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EC62DB39-4583-0C4B-AC7B-07D8EE78C243}" xr6:coauthVersionLast="47" xr6:coauthVersionMax="47" xr10:uidLastSave="{0FC95D88-30ED-47FA-B092-C74F35C23B61}"/>
  <bookViews>
    <workbookView xWindow="-120" yWindow="-120" windowWidth="29040" windowHeight="15720" tabRatio="829" activeTab="1" xr2:uid="{00000000-000D-0000-FFFF-FFFF00000000}"/>
  </bookViews>
  <sheets>
    <sheet name="LISTAS" sheetId="2" state="hidden" r:id="rId1"/>
    <sheet name="PORTADA" sheetId="37" r:id="rId2"/>
    <sheet name="INSTRUCTIVO" sheetId="56" r:id="rId3"/>
    <sheet name="1. Información General" sheetId="1" r:id="rId4"/>
    <sheet name="2. Amb Adecuados y Seguros" sheetId="58" r:id="rId5"/>
    <sheet name="3. Alimentacion y Nutrición" sheetId="61" r:id="rId6"/>
    <sheet name="4. Modelo de Atencion" sheetId="57" r:id="rId7"/>
    <sheet name="5. Situaciones de Riesgo" sheetId="46" r:id="rId8"/>
    <sheet name="6. Código de Etica" sheetId="53" r:id="rId9"/>
    <sheet name="7. Talento Humano" sheetId="22" r:id="rId10"/>
    <sheet name="8. Financiero" sheetId="23" r:id="rId11"/>
    <sheet name="9. Dotación" sheetId="59" r:id="rId12"/>
    <sheet name="Anexo 1 Violencias" sheetId="43" r:id="rId13"/>
    <sheet name="Anexo 2. Discapacidad" sheetId="44" r:id="rId14"/>
    <sheet name="Anexo 3. Gestantes y Lactan" sheetId="45" r:id="rId15"/>
    <sheet name="Tabla 1 Evid. no cumpl M.A." sheetId="47" r:id="rId16"/>
    <sheet name="Tabla 2. Talento Humano" sheetId="12" r:id="rId17"/>
    <sheet name="Tabla 3. Amb Adec y Seg - Áreas" sheetId="60" r:id="rId18"/>
    <sheet name="TEMP" sheetId="38" state="hidden" r:id="rId19"/>
    <sheet name="Condiciones NO cumplimiento" sheetId="32" r:id="rId20"/>
    <sheet name="Acta_Cierre" sheetId="14" r:id="rId21"/>
    <sheet name="Oculto" sheetId="39" state="hidden" r:id="rId22"/>
  </sheets>
  <externalReferences>
    <externalReference r:id="rId23"/>
  </externalReferences>
  <definedNames>
    <definedName name="_xlnm._FilterDatabase" localSheetId="4" hidden="1">'2. Amb Adecuados y Seguros'!$A$2:$G$93</definedName>
    <definedName name="_xlnm._FilterDatabase" localSheetId="5" hidden="1">'3. Alimentacion y Nutrición'!$A$2:$G$2</definedName>
    <definedName name="_xlnm._FilterDatabase" localSheetId="6" hidden="1">'4. Modelo de Atencion'!$A$2:$H$15</definedName>
    <definedName name="_xlnm._FilterDatabase" localSheetId="7" hidden="1">'5. Situaciones de Riesgo'!$A$2:$F$2</definedName>
    <definedName name="_xlnm._FilterDatabase" localSheetId="8" hidden="1">'6. Código de Etica'!$A$2:$G$30</definedName>
    <definedName name="_xlnm._FilterDatabase" localSheetId="9" hidden="1">'7. Talento Humano'!$A$2:$J$2</definedName>
    <definedName name="_xlnm._FilterDatabase" localSheetId="10" hidden="1">'8. Financiero'!$A$2:$F$2</definedName>
    <definedName name="_xlnm._FilterDatabase" localSheetId="11" hidden="1">'9. Dotación'!$A$2:$G$2</definedName>
    <definedName name="_xlnm._FilterDatabase" localSheetId="12" hidden="1">'Anexo 1 Violencias'!$A$2:$F$2</definedName>
    <definedName name="_xlnm._FilterDatabase" localSheetId="13" hidden="1">'Anexo 2. Discapacidad'!$A$2:$F$2</definedName>
    <definedName name="_xlnm._FilterDatabase" localSheetId="14" hidden="1">'Anexo 3. Gestantes y Lactan'!$A$2:$G$31</definedName>
    <definedName name="_xlnm._FilterDatabase" localSheetId="19" hidden="1">'Condiciones NO cumplimiento'!$A$2:$G$2</definedName>
    <definedName name="_xlnm.Print_Area" localSheetId="4">'2. Amb Adecuados y Seguros'!$B$1:$E$93</definedName>
    <definedName name="_xlnm.Print_Area" localSheetId="5">'3. Alimentacion y Nutrición'!$B$1:$E$78</definedName>
    <definedName name="_xlnm.Print_Area" localSheetId="6">'4. Modelo de Atencion'!$B$1:$E$15</definedName>
    <definedName name="_xlnm.Print_Area" localSheetId="7">'5. Situaciones de Riesgo'!$B$2:$E$110</definedName>
    <definedName name="_xlnm.Print_Area" localSheetId="8">'6. Código de Etica'!$B$1:$E$30</definedName>
    <definedName name="_xlnm.Print_Area" localSheetId="9">'7. Talento Humano'!$B$1:$E$18</definedName>
    <definedName name="_xlnm.Print_Area" localSheetId="10">'8. Financiero'!$B$1:$E$12</definedName>
    <definedName name="_xlnm.Print_Area" localSheetId="11">'9. Dotación'!$B$1:$E$11</definedName>
    <definedName name="_xlnm.Print_Area" localSheetId="20">Acta_Cierre!$A$1:$F$51</definedName>
    <definedName name="_xlnm.Print_Area" localSheetId="12">'Anexo 1 Violencias'!$B$1:$E$9</definedName>
    <definedName name="_xlnm.Print_Area" localSheetId="13">'Anexo 2. Discapacidad'!$B$1:$E$23</definedName>
    <definedName name="_xlnm.Print_Area" localSheetId="14">'Anexo 3. Gestantes y Lactan'!$B$1:$E$31</definedName>
    <definedName name="_xlnm.Print_Area" localSheetId="19">'Condiciones NO cumplimiento'!$A$2:$G$40</definedName>
    <definedName name="_xlnm.Print_Area" localSheetId="2">INSTRUCTIVO!$A$1:$B$101</definedName>
    <definedName name="_xlnm.Print_Area" localSheetId="1">PORTADA!$A$1:$E$39</definedName>
    <definedName name="_xlnm.Print_Area" localSheetId="16">'Tabla 2. Talento Humano'!$A$1:$B$14</definedName>
    <definedName name="_xlnm.Print_Area" localSheetId="17">'Tabla 3. Amb Adec y Seg - Áreas'!$A$1:$I$30</definedName>
    <definedName name="_xlnm.Print_Area" localSheetId="18">TEMP!#REF!</definedName>
    <definedName name="Auditoría" localSheetId="2">#REF!</definedName>
    <definedName name="Auditoría">[1]!Acciones[Auditoría]</definedName>
    <definedName name="b" localSheetId="2">#REF!</definedName>
    <definedName name="b" localSheetId="17">'[1]Verificables Comp. Legal'!$D$40</definedName>
    <definedName name="b">'[1]Verificables Comp. Legal'!$D$40</definedName>
    <definedName name="ca" localSheetId="2">#REF!</definedName>
    <definedName name="ca" localSheetId="17">'[1]Verificables Comp. Legal'!$K$19</definedName>
    <definedName name="ca">'[1]Verificables Comp. Legal'!$K$19</definedName>
    <definedName name="camp" localSheetId="2">#REF!</definedName>
    <definedName name="camp" localSheetId="17">'[1]Verificables Comp. Legal'!$U$16</definedName>
    <definedName name="camp">'[1]Verificables Comp. Legal'!$U$16</definedName>
    <definedName name="cap" localSheetId="2">#REF!</definedName>
    <definedName name="cap" localSheetId="17">'[1]Verificables Comp. Legal'!$O$29</definedName>
    <definedName name="cap">'[1]Verificables Comp. Legal'!$O$29</definedName>
    <definedName name="car" localSheetId="2">#REF!</definedName>
    <definedName name="car" localSheetId="17">'[1]Verificables Comp. Legal'!$K$16</definedName>
    <definedName name="car">'[1]Verificables Comp. Legal'!$K$16</definedName>
    <definedName name="carg" localSheetId="2">#REF!</definedName>
    <definedName name="carg" localSheetId="17">'[1]Verificables Comp. Legal'!$K$17</definedName>
    <definedName name="carg">'[1]Verificables Comp. Legal'!$K$17</definedName>
    <definedName name="cargo" localSheetId="2">#REF!</definedName>
    <definedName name="cargo" localSheetId="17">'[1]Verificables Comp. Legal'!$K$18</definedName>
    <definedName name="cargo">'[1]Verificables Comp. Legal'!$K$18</definedName>
    <definedName name="cargoo" localSheetId="2">#REF!</definedName>
    <definedName name="cargoo" localSheetId="17">'[1]Verificables Comp. Legal'!$J$38</definedName>
    <definedName name="cargoo">'[1]Verificables Comp. Legal'!$J$38</definedName>
    <definedName name="cargooo" localSheetId="2">#REF!</definedName>
    <definedName name="cargooo" localSheetId="17">'[1]Verificables Comp. Legal'!$J$37</definedName>
    <definedName name="cargooo">'[1]Verificables Comp. Legal'!$J$37</definedName>
    <definedName name="carrr" localSheetId="2">#REF!</definedName>
    <definedName name="carrr" localSheetId="17">'[1]Verificables Comp. Legal'!$J$39</definedName>
    <definedName name="carrr">'[1]Verificables Comp. Legal'!$J$39</definedName>
    <definedName name="carrrr" localSheetId="2">#REF!</definedName>
    <definedName name="carrrr" localSheetId="17">'[1]Verificables Comp. Legal'!$J$40</definedName>
    <definedName name="carrrr">'[1]Verificables Comp. Legal'!$J$40</definedName>
    <definedName name="codpo" localSheetId="2">#REF!</definedName>
    <definedName name="codpo" localSheetId="17">'[1]Verificables Comp. Legal'!$B$34</definedName>
    <definedName name="codpo">'[1]Verificables Comp. Legal'!$B$34</definedName>
    <definedName name="com" localSheetId="2">#REF!</definedName>
    <definedName name="com" localSheetId="17">'[1]Verificables Comp. Legal'!$U$17</definedName>
    <definedName name="com">'[1]Verificables Comp. Legal'!$U$17</definedName>
    <definedName name="com´p" localSheetId="2">#REF!</definedName>
    <definedName name="com´p" localSheetId="17">'[1]Verificables Comp. Legal'!$U$18</definedName>
    <definedName name="com´p">'[1]Verificables Comp. Legal'!$U$18</definedName>
    <definedName name="compel" localSheetId="2">#REF!</definedName>
    <definedName name="compel" localSheetId="17">'[1]Verificables Comp. Legal'!$Q$38</definedName>
    <definedName name="compel">'[1]Verificables Comp. Legal'!$Q$38</definedName>
    <definedName name="compen" localSheetId="2">#REF!</definedName>
    <definedName name="compen" localSheetId="17">'[1]Verificables Comp. Legal'!$Q$37</definedName>
    <definedName name="compen">'[1]Verificables Comp. Legal'!$Q$37</definedName>
    <definedName name="compo" localSheetId="2">#REF!</definedName>
    <definedName name="compo" localSheetId="17">'[1]Verificables Comp. Legal'!$U$19</definedName>
    <definedName name="compo">'[1]Verificables Comp. Legal'!$U$19</definedName>
    <definedName name="comppa" localSheetId="2">#REF!</definedName>
    <definedName name="comppa" localSheetId="17">'[1]Verificables Comp. Legal'!$Q$39</definedName>
    <definedName name="comppa">'[1]Verificables Comp. Legal'!$Q$39</definedName>
    <definedName name="comppar" localSheetId="2">#REF!</definedName>
    <definedName name="comppar" localSheetId="17">'[1]Verificables Comp. Legal'!$Q$40</definedName>
    <definedName name="comppar">'[1]Verificables Comp. Legal'!$Q$40</definedName>
    <definedName name="correo" localSheetId="2">#REF!</definedName>
    <definedName name="correo" localSheetId="17">'[1]Verificables Comp. Legal'!$U$23</definedName>
    <definedName name="correo">'[1]Verificables Comp. Legal'!$U$23</definedName>
    <definedName name="CPIA" localSheetId="2">#REF!</definedName>
    <definedName name="CPIA">[1]!Acciones[Auditoría]</definedName>
    <definedName name="cumple" localSheetId="17">#REF!</definedName>
    <definedName name="cumple">#REF!</definedName>
    <definedName name="cupo" localSheetId="2">#REF!</definedName>
    <definedName name="cupo" localSheetId="17">'[1]Verificables Comp. Legal'!$Q$29</definedName>
    <definedName name="cupo">'[1]Verificables Comp. Legal'!$Q$29</definedName>
    <definedName name="cz" localSheetId="2">#REF!</definedName>
    <definedName name="cz" localSheetId="17">'[1]Verificables Comp. Legal'!$O$22</definedName>
    <definedName name="cz">'[1]Verificables Comp. Legal'!$O$22</definedName>
    <definedName name="desp" localSheetId="2">#REF!</definedName>
    <definedName name="desp" localSheetId="17">'[1]Verificables Comp. Legal'!$M$30</definedName>
    <definedName name="desp">'[1]Verificables Comp. Legal'!$M$30</definedName>
    <definedName name="dir" localSheetId="2">#REF!</definedName>
    <definedName name="dir" localSheetId="17">'[1]Verificables Comp. Legal'!$D$25</definedName>
    <definedName name="dir">'[1]Verificables Comp. Legal'!$D$25</definedName>
    <definedName name="dirse" localSheetId="2">#REF!</definedName>
    <definedName name="dirse" localSheetId="17">'[1]Verificables Comp. Legal'!$D$32</definedName>
    <definedName name="dirse">'[1]Verificables Comp. Legal'!$D$32</definedName>
    <definedName name="dr" localSheetId="2">#REF!</definedName>
    <definedName name="dr" localSheetId="17">'[1]Verificables Comp. Legal'!$K$28</definedName>
    <definedName name="dr">'[1]Verificables Comp. Legal'!$K$28</definedName>
    <definedName name="email" localSheetId="2">#REF!</definedName>
    <definedName name="email" localSheetId="17">'[1]Verificables Comp. Legal'!$S$28</definedName>
    <definedName name="email">'[1]Verificables Comp. Legal'!$S$28</definedName>
    <definedName name="fal" localSheetId="2">#REF!</definedName>
    <definedName name="fal" localSheetId="17">'[1]Verificables Comp. Legal'!$C$30</definedName>
    <definedName name="fal">'[1]Verificables Comp. Legal'!$C$30</definedName>
    <definedName name="fecha" localSheetId="2">#REF!</definedName>
    <definedName name="fecha" localSheetId="17">'[1]Verificables Comp. Legal'!$D$11</definedName>
    <definedName name="fecha">'[1]Verificables Comp. Legal'!$D$11</definedName>
    <definedName name="fechaa" localSheetId="2">#REF!</definedName>
    <definedName name="fechaa" localSheetId="17">'[1]Verificables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7">'[1]Verificables Comp. Legal'!$M$26</definedName>
    <definedName name="lf">'[1]Verificables Comp. Legal'!$M$26</definedName>
    <definedName name="m" localSheetId="2">#REF!</definedName>
    <definedName name="m" localSheetId="17">'[1]Verificables Comp. Legal'!$D$39</definedName>
    <definedName name="m">'[1]Verificables Comp. Legal'!$D$39</definedName>
    <definedName name="mun" localSheetId="2">#REF!</definedName>
    <definedName name="mun" localSheetId="17">'[1]Verificables Comp. Legal'!$O$23</definedName>
    <definedName name="mun">'[1]Verificables Comp. Legal'!$O$23</definedName>
    <definedName name="muni" localSheetId="2">#REF!</definedName>
    <definedName name="muni" localSheetId="17">'[1]Verificables Comp. Legal'!$O$28</definedName>
    <definedName name="muni">'[1]Verificables Comp. Legal'!$O$28</definedName>
    <definedName name="n" localSheetId="2">#REF!</definedName>
    <definedName name="n" localSheetId="17">'[1]Verificables Comp. Legal'!$D$37</definedName>
    <definedName name="n">'[1]Verificables Comp. Legal'!$D$37</definedName>
    <definedName name="nit" localSheetId="2">#REF!</definedName>
    <definedName name="nit" localSheetId="17">'[1]Verificables Comp. Legal'!$J$23</definedName>
    <definedName name="nit">'[1]Verificables Comp. Legal'!$J$23</definedName>
    <definedName name="no" localSheetId="2">#REF!</definedName>
    <definedName name="no" localSheetId="17">'[1]Verificables Comp. Legal'!$F$31</definedName>
    <definedName name="no">'[1]Verificables Comp. Legal'!$F$31</definedName>
    <definedName name="noaplica" localSheetId="17">#REF!</definedName>
    <definedName name="noaplica">#REF!</definedName>
    <definedName name="nomb" localSheetId="2">#REF!</definedName>
    <definedName name="nomb" localSheetId="17">'[1]Verificables Comp. Legal'!$D$23</definedName>
    <definedName name="nomb">'[1]Verificables Comp. Legal'!$D$23</definedName>
    <definedName name="nombrep" localSheetId="2">#REF!</definedName>
    <definedName name="nombrep" localSheetId="17">'[1]Verificables Comp. Legal'!$D$24</definedName>
    <definedName name="nombrep">'[1]Verificables Comp. Legal'!$D$24</definedName>
    <definedName name="nomrep" localSheetId="2">#REF!</definedName>
    <definedName name="nomrep" localSheetId="17">'[1]Verificables Comp. Legal'!$D$29</definedName>
    <definedName name="nomrep">'[1]Verificables Comp. Legal'!$D$29</definedName>
    <definedName name="nomun" localSheetId="2">#REF!</definedName>
    <definedName name="nomun" localSheetId="17">'[1]Verificables Comp. Legal'!$D$28</definedName>
    <definedName name="nomun">'[1]Verificables Comp. Legal'!$D$28</definedName>
    <definedName name="numbe" localSheetId="2">#REF!</definedName>
    <definedName name="numbe" localSheetId="17">'[1]Verificables Comp. Legal'!$S$29</definedName>
    <definedName name="numbe">'[1]Verificables Comp. Legal'!$S$29</definedName>
    <definedName name="numbea" localSheetId="2">#REF!</definedName>
    <definedName name="numbea" localSheetId="17">'[1]Verificables Comp. Legal'!$W$29</definedName>
    <definedName name="numbea">'[1]Verificables Comp. Legal'!$W$29</definedName>
    <definedName name="numero" localSheetId="2">#REF!</definedName>
    <definedName name="numero" localSheetId="17">'[1]Verificables Comp. Legal'!$D$12</definedName>
    <definedName name="numero">'[1]Verificables Comp. Legal'!$D$12</definedName>
    <definedName name="numid" localSheetId="2">#REF!</definedName>
    <definedName name="numid" localSheetId="17">'[1]Verificables Comp. Legal'!$O$24</definedName>
    <definedName name="numid">'[1]Verificables Comp. Legal'!$O$24</definedName>
    <definedName name="o" localSheetId="2">#REF!</definedName>
    <definedName name="o" localSheetId="17">'[1]Verificables Comp. Legal'!$D$38</definedName>
    <definedName name="o">'[1]Verificables Comp. Legal'!$D$38</definedName>
    <definedName name="obj" localSheetId="2">#REF!</definedName>
    <definedName name="obj" localSheetId="17">'[1]Verificables Comp. Legal'!$D$14</definedName>
    <definedName name="obj">'[1]Verificables Comp. Legal'!$D$14</definedName>
    <definedName name="piyc" localSheetId="2">#REF!</definedName>
    <definedName name="piyc" localSheetId="17">'[1]Verificables Comp. Legal'!$I$35</definedName>
    <definedName name="piyc">'[1]Verificables Comp. Legal'!$I$35</definedName>
    <definedName name="pj" localSheetId="2">#REF!</definedName>
    <definedName name="pj" localSheetId="17">'[1]Verificables Comp. Legal'!$D$26</definedName>
    <definedName name="pj">'[1]Verificables Comp. Legal'!$D$26</definedName>
    <definedName name="porfe" localSheetId="2">#REF!</definedName>
    <definedName name="porfe" localSheetId="17">'[1]Verificables Comp. Legal'!$D$19</definedName>
    <definedName name="porfe">'[1]Verificables Comp. Legal'!$D$19</definedName>
    <definedName name="pro" localSheetId="2">#REF!</definedName>
    <definedName name="pro" localSheetId="17">'[1]Verificables Comp. Legal'!$D$17</definedName>
    <definedName name="pro">'[1]Verificables Comp. Legal'!$D$17</definedName>
    <definedName name="prof" localSheetId="2">#REF!</definedName>
    <definedName name="prof" localSheetId="17">'[1]Verificables Comp. Legal'!$D$18</definedName>
    <definedName name="prof">'[1]Verificables Comp. Legal'!$D$18</definedName>
    <definedName name="reg" localSheetId="2">#REF!</definedName>
    <definedName name="reg" localSheetId="17">'[1]Verificables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7">'[1]Verificables Comp. Legal'!$D$16</definedName>
    <definedName name="respli">'[1]Verificables Comp. Legal'!$D$16</definedName>
    <definedName name="si" localSheetId="2">#REF!</definedName>
    <definedName name="si" localSheetId="17">'[1]Verificables Comp. Legal'!$D$31</definedName>
    <definedName name="si">'[1]Verificables Comp. Legal'!$D$31</definedName>
    <definedName name="te" localSheetId="2">#REF!</definedName>
    <definedName name="te" localSheetId="17">'[1]Verificables Comp. Legal'!$K$29</definedName>
    <definedName name="te">'[1]Verificables Comp. Legal'!$K$29</definedName>
    <definedName name="tel" localSheetId="2">#REF!</definedName>
    <definedName name="tel" localSheetId="17">'[1]Verificables Comp. Legal'!$W$24</definedName>
    <definedName name="tel">'[1]Verificables Comp. Legal'!$W$24</definedName>
    <definedName name="telad" localSheetId="2">#REF!</definedName>
    <definedName name="telad" localSheetId="17">'[1]Verificables Comp. Legal'!$O$25</definedName>
    <definedName name="telad">'[1]Verificables Comp. Legal'!$O$25</definedName>
    <definedName name="telun" localSheetId="2">#REF!</definedName>
    <definedName name="telun" localSheetId="17">'[1]Verificables Comp. Legal'!$W$28</definedName>
    <definedName name="telun">'[1]Verificables Comp. Legal'!$W$28</definedName>
    <definedName name="tipo" localSheetId="2">#REF!</definedName>
    <definedName name="tipo" localSheetId="17">'[1]Lista Información'!$J$5:$K$5</definedName>
    <definedName name="tipo">'[1]Lista Información'!$J$5:$K$5</definedName>
    <definedName name="tipoa" localSheetId="2">#REF!</definedName>
    <definedName name="tipoa" localSheetId="17">'[1]Verificables Comp. Legal'!$D$10</definedName>
    <definedName name="tipoa">'[1]Verificables Comp. Legal'!$D$10</definedName>
    <definedName name="tipoa2" localSheetId="2">#REF!</definedName>
    <definedName name="tipoa2" localSheetId="17">'[1]Verificables Comp. Legal'!$P$10</definedName>
    <definedName name="tipoa2">'[1]Verificables Comp. Legal'!$P$10</definedName>
    <definedName name="_xlnm.Print_Titles" localSheetId="19">'Condiciones NO cumplimiento'!$1:$2</definedName>
    <definedName name="verificacion" localSheetId="2">#REF!</definedName>
    <definedName name="verificacion" localSheetId="17">'[1]Verificables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3" l="1"/>
  <c r="G4" i="53"/>
  <c r="RV4" i="39"/>
  <c r="RT4" i="39"/>
  <c r="RS4" i="39"/>
  <c r="RR4" i="39"/>
  <c r="RQ4" i="39"/>
  <c r="RP4" i="39"/>
  <c r="RO4" i="39"/>
  <c r="RN4" i="39"/>
  <c r="RM4" i="39"/>
  <c r="RL4" i="39"/>
  <c r="RK4" i="39"/>
  <c r="RJ4" i="39"/>
  <c r="RI4" i="39"/>
  <c r="RH4" i="39"/>
  <c r="RG4" i="39"/>
  <c r="RF4" i="39"/>
  <c r="RE4" i="39"/>
  <c r="RD4" i="39"/>
  <c r="RC4" i="39"/>
  <c r="RB4" i="39"/>
  <c r="RA4" i="39"/>
  <c r="QZ4" i="39"/>
  <c r="QY4" i="39"/>
  <c r="QX4" i="39"/>
  <c r="QW4" i="39"/>
  <c r="QV4" i="39"/>
  <c r="QU4" i="39"/>
  <c r="QS4" i="39"/>
  <c r="QQ4" i="39"/>
  <c r="QP4" i="39"/>
  <c r="QO4" i="39"/>
  <c r="QN4" i="39"/>
  <c r="QM4" i="39"/>
  <c r="QL4" i="39"/>
  <c r="QK4" i="39"/>
  <c r="QJ4" i="39"/>
  <c r="QI4" i="39"/>
  <c r="QH4" i="39"/>
  <c r="QG4" i="39"/>
  <c r="QF4" i="39"/>
  <c r="QE4" i="39"/>
  <c r="QD4" i="39"/>
  <c r="QC4" i="39"/>
  <c r="QB4" i="39"/>
  <c r="QA4" i="39"/>
  <c r="PZ4" i="39"/>
  <c r="PX4" i="39"/>
  <c r="PW4" i="39"/>
  <c r="PV4" i="39"/>
  <c r="PU4" i="39"/>
  <c r="PT4" i="39"/>
  <c r="PS4" i="39"/>
  <c r="PQ4" i="39"/>
  <c r="PP4" i="39"/>
  <c r="PO4" i="39"/>
  <c r="PM4" i="39"/>
  <c r="PL4" i="39"/>
  <c r="PK4" i="39"/>
  <c r="PJ4" i="39"/>
  <c r="PI4" i="39"/>
  <c r="PH4" i="39"/>
  <c r="PG4" i="39"/>
  <c r="PF4" i="39"/>
  <c r="PE4" i="39"/>
  <c r="PD4" i="39"/>
  <c r="PC4" i="39"/>
  <c r="PB4" i="39"/>
  <c r="PA4" i="39"/>
  <c r="OY4" i="39"/>
  <c r="OX4" i="39"/>
  <c r="OW4" i="39"/>
  <c r="OV4" i="39"/>
  <c r="OU4" i="39"/>
  <c r="OS4" i="39"/>
  <c r="OR4" i="39"/>
  <c r="OQ4" i="39"/>
  <c r="OO4" i="39"/>
  <c r="ON4" i="39"/>
  <c r="OM4" i="39"/>
  <c r="OK4" i="39"/>
  <c r="OJ4" i="39"/>
  <c r="OI4" i="39"/>
  <c r="OH4" i="39"/>
  <c r="OG4" i="39"/>
  <c r="OF4" i="39"/>
  <c r="OE4" i="39"/>
  <c r="OD4" i="39"/>
  <c r="OC4" i="39"/>
  <c r="OB4" i="39"/>
  <c r="OA4" i="39"/>
  <c r="NZ4" i="39"/>
  <c r="NX4" i="39"/>
  <c r="NW4" i="39"/>
  <c r="NV4" i="39"/>
  <c r="NU4" i="39"/>
  <c r="NT4" i="39"/>
  <c r="NS4" i="39"/>
  <c r="NR4" i="39"/>
  <c r="NQ4" i="39"/>
  <c r="NP4" i="39"/>
  <c r="NO4" i="39"/>
  <c r="NN4" i="39"/>
  <c r="NM4" i="39"/>
  <c r="NL4" i="39"/>
  <c r="NK4" i="39"/>
  <c r="NJ4" i="39"/>
  <c r="NI4" i="39"/>
  <c r="NH4" i="39"/>
  <c r="NG4" i="39"/>
  <c r="NF4" i="39"/>
  <c r="NE4" i="39"/>
  <c r="ND4" i="39"/>
  <c r="NC4" i="39"/>
  <c r="NB4" i="39"/>
  <c r="NA4" i="39"/>
  <c r="MZ4" i="39"/>
  <c r="MY4" i="39"/>
  <c r="MX4" i="39"/>
  <c r="MW4" i="39"/>
  <c r="MV4" i="39"/>
  <c r="MR4" i="39"/>
  <c r="MQ4" i="39"/>
  <c r="MP4" i="39"/>
  <c r="MO4" i="39"/>
  <c r="MN4" i="39"/>
  <c r="MM4" i="39"/>
  <c r="ML4" i="39"/>
  <c r="MK4" i="39"/>
  <c r="MJ4" i="39"/>
  <c r="MI4" i="39"/>
  <c r="MH4" i="39"/>
  <c r="MG4" i="39"/>
  <c r="MF4" i="39"/>
  <c r="ME4" i="39"/>
  <c r="MD4" i="39"/>
  <c r="MC4" i="39"/>
  <c r="MA4" i="39"/>
  <c r="LZ4" i="39"/>
  <c r="LY4" i="39"/>
  <c r="LX4" i="39"/>
  <c r="LW4" i="39"/>
  <c r="LV4" i="39"/>
  <c r="LU4" i="39"/>
  <c r="LT4" i="39"/>
  <c r="LS4" i="39"/>
  <c r="LR4" i="39"/>
  <c r="LQ4" i="39"/>
  <c r="LP4" i="39"/>
  <c r="LO4" i="39"/>
  <c r="LN4" i="39"/>
  <c r="LM4" i="39"/>
  <c r="LL4" i="39"/>
  <c r="LK4" i="39"/>
  <c r="LJ4" i="39"/>
  <c r="LI4" i="39"/>
  <c r="LH4" i="39"/>
  <c r="LG4" i="39"/>
  <c r="LF4" i="39"/>
  <c r="LE4" i="39"/>
  <c r="LD4" i="39"/>
  <c r="LC4" i="39"/>
  <c r="LB4" i="39"/>
  <c r="LA4" i="39"/>
  <c r="KZ4" i="39"/>
  <c r="KY4" i="39"/>
  <c r="KX4" i="39"/>
  <c r="KW4" i="39"/>
  <c r="KV4" i="39"/>
  <c r="KU4" i="39"/>
  <c r="KT4" i="39"/>
  <c r="KS4" i="39"/>
  <c r="KR4" i="39"/>
  <c r="KQ4" i="39"/>
  <c r="KP4" i="39"/>
  <c r="KO4" i="39"/>
  <c r="KN4" i="39"/>
  <c r="KM4" i="39"/>
  <c r="KL4" i="39"/>
  <c r="KK4" i="39"/>
  <c r="KJ4" i="39"/>
  <c r="KI4" i="39"/>
  <c r="KH4" i="39"/>
  <c r="KG4" i="39"/>
  <c r="KF4" i="39"/>
  <c r="KE4" i="39"/>
  <c r="KD4" i="39"/>
  <c r="KC4" i="39"/>
  <c r="KB4" i="39"/>
  <c r="KA4" i="39"/>
  <c r="JZ4" i="39"/>
  <c r="JY4" i="39"/>
  <c r="JX4" i="39"/>
  <c r="JW4" i="39"/>
  <c r="JV4" i="39"/>
  <c r="JU4" i="39"/>
  <c r="JT4" i="39"/>
  <c r="JS4" i="39"/>
  <c r="JR4" i="39"/>
  <c r="JQ4" i="39"/>
  <c r="JP4" i="39"/>
  <c r="JO4" i="39"/>
  <c r="JN4" i="39"/>
  <c r="JM4" i="39"/>
  <c r="JL4" i="39"/>
  <c r="JK4" i="39"/>
  <c r="JJ4" i="39"/>
  <c r="JI4" i="39"/>
  <c r="JH4" i="39"/>
  <c r="JG4" i="39"/>
  <c r="JF4" i="39"/>
  <c r="JE4" i="39"/>
  <c r="JD4" i="39"/>
  <c r="JC4" i="39"/>
  <c r="JB4" i="39"/>
  <c r="JA4" i="39"/>
  <c r="IZ4" i="39"/>
  <c r="IY4" i="39"/>
  <c r="IX4" i="39"/>
  <c r="IW4" i="39"/>
  <c r="IV4" i="39"/>
  <c r="IU4" i="39"/>
  <c r="IT4" i="39"/>
  <c r="IS4" i="39"/>
  <c r="IR4" i="39"/>
  <c r="IQ4" i="39"/>
  <c r="IP4" i="39"/>
  <c r="IN4" i="39"/>
  <c r="IM4" i="39"/>
  <c r="IL4" i="39"/>
  <c r="IK4" i="39"/>
  <c r="IJ4" i="39"/>
  <c r="II4" i="39"/>
  <c r="IH4" i="39"/>
  <c r="IG4" i="39"/>
  <c r="IE4" i="39"/>
  <c r="ID4" i="39"/>
  <c r="IC4" i="39"/>
  <c r="IA4" i="39"/>
  <c r="HZ4" i="39"/>
  <c r="HY4" i="39"/>
  <c r="HX4" i="39"/>
  <c r="HW4" i="39"/>
  <c r="HV4" i="39"/>
  <c r="HU4" i="39"/>
  <c r="HT4" i="39"/>
  <c r="HR4" i="39"/>
  <c r="HQ4" i="39"/>
  <c r="HP4" i="39"/>
  <c r="HO4" i="39"/>
  <c r="HN4" i="39"/>
  <c r="HM4" i="39"/>
  <c r="HL4" i="39"/>
  <c r="HK4" i="39"/>
  <c r="HJ4" i="39"/>
  <c r="HI4" i="39"/>
  <c r="HH4" i="39"/>
  <c r="HG4" i="39"/>
  <c r="HF4" i="39"/>
  <c r="HE4" i="39"/>
  <c r="HD4" i="39"/>
  <c r="HC4" i="39"/>
  <c r="HB4" i="39"/>
  <c r="HA4" i="39"/>
  <c r="GZ4" i="39"/>
  <c r="GY4" i="39"/>
  <c r="GX4" i="39"/>
  <c r="GW4" i="39"/>
  <c r="GV4" i="39"/>
  <c r="GU4" i="39"/>
  <c r="GT4" i="39"/>
  <c r="GS4" i="39"/>
  <c r="GR4" i="39"/>
  <c r="GQ4" i="39"/>
  <c r="GP4" i="39"/>
  <c r="GO4" i="39"/>
  <c r="GN4" i="39"/>
  <c r="GM4" i="39"/>
  <c r="GL4" i="39"/>
  <c r="GK4" i="39"/>
  <c r="GJ4" i="39"/>
  <c r="GI4" i="39"/>
  <c r="GH4" i="39"/>
  <c r="GG4" i="39"/>
  <c r="GF4" i="39"/>
  <c r="GE4" i="39"/>
  <c r="GD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FC4" i="39"/>
  <c r="FB4" i="39"/>
  <c r="FA4" i="39"/>
  <c r="EZ4" i="39"/>
  <c r="EY4" i="39"/>
  <c r="EX4" i="39"/>
  <c r="EW4" i="39"/>
  <c r="EV4" i="39"/>
  <c r="EU4" i="39"/>
  <c r="ET4" i="39"/>
  <c r="ES4" i="39"/>
  <c r="ER4" i="39"/>
  <c r="EQ4" i="39"/>
  <c r="EP4" i="39"/>
  <c r="EO4" i="39"/>
  <c r="EN4" i="39"/>
  <c r="EM4" i="39"/>
  <c r="EL4" i="39"/>
  <c r="EK4" i="39"/>
  <c r="EJ4" i="39"/>
  <c r="EI4" i="39"/>
  <c r="EH4" i="39"/>
  <c r="EG4" i="39"/>
  <c r="EF4" i="39"/>
  <c r="EE4" i="39"/>
  <c r="ED4" i="39"/>
  <c r="EC4" i="39"/>
  <c r="EB4" i="39"/>
  <c r="EA4" i="39"/>
  <c r="DZ4" i="39"/>
  <c r="DY4" i="39"/>
  <c r="DX4" i="39"/>
  <c r="DW4" i="39"/>
  <c r="DV4" i="39"/>
  <c r="DU4" i="39"/>
  <c r="DT4" i="39"/>
  <c r="DS4" i="39"/>
  <c r="DR4" i="39"/>
  <c r="DP4" i="39"/>
  <c r="DO4" i="39"/>
  <c r="DN4" i="39"/>
  <c r="DM4" i="39"/>
  <c r="DL4" i="39"/>
  <c r="DK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BN4" i="39"/>
  <c r="BM4" i="39"/>
  <c r="BL4" i="39"/>
  <c r="BK4" i="39"/>
  <c r="BJ4" i="39"/>
  <c r="BI4" i="39"/>
  <c r="BH4" i="39"/>
  <c r="BG4" i="39"/>
  <c r="BF4" i="39"/>
  <c r="BE4" i="39"/>
  <c r="BD4" i="39"/>
  <c r="BC4" i="39"/>
  <c r="BB4" i="39"/>
  <c r="BA4" i="39"/>
  <c r="AZ4" i="39"/>
  <c r="AY4" i="39"/>
  <c r="AX4" i="39"/>
  <c r="AW4" i="39"/>
  <c r="AV4" i="39"/>
  <c r="AT4" i="39"/>
  <c r="AS4" i="39"/>
  <c r="AR4" i="39"/>
  <c r="AQ4" i="39"/>
  <c r="AP4" i="39"/>
  <c r="AO4" i="39"/>
  <c r="AT3" i="39"/>
  <c r="AS3" i="39"/>
  <c r="AR3" i="39"/>
  <c r="AQ3" i="39"/>
  <c r="AP3" i="39"/>
  <c r="AO3" i="39"/>
  <c r="AN4" i="39"/>
  <c r="AN3" i="39"/>
  <c r="AU4" i="39"/>
  <c r="AM4" i="39"/>
  <c r="AL4" i="39"/>
  <c r="AK4" i="39"/>
  <c r="AJ4" i="39"/>
  <c r="AI4" i="39"/>
  <c r="AH4" i="39"/>
  <c r="AG4" i="39"/>
  <c r="AF4" i="39"/>
  <c r="AE4" i="39"/>
  <c r="AD4" i="39"/>
  <c r="AC4" i="39"/>
  <c r="AB4" i="39"/>
  <c r="AA4" i="39"/>
  <c r="Z4" i="39"/>
  <c r="Y4" i="39"/>
  <c r="X4" i="39"/>
  <c r="W4" i="39"/>
  <c r="V4" i="39"/>
  <c r="U4" i="39"/>
  <c r="T4" i="39"/>
  <c r="S4" i="39"/>
  <c r="R4" i="39"/>
  <c r="Q4" i="39"/>
  <c r="P4" i="39"/>
  <c r="O4" i="39"/>
  <c r="N4" i="39"/>
  <c r="M4" i="39"/>
  <c r="L4" i="39"/>
  <c r="K4" i="39"/>
  <c r="J4" i="39"/>
  <c r="I4" i="39"/>
  <c r="J3" i="39"/>
  <c r="I3" i="39"/>
  <c r="H4" i="39"/>
  <c r="G4" i="39"/>
  <c r="F4" i="39"/>
  <c r="E4" i="39"/>
  <c r="D4" i="39"/>
  <c r="C4" i="39"/>
  <c r="B4" i="39"/>
  <c r="A4" i="39"/>
  <c r="H69" i="38" l="1"/>
  <c r="H46" i="38"/>
  <c r="H36" i="38"/>
  <c r="H37" i="38"/>
  <c r="H38" i="38"/>
  <c r="H39" i="38"/>
  <c r="H40" i="38"/>
  <c r="H41" i="38"/>
  <c r="H42" i="38"/>
  <c r="H43" i="38"/>
  <c r="G4" i="45"/>
  <c r="E30" i="45"/>
  <c r="D30" i="45"/>
  <c r="E22" i="45"/>
  <c r="D22" i="45"/>
  <c r="E27" i="45"/>
  <c r="D27" i="45"/>
  <c r="E4" i="45"/>
  <c r="E3" i="45"/>
  <c r="D4" i="45"/>
  <c r="D3" i="45"/>
  <c r="QT4" i="39" s="1"/>
  <c r="G16" i="44"/>
  <c r="G19" i="44"/>
  <c r="E16" i="44"/>
  <c r="E19" i="44"/>
  <c r="E22" i="44"/>
  <c r="D22" i="44"/>
  <c r="D19" i="44"/>
  <c r="D16" i="44"/>
  <c r="E3" i="44"/>
  <c r="D3" i="44"/>
  <c r="PY4" i="39" s="1"/>
  <c r="E3" i="43"/>
  <c r="D3" i="43"/>
  <c r="G19" i="59"/>
  <c r="G12" i="59"/>
  <c r="D7" i="59"/>
  <c r="E3" i="59"/>
  <c r="D3" i="59"/>
  <c r="OZ4" i="39" s="1"/>
  <c r="E7" i="23"/>
  <c r="E3" i="23"/>
  <c r="E5" i="22"/>
  <c r="E3" i="22"/>
  <c r="E16" i="22"/>
  <c r="E13" i="22"/>
  <c r="E9" i="22"/>
  <c r="E3" i="53"/>
  <c r="E5" i="53"/>
  <c r="D5" i="53"/>
  <c r="D4" i="53"/>
  <c r="MT4" i="39" s="1"/>
  <c r="E4" i="53"/>
  <c r="D3" i="53"/>
  <c r="E102" i="46"/>
  <c r="E86" i="46"/>
  <c r="D77" i="46"/>
  <c r="E77" i="46"/>
  <c r="E66" i="46"/>
  <c r="E55" i="46"/>
  <c r="E31" i="46"/>
  <c r="D31" i="46"/>
  <c r="D32" i="46"/>
  <c r="G32" i="46" s="1"/>
  <c r="E32" i="46"/>
  <c r="D5" i="46"/>
  <c r="D3" i="57"/>
  <c r="IB4" i="39" s="1"/>
  <c r="D7" i="57"/>
  <c r="E7" i="57"/>
  <c r="E72" i="61"/>
  <c r="D72" i="61"/>
  <c r="E70" i="61"/>
  <c r="D70" i="61"/>
  <c r="E67" i="61"/>
  <c r="D67" i="61"/>
  <c r="E55" i="61"/>
  <c r="D55" i="61"/>
  <c r="D46" i="61"/>
  <c r="E40" i="61"/>
  <c r="D40" i="61"/>
  <c r="D38" i="61"/>
  <c r="E34" i="61"/>
  <c r="D34" i="61"/>
  <c r="D27" i="61"/>
  <c r="D23" i="61"/>
  <c r="E12" i="61"/>
  <c r="D12" i="61"/>
  <c r="G58" i="58"/>
  <c r="G57" i="58"/>
  <c r="G56" i="58"/>
  <c r="G26" i="58"/>
  <c r="G25" i="58"/>
  <c r="E58" i="58"/>
  <c r="D58" i="58"/>
  <c r="E57" i="58"/>
  <c r="D57" i="58"/>
  <c r="E56" i="58"/>
  <c r="D56" i="58"/>
  <c r="E55" i="58"/>
  <c r="D55" i="58"/>
  <c r="DQ4" i="39" s="1"/>
  <c r="E52" i="58"/>
  <c r="D52" i="58"/>
  <c r="D26" i="58"/>
  <c r="D25" i="58"/>
  <c r="D24" i="58"/>
  <c r="E25" i="58"/>
  <c r="E26" i="58"/>
  <c r="E24" i="58"/>
  <c r="E12" i="58"/>
  <c r="E6" i="58"/>
  <c r="E3" i="58"/>
  <c r="MS4" i="39" l="1"/>
  <c r="G3" i="53"/>
  <c r="RU4" i="39"/>
  <c r="C65" i="38" a="1"/>
  <c r="C60" i="38" a="1"/>
  <c r="QR4" i="39"/>
  <c r="C59" i="38" a="1"/>
  <c r="PR4" i="39"/>
  <c r="C44" i="38" a="1"/>
  <c r="MU4" i="39"/>
  <c r="IF4" i="39"/>
  <c r="HS4" i="39"/>
  <c r="G22" i="44"/>
  <c r="D12" i="58"/>
  <c r="E10" i="58"/>
  <c r="D10" i="58"/>
  <c r="E8" i="58"/>
  <c r="D8" i="58"/>
  <c r="D6" i="58"/>
  <c r="D3" i="58"/>
  <c r="E19" i="59"/>
  <c r="D19" i="59"/>
  <c r="E17" i="59"/>
  <c r="D17" i="59"/>
  <c r="PN4" i="39" s="1"/>
  <c r="E12" i="59"/>
  <c r="D12" i="59"/>
  <c r="D39" i="53" l="1"/>
  <c r="E9" i="14" s="1"/>
  <c r="D38" i="53"/>
  <c r="D9" i="14" s="1"/>
  <c r="D37" i="53"/>
  <c r="C9" i="14" s="1"/>
  <c r="C54" i="38" a="1"/>
  <c r="G17" i="59"/>
  <c r="G72" i="61"/>
  <c r="G70" i="61"/>
  <c r="G67" i="61"/>
  <c r="G55" i="61"/>
  <c r="E46" i="61"/>
  <c r="G46" i="61"/>
  <c r="G40" i="61"/>
  <c r="E38" i="61"/>
  <c r="G38" i="61"/>
  <c r="G34" i="61"/>
  <c r="E27" i="61"/>
  <c r="G27" i="61"/>
  <c r="E23" i="61"/>
  <c r="G23" i="61"/>
  <c r="E16" i="61"/>
  <c r="D16" i="61"/>
  <c r="G16" i="61" s="1"/>
  <c r="G12" i="61"/>
  <c r="E3" i="61"/>
  <c r="D3" i="61"/>
  <c r="G3" i="61" l="1"/>
  <c r="D83" i="61" s="1"/>
  <c r="E6" i="14" s="1"/>
  <c r="FD4" i="39"/>
  <c r="C16" i="38" a="1"/>
  <c r="D81" i="61"/>
  <c r="C6" i="14" s="1"/>
  <c r="D82" i="61" l="1"/>
  <c r="D6" i="14" s="1"/>
  <c r="G27" i="60"/>
  <c r="G26" i="60"/>
  <c r="G25" i="60"/>
  <c r="G24" i="60"/>
  <c r="G23" i="60"/>
  <c r="G22" i="60"/>
  <c r="G21" i="60"/>
  <c r="G20" i="60"/>
  <c r="G19" i="60"/>
  <c r="G18" i="60"/>
  <c r="F13" i="60"/>
  <c r="H13" i="60" s="1"/>
  <c r="H12" i="60"/>
  <c r="F12" i="60"/>
  <c r="F11" i="60"/>
  <c r="H11" i="60" s="1"/>
  <c r="F10" i="60"/>
  <c r="H10" i="60" s="1"/>
  <c r="F9" i="60"/>
  <c r="H9" i="60" s="1"/>
  <c r="F8" i="60"/>
  <c r="H8" i="60" s="1"/>
  <c r="F7" i="60"/>
  <c r="H7" i="60" s="1"/>
  <c r="F6" i="60"/>
  <c r="H6" i="60" s="1"/>
  <c r="F5" i="60"/>
  <c r="H5" i="60" s="1"/>
  <c r="F4" i="60"/>
  <c r="H4" i="60" s="1"/>
  <c r="E7" i="59"/>
  <c r="G7" i="59"/>
  <c r="G3" i="59"/>
  <c r="G55" i="58"/>
  <c r="G52" i="58"/>
  <c r="G24" i="58"/>
  <c r="G12" i="58"/>
  <c r="G10" i="58"/>
  <c r="G8" i="58"/>
  <c r="G6" i="58"/>
  <c r="G3" i="58"/>
  <c r="D24" i="59" l="1"/>
  <c r="E12" i="14" s="1"/>
  <c r="D22" i="59"/>
  <c r="C12" i="14" s="1"/>
  <c r="D23" i="59"/>
  <c r="D12" i="14" s="1"/>
  <c r="D97" i="58"/>
  <c r="E5" i="14" s="1"/>
  <c r="D95" i="58"/>
  <c r="C5" i="14" s="1"/>
  <c r="D96" i="58"/>
  <c r="D5" i="14" s="1"/>
  <c r="C3" i="38" l="1" a="1"/>
  <c r="G7" i="57"/>
  <c r="E3" i="57"/>
  <c r="C29" i="38" s="1" a="1"/>
  <c r="G3" i="57"/>
  <c r="D19" i="57" l="1"/>
  <c r="E7" i="14" s="1"/>
  <c r="D18" i="57"/>
  <c r="D7" i="14" s="1"/>
  <c r="D17" i="57"/>
  <c r="C7" i="14" s="1"/>
  <c r="E3" i="56"/>
  <c r="D102" i="46" l="1"/>
  <c r="G102" i="46" s="1"/>
  <c r="E94" i="46"/>
  <c r="D94" i="46"/>
  <c r="MB4" i="39" s="1"/>
  <c r="D86" i="46"/>
  <c r="G86" i="46" s="1"/>
  <c r="G77" i="46"/>
  <c r="D66" i="46"/>
  <c r="G66" i="46" s="1"/>
  <c r="E63" i="46"/>
  <c r="D63" i="46"/>
  <c r="G63" i="46" s="1"/>
  <c r="D55" i="46"/>
  <c r="G55" i="46" s="1"/>
  <c r="G31" i="46"/>
  <c r="E18" i="46"/>
  <c r="D18" i="46"/>
  <c r="G18" i="46" s="1"/>
  <c r="E10" i="46"/>
  <c r="D10" i="46"/>
  <c r="G10" i="46" s="1"/>
  <c r="G5" i="46"/>
  <c r="E5" i="46"/>
  <c r="E3" i="46"/>
  <c r="D3" i="46"/>
  <c r="G30" i="45"/>
  <c r="G27" i="45"/>
  <c r="G22" i="45"/>
  <c r="G3" i="45"/>
  <c r="G3" i="44"/>
  <c r="G3" i="43"/>
  <c r="G3" i="46" l="1"/>
  <c r="IO4" i="39"/>
  <c r="G94" i="46"/>
  <c r="D115" i="46" s="1"/>
  <c r="E8" i="14" s="1"/>
  <c r="C31" i="38" a="1"/>
  <c r="D36" i="45"/>
  <c r="E15" i="14" s="1"/>
  <c r="D35" i="45"/>
  <c r="D15" i="14" s="1"/>
  <c r="D34" i="45"/>
  <c r="C15" i="14" s="1"/>
  <c r="F15" i="14" s="1"/>
  <c r="D28" i="44"/>
  <c r="E14" i="14" s="1"/>
  <c r="D26" i="44"/>
  <c r="C14" i="14" s="1"/>
  <c r="D27" i="44"/>
  <c r="D14" i="14" s="1"/>
  <c r="D14" i="43"/>
  <c r="E13" i="14" s="1"/>
  <c r="D13" i="43"/>
  <c r="D13" i="14" s="1"/>
  <c r="D12" i="43"/>
  <c r="C13" i="14" s="1"/>
  <c r="D113" i="46" l="1"/>
  <c r="C8" i="14" s="1"/>
  <c r="D114" i="46"/>
  <c r="D8" i="14" s="1"/>
  <c r="D3" i="23"/>
  <c r="OP4" i="39" s="1"/>
  <c r="D7" i="23" l="1"/>
  <c r="OT4" i="39" s="1"/>
  <c r="G3" i="23"/>
  <c r="D16" i="22"/>
  <c r="OL4" i="39" s="1"/>
  <c r="D13" i="22"/>
  <c r="G13" i="22" s="1"/>
  <c r="D9" i="22"/>
  <c r="G9" i="22" s="1"/>
  <c r="D5" i="22"/>
  <c r="D3" i="22"/>
  <c r="NY4" i="39" s="1"/>
  <c r="H13" i="38"/>
  <c r="H14" i="38"/>
  <c r="H15" i="38"/>
  <c r="H9" i="38"/>
  <c r="H10" i="38"/>
  <c r="F18" i="1"/>
  <c r="D18" i="1"/>
  <c r="H55" i="38"/>
  <c r="H56" i="38"/>
  <c r="H51" i="38"/>
  <c r="H50" i="38"/>
  <c r="H49" i="38"/>
  <c r="H12" i="38"/>
  <c r="H11" i="38"/>
  <c r="H7" i="38"/>
  <c r="H8" i="38"/>
  <c r="H58" i="38"/>
  <c r="H62" i="38"/>
  <c r="H66" i="38"/>
  <c r="H59" i="38"/>
  <c r="H63" i="38"/>
  <c r="H67" i="38"/>
  <c r="H60" i="38"/>
  <c r="H64" i="38"/>
  <c r="H68" i="38"/>
  <c r="H57" i="38"/>
  <c r="H61" i="38"/>
  <c r="H65" i="38"/>
  <c r="H54" i="38"/>
  <c r="H45" i="38"/>
  <c r="H27" i="38"/>
  <c r="H28" i="38"/>
  <c r="H25" i="38"/>
  <c r="H26" i="38"/>
  <c r="H23" i="38"/>
  <c r="H24" i="38"/>
  <c r="H21" i="38"/>
  <c r="H22" i="38"/>
  <c r="H19" i="38"/>
  <c r="H20" i="38"/>
  <c r="H17" i="38"/>
  <c r="H18" i="38"/>
  <c r="H16" i="38"/>
  <c r="H35" i="38"/>
  <c r="H31" i="38"/>
  <c r="H32" i="38"/>
  <c r="H33" i="38"/>
  <c r="H34" i="38"/>
  <c r="H44" i="38"/>
  <c r="F14" i="14"/>
  <c r="H30" i="38"/>
  <c r="H29" i="38"/>
  <c r="H6" i="38"/>
  <c r="D167" i="2" a="1"/>
  <c r="D167" i="2" s="1"/>
  <c r="H3" i="38"/>
  <c r="H5" i="38"/>
  <c r="H4" i="38"/>
  <c r="E167" i="2"/>
  <c r="H48" i="38"/>
  <c r="G7" i="23" l="1"/>
  <c r="D14" i="23" s="1"/>
  <c r="C11" i="14" s="1"/>
  <c r="C52" i="38" a="1"/>
  <c r="G16" i="22"/>
  <c r="C47" i="38" a="1"/>
  <c r="H53" i="38"/>
  <c r="F5" i="14"/>
  <c r="G5" i="22"/>
  <c r="G3" i="22"/>
  <c r="H52" i="38"/>
  <c r="H47" i="38"/>
  <c r="A3" i="32" a="1"/>
  <c r="D16" i="23"/>
  <c r="D15" i="23"/>
  <c r="D11" i="14" s="1"/>
  <c r="D21" i="22"/>
  <c r="C10" i="14" s="1"/>
  <c r="C16" i="14" s="1"/>
  <c r="D22" i="22"/>
  <c r="D10" i="14" s="1"/>
  <c r="D23" i="22"/>
  <c r="E10" i="14" s="1"/>
  <c r="F12" i="14"/>
  <c r="D16" i="14" l="1"/>
  <c r="F9" i="14"/>
  <c r="E11" i="14"/>
  <c r="F11" i="14" s="1"/>
  <c r="F10" i="14"/>
  <c r="F13" i="14"/>
  <c r="F8" i="14"/>
  <c r="F7" i="14"/>
  <c r="F6" i="14"/>
  <c r="E16" i="14" l="1"/>
  <c r="F16"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<sst xmlns="http://schemas.openxmlformats.org/spreadsheetml/2006/main" count="4727" uniqueCount="2855">
  <si>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</si>
  <si>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</si>
  <si>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</si>
  <si>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</si>
  <si>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</si>
  <si>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</si>
  <si>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</si>
  <si>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</si>
  <si>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</si>
  <si>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</si>
  <si>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</si>
  <si>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</si>
  <si>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</si>
  <si>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</si>
  <si>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</si>
  <si>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</si>
  <si>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</si>
  <si>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</si>
  <si>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</si>
  <si>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</si>
  <si>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</si>
  <si>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</si>
  <si>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</si>
  <si>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</si>
  <si>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</si>
  <si>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</si>
  <si>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</si>
  <si>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</si>
  <si>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</si>
  <si>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</si>
  <si>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</si>
  <si>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</si>
  <si>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</si>
  <si>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</si>
  <si>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</si>
  <si>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</si>
  <si>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</si>
  <si>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</si>
  <si>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</si>
  <si>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</si>
  <si>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</si>
  <si>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</si>
  <si>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</si>
  <si>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</si>
  <si>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</si>
  <si>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</si>
  <si>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</si>
  <si>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</si>
  <si>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</si>
  <si>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</si>
  <si>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</si>
  <si>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</si>
  <si>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</si>
  <si>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</si>
  <si>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</si>
  <si>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</si>
  <si>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</si>
  <si>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</si>
  <si>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</si>
  <si>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</si>
  <si>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</si>
  <si>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</si>
  <si>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</si>
  <si>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</si>
  <si>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</si>
  <si>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</si>
  <si>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</si>
  <si>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</si>
  <si>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</si>
  <si>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</si>
  <si>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</si>
  <si>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</si>
  <si>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</si>
  <si>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</si>
  <si>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</si>
  <si>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</si>
  <si>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</si>
  <si>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</si>
  <si>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</si>
  <si>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</si>
  <si>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</si>
  <si>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</si>
  <si>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</si>
  <si>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</si>
  <si>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</si>
  <si>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</si>
  <si>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</si>
  <si>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</si>
  <si>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</si>
  <si>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</si>
  <si>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</si>
  <si>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</si>
  <si>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</si>
  <si>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</si>
  <si>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</si>
  <si>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</si>
  <si>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</si>
  <si>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</si>
  <si>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</si>
  <si>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</si>
  <si>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</si>
  <si>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</si>
  <si>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</si>
  <si>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</si>
  <si>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</si>
  <si>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</si>
  <si>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</si>
  <si>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</si>
  <si>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</si>
  <si>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</si>
  <si>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</si>
  <si>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</si>
  <si>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</si>
  <si>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</si>
  <si>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</si>
  <si>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</si>
  <si>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</si>
  <si>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</si>
  <si>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</si>
  <si>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</si>
  <si>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</si>
  <si>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</si>
  <si>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</si>
  <si>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</si>
  <si>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</si>
  <si>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</si>
  <si>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</si>
  <si>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</si>
  <si>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</si>
  <si>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</si>
  <si>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</si>
  <si>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</si>
  <si>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</si>
  <si>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</si>
  <si>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</si>
  <si>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</si>
  <si>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</si>
  <si>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</si>
  <si>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</si>
  <si>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</si>
  <si>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</si>
  <si>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</si>
  <si>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</si>
  <si>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</si>
  <si>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</si>
  <si>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</si>
  <si>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</si>
  <si>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</si>
  <si>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</si>
  <si>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</si>
  <si>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</si>
  <si>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</si>
  <si>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</si>
  <si>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</si>
  <si>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</si>
  <si>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</si>
  <si>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</si>
  <si>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</si>
  <si>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</si>
  <si>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</si>
  <si>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</si>
  <si>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</si>
  <si>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</si>
  <si>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</si>
  <si>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</si>
  <si>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</si>
  <si>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</si>
  <si>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</si>
  <si>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</si>
  <si>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</si>
  <si>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</si>
  <si>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</si>
  <si>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</si>
  <si>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</si>
  <si>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</si>
  <si>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</si>
  <si>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</si>
  <si>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</si>
  <si>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</si>
  <si>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</si>
  <si>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</si>
  <si>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</si>
  <si>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</si>
  <si>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</si>
  <si>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</si>
  <si>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</si>
  <si>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</si>
  <si>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</si>
  <si>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</si>
  <si>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</si>
  <si>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</si>
  <si>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</si>
  <si>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</si>
  <si>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</si>
  <si>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</si>
  <si>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</si>
  <si>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</si>
  <si>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</si>
  <si>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</si>
  <si>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</si>
  <si>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</si>
  <si>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</si>
  <si>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</si>
  <si>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</si>
  <si>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</si>
  <si>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</si>
  <si>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</si>
  <si>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</si>
  <si>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</si>
  <si>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</si>
  <si>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</si>
  <si>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</si>
  <si>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</si>
  <si>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</si>
  <si>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</si>
  <si>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</si>
  <si>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</si>
  <si>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</si>
  <si>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</si>
  <si>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</si>
  <si>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</si>
  <si>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</si>
  <si>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</si>
  <si>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</si>
  <si>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</si>
  <si>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</si>
  <si>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</si>
  <si>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</si>
  <si>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</si>
  <si>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</si>
  <si>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</si>
  <si>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</si>
  <si>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</si>
  <si>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</si>
  <si>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</si>
  <si>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</si>
  <si>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</si>
  <si>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</si>
  <si>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</si>
  <si>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</si>
  <si>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</si>
  <si>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</si>
  <si>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</si>
  <si>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</si>
  <si>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</si>
  <si>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</si>
  <si>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</si>
  <si>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</si>
  <si>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</si>
  <si>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</si>
  <si>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</si>
  <si>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</si>
  <si>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</si>
  <si>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</si>
  <si>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</si>
  <si>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</si>
  <si>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</si>
  <si>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</si>
  <si>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</si>
  <si>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</si>
  <si>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</si>
  <si>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</si>
  <si>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</si>
  <si>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</si>
  <si>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</si>
  <si>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</si>
  <si>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</si>
  <si>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</si>
  <si>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</si>
  <si>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</si>
  <si>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</si>
  <si>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</si>
  <si>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</si>
  <si>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</si>
  <si>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</si>
  <si>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</si>
  <si>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</si>
  <si>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</si>
  <si>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</si>
  <si>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</si>
  <si>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</si>
  <si>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</si>
  <si>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</si>
  <si>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</si>
  <si>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</si>
  <si>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</si>
  <si>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</si>
  <si>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</si>
  <si>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</si>
  <si>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</si>
  <si>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</si>
  <si>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</si>
  <si>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</si>
  <si>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</si>
  <si>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</si>
  <si>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</si>
  <si>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</si>
  <si>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</si>
  <si>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</si>
  <si>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</si>
  <si>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</si>
  <si>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</si>
  <si>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</si>
  <si>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</si>
  <si>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</si>
  <si>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</si>
  <si>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</si>
  <si>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</si>
  <si>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</si>
  <si>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</si>
  <si>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</si>
  <si>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</si>
  <si>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</si>
  <si>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</si>
  <si>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</si>
  <si>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</si>
  <si>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</si>
  <si>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</si>
  <si>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</si>
  <si>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</si>
  <si>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</si>
  <si>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</si>
  <si>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</si>
  <si>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</si>
  <si>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</si>
  <si>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</si>
  <si>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</si>
  <si>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</si>
  <si>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</si>
  <si>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</si>
  <si>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</si>
  <si>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</si>
  <si>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</si>
  <si>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</si>
  <si>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</si>
  <si>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</si>
  <si>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</si>
  <si>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</si>
  <si>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</si>
  <si>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</si>
  <si>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</si>
  <si>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</si>
  <si>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</si>
  <si>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</si>
  <si>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</si>
  <si>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</si>
  <si>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</si>
  <si>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</si>
  <si>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</si>
  <si>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</si>
  <si>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</si>
  <si>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</si>
  <si>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</si>
  <si>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</si>
  <si>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</si>
  <si>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</si>
  <si>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</si>
  <si>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</si>
  <si>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</si>
  <si>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</si>
  <si>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</si>
  <si>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</si>
  <si>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</si>
  <si>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</si>
  <si>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</si>
  <si>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</si>
  <si>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</si>
  <si>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</si>
  <si>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</si>
  <si>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</si>
  <si>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</si>
  <si>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</si>
  <si>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</si>
  <si>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</si>
  <si>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</si>
  <si>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</si>
  <si>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</si>
  <si>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</si>
  <si>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</si>
  <si>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</si>
  <si>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</si>
  <si>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</si>
  <si>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</si>
  <si>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</si>
  <si>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</si>
  <si>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</si>
  <si>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</si>
  <si>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</si>
  <si>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</si>
  <si>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</si>
  <si>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</si>
  <si>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</si>
  <si>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</si>
  <si>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</si>
  <si>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</si>
  <si>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</si>
  <si>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</si>
  <si>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</si>
  <si>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</si>
  <si>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</si>
  <si>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</si>
  <si>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</si>
  <si>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</si>
  <si>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</si>
  <si>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</si>
  <si>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</si>
  <si>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</si>
  <si>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</si>
  <si>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</si>
  <si>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</si>
  <si>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</si>
  <si>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</si>
  <si>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</si>
  <si>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</si>
  <si>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</si>
  <si>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</si>
  <si>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</si>
  <si>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</si>
  <si>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</si>
  <si>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</si>
  <si>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</si>
  <si>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</si>
  <si>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</si>
  <si>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</si>
  <si>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</si>
  <si>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</si>
  <si>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</si>
  <si>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</si>
  <si>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</si>
  <si>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</si>
  <si>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</si>
  <si>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</si>
  <si>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</si>
  <si>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</si>
  <si>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</si>
  <si>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</si>
  <si>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</si>
  <si>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</si>
  <si>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</si>
  <si>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</si>
  <si>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</si>
  <si>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</si>
  <si>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</si>
  <si>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</si>
  <si>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</si>
  <si>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</si>
  <si>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</si>
  <si>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</si>
  <si>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</si>
  <si>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</si>
  <si>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</si>
  <si>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</si>
  <si>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</si>
  <si>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</si>
  <si>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</si>
  <si>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</si>
  <si>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</si>
  <si>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</si>
  <si>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</si>
  <si>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</si>
  <si>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</si>
  <si>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</si>
  <si>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</si>
  <si>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</si>
  <si>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</si>
  <si>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</si>
  <si>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</si>
  <si>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</si>
  <si>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</si>
  <si>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</si>
  <si>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</si>
  <si>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</si>
  <si>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</si>
  <si>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</si>
  <si>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</si>
  <si>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</si>
  <si>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</si>
  <si>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</si>
  <si>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</si>
  <si>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</si>
  <si>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</si>
  <si>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</si>
  <si>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</si>
  <si>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</si>
  <si>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</si>
  <si>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</si>
  <si>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</si>
  <si>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</si>
  <si>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</si>
  <si>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</si>
  <si>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</si>
  <si>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</si>
  <si>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</si>
  <si>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</si>
  <si>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</si>
  <si>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</si>
  <si>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</si>
  <si>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</si>
  <si>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</si>
  <si>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</si>
  <si>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</si>
  <si>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</si>
  <si>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</si>
  <si>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</si>
  <si>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</si>
  <si>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</si>
  <si>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</si>
  <si>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</si>
  <si>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</si>
  <si>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</si>
  <si>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</si>
  <si>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</si>
  <si>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</si>
  <si>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</si>
  <si>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</si>
  <si>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</si>
  <si>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</si>
  <si>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</si>
  <si>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</si>
  <si>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</si>
  <si>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</si>
  <si>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</si>
  <si>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</si>
  <si>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</si>
  <si>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</si>
  <si>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</si>
  <si>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</si>
  <si>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</si>
  <si>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</si>
  <si>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</si>
  <si>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</si>
  <si>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</si>
  <si>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</si>
  <si>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</si>
  <si>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</si>
  <si>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</si>
  <si>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</si>
  <si>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</si>
  <si>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</si>
  <si>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</si>
  <si>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</si>
  <si>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</si>
  <si>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</si>
  <si>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</si>
  <si>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</si>
  <si>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</si>
  <si>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</si>
  <si>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</si>
  <si>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</si>
  <si>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</si>
  <si>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</si>
  <si>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</si>
  <si>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</si>
  <si>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</si>
  <si>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</si>
  <si>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</si>
  <si>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</si>
  <si>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</si>
  <si>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</si>
  <si>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</si>
  <si>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</si>
  <si>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</si>
  <si>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</si>
  <si>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</si>
  <si>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</si>
  <si>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</si>
  <si>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</si>
  <si>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</si>
  <si>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</si>
  <si>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</si>
  <si>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</si>
  <si>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</si>
  <si>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</si>
  <si>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</si>
  <si>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</si>
  <si>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</si>
  <si>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</si>
  <si>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</si>
  <si>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</si>
  <si>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</si>
  <si>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</si>
  <si>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</si>
  <si>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</si>
  <si>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</si>
  <si>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</si>
  <si>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</si>
  <si>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</si>
  <si>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</si>
  <si>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</si>
  <si>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</si>
  <si>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</si>
  <si>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</si>
  <si>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</si>
  <si>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</si>
  <si>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</si>
  <si>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</si>
  <si>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</si>
  <si>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</si>
  <si>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</si>
  <si>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</si>
  <si>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</si>
  <si>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</si>
  <si>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</si>
  <si>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</si>
  <si>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</si>
  <si>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</si>
  <si>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</si>
  <si>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</si>
  <si>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</si>
  <si>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</si>
  <si>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</si>
  <si>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</si>
  <si>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</si>
  <si>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</si>
  <si>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</si>
  <si>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</si>
  <si>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</si>
  <si>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</si>
  <si>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</si>
  <si>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</si>
  <si>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</si>
  <si>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</si>
  <si>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</si>
  <si>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</si>
  <si>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</si>
  <si>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</si>
  <si>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</si>
  <si>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</si>
  <si>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</si>
  <si>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</si>
  <si>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</si>
  <si>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</si>
  <si>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</si>
  <si>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</si>
  <si>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</si>
  <si>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</si>
  <si>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</si>
  <si>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</si>
  <si>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</si>
  <si>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</si>
  <si>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</si>
  <si>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</si>
  <si>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</si>
  <si>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</si>
  <si>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</si>
  <si>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</si>
  <si>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</si>
  <si>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</si>
  <si>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</si>
  <si>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</si>
  <si>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</si>
  <si>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</si>
  <si>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</si>
  <si>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</si>
  <si>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</si>
  <si>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</si>
  <si>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</si>
  <si>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</si>
  <si>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</si>
  <si>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</si>
  <si>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</si>
  <si>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</si>
  <si>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</si>
  <si>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</si>
  <si>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</si>
  <si>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</si>
  <si>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</si>
  <si>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</si>
  <si>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</si>
  <si>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</si>
  <si>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</si>
  <si>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</si>
  <si>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</si>
  <si>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</si>
  <si>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</si>
  <si>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</si>
  <si>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</si>
  <si>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</si>
  <si>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</si>
  <si>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</si>
  <si>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</si>
  <si>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</si>
  <si>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</si>
  <si>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</si>
  <si>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</si>
  <si>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</si>
  <si>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</si>
  <si>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</si>
  <si>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</si>
  <si>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</si>
  <si>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</si>
  <si>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</si>
  <si>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</si>
  <si>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</si>
  <si>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</si>
  <si>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</si>
  <si>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</si>
  <si>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</si>
  <si>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</si>
  <si>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</si>
  <si>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</si>
  <si>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</si>
  <si>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</si>
  <si>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</si>
  <si>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</si>
  <si>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</si>
  <si>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</si>
  <si>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</si>
  <si>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</si>
  <si>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</si>
  <si>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</si>
  <si>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</si>
  <si>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</si>
  <si>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</si>
  <si>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</si>
  <si>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</si>
  <si>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</si>
  <si>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</si>
  <si>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</si>
  <si>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</si>
  <si>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</si>
  <si>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</si>
  <si>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</si>
  <si>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</si>
  <si>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</si>
  <si>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</si>
  <si>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</si>
  <si>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</si>
  <si>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</si>
  <si>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</si>
  <si>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</si>
  <si>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</si>
  <si>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</si>
  <si>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</si>
  <si>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</si>
  <si>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</si>
  <si>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</si>
  <si>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</si>
  <si>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</si>
  <si>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</si>
  <si>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</si>
  <si>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</si>
  <si>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</si>
  <si>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</si>
  <si>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</si>
  <si>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</si>
  <si>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</si>
  <si>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</si>
  <si>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</si>
  <si>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</si>
  <si>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</si>
  <si>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</si>
  <si>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</si>
  <si>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</si>
  <si>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</si>
  <si>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</si>
  <si>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</si>
  <si>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</si>
  <si>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</si>
  <si>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</si>
  <si>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</si>
  <si>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</si>
  <si>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</si>
  <si>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</si>
  <si>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</si>
  <si>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</si>
  <si>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</si>
  <si>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</si>
  <si>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</si>
  <si>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</si>
  <si>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</si>
  <si>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</si>
  <si>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</si>
  <si>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</si>
  <si>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</si>
  <si>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</si>
  <si>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</si>
  <si>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</si>
  <si>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</si>
  <si>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</si>
  <si>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</si>
  <si>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</si>
  <si>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</si>
  <si>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</si>
  <si>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</si>
  <si>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</si>
  <si>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</si>
  <si>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</si>
  <si>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</si>
  <si>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</si>
  <si>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</si>
  <si>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</si>
  <si>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</si>
  <si>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</si>
  <si>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</si>
  <si>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</si>
  <si>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</si>
  <si>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</si>
  <si>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</si>
  <si>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</si>
  <si>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</si>
  <si>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</si>
  <si>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</si>
  <si>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</si>
  <si>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</si>
  <si>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</si>
  <si>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</si>
  <si>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</si>
  <si>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</si>
  <si>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</si>
  <si>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</si>
  <si>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</si>
  <si>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</si>
  <si>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</si>
  <si>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</si>
  <si>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</si>
  <si>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</si>
  <si>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</si>
  <si>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</si>
  <si>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</si>
  <si>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</si>
  <si>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</si>
  <si>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</si>
  <si>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</si>
  <si>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</si>
  <si>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</si>
  <si>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</si>
  <si>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</si>
  <si>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</si>
  <si>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</si>
  <si>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</si>
  <si>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</si>
  <si>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</si>
  <si>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</si>
  <si>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</si>
  <si>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</si>
  <si>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</si>
  <si>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</si>
  <si>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</si>
  <si>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</si>
  <si>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</si>
  <si>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</si>
  <si>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</si>
  <si>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</si>
  <si>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</si>
  <si>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</si>
  <si>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</si>
  <si>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</si>
  <si>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</si>
  <si>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</si>
  <si>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</si>
  <si>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</si>
  <si>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</si>
  <si>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</si>
  <si>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</si>
  <si>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</si>
  <si>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</si>
  <si>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</si>
  <si>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</si>
  <si>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</si>
  <si>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</si>
  <si>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</si>
  <si>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</si>
  <si>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</si>
  <si>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</si>
  <si>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</si>
  <si>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</si>
  <si>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</si>
  <si>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</si>
  <si>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</si>
  <si>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</si>
  <si>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</si>
  <si>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</si>
  <si>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</si>
  <si>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</si>
  <si>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</si>
  <si>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</si>
  <si>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</si>
  <si>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</si>
  <si>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</si>
  <si>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</si>
  <si>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</si>
  <si>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</si>
  <si>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</si>
  <si>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</si>
  <si>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</si>
  <si>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</si>
  <si>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</si>
  <si>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</si>
  <si>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</si>
  <si>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</si>
  <si>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</si>
  <si>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</si>
  <si>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</si>
  <si>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</si>
  <si>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</si>
  <si>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</si>
  <si>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</si>
  <si>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</si>
  <si>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</si>
  <si>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</si>
  <si>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</si>
  <si>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</si>
  <si>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</si>
  <si>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</si>
  <si>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</si>
  <si>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</si>
  <si>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</si>
  <si>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</si>
  <si>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</si>
  <si>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</si>
  <si>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</si>
  <si>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</si>
  <si>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</si>
  <si>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</si>
  <si>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</si>
  <si>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</si>
  <si>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</si>
  <si>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</si>
  <si>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</si>
  <si>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</si>
  <si>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</si>
  <si>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</si>
  <si>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</si>
  <si>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</si>
  <si>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</si>
  <si>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</si>
  <si>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</si>
  <si>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</si>
  <si>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</si>
  <si>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</si>
  <si>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</si>
  <si>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</si>
  <si>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</si>
  <si>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</si>
  <si>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</si>
  <si>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</si>
  <si>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</si>
  <si>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</si>
  <si>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</si>
  <si>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</si>
  <si>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</si>
  <si>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</si>
  <si>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</si>
  <si>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</si>
  <si>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</si>
  <si>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</si>
  <si>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</si>
  <si>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</si>
  <si>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</si>
  <si>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</si>
  <si>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</si>
  <si>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</si>
  <si>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</si>
  <si>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</si>
  <si>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</si>
  <si>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</si>
  <si>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</si>
  <si>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</si>
  <si>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</si>
  <si>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</si>
  <si>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</si>
  <si>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</si>
  <si>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</si>
  <si>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</si>
  <si>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</si>
  <si>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</si>
  <si>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</si>
  <si>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</si>
  <si>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</si>
  <si>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</si>
  <si>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</si>
  <si>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</si>
  <si>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</si>
  <si>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</si>
  <si>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</si>
  <si>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</si>
  <si>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</si>
  <si>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</si>
  <si>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</si>
  <si>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</si>
  <si>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</si>
  <si>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</si>
  <si>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</si>
  <si>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</si>
  <si>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</si>
  <si>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</si>
  <si>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</si>
  <si>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</si>
  <si>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</si>
  <si>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</si>
  <si>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</si>
  <si>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</si>
  <si>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</si>
  <si>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</si>
  <si>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</si>
  <si>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</si>
  <si>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</si>
  <si>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</si>
  <si>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</si>
  <si>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</si>
  <si>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</si>
  <si>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</si>
  <si>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</si>
  <si>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</si>
  <si>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</si>
  <si>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</si>
  <si>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</si>
  <si>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</si>
  <si>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</si>
  <si>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</si>
  <si>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</si>
  <si>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</si>
  <si>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</si>
  <si>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</si>
  <si>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</si>
  <si>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</si>
  <si>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</si>
  <si>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</si>
  <si>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</si>
  <si>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</si>
  <si>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</si>
  <si>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</si>
  <si>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</si>
  <si>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</si>
  <si>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</si>
  <si>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</si>
  <si>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</si>
  <si>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</si>
  <si>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</si>
  <si>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</si>
  <si>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</si>
  <si>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</si>
  <si>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</si>
  <si>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</si>
  <si>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</si>
  <si>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</si>
  <si>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</si>
  <si>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</si>
  <si>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</si>
  <si>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</si>
  <si>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</si>
  <si>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</si>
  <si>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</si>
  <si>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</si>
  <si>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</si>
  <si>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</si>
  <si>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</si>
  <si>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</si>
  <si>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</si>
  <si>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</si>
  <si>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</si>
  <si>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</si>
  <si>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</si>
  <si>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</si>
  <si>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</si>
  <si>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</si>
  <si>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</si>
  <si>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</si>
  <si>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</si>
  <si>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</si>
  <si>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</si>
  <si>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</si>
  <si>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</si>
  <si>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</si>
  <si>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</si>
  <si>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</si>
  <si>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</si>
  <si>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</si>
  <si>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</si>
  <si>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</si>
  <si>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</si>
  <si>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</si>
  <si>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</si>
  <si>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</si>
  <si>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</si>
  <si>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</si>
  <si>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</si>
  <si>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</si>
  <si>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</si>
  <si>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</si>
  <si>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</si>
  <si>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</si>
  <si>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</si>
  <si>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</si>
  <si>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</si>
  <si>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</si>
  <si>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</si>
  <si>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</si>
  <si>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</si>
  <si>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</si>
  <si>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</si>
  <si>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</si>
  <si>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</si>
  <si>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</si>
  <si>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</si>
  <si>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</si>
  <si>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</si>
  <si>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</si>
  <si>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</si>
  <si>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</si>
  <si>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</si>
  <si>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</si>
  <si>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</si>
  <si>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</si>
  <si>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</si>
  <si>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</si>
  <si>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</si>
  <si>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</si>
  <si>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</si>
  <si>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</si>
  <si>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</si>
  <si>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</si>
  <si>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</si>
  <si>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</si>
  <si>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</si>
  <si>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</si>
  <si>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</si>
  <si>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</si>
  <si>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</si>
  <si>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</si>
  <si>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</si>
  <si>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</si>
  <si>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</si>
  <si>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</si>
  <si>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</si>
  <si>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</si>
  <si>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</si>
  <si>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</si>
  <si>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</si>
  <si>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</si>
  <si>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</si>
  <si>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</si>
  <si>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</si>
  <si>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</si>
  <si>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</si>
  <si>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</si>
  <si>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</si>
  <si>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</si>
  <si>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</si>
  <si>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</si>
  <si>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</si>
  <si>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</si>
  <si>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</si>
  <si>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</si>
  <si>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</si>
  <si>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</si>
  <si>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</si>
  <si>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</si>
  <si>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</si>
  <si>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</si>
  <si>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</si>
  <si>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</si>
  <si>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</si>
  <si>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</si>
  <si>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</si>
  <si>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</si>
  <si>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</si>
  <si>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</si>
  <si>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</si>
  <si>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</si>
  <si>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</si>
  <si>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</si>
  <si>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</si>
  <si>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</si>
  <si>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</si>
  <si>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</si>
  <si>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</si>
  <si>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</si>
  <si>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</si>
  <si>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</si>
  <si>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</si>
  <si>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</si>
  <si>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</si>
  <si>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</si>
  <si>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</si>
  <si>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</si>
  <si>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</si>
  <si>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</si>
  <si>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</si>
  <si>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</si>
  <si>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</si>
  <si>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</si>
  <si>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</si>
  <si>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</si>
  <si>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</si>
  <si>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</si>
  <si>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</si>
  <si>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</si>
  <si>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</si>
  <si>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</si>
  <si>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</si>
  <si>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</si>
  <si>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</si>
  <si>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</si>
  <si>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</si>
  <si>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</si>
  <si>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</si>
  <si>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</si>
  <si>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</si>
  <si>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</si>
  <si>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</si>
  <si>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</si>
  <si>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</si>
  <si>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</si>
  <si>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</si>
  <si>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</si>
  <si>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</si>
  <si>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</si>
  <si>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</si>
  <si>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</si>
  <si>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</si>
  <si>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</si>
  <si>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</si>
  <si>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</si>
  <si>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</si>
  <si>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</si>
  <si>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</si>
  <si>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</si>
  <si>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</si>
  <si>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</si>
  <si>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</si>
  <si>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</si>
  <si>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</si>
  <si>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</si>
  <si>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</si>
  <si>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</si>
  <si>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</si>
  <si>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</si>
  <si>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</si>
  <si>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</si>
  <si>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</si>
  <si>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</si>
  <si>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</si>
  <si>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</si>
  <si>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</si>
  <si>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</si>
  <si>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</si>
  <si>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</si>
  <si>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</si>
  <si>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</si>
  <si>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</si>
  <si>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</si>
  <si>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</si>
  <si>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</si>
  <si>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</si>
  <si>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</si>
  <si>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</si>
  <si>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</si>
  <si>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</si>
  <si>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</si>
  <si>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</si>
  <si>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</si>
  <si>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</si>
  <si>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</si>
  <si>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</si>
  <si>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</si>
  <si>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</si>
  <si>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</si>
  <si>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</si>
  <si>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</si>
  <si>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</si>
  <si>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</si>
  <si>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</si>
  <si>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</si>
  <si>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</si>
  <si>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</si>
  <si>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</si>
  <si>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</si>
  <si>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</si>
  <si>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</si>
  <si>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</si>
  <si>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</si>
  <si>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</si>
  <si>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</si>
  <si>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</si>
  <si>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</si>
  <si>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</si>
  <si>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</si>
  <si>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</si>
  <si>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</si>
  <si>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</si>
  <si>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</si>
  <si>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</si>
  <si>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</si>
  <si>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</si>
  <si>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</si>
  <si>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</si>
  <si>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</si>
  <si>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</si>
  <si>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</si>
  <si>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</si>
  <si>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</si>
  <si>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</si>
  <si>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</si>
  <si>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</si>
  <si>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</si>
  <si>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</si>
  <si>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</si>
  <si>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</si>
  <si>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</si>
  <si>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</si>
  <si>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</si>
  <si>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</si>
  <si>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</si>
  <si>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</si>
  <si>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</si>
  <si>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</si>
  <si>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</si>
  <si>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</si>
  <si>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</si>
  <si>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</si>
  <si>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</si>
  <si>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</si>
  <si>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</si>
  <si>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</si>
  <si>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</si>
  <si>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</si>
  <si>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</si>
  <si>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</si>
  <si>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</si>
  <si>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</si>
  <si>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</si>
  <si>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</si>
  <si>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</si>
  <si>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</si>
  <si>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</si>
  <si>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</si>
  <si>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</si>
  <si>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</si>
  <si>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</si>
  <si>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</si>
  <si>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</si>
  <si>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</si>
  <si>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</si>
  <si>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</si>
  <si>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</si>
  <si>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</si>
  <si>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</si>
  <si>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</si>
  <si>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</si>
  <si>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</si>
  <si>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</si>
  <si>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</si>
  <si>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</si>
  <si>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</si>
  <si>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</si>
  <si>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</si>
  <si>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</si>
  <si>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</si>
  <si>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</si>
  <si>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</si>
  <si>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</si>
  <si>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</si>
  <si>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</si>
  <si>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</si>
  <si>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</si>
  <si>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</si>
  <si>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</si>
  <si>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</si>
  <si>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</si>
  <si>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</si>
  <si>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</si>
  <si>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</si>
  <si>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</si>
  <si>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</si>
  <si>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</si>
  <si>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</si>
  <si>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</si>
  <si>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</si>
  <si>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</si>
  <si>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</si>
  <si>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</si>
  <si>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</si>
  <si>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</si>
  <si>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</si>
  <si>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</si>
  <si>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</si>
  <si>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</si>
  <si>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</si>
  <si>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</si>
  <si>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</si>
  <si>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</si>
  <si>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</si>
  <si>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</si>
  <si>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</si>
  <si>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</si>
  <si>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</si>
  <si>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</si>
  <si>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</si>
  <si>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</si>
  <si>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</si>
  <si>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</si>
  <si>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</si>
  <si>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</si>
  <si>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</si>
  <si>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</si>
  <si>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</si>
  <si>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</si>
  <si>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</si>
  <si>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</si>
  <si>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</si>
  <si>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</si>
  <si>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</si>
  <si>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</si>
  <si>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</si>
  <si>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</si>
  <si>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</si>
  <si>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</si>
  <si>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</si>
  <si>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</si>
  <si>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</si>
  <si>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</si>
  <si>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</si>
  <si>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</si>
  <si>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</si>
  <si>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</si>
  <si>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</si>
  <si>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</si>
  <si>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</si>
  <si>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</si>
  <si>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</si>
  <si>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</si>
  <si>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</si>
  <si>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</si>
  <si>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</si>
  <si>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</si>
  <si>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</si>
  <si>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</si>
  <si>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</si>
  <si>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</si>
  <si>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</si>
  <si>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</si>
  <si>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</si>
  <si>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</si>
  <si>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</si>
  <si>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</si>
  <si>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</si>
  <si>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</si>
  <si>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</si>
  <si>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</si>
  <si>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</si>
  <si>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</si>
  <si>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</si>
  <si>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</si>
  <si>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</si>
  <si>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</si>
  <si>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</si>
  <si>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</si>
  <si>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</si>
  <si>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</si>
  <si>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</si>
  <si>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</si>
  <si>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</si>
  <si>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</si>
  <si>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</si>
  <si>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</si>
  <si>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</si>
  <si>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</si>
  <si>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</si>
  <si>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</si>
  <si>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</si>
  <si>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</si>
  <si>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</si>
  <si>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</si>
  <si>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</si>
  <si>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</si>
  <si>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</si>
  <si>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</si>
  <si>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</si>
  <si>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</si>
  <si>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</si>
  <si>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</si>
  <si>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</si>
  <si>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</si>
  <si>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</si>
  <si>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</si>
  <si>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</si>
  <si>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</si>
  <si>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</si>
  <si>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CASA HOGAR</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</si>
  <si>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</si>
  <si>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</si>
  <si>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</si>
  <si>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</si>
  <si>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</si>
  <si>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</si>
  <si>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</si>
  <si>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</si>
  <si>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</si>
  <si>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</si>
  <si>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</si>
  <si>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</si>
  <si>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</si>
  <si>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</si>
  <si>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</si>
  <si>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</si>
  <si>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</si>
  <si>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</si>
  <si>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</si>
  <si>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</si>
  <si>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</si>
  <si>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</si>
  <si>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</si>
  <si>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</si>
  <si>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</si>
  <si>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</si>
  <si>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</si>
  <si>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</si>
  <si>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</si>
  <si>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</si>
  <si>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</si>
  <si>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</si>
  <si>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</si>
  <si>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</si>
  <si>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</si>
  <si>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</si>
  <si>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</si>
  <si>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</si>
  <si>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</si>
  <si>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</si>
  <si>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</si>
  <si>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</si>
  <si>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</si>
  <si>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</si>
  <si>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</si>
  <si>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</si>
  <si>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</si>
  <si>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</si>
  <si>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</si>
  <si>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</si>
  <si>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</si>
  <si>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</si>
  <si>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</si>
  <si>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</si>
  <si>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</si>
  <si>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</si>
  <si>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</si>
  <si>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</si>
  <si>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</si>
  <si>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</si>
  <si>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</si>
  <si>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</si>
  <si>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</si>
  <si>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</si>
  <si>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</si>
  <si>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</si>
  <si>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</si>
  <si>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</si>
  <si>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</si>
  <si>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</si>
  <si>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</si>
  <si>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</si>
  <si>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</si>
  <si>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</si>
  <si>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</si>
  <si>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</si>
  <si>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</si>
  <si>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</si>
  <si>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</si>
  <si>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</si>
  <si>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</si>
  <si>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</si>
  <si>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</si>
  <si>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</si>
  <si>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</si>
  <si>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</si>
  <si>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</si>
  <si>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</si>
  <si>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</si>
  <si>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</si>
  <si>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</si>
  <si>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</si>
  <si>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</si>
  <si>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</si>
  <si>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</si>
  <si>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</si>
  <si>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</si>
  <si>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</si>
  <si>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</si>
  <si>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</si>
  <si>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</si>
  <si>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</si>
  <si>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</si>
  <si>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</si>
  <si>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</si>
  <si>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</si>
  <si>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</si>
  <si>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</si>
  <si>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</si>
  <si>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</si>
  <si>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</si>
  <si>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</si>
  <si>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</si>
  <si>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</si>
  <si>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</si>
  <si>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</si>
  <si>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</si>
  <si>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</si>
  <si>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</si>
  <si>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</si>
  <si>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Alimentación y Nutrición</t>
  </si>
  <si>
    <t>XXXXX</t>
  </si>
  <si>
    <t>Diligenciamiento Componente 4.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</si>
  <si>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</si>
  <si>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</si>
  <si>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</si>
  <si>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</si>
  <si>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</si>
  <si>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</si>
  <si>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</si>
  <si>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</si>
  <si>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</si>
  <si>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</si>
  <si>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</si>
  <si>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</si>
  <si>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4.2.6.Se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</si>
  <si>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</si>
  <si>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4.2.7.Se elabora y  entrega el informe de superación de situaciones que generaron el ingreso a PARD al día hábil siguiente del egreso de la niña, niño, adolescente, joven, a la autoridad administrativa.</t>
  </si>
  <si>
    <t>Para la verificación de este ítem:
- Seleccione una muestra de tres (3), teniendo como prioridad las situaciones de riesgo encontradas.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</si>
  <si>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</si>
  <si>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</si>
  <si>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</si>
  <si>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</si>
  <si>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</si>
  <si>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</si>
  <si>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</si>
  <si>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</si>
  <si>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</si>
  <si>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</si>
  <si>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Diligenciamiento Componente 7. Talento Humano</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</si>
  <si>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</si>
  <si>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</si>
  <si>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</si>
  <si>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</si>
  <si>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7.5.3. En entrevista con el talento humano de la muestra y contrastado con los soportes del verificable
7.5.2 verifique el conocimiento adquirido de acuerdo con el plan de inducción, formación y cualificación.</t>
  </si>
  <si>
    <t>Para la evaluación de este verificable además de realizar la contrastación de la información del numeral 5.5.2,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</si>
  <si>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Componente 9 Dotación</t>
  </si>
  <si>
    <t>9.3.1.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</si>
  <si>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</si>
  <si>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9.4.1.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</si>
  <si>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</si>
  <si>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</si>
  <si>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</si>
  <si>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</si>
  <si>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</si>
  <si>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</si>
  <si>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</si>
  <si>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</si>
  <si>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</si>
  <si>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</si>
  <si>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</si>
  <si>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</si>
  <si>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</si>
  <si>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</si>
  <si>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</si>
  <si>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</si>
  <si>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</si>
  <si>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</si>
  <si>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</si>
  <si>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</si>
  <si>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</si>
  <si>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</si>
  <si>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</si>
  <si>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</si>
  <si>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</si>
  <si>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</si>
  <si>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</si>
  <si>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</si>
  <si>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</si>
  <si>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</si>
  <si>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</si>
  <si>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</si>
  <si>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</si>
  <si>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</si>
  <si>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</si>
  <si>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</si>
  <si>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</si>
  <si>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</si>
  <si>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</si>
  <si>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</si>
  <si>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</si>
  <si>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</si>
  <si>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</si>
  <si>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</si>
  <si>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</si>
  <si>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</si>
  <si>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</si>
  <si>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</si>
  <si>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</si>
  <si>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</si>
  <si>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</si>
  <si>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</si>
  <si>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</si>
  <si>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</si>
  <si>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</si>
  <si>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</si>
  <si>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</si>
  <si>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</si>
  <si>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</si>
  <si>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</si>
  <si>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</si>
  <si>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</si>
  <si>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</si>
  <si>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</si>
  <si>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</si>
  <si>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normativa vigente:
Ley 1209 del 2008.
Decreto 2171 del 2009  
Resolución 4113 del 2012
Decreto 554 de 2015</t>
  </si>
  <si>
    <t>2.3</t>
  </si>
  <si>
    <t>Cuenta con el concepto sanitario favorable si el inmueble cuenta con piscina y es del uso de los usuarios.</t>
  </si>
  <si>
    <t xml:space="preserve">Manual Operativo Modalidades y Servicio para la atención de niñas, niños y adolescentes, con Proceso Administrativo de Restablecimiento de Derechos - MO3.P - Versión 2 del 08/07/2022. Pág. 27.
</t>
  </si>
  <si>
    <t>2.3.1</t>
  </si>
  <si>
    <t>En caso de que el inmueble cuente con piscina y esta sea utilizada por los usuarios, se cuenta con el concepto sanitario favorable expedido por la autoridad sanitaria competente.</t>
  </si>
  <si>
    <t>2.4</t>
  </si>
  <si>
    <t>Cuenta con concepto sanitario favorable del inmueble.</t>
  </si>
  <si>
    <t>Ley 9 de 1979 "Por la cual se dictan Medidas Sanitarias.</t>
  </si>
  <si>
    <t>2.4.1</t>
  </si>
  <si>
    <t>El inmueble cuenta con el concepto sanitario favorable expedido por la autoridad de salud competente.</t>
  </si>
  <si>
    <t>2.5</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</si>
  <si>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</si>
  <si>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</si>
  <si>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</si>
  <si>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</si>
  <si>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</si>
  <si>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</si>
  <si>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</si>
  <si>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</si>
  <si>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</si>
  <si>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</si>
  <si>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</si>
  <si>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</si>
  <si>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</si>
  <si>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</si>
  <si>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Las duchas cuentan con agua caliente, si se requiere por la ubicación de la sede (clima) y población atendida.</t>
  </si>
  <si>
    <t>2.5.7</t>
  </si>
  <si>
    <t>Los dormitorios se encuentran separados por curso de vida, considerando que:
- Primera infancia: 0 - 5 años.
- Infancia: 6 - 11 años.
- Adolescencia: 12 - 18 años.
*Clasificación establecida por el Ministerio de Salud y Protección Social</t>
  </si>
  <si>
    <t>2.5.8</t>
  </si>
  <si>
    <r>
      <t xml:space="preserve">Los dormitorios se encuentran separados por sexo.
</t>
    </r>
    <r>
      <rPr>
        <b/>
        <sz val="11"/>
        <rFont val="Arial"/>
        <family val="2"/>
      </rPr>
      <t>Nota:</t>
    </r>
    <r>
      <rPr>
        <sz val="11"/>
        <rFont val="Arial"/>
        <family val="2"/>
      </rPr>
      <t xml:space="preserve"> Aplica para población mayor a seis (06) años.</t>
    </r>
  </si>
  <si>
    <t>2.5.9</t>
  </si>
  <si>
    <t>Los espacios proporcionan los ajustes y apoyos requeridos para la atención de las niñas, los niños y los adolescentes con discapacidad según la categoría.</t>
  </si>
  <si>
    <t>Manual Operativo Modalidades Y Servicio Para La Atención De Niñas, Niños Y Adolescentes, Con Proceso Administrativo De Restablecimiento De Derechos. - Mo3.P - Versión 2 Del 08/07/2022.
3.1.1. Infraestructura Física Pág. (25 - 26)</t>
  </si>
  <si>
    <t>2.5.10</t>
  </si>
  <si>
    <t xml:space="preserve">Los espacios promueven el desarrollo de capacidades de la población con discapacidad garantizando la accesibilidad a los espacios en el marco de la inclusión social. </t>
  </si>
  <si>
    <t>2.5.11</t>
  </si>
  <si>
    <t>Las cerraduras de los dormitorios no cuentan con seguro por dentro ni por fuera.</t>
  </si>
  <si>
    <t>2.6</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</si>
  <si>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</si>
  <si>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</si>
  <si>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</si>
  <si>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</si>
  <si>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 xml:space="preserve">Manual Operativo Modalidades y Servicio para la atención de niñas, niños y adolescentes, con Proceso Administrativo de Restablecimiento de Derechos - MO3.P - Versión 2 del 08/07/2022.
Tabla 4. Condiciones locativas. Pág. (26 - 27)
</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</si>
  <si>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</si>
  <si>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</si>
  <si>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</si>
  <si>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</si>
  <si>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</si>
  <si>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</si>
  <si>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</si>
  <si>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</si>
  <si>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</si>
  <si>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</si>
  <si>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</si>
  <si>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</si>
  <si>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</si>
  <si>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</si>
  <si>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</si>
  <si>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</si>
  <si>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</si>
  <si>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</si>
  <si>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</si>
  <si>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</si>
  <si>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</si>
  <si>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</si>
  <si>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</si>
  <si>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</si>
  <si>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</si>
  <si>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Las escaleras cuentan con pasamanos o barandas no escalables.</t>
  </si>
  <si>
    <t>2.6.15</t>
  </si>
  <si>
    <t>Si el inmueble presenta balcones estos cuentan con protección.</t>
  </si>
  <si>
    <t>2.6.16</t>
  </si>
  <si>
    <t>Si el inmueble cuenta con aljibes, albercas y depósitos de agua o piscina cuentan con protección.</t>
  </si>
  <si>
    <t>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</si>
  <si>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</si>
  <si>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</si>
  <si>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</si>
  <si>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2.6.18</t>
  </si>
  <si>
    <t>El inmueble cuenta con cables cubiertos.</t>
  </si>
  <si>
    <t>2.6.19</t>
  </si>
  <si>
    <r>
      <t xml:space="preserve">Los techos son seguros y sin riesgos.
</t>
    </r>
    <r>
      <rPr>
        <b/>
        <sz val="11"/>
        <rFont val="Arial"/>
        <family val="2"/>
      </rPr>
      <t>Nota:</t>
    </r>
    <r>
      <rPr>
        <sz val="11"/>
        <rFont val="Arial"/>
        <family val="2"/>
      </rPr>
      <t xml:space="preserve"> sin pandeo, fisuras, roturas, desprendimientos, sin riesgo de colapso o caída.</t>
    </r>
  </si>
  <si>
    <t>2.6.20</t>
  </si>
  <si>
    <t>Las sustancias tóxicas y medicamentos están fuera del alcance de los usuarios.</t>
  </si>
  <si>
    <t>2.6.21</t>
  </si>
  <si>
    <t>Los extintores cuentan con carga vigente y están ubicados conforme a la normatividad vigente.</t>
  </si>
  <si>
    <t>2.6.22</t>
  </si>
  <si>
    <t xml:space="preserve">Las tomas eléctricas cuentan con tapas protectoras, cableado fijado adecuadamente, sin enchufes o tornillos sueltos, sin cables pelados o expuestos al calor o la humedad. </t>
  </si>
  <si>
    <t>2.6.23</t>
  </si>
  <si>
    <t>Los dormitorios, baños y espacios de atención están libres de cámaras de vigilancia.</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</si>
  <si>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</si>
  <si>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2.6.24</t>
  </si>
  <si>
    <t>El inmueble cuenta con un espacio para el almacenamiento de sustancias químicas usadas durante las actividades de mantenimiento, limpieza y desinfección.</t>
  </si>
  <si>
    <t>Click</t>
  </si>
  <si>
    <t>2.7</t>
  </si>
  <si>
    <t xml:space="preserve">Cuenta los espacios del inmueble con la capacidad instalada en proporción a los usuarios atendidos en la modalidad. </t>
  </si>
  <si>
    <t>Manual Operativo Modalidades y Servicio para la atención de niñas, niños y adolescentes, con Proceso Administrativo de Restablecimiento de Derechos. - MO3.P - Versión 2 del 08/07/2022.
3.1.2. Proporcionalidad de espacios. Pág. (27-28)</t>
  </si>
  <si>
    <t>2.7.1</t>
  </si>
  <si>
    <r>
      <t xml:space="preserve">El área de los dormitorios cumple con mínimo 3.0 m² por usuario, donde el área incluye la cama, el armario, la mesa de noche y el espacio de circulación. 
</t>
    </r>
    <r>
      <rPr>
        <b/>
        <sz val="11"/>
        <rFont val="Arial"/>
        <family val="2"/>
      </rPr>
      <t>Nota:</t>
    </r>
    <r>
      <rPr>
        <sz val="11"/>
        <rFont val="Arial"/>
        <family val="2"/>
      </rPr>
      <t xml:space="preserve"> para la toma de la capacidad instalada, es con base en el espacio de los dormitorios. 
</t>
    </r>
    <r>
      <rPr>
        <b/>
        <sz val="11"/>
        <rFont val="Arial"/>
        <family val="2"/>
      </rPr>
      <t>Nota</t>
    </r>
    <r>
      <rPr>
        <sz val="11"/>
        <rFont val="Arial"/>
        <family val="2"/>
      </rPr>
      <t xml:space="preserve">: la medición de la capacidad instalada en dormitorios debe ser calculada de forma independiente para cada dormitorio.
</t>
    </r>
    <r>
      <rPr>
        <b/>
        <sz val="11"/>
        <rFont val="Arial"/>
        <family val="2"/>
      </rPr>
      <t>Nota:</t>
    </r>
    <r>
      <rPr>
        <sz val="11"/>
        <rFont val="Arial"/>
        <family val="2"/>
      </rPr>
      <t xml:space="preserve"> Si en el servicio se presta atención a población de mujeres gestantes y en periodo de lactancia el dormitorio debe cumplir con los 3.0 m² para cada uno (la mujer gestante, el niño recién nacido y el hijo e hija acompañante). </t>
    </r>
  </si>
  <si>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</si>
  <si>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2.7.2</t>
  </si>
  <si>
    <t>Los camarotes no deben ser utilizados para niñas y niños menores de seis (6) años, población con discapacidad, ni para mujeres gestantes o en periodo de lactancia .</t>
  </si>
  <si>
    <t>2.8</t>
  </si>
  <si>
    <t xml:space="preserve"> Cumple la infraestructura con las áreas, espacios y elementos para la modalidad de atención.</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</si>
  <si>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</si>
  <si>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2.8.1</t>
  </si>
  <si>
    <r>
      <t xml:space="preserve">La infraestructura cuenta con el espacio de oficina.
</t>
    </r>
    <r>
      <rPr>
        <b/>
        <sz val="11"/>
        <rFont val="Arial"/>
        <family val="2"/>
      </rPr>
      <t>Nota:</t>
    </r>
    <r>
      <rPr>
        <sz val="11"/>
        <rFont val="Arial"/>
        <family val="2"/>
      </rPr>
      <t xml:space="preserve"> Para la modalidad casa hogar, la oficina aplica también como espacio para la atención, en donde el operador debe garantizar la privacidad en el momento de las atenciones.</t>
    </r>
  </si>
  <si>
    <t>2.8.2</t>
  </si>
  <si>
    <t>2.8.3</t>
  </si>
  <si>
    <t>La infraestructura cuenta con el espacio para la atención de los usuarios por parte del equipo técnico.</t>
  </si>
  <si>
    <t>2.8.4</t>
  </si>
  <si>
    <r>
      <t xml:space="preserve">El espacio de atención cuenta con la siguiente dotación requerida:
a. un archivador.
b. un botiquín.
</t>
    </r>
    <r>
      <rPr>
        <b/>
        <sz val="11"/>
        <rFont val="Arial"/>
        <family val="2"/>
      </rPr>
      <t>Nota:</t>
    </r>
    <r>
      <rPr>
        <sz val="11"/>
        <rFont val="Arial"/>
        <family val="2"/>
      </rPr>
      <t xml:space="preserve"> el botiquín no debe contar con medicamentos recetados y termómetros de mercurio.</t>
    </r>
  </si>
  <si>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</si>
  <si>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</si>
  <si>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</si>
  <si>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</si>
  <si>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 Guía para el impulso a la soberanía alimentaria por el derecho humano a la alimentación adecuada en las modalidades y servicios del ICBF. G36.PP. Versión 1 del 04/12/2024 pág. 71 a 73.
- Resolución 2674 de 2013 MinSalud.</t>
  </si>
  <si>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</si>
  <si>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</si>
  <si>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</si>
  <si>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</si>
  <si>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</si>
  <si>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</si>
  <si>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</si>
  <si>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</si>
  <si>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</si>
  <si>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</si>
  <si>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</si>
  <si>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</si>
  <si>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</si>
  <si>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</si>
  <si>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</si>
  <si>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</si>
  <si>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</si>
  <si>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</si>
  <si>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</si>
  <si>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</si>
  <si>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</si>
  <si>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</si>
  <si>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</si>
  <si>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</si>
  <si>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</si>
  <si>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</si>
  <si>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</si>
  <si>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</si>
  <si>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</si>
  <si>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</si>
  <si>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</si>
  <si>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</si>
  <si>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</si>
  <si>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</si>
  <si>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</si>
  <si>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</si>
  <si>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</si>
  <si>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</si>
  <si>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</si>
  <si>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</si>
  <si>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</si>
  <si>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dos (2)</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</si>
  <si>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</si>
  <si>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t>La infraestructura cuenta con espacio de comedor con puesto en mesa con silla según capacidad y organización por turnos.</t>
  </si>
  <si>
    <t xml:space="preserve">La infraestructura cuenta con sala amiga de la lactancia materna, si atiende a niñas y niños menores de 2 años de edad, mujeres gestantes o en periodo de lactancia. </t>
  </si>
  <si>
    <t>2.8.30</t>
  </si>
  <si>
    <t>La infraestructura cuenta con lavandería. (zona de lavado)</t>
  </si>
  <si>
    <t>2.8.31</t>
  </si>
  <si>
    <r>
      <t xml:space="preserve">La lavandería cuenta con la dotación requerida:
a. espacio para mínimo </t>
    </r>
    <r>
      <rPr>
        <b/>
        <sz val="11"/>
        <rFont val="Arial"/>
        <family val="2"/>
      </rPr>
      <t xml:space="preserve">1 </t>
    </r>
    <r>
      <rPr>
        <sz val="11"/>
        <rFont val="Arial"/>
        <family val="2"/>
      </rPr>
      <t xml:space="preserve">lavadero o lavadora, por cada </t>
    </r>
    <r>
      <rPr>
        <b/>
        <sz val="11"/>
        <rFont val="Arial"/>
        <family val="2"/>
      </rPr>
      <t>12</t>
    </r>
    <r>
      <rPr>
        <sz val="11"/>
        <rFont val="Arial"/>
        <family val="2"/>
      </rPr>
      <t xml:space="preserve"> usuarios.
b. un tendedero.</t>
    </r>
  </si>
  <si>
    <t>2.8.32</t>
  </si>
  <si>
    <t>La infraestructura cuenta con aula.</t>
  </si>
  <si>
    <t>2.8.33</t>
  </si>
  <si>
    <t>El aula cuenta con la dotación requerida:
a. una silla o pupitre por usuario.
b. un tablero por salón.
c. biblioteca física o virtual.</t>
  </si>
  <si>
    <t>2.8.34</t>
  </si>
  <si>
    <t>El inmueble cuenta con baños requeridos para la atención de los usuarios:</t>
  </si>
  <si>
    <t>2.8.35</t>
  </si>
  <si>
    <r>
      <t xml:space="preserve">Los baños cuentan con la dotación requerida:
a. </t>
    </r>
    <r>
      <rPr>
        <b/>
        <sz val="11"/>
        <rFont val="Arial"/>
        <family val="2"/>
      </rPr>
      <t xml:space="preserve">dos (2) </t>
    </r>
    <r>
      <rPr>
        <sz val="11"/>
        <rFont val="Arial"/>
        <family val="2"/>
      </rPr>
      <t>sanitarios por cada</t>
    </r>
    <r>
      <rPr>
        <b/>
        <sz val="11"/>
        <rFont val="Arial"/>
        <family val="2"/>
      </rPr>
      <t xml:space="preserve"> 12 </t>
    </r>
    <r>
      <rPr>
        <sz val="11"/>
        <rFont val="Arial"/>
        <family val="2"/>
      </rPr>
      <t>usuarios.</t>
    </r>
    <r>
      <rPr>
        <b/>
        <sz val="11"/>
        <rFont val="Arial"/>
        <family val="2"/>
      </rPr>
      <t xml:space="preserve"> </t>
    </r>
    <r>
      <rPr>
        <sz val="11"/>
        <rFont val="Arial"/>
        <family val="2"/>
      </rPr>
      <t xml:space="preserve">
b. </t>
    </r>
    <r>
      <rPr>
        <b/>
        <sz val="11"/>
        <rFont val="Arial"/>
        <family val="2"/>
      </rPr>
      <t xml:space="preserve">dos (2) </t>
    </r>
    <r>
      <rPr>
        <sz val="11"/>
        <rFont val="Arial"/>
        <family val="2"/>
      </rPr>
      <t xml:space="preserve">lavamanos por cada </t>
    </r>
    <r>
      <rPr>
        <b/>
        <sz val="11"/>
        <rFont val="Arial"/>
        <family val="2"/>
      </rPr>
      <t>12</t>
    </r>
    <r>
      <rPr>
        <sz val="11"/>
        <rFont val="Arial"/>
        <family val="2"/>
      </rPr>
      <t xml:space="preserve"> usuarios.
c. </t>
    </r>
    <r>
      <rPr>
        <b/>
        <sz val="11"/>
        <rFont val="Arial"/>
        <family val="2"/>
      </rPr>
      <t xml:space="preserve">dos (2) </t>
    </r>
    <r>
      <rPr>
        <sz val="11"/>
        <rFont val="Arial"/>
        <family val="2"/>
      </rPr>
      <t xml:space="preserve">duchas por cada </t>
    </r>
    <r>
      <rPr>
        <b/>
        <sz val="11"/>
        <rFont val="Arial"/>
        <family val="2"/>
      </rPr>
      <t>12</t>
    </r>
    <r>
      <rPr>
        <sz val="11"/>
        <rFont val="Arial"/>
        <family val="2"/>
      </rPr>
      <t xml:space="preserve"> usuarios.
d. </t>
    </r>
    <r>
      <rPr>
        <b/>
        <sz val="11"/>
        <rFont val="Arial"/>
        <family val="2"/>
      </rPr>
      <t>dos (2)</t>
    </r>
    <r>
      <rPr>
        <sz val="11"/>
        <rFont val="Arial"/>
        <family val="2"/>
      </rPr>
      <t xml:space="preserve"> espejos por cada </t>
    </r>
    <r>
      <rPr>
        <b/>
        <sz val="11"/>
        <rFont val="Arial"/>
        <family val="2"/>
      </rPr>
      <t>12</t>
    </r>
    <r>
      <rPr>
        <sz val="11"/>
        <rFont val="Arial"/>
        <family val="2"/>
      </rPr>
      <t xml:space="preserve"> usuarios.</t>
    </r>
  </si>
  <si>
    <r>
      <t xml:space="preserve">Cuenta con </t>
    </r>
    <r>
      <rPr>
        <b/>
        <sz val="11"/>
        <rFont val="Arial Narrow"/>
        <family val="2"/>
      </rPr>
      <t>tres (3)</t>
    </r>
    <r>
      <rPr>
        <sz val="11"/>
        <rFont val="Arial Narrow"/>
        <family val="2"/>
      </rPr>
      <t xml:space="preserve"> canecas marcadas para el manejo de residuos.
</t>
    </r>
    <r>
      <rPr>
        <b/>
        <sz val="11"/>
        <rFont val="Arial Narrow"/>
        <family val="2"/>
      </rPr>
      <t>Nota:</t>
    </r>
    <r>
      <rPr>
        <sz val="11"/>
        <rFont val="Arial Narrow"/>
        <family val="2"/>
      </rPr>
      <t xml:space="preserve"> para color y uso de canecas tener en cuenta normatividad vigente.</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</si>
  <si>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código colores de canecas, norma vigente:
Resolución 2184 de 2019.</t>
  </si>
  <si>
    <t>Cantidad de Condiciones que CUMPLE</t>
  </si>
  <si>
    <t>Cantidad de Condiciones que NO CUMPLE CONDICIÓN</t>
  </si>
  <si>
    <t>Cantidad de Condiciones que NO APLICA</t>
  </si>
  <si>
    <t>3. COMPONENTE ALIMENTACION Y NUTRICIÓN</t>
  </si>
  <si>
    <t>SITUACIÓN ENCONTRADA
(UNIFICACIÓN DE CRITERIOS)</t>
  </si>
  <si>
    <t>3.1.</t>
  </si>
  <si>
    <t>Cuenta con el seguimiento a la atención, promoción y mantenimiento de la salud.</t>
  </si>
  <si>
    <t>Guía para el impulso a la soberanía alimentaria por el derecho humano a la alimentación adecuada en las modalidades y servicios del ICBF. G36.PP. Versión 2 del 30/12/2025. Págs 91, 107-113.  
Guía de Orientaciones para la Prevención y Manejo de Situaciones de Riesgo de las niñas, niños y adolescentes en las Modalidades y Servicio de Restablecimiento de derechos G17.P 6/6/2023. Código Ético  pág.  78.</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</si>
  <si>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</si>
  <si>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</si>
  <si>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</si>
  <si>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30/12/2025.4. Pag 113.</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</si>
  <si>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</si>
  <si>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niños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Nota 3:</t>
    </r>
    <r>
      <rPr>
        <sz val="11"/>
        <rFont val="Arial"/>
        <family val="2"/>
      </rPr>
      <t xml:space="preserve"> En caso de que se hayan realizado activaciones en salud cuentan con los soportes de las atenciones.</t>
    </r>
  </si>
  <si>
    <t>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
Protocolo intervención en crisis para servicios de restablecimiento en administración de justicia.  PT1.P.  Versión 1 del 09/03/2020.
Pág.- 7 - 26.</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</si>
  <si>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</si>
  <si>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</si>
  <si>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108-113.</t>
  </si>
  <si>
    <t>3.1.4.</t>
  </si>
  <si>
    <t>Cuenta con prescripción médica y  soportes del suministro de  medicamentos.</t>
  </si>
  <si>
    <r>
      <t xml:space="preserve">Guía de Orientaciones para la Prevención y Manejo de Situaciones de Riesgo de las niñas, niños y adolescentes en las Modalidades y Servicio de Restablecimiento de derechos G17.P 6/6/2023.
</t>
    </r>
    <r>
      <rPr>
        <sz val="5"/>
        <rFont val="Aptos Narrow"/>
        <family val="2"/>
        <scheme val="minor"/>
      </rPr>
      <t>Código Ético  pág.  78.Numeral F</t>
    </r>
  </si>
  <si>
    <t>3.1.5.</t>
  </si>
  <si>
    <t>En diálogo con los niños, niñas, adolescentes y sus familias o red vincular, se evidencia la asistencia a las valoraciones integrales.</t>
  </si>
  <si>
    <r>
      <t xml:space="preserve">Guía de Orientaciones para la Prevención y Manejo de Situaciones de Riesgo de las niñas, niños y adolescentes en las Modalidades y Servicio de Restablecimiento de derechos G17.P 6/6/2023.
</t>
    </r>
    <r>
      <rPr>
        <sz val="5"/>
        <rFont val="Aptos Narrow"/>
        <family val="2"/>
        <scheme val="minor"/>
      </rPr>
      <t>Código Ético  pág.  78. Numeral F</t>
    </r>
  </si>
  <si>
    <t>3.1.6.</t>
  </si>
  <si>
    <r>
      <t xml:space="preserve">En observación de la atención y diálogo con los niños, niñas, adolescentes y sus familias o red vincular se evidencia, que se le están suministrando los medicamentos en los horarios establecidos, según lo prescrito.
</t>
    </r>
    <r>
      <rPr>
        <b/>
        <sz val="11"/>
        <rFont val="Arial"/>
        <family val="2"/>
      </rPr>
      <t xml:space="preserve">Nota: </t>
    </r>
    <r>
      <rPr>
        <sz val="1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</si>
  <si>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</si>
  <si>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</si>
  <si>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Guía de Orientaciones para la Prevención y Manejo de Situaciones de Riesgo de las niñas, niños y adolescentes en las Modalidades y Servicio de Restablecimiento de derechos G17.P 6/6/2023.
Código Ético  pág.  78.</t>
  </si>
  <si>
    <t>3.1.8.</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</si>
  <si>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</si>
  <si>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83.</t>
  </si>
  <si>
    <t>3.2.</t>
  </si>
  <si>
    <t xml:space="preserve">Cumple con la toma periódica de medidas antropométricas a cada niña, niño, adolescente, joven y gestante y hace seguimiento a los resultados. </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</si>
  <si>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30/12/2025.Pág. 94.</t>
  </si>
  <si>
    <t>3.2.1</t>
  </si>
  <si>
    <r>
      <t xml:space="preserve">Cuenta con el registro de la toma de los datos antropométricos de los usuarios en el formato o herramienta que contiene:
1. Toma de peso y talla a las niñas, los niños y los adolescentes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a. Menor de 2 años 11 meses: mensual. 
b. De 3 a 4 años 11 meses: trimestral. 
c. De 5 a 17 años 11 meses, y adultos: semestral. 
d. Mujer gestante: bimestral. 
e. Mujer en periodo de lactancia: trimestral.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t>
    </r>
  </si>
  <si>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30/12/2025.Pág. 92.</t>
  </si>
  <si>
    <t>3.2.2</t>
  </si>
  <si>
    <t>Cuenta con los soportes de las valoraciones y seguimientos del estado nutricional de los usuarios realizadas por  el nutricionista dietista del equipo de la autoridad administrativa o el soporte de la gestión del operador.</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</si>
  <si>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
4.6. Valoración y Seguimiento del Estado Nutricional y de Salud.
a. Indicadores directos pág. 92.</t>
  </si>
  <si>
    <t>3.2.3</t>
  </si>
  <si>
    <t>En observación de la atención se solicita toma de los datos antropométricos de los niños, niñas o adolescentes, según muestra y se verifica adecuada técnica según lo establecida en la Guía de metrología ICBF vigente.</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</si>
  <si>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
4.6. Valoración y Seguimiento del Estado Nutricional y de Salud.
a. Indicadores Indirectos pág. 94.</t>
  </si>
  <si>
    <t>3.3.</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</si>
  <si>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</si>
  <si>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72, 73, 74 y 75.</t>
  </si>
  <si>
    <t>En observación del área de servicio de alimentos se evidencia:</t>
  </si>
  <si>
    <t>3.3.1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</si>
  <si>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</si>
  <si>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</si>
  <si>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3.3.2</t>
  </si>
  <si>
    <t xml:space="preserve">Que las instalaciones sanitarias están limpias, están separadas de las áreas de elaboración y están dotadas con los instrumentos y elementos para facilitar la higiene personal. </t>
  </si>
  <si>
    <t>3.3.3</t>
  </si>
  <si>
    <t>Que no hay presencia de animales domésticos en el servicio de alimentos.</t>
  </si>
  <si>
    <t>3.3.4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</si>
  <si>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</si>
  <si>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75.</t>
  </si>
  <si>
    <t>3.3.5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</si>
  <si>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</si>
  <si>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t>
  </si>
  <si>
    <t>3.4.</t>
  </si>
  <si>
    <t>Cuenta con el ciclo de menús de acuerdo con la minuta patrón, teniendo en cuenta las prácticas culturales de alimentación y de consumo, de acuerdo con el Modelo de Enfoque Diferencial de Derechos - MEDD</t>
  </si>
  <si>
    <t>Manual Operativo Modalidades  y Servicio para la Atención De  Niñas, Niños y Adolescentes, con Proceso  Administrativo de Restablecimiento de  Derechos.  Versión 2 del 08/07/2022.  
3.4. Alimentación y nutrición.  Pag. 55.
Guía para el impulso a la soberanía alimentaria por el derecho humano a la alimentación adecuada en las modalidades y servicios del ICBF. G36.PP. Versión 2 del 30/12/2025.Pág. 62-65.</t>
  </si>
  <si>
    <t>3.4.1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</si>
  <si>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</si>
  <si>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 xml:space="preserve">Manual Operativo Modalidades  y Servicio para la Atención De  Niñas, Niños y Adolescentes, con Proceso  Administrativo de Restablecimiento de  Derechos.  Versión 2 del 08/07/2022. 
3.4. Alimentación y nutrición.  Pág.  55.
Guía para el impulso a la soberanía alimentaria por el derecho humano a la alimentación adecuada en las modalidades y servicios del ICBF. G36.PP. Versión 2 del 30/12/2025.Pág. 62-65.
</t>
  </si>
  <si>
    <t>3.4.2</t>
  </si>
  <si>
    <t>Cuenta con registro de intercambios de alimentos con la respectiva justificación, fecha y tiempo de alimentación, no excede dos (2) en la minuta diaria.</t>
  </si>
  <si>
    <t>Manual Operativo Modalidades  y Servicio para la Atención De  Niñas, Niños y Adolescentes, con Proceso  Administrativo de Restablecimiento de  Derechos.  Versión 2 del 08/07/2022. 
3.4. Alimentación y nutrición.  Pag. 57.
Guía para el impulso a la soberanía alimentaria por el derecho humano a la alimentación adecuada en las modalidades y servicios del ICBF. G36.PP. Versión 2 del 30/12/2025
4.5. Complementación Alimentaria con Calidad.
Tabla 3 Aplicación de formatos del servicio de alimentos y presentación al ICBF. pág. 62.</t>
  </si>
  <si>
    <t>3.4.3</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</si>
  <si>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t>
  </si>
  <si>
    <t>3.5.</t>
  </si>
  <si>
    <t>Implementa el ciclo de menús de acuerdo con la minuta patrón, teniendo en cuenta las prácticas culturales de alimentación y de consumo, de acuerdo con el Modelo de Enfoque Diferencial de Derechos - MEDD</t>
  </si>
  <si>
    <t xml:space="preserve">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G36.PP. Versión 1 del 04/12/2024. Págs. 56, 78, 81 y 82. </t>
  </si>
  <si>
    <t>3.5.1</t>
  </si>
  <si>
    <t xml:space="preserve">Indagar, mediante diálogo informal, sobre la entrega de refrigerio (el que esté contemplado en el menú de ese día) más agua para hidratación  en el  momento que el usuario ingrese a la institución, sin importar la hora de ingreso, adicional a la alimentación contemplada para ese día.  </t>
  </si>
  <si>
    <t>Manual Operativo Modalidades  y Servicio para la Atención De  Niñas, Niños y Adolescentes, con Proceso  Administrativo de Restablecimiento de  Derechos.  Versión 2 del 08/07/2022. Pág. 53 y 54.</t>
  </si>
  <si>
    <t>3.5.2</t>
  </si>
  <si>
    <t>Guía para el impulso a la soberanía alimentaria por el derecho humano a la alimentación adecuada en las modalidades y servicios del ICBF. G36.PP. Versión 2 del 30/12/2025.
4.5. Complementación Alimentaria con Calidad.
4.5.3.1  Preparación y distribución de Ración preparada. Pág. 66.</t>
  </si>
  <si>
    <t>3.5.3</t>
  </si>
  <si>
    <t>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t>
  </si>
  <si>
    <t>3.5.4</t>
  </si>
  <si>
    <t>Manual Operativo Modalidades  y Servicio para la Atención De  Niñas, Niños y Adolescentes, con Proceso  Administrativo de Restablecimiento de  Derechos.  Versión 2 del 08/07/2022. Pág. 53.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4.5.3.1. Preparación y distribución de Ración Preparada
Homogeneidad en el servicio.
Pág.  66.</t>
  </si>
  <si>
    <t>3.5.5</t>
  </si>
  <si>
    <t>Manual Operativo Modalidades  y Servicio para la Atención De  Niñas, Niños y Adolescentes, con Proceso  Administrativo de Restablecimiento de  Derechos.  Versión 2 del 08/07/2022. Pág. 54.</t>
  </si>
  <si>
    <t>3.6.</t>
  </si>
  <si>
    <t>Cuenta e implementa programa de capacitación a cargo del servicio de alimentación</t>
  </si>
  <si>
    <t>Guía para el impulso a la soberanía alimentaria por el derecho humano a la alimentación adecuada en las modalidades y servicios del ICBF. G36.PP. Versión 2 del 30/12/2025. Pág. 89.</t>
  </si>
  <si>
    <t>3.6.1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</si>
  <si>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</si>
  <si>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89.</t>
  </si>
  <si>
    <t>3.6.2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</si>
  <si>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</si>
  <si>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3.6.3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</si>
  <si>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</si>
  <si>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3.7.</t>
  </si>
  <si>
    <t>Cuenta con el concepto higiénico sanitario Favorable, emitido por la autoridad sanitaria competente.</t>
  </si>
  <si>
    <t>3.7.1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</si>
  <si>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</si>
  <si>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3.8.</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</si>
  <si>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</si>
  <si>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87 - 89.</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</si>
  <si>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</si>
  <si>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</si>
  <si>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87 - 89.</t>
  </si>
  <si>
    <t>3.8.2</t>
  </si>
  <si>
    <t>Cuenta con actas, listados de asistencia, registros fotográficos, etc., que evidencien la capacitación del talento humano en los programas del plan de saneamiento básico.</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</si>
  <si>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</si>
  <si>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</si>
  <si>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</si>
  <si>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</si>
  <si>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</si>
  <si>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diálogo con el talento humano se evidencia el conocimiento sobre temas específicos del Plan de Saneamiento Básico.</t>
  </si>
  <si>
    <t>3.9.</t>
  </si>
  <si>
    <t xml:space="preserve">Implementa las Buenas Prácticas de Manufactura - BPM en los procesos con alimentos. </t>
  </si>
  <si>
    <t>Guía para el impulso a la soberanía alimentaria por el derecho humano a la alimentación adecuada en las modalidades y servicios del ICBF. G36.PP. Versión 2 del 30/12/2025.  Pags. 78, 79, 82 y 83.
Guía orientadora para la estrategia del abastecimiento alimentario. G38.PP.  Versión 1 del 16/01/2025. Págs. 19, 21, 22 y 23. Guía técnica para la metrología aplicable a los programas de los procesos misionales del ICBF.  G8.PP.  Versión 8 del 5/03/2025. Pág.  30.</t>
  </si>
  <si>
    <t>En observación de la atención se evidencia que:</t>
  </si>
  <si>
    <t>3.9.1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</si>
  <si>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</si>
  <si>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Recepción.  Pág. 19.</t>
  </si>
  <si>
    <t>3.9.2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</si>
  <si>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</si>
  <si>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 xml:space="preserve">Guía orientadora para la estrategia del abastecimiento alimentario. G38.PP.  Versión 1 del 16/01/2025.
</t>
    </r>
    <r>
      <rPr>
        <sz val="5"/>
        <rFont val="Aptos Narrow"/>
        <family val="2"/>
        <scheme val="minor"/>
      </rPr>
      <t>4.3.4. Almacenamiento.  Pág. 22-24.</t>
    </r>
  </si>
  <si>
    <t>3.9.3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</si>
  <si>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</si>
  <si>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Guía para el impulso a la soberanía alimentaria por el derecho humano a la alimentación adecuada en las modalidades y servicios del ICBF. G36.PP. Versión 2 del 30/12/2025.
4.5.1.2.  Tipos de ración.  Pág. 52- 54.
Procesos con alimentos, en los servicios de alimentación 
Aspectos a tener en cuenta en la Preparación.  Pág.  81 y 82.</t>
  </si>
  <si>
    <t>3.9.4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</si>
  <si>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</si>
  <si>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82 y 83.
Guía técnica para la metrología aplicable a los programas de los procesos misionales del ICBF.  G8.PP.  Versión 8 del 5/03/2025.
Pág.  30.</t>
  </si>
  <si>
    <t>3.9.5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</si>
  <si>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</si>
  <si>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80.</t>
  </si>
  <si>
    <t>3.9.6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</si>
  <si>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</si>
  <si>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78.</t>
  </si>
  <si>
    <t>3.9.7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</si>
  <si>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</si>
  <si>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79.</t>
  </si>
  <si>
    <t>3.10.</t>
  </si>
  <si>
    <t>Cumple con los criterios de metrología para los equipos de prestación del servicio.</t>
  </si>
  <si>
    <t>Guía técnica para la metrología aplicable a los programas de los procesos misionales del ICBF.  G8.PP.  Versión 8 del 05/03/2025. Págs. 13 ,14 ,16, 17, 21 , 22, 25 y 39. Guía orientadora para la estrategia del abastecimiento alimentario.  G38.PP.  Versión 1 del 16/01/2025. Pág.  23.</t>
  </si>
  <si>
    <t>3.10.1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</si>
  <si>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</si>
  <si>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</si>
  <si>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3.10.2</t>
  </si>
  <si>
    <t xml:space="preserve">Cuenta con la documentación el termómetro de punzón para alimentos:  
-Hoja de vida.
-Certificado de calibración.
-Verificaciones intermedias.
-Inspección de equipos. </t>
  </si>
  <si>
    <t>3.10.3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</si>
  <si>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</si>
  <si>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II.  METROLOGIA APLICADA AL COMPONENTE ALIMENTARIO
1.1.  Instrumentos y equipos para la medición.
Pág.  25.</t>
  </si>
  <si>
    <t>3.10.4</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</si>
  <si>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</si>
  <si>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</si>
  <si>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3.10.5</t>
  </si>
  <si>
    <t>Cuenta con la documentación del tallímetro: 
-Hoja de vida (con la totalidad de criterios establecidos en la norma)
-Certificado de calibración.</t>
  </si>
  <si>
    <t>3.10.6</t>
  </si>
  <si>
    <t>Documentación para la báscula pesa bebés: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</si>
  <si>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</si>
  <si>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3.10.7</t>
  </si>
  <si>
    <t>Documentación para el infantómetro: 
-Hoja de vida.
-Certificado de calibración.</t>
  </si>
  <si>
    <t>3.10.8</t>
  </si>
  <si>
    <t xml:space="preserve">Documentación para la cinta métrica antropométrica, en los casos en los que aplique (discapacidad): 
-Hoja de vida (con la totalidad de criterios establecidos en la norma)
-Certificado de calibración.
</t>
  </si>
  <si>
    <t>3.10.9</t>
  </si>
  <si>
    <t>En observación de la atención se evidencia el uso de instrumentos estandarizados (especializados o caseros acondicionados) (Cucharas, cucharones, tazas etc.) para la entrega de porciones de alimentos.</t>
  </si>
  <si>
    <t>3.10.10</t>
  </si>
  <si>
    <t>En observación de la atención se evidencia que se cuenta con vasos medidores estandarizados para los alimentos en presentación líquida (ej.: sopa, lácteos líquidos, jugos, etc.) y son de material resistente al calor.</t>
  </si>
  <si>
    <t>3.10.11</t>
  </si>
  <si>
    <t>En observación de la atención se evidencia que los equipos de metrología se encuentran en buen estado.</t>
  </si>
  <si>
    <t>3.11.</t>
  </si>
  <si>
    <t>Cuenta e implementa el Programa de Selección y Evaluación de Proveedores.</t>
  </si>
  <si>
    <t xml:space="preserve">Guía orientadora para la estrategia del abastecimiento alimentario. G38.PP.  Versión 1 del 16/01/2025. Págs. 16 y 17.
</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</si>
  <si>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</si>
  <si>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</si>
  <si>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</si>
  <si>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3.11.2</t>
  </si>
  <si>
    <t xml:space="preserve">En observación de la atención se evidencia el cumplimiento del programa de selección y evaluación de proveedores, asegurando los criterios de aceptabilidad y calificación de proveedores para la compra de alimentos. </t>
  </si>
  <si>
    <t>3.12.</t>
  </si>
  <si>
    <t xml:space="preserve">Implementa acciones de educación para la salud alimentaría. </t>
  </si>
  <si>
    <t>Guía para el impulso a la soberanía alimentaria por el derecho humano a la alimentación adecuada en las modalidades y servicios del ICBF. G33.PP. Versión 2 del 30/12/2025. Págs. 39-41</t>
  </si>
  <si>
    <t>3.12.1</t>
  </si>
  <si>
    <t>Cuenta con evidencias de implementación de la planeación de acciones de educación para la salud alimentaría.
Nota: estas evidencias pueden ser fotografías, videos, actas firmadas, listados de asistencia,etc.</t>
  </si>
  <si>
    <t>Guía para el impulso a la soberanía alimentaria por el derecho humano a la alimentación adecuada en las modalidades y servicios del ICBF. G33.PP. Versión 2 del 30/12/2025.
4.4. Ruta Metodológica de la Educación para la salud Alimentaria.
4.4.1.2. Segundo momento: Vamos a construir
4.4.2. Acciones de movilización social para la educación en salud alimentaria
Página 39 - 41.</t>
  </si>
  <si>
    <t>3.13.</t>
  </si>
  <si>
    <t xml:space="preserve">Cumple con los requisitos para el servicio de alimentos contratados con terceros o descentralizados (Si aplica). </t>
  </si>
  <si>
    <t>Guía para el impulso a la soberanía alimentaria por el derecho humano a la alimentación adecuada en las modalidades Guía para el impulso a la soberanía alimentaria por el derecho humano a la alimentación adecuada en las modalidades y servicios del ICBF. G33.PP. Versión 2 del 30/12/2025. Págs.  71 y 72.</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</si>
  <si>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</si>
  <si>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</si>
  <si>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G33.PP. Versión 2 del 30/12/2025.
Organización del servicio de alimentos.  Pág.  71 y 72.</t>
  </si>
  <si>
    <t>3.13.2</t>
  </si>
  <si>
    <t>Cuenta con concepto higiénico sanitario Favorable, emitido por la autoridad sanitaria competente.</t>
  </si>
  <si>
    <t>3.13.3</t>
  </si>
  <si>
    <t xml:space="preserve">Cuenta con certificado médico vigente que registre la aptitud para manipular alimentos.
Nota: Certificado de reconocimiento médico, por lo menos una (1) vez al año o cada vez que se considere necesario por razones clínicas y epidemiológicas. </t>
  </si>
  <si>
    <t>3.13.4</t>
  </si>
  <si>
    <t xml:space="preserve">Cuenta con certificado de capacitación en Buenas Practicas de Manufactura y Prácticas Higiénicas en manipulación de Alimentos con vigencia no superior a un año. </t>
  </si>
  <si>
    <t>3.13.5</t>
  </si>
  <si>
    <t>Manual de Buenas Practicas de Manufactura y Prácticas Higiénico Sanitarias, donde se detallan los procedimientos y equipos para asegurar el cumplimiento de las normas higiénico-sanitarias.</t>
  </si>
  <si>
    <t>3.13.6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</si>
  <si>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</si>
  <si>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</si>
  <si>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</si>
  <si>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</si>
  <si>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</si>
  <si>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</si>
  <si>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</si>
  <si>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</si>
  <si>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</si>
  <si>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</si>
  <si>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</si>
  <si>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</si>
  <si>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</si>
  <si>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</si>
  <si>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</si>
  <si>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</si>
  <si>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t>
  </si>
  <si>
    <t>En observación de la atención, diálogos con las niñas, niños, adolescentes, jóvenes, familias, el talento humano y contrastado con el anexo de historia de atención se evidencia que:</t>
  </si>
  <si>
    <t/>
  </si>
  <si>
    <t>4.2.1.</t>
  </si>
  <si>
    <t>Se realiza evaluación preliminar elaborada máximo a los cinco (5) días hábiles de ubicación de la niña, niño,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</si>
  <si>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</si>
  <si>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4.2.2.</t>
  </si>
  <si>
    <t>Se 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t>
  </si>
  <si>
    <t>4.2.3.</t>
  </si>
  <si>
    <t>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</si>
  <si>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t>
  </si>
  <si>
    <t>4.2.4.</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</si>
  <si>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</si>
  <si>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</si>
  <si>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4.2.5.</t>
  </si>
  <si>
    <t>Se 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</si>
  <si>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t>
  </si>
  <si>
    <t>4.2.6.</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</si>
  <si>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</si>
  <si>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</si>
  <si>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4.2.7.</t>
  </si>
  <si>
    <t>Se 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</si>
  <si>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</si>
  <si>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</si>
  <si>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</si>
  <si>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</si>
  <si>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</si>
  <si>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</si>
  <si>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</si>
  <si>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</si>
  <si>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</si>
  <si>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</si>
  <si>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5.2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</si>
  <si>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</si>
  <si>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</si>
  <si>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</si>
  <si>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</si>
  <si>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</si>
  <si>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</si>
  <si>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5.2.2</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</si>
  <si>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</si>
  <si>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</si>
  <si>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5.3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</si>
  <si>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</si>
  <si>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</si>
  <si>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</si>
  <si>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</si>
  <si>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</si>
  <si>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</si>
  <si>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</si>
  <si>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</si>
  <si>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</si>
  <si>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</si>
  <si>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</si>
  <si>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F1.G17.P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</si>
  <si>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</si>
  <si>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</si>
  <si>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</si>
  <si>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</si>
  <si>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</si>
  <si>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</si>
  <si>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</si>
  <si>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</si>
  <si>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</si>
  <si>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</si>
  <si>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</si>
  <si>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</si>
  <si>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</si>
  <si>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</si>
  <si>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</si>
  <si>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</si>
  <si>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</si>
  <si>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</si>
  <si>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</si>
  <si>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 xml:space="preserve">El anexo de historia de atención  cuenta con registro de llamada a la línea de emergencias, la gestión de cita de atención primaria.
</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</si>
  <si>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</si>
  <si>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</si>
  <si>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</si>
  <si>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</si>
  <si>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</si>
  <si>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</si>
  <si>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</si>
  <si>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</si>
  <si>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</si>
  <si>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</si>
  <si>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</si>
  <si>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</si>
  <si>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</si>
  <si>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</si>
  <si>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</si>
  <si>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</si>
  <si>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</si>
  <si>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</si>
  <si>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</si>
  <si>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</si>
  <si>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</si>
  <si>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</si>
  <si>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</si>
  <si>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</si>
  <si>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</si>
  <si>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</si>
  <si>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</si>
  <si>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</si>
  <si>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</si>
  <si>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</si>
  <si>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</si>
  <si>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</si>
  <si>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</si>
  <si>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</si>
  <si>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</si>
  <si>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</si>
  <si>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</si>
  <si>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</si>
  <si>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</si>
  <si>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</si>
  <si>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</si>
  <si>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</si>
  <si>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</si>
  <si>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</si>
  <si>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</si>
  <si>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 xml:space="preserve"> Cuenta con remisión para valoración médica tanto a la víctima como a la presunta ofensora o agresora, En casos de violencia sexual ocurrido entre usuarios.</t>
  </si>
  <si>
    <t>5.5.13</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</si>
  <si>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</si>
  <si>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</si>
  <si>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5.5.14</t>
  </si>
  <si>
    <t xml:space="preserve"> Solicita cita por psicología, en caso de violencia psicológica.
</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</si>
  <si>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</si>
  <si>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</si>
  <si>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</si>
  <si>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</si>
  <si>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</si>
  <si>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</si>
  <si>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</si>
  <si>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</si>
  <si>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</si>
  <si>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</si>
  <si>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</si>
  <si>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</si>
  <si>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</si>
  <si>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5.5.21</t>
  </si>
  <si>
    <t>Reporta la situación al/la profesional delegada de la Regional del ICBF con copia a la supervisión de contrato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</si>
  <si>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</si>
  <si>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5.6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</si>
  <si>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</si>
  <si>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</si>
  <si>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</si>
  <si>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</si>
  <si>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</si>
  <si>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</si>
  <si>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</si>
  <si>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</si>
  <si>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</si>
  <si>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</si>
  <si>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</si>
  <si>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</si>
  <si>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</si>
  <si>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</si>
  <si>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</si>
  <si>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</si>
  <si>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</si>
  <si>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</si>
  <si>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</si>
  <si>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</si>
  <si>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</si>
  <si>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</si>
  <si>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</si>
  <si>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</si>
  <si>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</si>
  <si>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</si>
  <si>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</si>
  <si>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</si>
  <si>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</si>
  <si>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</si>
  <si>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</si>
  <si>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</si>
  <si>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</si>
  <si>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</si>
  <si>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</si>
  <si>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</si>
  <si>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</si>
  <si>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</si>
  <si>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</si>
  <si>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</si>
  <si>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</si>
  <si>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</si>
  <si>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</si>
  <si>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</si>
  <si>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</si>
  <si>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</si>
  <si>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</si>
  <si>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</si>
  <si>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5.9.1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</si>
  <si>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</si>
  <si>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</si>
  <si>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</si>
  <si>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</si>
  <si>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</si>
  <si>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</si>
  <si>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</si>
  <si>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</si>
  <si>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</si>
  <si>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</si>
  <si>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</si>
  <si>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</si>
  <si>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</si>
  <si>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</si>
  <si>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5.10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</si>
  <si>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</si>
  <si>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</si>
  <si>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</si>
  <si>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</si>
  <si>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</si>
  <si>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</si>
  <si>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</si>
  <si>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</si>
  <si>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</si>
  <si>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</si>
  <si>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</si>
  <si>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</si>
  <si>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</si>
  <si>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</si>
  <si>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</si>
  <si>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</si>
  <si>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</si>
  <si>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</si>
  <si>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</si>
  <si>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</si>
  <si>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</si>
  <si>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</si>
  <si>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</si>
  <si>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</si>
  <si>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</si>
  <si>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</si>
  <si>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</si>
  <si>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</si>
  <si>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</si>
  <si>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</si>
  <si>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</si>
  <si>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</si>
  <si>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</si>
  <si>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</si>
  <si>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</si>
  <si>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</si>
  <si>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</si>
  <si>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</si>
  <si>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</si>
  <si>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</si>
  <si>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</si>
  <si>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</si>
  <si>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</si>
  <si>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</si>
  <si>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</si>
  <si>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</si>
  <si>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</si>
  <si>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5.12.5</t>
  </si>
  <si>
    <t>En el Sistema de Información Misional -SIM se registra la novedad o confirmación de egreso del usuario.</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</si>
  <si>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</si>
  <si>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</si>
  <si>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</si>
  <si>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</si>
  <si>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</si>
  <si>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</si>
  <si>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</si>
  <si>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</si>
  <si>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</si>
  <si>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</si>
  <si>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</si>
  <si>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</si>
  <si>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</si>
  <si>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6.1.2</t>
  </si>
  <si>
    <t xml:space="preserve"> El código de ética se encuentra en el Reglamento Interno de Trabajo.</t>
  </si>
  <si>
    <t>Guía de orientaciones para la prevención y manejo de situaciones de riesgo de las niñas, niños y adolescentes en las modalidades y servicio de restablecimiento de derechos.
versión 7 del 06 de junio de 2023. 4.4. sobre el código ético</t>
  </si>
  <si>
    <t>En observación de la atención y diálogo con el niño, niña, adolescente, joven, familias y/o talento humano y contrastado con los soportes presentados por el operador se evidencia que:</t>
  </si>
  <si>
    <t>6.1.3</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</si>
  <si>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</si>
  <si>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</si>
  <si>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</si>
  <si>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</si>
  <si>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</si>
  <si>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niños, niñas o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</si>
  <si>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</si>
  <si>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</si>
  <si>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</si>
  <si>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niños, las niñas y los adolescentes, que interactúan en la modalidad o servicio.</t>
  </si>
  <si>
    <t>6.1.8</t>
  </si>
  <si>
    <t xml:space="preserve">Que presuntamente no se ejerce violencia sexual en su contra de manera física o virtual. </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</si>
  <si>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</si>
  <si>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</si>
  <si>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</si>
  <si>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</si>
  <si>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</si>
  <si>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</si>
  <si>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</si>
  <si>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</si>
  <si>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</si>
  <si>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niños, las niñas o adolescentes con fines de explotación económica o en trabajos que atenten contra su salud física y emocional o su integridad personal</t>
  </si>
  <si>
    <t>6.1.14</t>
  </si>
  <si>
    <t>Que no se tolera, ni se tienen comportamientos ilegales o peligrosos con niños, niñas o adolescentes,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</si>
  <si>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</si>
  <si>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</si>
  <si>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</si>
  <si>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</si>
  <si>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</si>
  <si>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</si>
  <si>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</si>
  <si>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</si>
  <si>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</si>
  <si>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6.1.20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</si>
  <si>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</si>
  <si>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6.1.21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</si>
  <si>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</si>
  <si>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6.1.22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</si>
  <si>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</si>
  <si>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</si>
  <si>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6.1.23</t>
  </si>
  <si>
    <t xml:space="preserve">Que no realiza las gestiones necesarias y pertinentes en la prestación oportuna del servicio de salud cuando lo requiera un niño, una niña o un adolescente bajo su responsabilidad o cuidado. </t>
  </si>
  <si>
    <t>6.1.24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</si>
  <si>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</si>
  <si>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</si>
  <si>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</si>
  <si>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</si>
  <si>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6.1.26</t>
  </si>
  <si>
    <t>Que se denuncia o comunica los actos de violencia y se realizan acciones para su protección frente a vulneraciones de derechos.</t>
  </si>
  <si>
    <t>6.1.27</t>
  </si>
  <si>
    <t xml:space="preserve">Que se cumplen las normas de seguridad y prevención de desastres o de cualquier riesgo para la salud y la integridad de los niños, las niñas o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</si>
  <si>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</si>
  <si>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</si>
  <si>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7. COMPONENTE TALENTO HUMANO</t>
  </si>
  <si>
    <t>7.1.</t>
  </si>
  <si>
    <t>Cumple con el personal de talento humano requerido de acuerdo con el manual operativo de la modalidad y cupos contratados, aprobada por la supervisión de contrato</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</si>
  <si>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</si>
  <si>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</si>
  <si>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</si>
  <si>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</si>
  <si>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</si>
  <si>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</si>
  <si>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</si>
  <si>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</si>
  <si>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</si>
  <si>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</si>
  <si>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</si>
  <si>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</si>
  <si>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</si>
  <si>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</si>
  <si>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</si>
  <si>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</si>
  <si>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</si>
  <si>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</si>
  <si>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</si>
  <si>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</si>
  <si>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</si>
  <si>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</si>
  <si>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</si>
  <si>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</si>
  <si>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</si>
  <si>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</si>
  <si>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</si>
  <si>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</si>
  <si>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</si>
  <si>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</si>
  <si>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</si>
  <si>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</si>
  <si>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7.5.1</t>
  </si>
  <si>
    <t>Cuenta con un plan de inducción, formación y cualificación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</si>
  <si>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</si>
  <si>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</si>
  <si>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</si>
  <si>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</si>
  <si>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8. COMPONENTE FINANCIERO</t>
  </si>
  <si>
    <t>8.1.</t>
  </si>
  <si>
    <t>Lleva la contabilidad conforme a las Normas de Información Financiera (NIIF) y demás normas contables vigentes en Colombia.</t>
  </si>
  <si>
    <t xml:space="preserve">Manual Operativo Modalidades Y Servicio Para La Atención De Las Niñas, Los Niños Y  Los Adolescentes, Con Proceso Administrativo De  Restablecimiento De Derechos. Versión 2 Del 8 De Julio De 2022.  Págs. 63 y 64. </t>
  </si>
  <si>
    <t>8.1.1.</t>
  </si>
  <si>
    <t>8.1.2.</t>
  </si>
  <si>
    <t>Cuenta con el reconocimiento contable de los ingresos, gastos, activos y pasivos en los estados financieros se realiza de conformidad con sus políticas contables alineadas a las Normas de Información Financiera vigentes en Colombia.</t>
  </si>
  <si>
    <t>Cuenta con el Registro Único Tributario -RUT.</t>
  </si>
  <si>
    <t>Cuenta con estados financieros completos del último año fiscal aprobados por el órgano máximo de administración.</t>
  </si>
  <si>
    <t>8.2.</t>
  </si>
  <si>
    <t>Lleva la contabilidad desagregada por centro de costos.</t>
  </si>
  <si>
    <t>Manual Operativo Modalidades Y Servicio Para La Atención De Las Niñas, Los Niños Y Los Adolescentes, Con Proceso Administrativo De Restablecimiento De Derechos, Versión 2 Del 08/07/2022. Pág. 63</t>
  </si>
  <si>
    <t>8.2.1</t>
  </si>
  <si>
    <t>Cuenta con un balance de prueba por centro de costos.</t>
  </si>
  <si>
    <t>Manual Operativo Modalidades Y Servicio Para La Atención De Las Niñas, Los Niños Y Los Adolescentes, Con Proceso Administrativo De Restablecimiento De Derechos, Versión 2 Del 08/07/2022.  Pag 64</t>
  </si>
  <si>
    <t>8.2.2</t>
  </si>
  <si>
    <r>
      <t xml:space="preserve">Cuenta con evidencia de que los recursos financieros han sido utilizados para garantizar la adecuada alimentación de los niños, niñas y adolescentes.
</t>
    </r>
    <r>
      <rPr>
        <b/>
        <sz val="11"/>
        <color theme="1"/>
        <rFont val="Arial"/>
        <family val="2"/>
      </rPr>
      <t>Nota:</t>
    </r>
    <r>
      <rPr>
        <sz val="11"/>
        <color theme="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</si>
  <si>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Pág. 65 y 66</t>
  </si>
  <si>
    <t>8.2.3</t>
  </si>
  <si>
    <r>
      <t xml:space="preserve">Cuenta con evidencia documentada del pago oportuno de los salarios y honorarios del talento humano, así como de los aportes realizados al Sistema General de Seguridad Social (salud, pensión, riesgos laborales y parafiscales), conforme a los términos legales.
</t>
    </r>
    <r>
      <rPr>
        <b/>
        <sz val="11"/>
        <rFont val="Arial"/>
        <family val="2"/>
      </rPr>
      <t xml:space="preserve">Nota: </t>
    </r>
    <r>
      <rPr>
        <sz val="11"/>
        <rFont val="Arial"/>
        <family val="2"/>
      </rPr>
      <t>Este verificable se realiza de acuerdo con la muestra seleccionada.</t>
    </r>
  </si>
  <si>
    <t xml:space="preserve">Manual Operativo Modalidades Y Servicio Para La Atención De Las Niñas, Los Niños Y Los Adolescentes, Con Proceso Administrativo De Restablecimiento De Derechos, Versión 2 Del 08/07/2022.  Pag. 52 y 65
</t>
  </si>
  <si>
    <t>8.2.4</t>
  </si>
  <si>
    <t>Cuenta con evidencia de que los recursos financieros han sido utilizados en el mantenimiento o adecuación de la infraestructura del servicio para garantizar que los ambientes sean seguros y protectores para los niños, niñas y adolescentes.</t>
  </si>
  <si>
    <t>Manual Operativo Modalidades Y Servicio Para La Atención De Las Niñas, Los Niños Y Los Adolescentes, Con Proceso Administrativo De Restablecimiento De Derechos, Versión 2 Del 08/07/2022.  Pag  67</t>
  </si>
  <si>
    <t>8.2.5</t>
  </si>
  <si>
    <t>Manual Operativo Modalidades Y Servicio Para La Atención De Las Niñas, Los Niños Y Los Adolescentes, Con Proceso Administrativo De Restablecimiento De Derechos, Versión 2 Del 08/07/2022.  Pag 65 a 67</t>
  </si>
  <si>
    <t xml:space="preserve">Cuenta con la dotación de dormitorios requerida para la atención de los usuarios. </t>
  </si>
  <si>
    <t>Manual Operativo Modalidades y Servicio para la atención de niñas, niños y adolescentes, con Proceso Administrativo de Restablecimiento de Derechos. - MO3.P - Versión 2 del 08/07/2022.
3.2.2. Dotación de dormitorio. Pág. (31- 32)</t>
  </si>
  <si>
    <t>9.1.1</t>
  </si>
  <si>
    <t xml:space="preserve">Los dormitorios cuentan con los elementos requeridos para la atención de los usuarios atendiendo al cupo atendido. </t>
  </si>
  <si>
    <t xml:space="preserve">Manual Operativo Modalidades y Servicio para la atención de niñas, niños y adolescentes, con Proceso Administrativo de Restablecimiento de Derechos. - MO3.P - Versión 2 del 08/07/2022.
3.2.2. Dotación de dormitorio. Pág. (31- 32)
Tabla 7. Dotación de dormitorio. </t>
  </si>
  <si>
    <t>9.1.2</t>
  </si>
  <si>
    <t xml:space="preserve">Realiza reposición periódica de la dotación de dormitorio, según su periodicidad </t>
  </si>
  <si>
    <t>9.1.3</t>
  </si>
  <si>
    <t xml:space="preserve">Los elementos de dotación del dormitorio se encuentran en óptimo estado para la atención de los usuarios. </t>
  </si>
  <si>
    <t>Cuenta con la dotación de aseo e higiene personal conforme a las particularidades de los usuarios y a su grupo de edad.</t>
  </si>
  <si>
    <t>Manual Operativo Modalidades y Servicio para la atención de niñas, niños y adolescentes, con Proceso Administrativo de Restablecimiento de Derechos. - MO3.P - Versión 2 del 08/07/2022. 
3.2.4. Dotación de aseo e higiene personal. Pág. (35 - 37)</t>
  </si>
  <si>
    <t>9.2.1</t>
  </si>
  <si>
    <t>Es entregada a los usuarios la dotación de aseo e higiene requerida, atendiendo a su grupo de edad.</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</si>
  <si>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</si>
  <si>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9.2.2</t>
  </si>
  <si>
    <t>Asegura que los elementos de uso personal de aseo e higiene sean de uso individual.</t>
  </si>
  <si>
    <t>9.2.3</t>
  </si>
  <si>
    <t>Implementa un sistema que permita llevar un control de la entrega y del uso adecuado de la dotación de aseo e higiene, que permita que los usuarios cuenten diariamente con esta.</t>
  </si>
  <si>
    <t>9.2.4</t>
  </si>
  <si>
    <t>La dotación de aseo e higiene personal es acorde a las particularidades de los usuarios (origen étnico, orientación de género, condición, características, entre otras)</t>
  </si>
  <si>
    <t>9.3.</t>
  </si>
  <si>
    <t>Cuenta con la dotación personal requerida conforme a las particularidades de los usuarios y del territorio</t>
  </si>
  <si>
    <t>Manual Operativo Modalidades y Servicio para la atención de niñas, niños y adolescentes, con Proceso Administrativo de Restablecimiento de Derechos. - MO3.P - Versión 2 del 08/07/2022. Págs. 32-35</t>
  </si>
  <si>
    <t>9.3.1</t>
  </si>
  <si>
    <t>La dotación personal es acorde a las particularidades de los usuarios (edad, origen étnico, discapacidad, orientación de género, condición, características, entre otras).</t>
  </si>
  <si>
    <t>Manual Operativo Modalidades Y Servicio Para La Atención De Niñas, Niños Y Adolescentes, Con Proceso Administrativo De Restablecimiento De Derechos. - Mo3.P - Versión 2 Del 08/07/2022.
3.2. Dotación.
3.2.3. Dotación Personal Pág. 32 -35
Tabla 8. Dotación Personal Internado, Casa Hogar, Casa Universitaria Y Casa De Protección</t>
  </si>
  <si>
    <t>9.3.2</t>
  </si>
  <si>
    <r>
      <t xml:space="preserve">La dotación personal entregada a los usuarios es nueva, de uso personal, de buena calidad y de la talla de la niña, el niño o el adolescente.
</t>
    </r>
    <r>
      <rPr>
        <b/>
        <sz val="11"/>
        <rFont val="Arial"/>
        <family val="2"/>
      </rPr>
      <t xml:space="preserve">
Nota 1:</t>
    </r>
    <r>
      <rPr>
        <sz val="11"/>
        <rFont val="Arial"/>
        <family val="2"/>
      </rPr>
      <t xml:space="preserve"> Los usuarios no usan ropa institucional ni uniformes dentro de la institución en horarios distintos a la jornada educativa. Tenga en cuenta que los uniformes solo deben ser usados dentro de la jornada educativa.
</t>
    </r>
    <r>
      <rPr>
        <b/>
        <sz val="11"/>
        <rFont val="Arial"/>
        <family val="2"/>
      </rPr>
      <t xml:space="preserve">Nota 2: </t>
    </r>
    <r>
      <rPr>
        <sz val="11"/>
        <rFont val="Arial"/>
        <family val="2"/>
      </rPr>
      <t>En ningún caso, la niña, el niño o el adolescente, puede prescindir de su uniforme de diario ni deportivo, ni de sus elementos escolares.</t>
    </r>
  </si>
  <si>
    <t>9.3.3</t>
  </si>
  <si>
    <r>
      <t xml:space="preserve">La institución realiza una reposición periódica de la dotación personal, tres (3) entregas al año.
</t>
    </r>
    <r>
      <rPr>
        <b/>
        <u/>
        <sz val="11"/>
        <color theme="1"/>
        <rFont val="Arial"/>
        <family val="2"/>
      </rPr>
      <t>Nota</t>
    </r>
    <r>
      <rPr>
        <sz val="11"/>
        <color theme="1"/>
        <rFont val="Arial"/>
        <family val="2"/>
      </rPr>
      <t xml:space="preserve">: podrá entregar como soporte el registro de entrega de dotación a los usuarios. </t>
    </r>
  </si>
  <si>
    <t>9.3.4</t>
  </si>
  <si>
    <t xml:space="preserve">La institución cuenta con un mecanismo que permita identificar que la dotación es de uso personal de cada uno de los usuarios. </t>
  </si>
  <si>
    <t>9.4.</t>
  </si>
  <si>
    <t>Cuenta con la dotación lúdico – deportiva</t>
  </si>
  <si>
    <t>Manual Operativo Modalidades Y Servicio Para La Atención De Niñas, Niños Y Adolescentes, Con Proceso Administrativo De Restablecimiento De Derechos. - Mo3.P - Versión 2 Del 08/07/2022. Pág. 37.</t>
  </si>
  <si>
    <t>9.4.1.</t>
  </si>
  <si>
    <t>La institución cuenta con elementos lúdico deportivos de acuerdo con la edad de la población, que permita dar cumplimiento a lo establecido en la Propuesta de Implementación y Cualificación (PIYC).</t>
  </si>
  <si>
    <t xml:space="preserve">Manual Operativo Modalidades Y Servicio Para La Atención De Niñas, Niños Y Adolescentes, Con Proceso Administrativo De Restablecimiento De Derechos. - Mo3.P - Versión 2 Del 08/07/2022.
3.2. Dotación.
3.2.5. Dotación Lúdico - deportiva Pág. 37.
</t>
  </si>
  <si>
    <t>9.5.</t>
  </si>
  <si>
    <t>Cuenta con dotación escolar-material pedagógico</t>
  </si>
  <si>
    <t>Manual Operativo Modalidades Y Servicio Para La Atención De Niñas, Niños Y Adolescentes, Con Proceso Administrativo De Restablecimiento De Derechos. - Mo3.P - Versión 2 Del 08/07/2022. Pág. 37-38.</t>
  </si>
  <si>
    <t>9.5.1.</t>
  </si>
  <si>
    <r>
      <t xml:space="preserve">La institución entrega dotación escolar y material pedagógico a la niña, el niño o el adolescente de acuerdo con lo requerido por la entidad educativa, así como los insumos para la educación vocacional, ocupacional o educación superior, de acuerdo con lo establecido en el PIYC, la cual debe ser entregada máximo a los 10 días siguientes a la vinculación educativa de la niña, el niño o el adolescente.
</t>
    </r>
    <r>
      <rPr>
        <b/>
        <sz val="11"/>
        <color theme="1"/>
        <rFont val="Arial"/>
        <family val="2"/>
      </rPr>
      <t>Nota 1:</t>
    </r>
    <r>
      <rPr>
        <sz val="11"/>
        <color theme="1"/>
        <rFont val="Arial"/>
        <family val="2"/>
      </rPr>
      <t xml:space="preserve"> En ningún caso, la niña, el niño o el adolescente, puede prescindir de su uniforme de diario ni deportivo, ni de sus elementos escolares. 
</t>
    </r>
    <r>
      <rPr>
        <b/>
        <sz val="11"/>
        <color theme="1"/>
        <rFont val="Arial"/>
        <family val="2"/>
      </rPr>
      <t xml:space="preserve">Nota 2: </t>
    </r>
    <r>
      <rPr>
        <sz val="11"/>
        <color theme="1"/>
        <rFont val="Arial"/>
        <family val="2"/>
      </rPr>
      <t xml:space="preserve">En los casos en que la niña, el niño o el adolescente, no se encuentre vinculado al sistema educativo, bien sea por su edad, o porque presenta discapacidad, se debe contar con elementos de artes plásticas o de estimulación multisensorial, lo cual deberá estar establecido en el plan de caso. 
</t>
    </r>
    <r>
      <rPr>
        <b/>
        <sz val="11"/>
        <color theme="1"/>
        <rFont val="Arial"/>
        <family val="2"/>
      </rPr>
      <t xml:space="preserve">Nota 3: </t>
    </r>
    <r>
      <rPr>
        <sz val="11"/>
        <color theme="1"/>
        <rFont val="Arial"/>
        <family val="2"/>
      </rPr>
      <t>Para adolescentes que se encuentren en procesos de formación diferentes al de colegio, se puede reemplazar por insumos para su proceso formativo, los cuales deben ser entregados a los adolescentes, según lo requerido.</t>
    </r>
  </si>
  <si>
    <t>Manual Operativo Modalidades Y Servicio Para La Atención De Niñas, Niños Y Adolescentes, Con Proceso Administrativo De Restablecimiento De Derechos. - Mo3.P - Versión 2 Del 08/07/2022.
3.2. Dotación.
3.2.6. Dotación Escolar y Matrial Pedagógico Pág. 37-38</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</si>
  <si>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</si>
  <si>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</si>
  <si>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</si>
  <si>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</si>
  <si>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</si>
  <si>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</si>
  <si>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</si>
  <si>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</si>
  <si>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</si>
  <si>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</si>
  <si>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</si>
  <si>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</si>
  <si>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</si>
  <si>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Lineamiento Técnico Para La Atención A Niños, Niñas Y Adolescentes, Con Derechos Amenazados O Vulnerados, Víctimas De Violencia Sexual, Versión 2 Del 04/07/2018
Coordinación De Acciones. Págs.136,137.</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</si>
  <si>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</si>
  <si>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</si>
  <si>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</si>
  <si>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A1.5</t>
  </si>
  <si>
    <t>Cuenta con registro de la información actualizada sobre las rutas de atención integral a niños, niñas y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</si>
  <si>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</si>
  <si>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</si>
  <si>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</si>
  <si>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</si>
  <si>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</si>
  <si>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</si>
  <si>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</si>
  <si>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</si>
  <si>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</si>
  <si>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2 del 30/12/2025.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</si>
  <si>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</si>
  <si>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</si>
  <si>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Guía para el Impulso a la Soberanía Alimentaria por el Derecho Humano a la Alimentación Adecuada en las Modalidades y Servicios del ICBF. G33.Pp. Versión 2 del 30/12/2025.
4.6. Valoración y Seguimiento del Estado Nutricional y de Salud.
a. Indicadores Indirectos pág. 93 y 94.</t>
  </si>
  <si>
    <t>A2.1.4</t>
  </si>
  <si>
    <t>En observación de la atención se solicita toma de los datos antropométricos de los niños, niñas o adolescentes, según muestra y se contrasta su correspondencia con los datos registrados en el formato.</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</si>
  <si>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</si>
  <si>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</si>
  <si>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</si>
  <si>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</si>
  <si>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</si>
  <si>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</si>
  <si>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</si>
  <si>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</si>
  <si>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</si>
  <si>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</si>
  <si>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</si>
  <si>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</si>
  <si>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</si>
  <si>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</si>
  <si>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</si>
  <si>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</si>
  <si>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</si>
  <si>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</si>
  <si>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</si>
  <si>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</si>
  <si>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</si>
  <si>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</si>
  <si>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</si>
  <si>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</si>
  <si>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</si>
  <si>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</si>
  <si>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Guía Técnica Para La Metrología Aplicable A Los Programas De Los Procesos Misionales Del Icbf.  G8.Pp.  Versión 8 Del 5/03/2025.
Pág.  30.</t>
  </si>
  <si>
    <t>A2.2.1.</t>
  </si>
  <si>
    <t>Cuenta con la documentación de la cinta métrica antropométrica, en los casos en los que aplique (discapacidad): 
-Hoja de vida (con la totalidad de criterios establecidos en la norma)
-Certificado de calibración.</t>
  </si>
  <si>
    <t>A2.2.2.</t>
  </si>
  <si>
    <t>En observación de la atención que los equipos de metrología se encuentran en buen estado.</t>
  </si>
  <si>
    <t>A2.3.</t>
  </si>
  <si>
    <t>El inmueble cumple con las condiciones generales para desarrollar el proceso de atención.</t>
  </si>
  <si>
    <t>Manual Operativo Modalidades Y Servicio Para La Atención De Niñas, Niños Y Adolescentes, Con Proceso Administrativo De Restablecimiento De Derechos. - Mo3.P - Versión 2 Del 08/07/2022.
3.1.1. Infraestructura Física Pág. 25 - 26</t>
  </si>
  <si>
    <t>A2.3.1.</t>
  </si>
  <si>
    <t>Los espacio proporcionan los ajustes y apoyos requeridos para la atención de las niñas, los niños y los adolescentes con discapacidad según la categoría.</t>
  </si>
  <si>
    <t>Manual Operativo Modalidades Y Servicio Para La Atención De Niñas, Niños Y Adolescentes, Con Proceso Administrativo De Restablecimiento De Derechos. - Mo3.P - Versión 2 Del 08/07/2022.
3.1.1. Infraestructura Física Pág. 26</t>
  </si>
  <si>
    <t>A2.3.2.</t>
  </si>
  <si>
    <t>A2.4.</t>
  </si>
  <si>
    <t xml:space="preserve">Cuenta el inmueble con la capacidad instalada de los espacios, en proporción a los usuarios atendidos en la modalidad. </t>
  </si>
  <si>
    <t>Manual Operativo Modalidades Y Servicio Para La Atención De Niñas, Niños Y Adolescentes, Con Proceso Administrativo De Restablecimiento De Derechos. - Mo3.P - Versión 2 Del 08/07/2022.
Tabla 5. Proporcionalidad De Los Espacios. Página 28.</t>
  </si>
  <si>
    <t>A2.4.1.</t>
  </si>
  <si>
    <t>Los camarotes no deben ser utilizados para la población con discapacidad.</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</si>
  <si>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</si>
  <si>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</si>
  <si>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</si>
  <si>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</si>
  <si>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</si>
  <si>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</si>
  <si>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</si>
  <si>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</si>
  <si>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</si>
  <si>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</si>
  <si>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</si>
  <si>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</si>
  <si>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</si>
  <si>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</si>
  <si>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</si>
  <si>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</si>
  <si>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</si>
  <si>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</si>
  <si>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</si>
  <si>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</si>
  <si>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</si>
  <si>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</si>
  <si>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</si>
  <si>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</si>
  <si>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</si>
  <si>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</si>
  <si>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</si>
  <si>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</si>
  <si>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</si>
  <si>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</si>
  <si>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</si>
  <si>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</si>
  <si>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</si>
  <si>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</si>
  <si>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</si>
  <si>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</si>
  <si>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</si>
  <si>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</si>
  <si>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</si>
  <si>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</si>
  <si>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</si>
  <si>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A3.1.14</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</si>
  <si>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</si>
  <si>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G33.PP.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</si>
  <si>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A3.1.15</t>
  </si>
  <si>
    <t>En diálogo con el talento humano se evidencia el conocimiento sobre la promoción, protección y apoyo de la práctica de lactancia humana</t>
  </si>
  <si>
    <t>A3.1.16</t>
  </si>
  <si>
    <t>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t>
  </si>
  <si>
    <t>Guía para el Impulso a la Soberanía Alimentaria por el Derecho Humano a la Alimentación Adecuada en las modalidades y servicios del ICBF. G33.PP. Versión 2 Del 30/12/2025. .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t>
  </si>
  <si>
    <t>A3.2.</t>
  </si>
  <si>
    <t>Cumple con los criterios de metrología para los equipos del servicio de alimentos.</t>
  </si>
  <si>
    <t>Guía técnica para la metrología aplicable a los programas de los procesos misionales del ICBF.  g8.pp.  versión 8 del 05/03/2025. Pág. 13, 16, 17, 21, 25.</t>
  </si>
  <si>
    <t>A3.2.1</t>
  </si>
  <si>
    <t>A3.2.2</t>
  </si>
  <si>
    <t>A3.2.3</t>
  </si>
  <si>
    <t>A3.2.4</t>
  </si>
  <si>
    <t>A3.3.</t>
  </si>
  <si>
    <t>Manual Operativo Modalidades Y Servicio Para La Atención De Niñas, Niños Y Adolescentes, Con Proceso Administrativo De Restablecimiento De Derechos. - Mo3.P - Versión 2 Del 08/07/2022. Pág 28.</t>
  </si>
  <si>
    <t>A3.3.1.</t>
  </si>
  <si>
    <t xml:space="preserve">El dormitorio cumple con los 3.0 m² adicionales para cada uno de los usuarios: la mujer gestante, el niño recién nacido y el hijo e hija acompañante. </t>
  </si>
  <si>
    <t>A3.3.2.</t>
  </si>
  <si>
    <t>Los camarotes no deben ser utilizados para la población de mujeres gestantes y en periodo de lactancia.</t>
  </si>
  <si>
    <t>A3.4.</t>
  </si>
  <si>
    <t>Cumple la infraestructura con las áreas, espacios y elementos para la modalidad de atención.</t>
  </si>
  <si>
    <t>Manual Operativo Modalidades Y Servicio Para La Atención De Niñas, Niños Y Adolescentes, Con Proceso Administrativo De Restablecimiento De Derechos. - Mo3.P - Versión 2 Del 08/07/2022. Pág 29.</t>
  </si>
  <si>
    <t>A3.4.1</t>
  </si>
  <si>
    <t xml:space="preserve">Manual Operativo Modalidades Y Servicio Para La Atención De Niñas, Niños Y Adolescentes, Con Proceso Administrativo De Restablecimiento De Derechos. - Mo3.P - Versión 2 Del 08/07/2022
Tabla 6. Dotación Institucional De Áreas Y Elementos. Página 29 </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</si>
  <si>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</si>
  <si>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</si>
  <si>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</si>
  <si>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</si>
  <si>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</si>
  <si>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</si>
  <si>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</si>
  <si>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</si>
  <si>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</si>
  <si>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</si>
  <si>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</si>
  <si>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</si>
  <si>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</si>
  <si>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</si>
  <si>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</si>
  <si>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</si>
  <si>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</si>
  <si>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</si>
  <si>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</si>
  <si>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</si>
  <si>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</si>
  <si>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</si>
  <si>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</si>
  <si>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</si>
  <si>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</si>
  <si>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</si>
  <si>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</si>
  <si>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</si>
  <si>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</si>
  <si>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</si>
  <si>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</si>
  <si>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</si>
  <si>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</si>
  <si>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</si>
  <si>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</si>
  <si>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</si>
  <si>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</si>
  <si>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</si>
  <si>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</si>
  <si>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</si>
  <si>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Coordinador</t>
  </si>
  <si>
    <t>Psicólogo</t>
  </si>
  <si>
    <t>Trabajador Social o Profesional en Desarrollo Familiar</t>
  </si>
  <si>
    <t>Nutricionista dietista</t>
  </si>
  <si>
    <t>Gestor de Caso</t>
  </si>
  <si>
    <t>Formador Nocturno</t>
  </si>
  <si>
    <t>Cocinero</t>
  </si>
  <si>
    <t>Cantidad de usuarios del servicio
* Corresponde al # cupo atendidos al momento de la visita</t>
  </si>
  <si>
    <t>SEC</t>
  </si>
  <si>
    <t xml:space="preserve">OBSERVACIONES </t>
  </si>
  <si>
    <t>2.Ambientes Adecuados y Seguros</t>
  </si>
  <si>
    <t>3.1</t>
  </si>
  <si>
    <t>3. Alimentacion y Nutrición</t>
  </si>
  <si>
    <t>3.2</t>
  </si>
  <si>
    <t>3.3</t>
  </si>
  <si>
    <t>3.4</t>
  </si>
  <si>
    <t>3.5</t>
  </si>
  <si>
    <t>3.6</t>
  </si>
  <si>
    <t>3.7</t>
  </si>
  <si>
    <t>3.8</t>
  </si>
  <si>
    <t>3.9</t>
  </si>
  <si>
    <t>3.10</t>
  </si>
  <si>
    <t>3.11</t>
  </si>
  <si>
    <t>3.12</t>
  </si>
  <si>
    <t>3.13</t>
  </si>
  <si>
    <t>4.1</t>
  </si>
  <si>
    <t>4. Modelo de Atencion</t>
  </si>
  <si>
    <t>4.2</t>
  </si>
  <si>
    <t>6.1</t>
  </si>
  <si>
    <t>7.1</t>
  </si>
  <si>
    <t>7.2</t>
  </si>
  <si>
    <t>7.3</t>
  </si>
  <si>
    <t>7.4</t>
  </si>
  <si>
    <t>A2.1</t>
  </si>
  <si>
    <t>Anexo 2. Discapacidad</t>
  </si>
  <si>
    <t>A2.2</t>
  </si>
  <si>
    <t>A2.3</t>
  </si>
  <si>
    <t>A2.4</t>
  </si>
  <si>
    <t>A3.1</t>
  </si>
  <si>
    <t>A3.2</t>
  </si>
  <si>
    <t>A3.3</t>
  </si>
  <si>
    <t>DORMITORIOS</t>
  </si>
  <si>
    <t>Ubicación</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</si>
  <si>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</si>
  <si>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</si>
  <si>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</si>
  <si>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</si>
  <si>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</si>
  <si>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</si>
  <si>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</si>
  <si>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</si>
  <si>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Aula</t>
  </si>
  <si>
    <r>
      <t>Índice
(m</t>
    </r>
    <r>
      <rPr>
        <b/>
        <sz val="11"/>
        <rFont val="Aptos Narrow"/>
        <family val="2"/>
      </rPr>
      <t>²</t>
    </r>
    <r>
      <rPr>
        <b/>
        <sz val="11"/>
        <rFont val="Aptos Narrow"/>
        <family val="2"/>
        <scheme val="minor"/>
      </rPr>
      <t>/persona)</t>
    </r>
  </si>
  <si>
    <t>Capacidad máxima 
(Área / Índice)</t>
  </si>
  <si>
    <r>
      <rPr>
        <b/>
        <sz val="11"/>
        <rFont val="Aptos Narrow"/>
        <family val="2"/>
        <scheme val="minor"/>
      </rPr>
      <t>Nota:</t>
    </r>
    <r>
      <rPr>
        <sz val="11"/>
        <rFont val="Aptos Narrow"/>
        <family val="2"/>
        <scheme val="minor"/>
      </rPr>
      <t xml:space="preserve"> Adicionar las filas que se requieran en caso de ser necesario.</t>
    </r>
  </si>
  <si>
    <t>CONSOLIDADO DE LAS CONDICIONES CON NO CUMPLIMIENTO</t>
  </si>
  <si>
    <t>Numeral</t>
  </si>
  <si>
    <t>CONDICIONES DE CALIDAD CON NO CUMPLIMIENTO</t>
  </si>
  <si>
    <t>COMPONENTE</t>
  </si>
  <si>
    <t>ACTA DE CIERRE</t>
  </si>
  <si>
    <t xml:space="preserve">Siendo las __________ del dia __________del mes ____________ del _______, </t>
  </si>
  <si>
    <t>COMPONENTES</t>
  </si>
  <si>
    <t>CONDICIONES</t>
  </si>
  <si>
    <t>CUMPLE</t>
  </si>
  <si>
    <t>NO CUMPLE</t>
  </si>
  <si>
    <t>NO APLICA</t>
  </si>
  <si>
    <t xml:space="preserve">TOTAL </t>
  </si>
  <si>
    <t>AMBIENTES ADECUADOS Y SEGUROS</t>
  </si>
  <si>
    <t>ALIMENTACIÓN Y NUTRICIÓN</t>
  </si>
  <si>
    <t>MODELO DE ATENCIÓN</t>
  </si>
  <si>
    <t>TALENTO HUMANO</t>
  </si>
  <si>
    <t>FINANCIERO</t>
  </si>
  <si>
    <t>DOTACIÓN</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</si>
  <si>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</si>
  <si>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</si>
  <si>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</si>
  <si>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</si>
  <si>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</si>
  <si>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</si>
  <si>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</si>
  <si>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</si>
  <si>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</si>
  <si>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</si>
  <si>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</si>
  <si>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</si>
  <si>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Anexo 1. Violencias</t>
  </si>
  <si>
    <t>Anexo 3. Gestantes y Lactantes</t>
  </si>
  <si>
    <t>Fecha de Finalización Visita</t>
  </si>
  <si>
    <t>Manual Operativo Modalidades Y Servicio Para La Atención De Las Niñas, Los Niños Y  Los Adolescentes, Con Proceso Administrativo De  Restablecimiento De Derechos. Versión 2 Del 8 De Julio De 2022. Pag. 51.</t>
  </si>
  <si>
    <t>Manual Operativo Modalidades Y Servicio Para La Atención De Las Niñas, Los Niños Y  Los Adolescentes, Con Proceso Administrativo De  Restablecimiento De Derechos. Versión 2 Del 8 De Julio De 2022.
Numeral 3.3. Talento Humano. Pág. 51</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</si>
  <si>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</si>
  <si>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En entrevista con el talento humano de la muestra y contrastado con los soportes del verificable 7.5.2 verifique el conocimiento adquirido de acuerdo con el plan de inducción, formación y cualificación.</t>
  </si>
  <si>
    <t>8.1.3</t>
  </si>
  <si>
    <r>
      <t xml:space="preserve">Cuenta con recursos financieros que han sido utilizados en dotación de dormitorio, dotación personal, dotación de aseo e higiene personal, dotación lúdico - deportiva, dotación escolar y material pedagogico, deportivo de acuerdo con la edad de la población, dotación de menaje alimentación, de emergencia y botiquin, transporte, recreación, generales y administrativos,que permitan dar cumplimiento a lo establecido en la Propuesta de Implementación y Cualificación (PIYC) y para el cumplimiento de los Planes de Caso en el Modelo de Atención, 
</t>
    </r>
    <r>
      <rPr>
        <b/>
        <sz val="11"/>
        <color theme="1"/>
        <rFont val="Arial"/>
        <family val="2"/>
      </rPr>
      <t>Nota:</t>
    </r>
    <r>
      <rPr>
        <sz val="11"/>
        <color theme="1"/>
        <rFont val="Arial"/>
        <family val="2"/>
      </rPr>
      <t xml:space="preserve"> Este verificable se realiza de acuerdo con la muestra seleccionada.</t>
    </r>
  </si>
  <si>
    <t>Auxiliar Diurno</t>
  </si>
  <si>
    <t>MT* Unidad</t>
  </si>
  <si>
    <t>MT*12</t>
  </si>
  <si>
    <t>48 Horas X Unidad X mes</t>
  </si>
  <si>
    <t>TC*12</t>
  </si>
  <si>
    <t>El inmueble cuenta con ambientación o decoración agradable y cálida para la acogida y atención de las niñas, los niños, los adolescentes y sus familias.</t>
  </si>
  <si>
    <t>2.6.25</t>
  </si>
  <si>
    <t>9. COMPONENTE DOTACIÓN</t>
  </si>
  <si>
    <t>Fuente: Manual operativo modalidades y servicio para la atención de las niñas, los niños y los adolescentes, con proceso administrativo de restablecimiento de derechos, versión 2 del 08/07/2022. pág. 51.</t>
  </si>
  <si>
    <r>
      <t xml:space="preserve">La oficina cuenta con la dotación requerida:
a. un computador.
b. una impresora.
c. un teléfono.
d. un escritorio.
e. </t>
    </r>
    <r>
      <rPr>
        <b/>
        <sz val="11"/>
        <rFont val="Arial"/>
        <family val="2"/>
      </rPr>
      <t>dos</t>
    </r>
    <r>
      <rPr>
        <sz val="11"/>
        <rFont val="Arial"/>
        <family val="2"/>
      </rPr>
      <t xml:space="preserve"> sillas.</t>
    </r>
  </si>
  <si>
    <t>2.8.29</t>
  </si>
  <si>
    <t>En observación y muestreo en sitio se evidencia que:</t>
  </si>
  <si>
    <t>Cumple con las porciones servidas, garantizando la uniformidad del servido y el cumplimiento a la minuta patrón.</t>
  </si>
  <si>
    <t xml:space="preserve">Se encuentran publicado el ciclo de menús  en el área común y en el área de preparación de alimentos. </t>
  </si>
  <si>
    <t xml:space="preserve">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 la niña, el niño o el adolescente según se requiera. 
b. El Modelo de Enfoque Diferencial de Derechos - MEDD para la construcción de ciclos de menú. Los intercambios no exceden dos (2) en la minuta diaria. </t>
  </si>
  <si>
    <t>Se evidencie la participación de usuarios en la preparación de alimentos, cumple con lo siguiente:
a. Es mayor de 13 años.
b. Si es menor de 13 años, la participación en la preparación de alimentos hace parte de actividades lúdicas y/o recreativas.
c. La actividad es supervisada por un adulto, que asegure el buen manejo del menaje y elementos del servicio.
d. No es obligatoria.
e. Está en el marco del proyecto de vida autónoma e independiente.
f. Utiliza los elementos de protección para la preparación de los alimentos y presenta adecuadas condiciones de aseo e higiene.
g. En caso de que el usuario que participa en la preparación de alimentos es una persona con discapacidad, se tiene en cuenta la categoría de discapacidad y la intensidad de apoyos que requiere, con el fin de garantizar.</t>
  </si>
  <si>
    <t xml:space="preserve">Cuenta con soporte de aplicación de dos (2) encuestas de satisfacción de los ciclos de menús dirigidas a mínimo el 20% de los usuarios directos y al total de usuarios indirectos del servicio. </t>
  </si>
  <si>
    <t>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t>
  </si>
  <si>
    <t>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t>
  </si>
  <si>
    <t>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t>
  </si>
  <si>
    <t>8.1</t>
  </si>
  <si>
    <t>8.2</t>
  </si>
  <si>
    <t>9.1</t>
  </si>
  <si>
    <t>9.2</t>
  </si>
  <si>
    <t>9.3</t>
  </si>
  <si>
    <t>9.4</t>
  </si>
  <si>
    <t>9.5</t>
  </si>
  <si>
    <t>A2.5</t>
  </si>
  <si>
    <t>A3.4</t>
  </si>
  <si>
    <t>5. Situaciones de Riesgo</t>
  </si>
  <si>
    <t>6. Código de Ética</t>
  </si>
  <si>
    <t>7. Talento Humano</t>
  </si>
  <si>
    <t>8. Financiero</t>
  </si>
  <si>
    <t>9. Dotación</t>
  </si>
  <si>
    <t>SITUACIONES DE RIESGO</t>
  </si>
  <si>
    <t>CÓDIGO DE ÉTICA</t>
  </si>
  <si>
    <t>ANEXO 1. VIOLENCIAS</t>
  </si>
  <si>
    <t>ANEXO 2. DISCAPACIDAD</t>
  </si>
  <si>
    <t>ANEXO 3. GESTANTES Y LACTANTES</t>
  </si>
  <si>
    <t>INFORMACION GENERAL</t>
  </si>
  <si>
    <r>
      <rPr>
        <b/>
        <i/>
        <sz val="12"/>
        <color theme="1"/>
        <rFont val="Tempus Sans ITC"/>
        <family val="5"/>
      </rPr>
      <t xml:space="preserve">¡Antes de imprimir este documento… piense en el medio ambiente!  </t>
    </r>
    <r>
      <rPr>
        <b/>
        <sz val="11"/>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</si>
  <si>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PROCESO DE INSPECCIÓN, VIGILANCIA Y CONTROL
INSTRUMENTO IV
CASA HOGAR</t>
  </si>
  <si>
    <t>el equipo de la Oficina de Inspección, Vigilancia y Control y Calidad de Servicios, realiza socialización de las situaciones encontradas durante la visita por cada uno de los componentes:  y se le informa que podrá pronunciarse frente al desarrollo de la misma.</t>
  </si>
  <si>
    <t>IN83.IVC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</si>
</sst>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68"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sz val="11"/>
      <color rgb="FFFF0000"/>
      <name val="Aptos Display"/>
      <family val="2"/>
      <scheme val="major"/>
    </font>
    <font>
      <b/>
      <u/>
      <sz val="11"/>
      <color theme="0"/>
      <name val="Aptos Narrow"/>
      <family val="2"/>
      <scheme val="minor"/>
    </font>
    <font>
      <b/>
      <sz val="14"/>
      <color theme="3" tint="0.249977111117893"/>
      <name val="Aptos Narrow"/>
      <family val="2"/>
      <scheme val="minor"/>
    </font>
    <font>
      <sz val="11"/>
      <color theme="0"/>
      <name val="Aptos Narrow"/>
      <family val="2"/>
      <scheme val="minor"/>
    </font>
    <font>
      <b/>
      <sz val="11"/>
      <name val="Arial Narrow"/>
      <family val="2"/>
    </font>
    <font>
      <sz val="5"/>
      <name val="Aptos Narrow"/>
      <family val="2"/>
      <scheme val="minor"/>
    </font>
    <font>
      <i/>
      <sz val="11"/>
      <color theme="1"/>
      <name val="Arial"/>
      <family val="2"/>
    </font>
    <font>
      <b/>
      <sz val="10"/>
      <color theme="1"/>
      <name val="Arial"/>
      <family val="2"/>
    </font>
    <font>
      <b/>
      <i/>
      <sz val="12"/>
      <color theme="1"/>
      <name val="Tempus Sans ITC"/>
      <family val="5"/>
    </font>
    <font>
      <b/>
      <sz val="11"/>
      <color theme="1"/>
      <name val="Tempus Sans ITC"/>
      <family val="5"/>
    </font>
    <font>
      <sz val="6"/>
      <color theme="1"/>
      <name val="Arial"/>
      <family val="2"/>
    </font>
    <font>
      <sz val="11"/>
      <color theme="1"/>
      <name val="Aptos Narrow"/>
      <family val="5"/>
      <scheme val="minor"/>
    </font>
  </fonts>
  <fills count="5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00FFFF"/>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70C0"/>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8" tint="0.79998168889431442"/>
        <bgColor rgb="FF000000"/>
      </patternFill>
    </fill>
    <fill>
      <patternFill patternType="solid">
        <fgColor theme="2" tint="-0.249977111117893"/>
        <bgColor indexed="64"/>
      </patternFill>
    </fill>
    <fill>
      <patternFill patternType="solid">
        <fgColor rgb="FFFF99FF"/>
        <bgColor indexed="64"/>
      </patternFill>
    </fill>
    <fill>
      <patternFill patternType="solid">
        <fgColor rgb="FFFF9800"/>
        <bgColor indexed="64"/>
      </patternFill>
    </fill>
    <fill>
      <patternFill patternType="solid">
        <fgColor theme="4" tint="0.39997558519241921"/>
        <bgColor indexed="64"/>
      </patternFill>
    </fill>
    <fill>
      <patternFill patternType="solid">
        <fgColor theme="5" tint="-0.249977111117893"/>
        <bgColor indexed="64"/>
      </patternFill>
    </fill>
  </fills>
  <borders count="6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5" fillId="0" borderId="0" applyNumberFormat="0" applyFill="0" applyBorder="0" applyAlignment="0" applyProtection="0"/>
  </cellStyleXfs>
  <cellXfs count="527">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11" fillId="0" borderId="44" xfId="0" applyFont="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4" fillId="9" borderId="14" xfId="0" applyFont="1" applyFill="1" applyBorder="1" applyAlignment="1">
      <alignment vertical="center" wrapText="1"/>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2" fillId="9" borderId="8" xfId="0" applyFont="1" applyFill="1" applyBorder="1" applyAlignment="1">
      <alignment horizontal="left" vertical="center" wrapText="1"/>
    </xf>
    <xf numFmtId="0" fontId="32" fillId="5" borderId="8" xfId="0" applyFont="1" applyFill="1" applyBorder="1" applyAlignment="1">
      <alignment vertical="center" wrapText="1"/>
    </xf>
    <xf numFmtId="0" fontId="32" fillId="9" borderId="8" xfId="0" applyFont="1" applyFill="1" applyBorder="1" applyAlignment="1">
      <alignment horizontal="justify" vertical="center" wrapText="1"/>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4" fillId="5" borderId="12" xfId="0" applyFont="1" applyFill="1" applyBorder="1" applyAlignment="1">
      <alignment vertical="center" wrapText="1"/>
    </xf>
    <xf numFmtId="0" fontId="4" fillId="5" borderId="29" xfId="0" applyFont="1" applyFill="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6"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6"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8" fillId="0" borderId="0" xfId="0" applyFont="1"/>
    <xf numFmtId="0" fontId="38"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12" xfId="0" applyFont="1" applyFill="1" applyBorder="1" applyAlignment="1">
      <alignment horizontal="left" vertical="center" wrapText="1"/>
    </xf>
    <xf numFmtId="0" fontId="32" fillId="17" borderId="8" xfId="0" applyFont="1" applyFill="1" applyBorder="1" applyAlignment="1">
      <alignment horizontal="justify" vertical="center" wrapText="1"/>
    </xf>
    <xf numFmtId="0" fontId="32" fillId="17" borderId="8" xfId="0" applyFont="1" applyFill="1" applyBorder="1" applyAlignment="1">
      <alignment horizontal="center" vertical="center"/>
    </xf>
    <xf numFmtId="0" fontId="32" fillId="0" borderId="14" xfId="0" applyFont="1" applyBorder="1" applyAlignment="1">
      <alignment horizontal="justify"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5" borderId="17"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49"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40"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40" fillId="7" borderId="44"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2" fillId="17" borderId="8" xfId="0" applyFont="1" applyFill="1" applyBorder="1" applyAlignment="1">
      <alignment horizontal="center" vertical="center" wrapText="1"/>
    </xf>
    <xf numFmtId="0" fontId="41" fillId="7" borderId="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9" xfId="0" applyBorder="1" applyAlignment="1">
      <alignment horizontal="left" vertical="center" wrapText="1"/>
    </xf>
    <xf numFmtId="0" fontId="0" fillId="0" borderId="39"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9" fillId="0" borderId="0" xfId="0" applyFont="1" applyProtection="1">
      <protection locked="0"/>
    </xf>
    <xf numFmtId="0" fontId="32" fillId="0" borderId="9" xfId="0" applyFont="1" applyBorder="1" applyAlignment="1" applyProtection="1">
      <alignment horizontal="justify" vertical="center" wrapText="1"/>
      <protection locked="0"/>
    </xf>
    <xf numFmtId="9" fontId="43" fillId="0" borderId="57"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13" fillId="23" borderId="53"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39"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49" fillId="16" borderId="13" xfId="0" applyFont="1" applyFill="1" applyBorder="1" applyAlignment="1">
      <alignment horizontal="center" vertical="center" wrapText="1"/>
    </xf>
    <xf numFmtId="0" fontId="26" fillId="0" borderId="0" xfId="0" applyFont="1"/>
    <xf numFmtId="0" fontId="52" fillId="24" borderId="58" xfId="0" applyFont="1" applyFill="1" applyBorder="1" applyAlignment="1">
      <alignment horizontal="center" vertical="center"/>
    </xf>
    <xf numFmtId="0" fontId="1" fillId="25" borderId="58" xfId="0" applyFont="1" applyFill="1" applyBorder="1" applyAlignment="1">
      <alignment vertical="center"/>
    </xf>
    <xf numFmtId="0" fontId="1" fillId="0" borderId="58" xfId="0" applyFont="1" applyBorder="1" applyAlignment="1">
      <alignment vertical="center"/>
    </xf>
    <xf numFmtId="0" fontId="3" fillId="7" borderId="59" xfId="0" applyFont="1" applyFill="1" applyBorder="1" applyAlignment="1">
      <alignment horizontal="center" vertical="center"/>
    </xf>
    <xf numFmtId="0" fontId="3" fillId="7" borderId="54" xfId="0" applyFont="1" applyFill="1" applyBorder="1" applyAlignment="1" applyProtection="1">
      <alignment horizontal="center" vertical="center" wrapText="1"/>
      <protection locked="0"/>
    </xf>
    <xf numFmtId="0" fontId="3" fillId="7" borderId="60"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2"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51"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3" fillId="32" borderId="14" xfId="0" applyFont="1" applyFill="1" applyBorder="1" applyAlignment="1">
      <alignment horizontal="center" vertical="center" wrapText="1"/>
    </xf>
    <xf numFmtId="0" fontId="53"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7" fillId="14" borderId="0" xfId="0" applyFont="1" applyFill="1" applyAlignment="1">
      <alignment horizontal="center" vertical="center" wrapText="1"/>
    </xf>
    <xf numFmtId="0" fontId="17" fillId="7" borderId="2" xfId="0" applyFont="1" applyFill="1" applyBorder="1" applyAlignment="1" applyProtection="1">
      <alignment horizontal="justify" vertical="center" wrapText="1"/>
      <protection locked="0"/>
    </xf>
    <xf numFmtId="0" fontId="11" fillId="0" borderId="0" xfId="0" applyFont="1" applyAlignment="1">
      <alignment horizontal="justify" vertical="center"/>
    </xf>
    <xf numFmtId="0" fontId="40" fillId="7" borderId="2" xfId="0" applyFont="1" applyFill="1" applyBorder="1" applyAlignment="1" applyProtection="1">
      <alignment horizontal="justify" vertical="center" wrapText="1"/>
      <protection locked="0"/>
    </xf>
    <xf numFmtId="0" fontId="37" fillId="9" borderId="0" xfId="0" applyFont="1" applyFill="1" applyAlignment="1">
      <alignment horizontal="justify" vertical="center" wrapText="1"/>
    </xf>
    <xf numFmtId="0" fontId="37" fillId="0" borderId="0" xfId="0" applyFont="1" applyAlignment="1">
      <alignment horizontal="justify" vertical="center" wrapText="1"/>
    </xf>
    <xf numFmtId="0" fontId="55" fillId="11" borderId="25" xfId="0" applyFont="1" applyFill="1" applyBorder="1" applyAlignment="1">
      <alignment horizontal="left" vertical="center" wrapText="1"/>
    </xf>
    <xf numFmtId="0" fontId="55"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9"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1"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2" fillId="9" borderId="12" xfId="0" applyFont="1" applyFill="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32" fillId="0" borderId="12" xfId="0" applyFont="1" applyBorder="1" applyAlignment="1" applyProtection="1">
      <alignment horizontal="left" vertical="center" wrapText="1"/>
      <protection locked="0"/>
    </xf>
    <xf numFmtId="0" fontId="32" fillId="0" borderId="15" xfId="0" applyFont="1" applyBorder="1" applyAlignment="1" applyProtection="1">
      <alignment horizontal="left" vertical="center" wrapText="1"/>
      <protection locked="0"/>
    </xf>
    <xf numFmtId="0" fontId="39" fillId="0" borderId="28"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14" fontId="39" fillId="0" borderId="28" xfId="0" applyNumberFormat="1" applyFont="1" applyBorder="1" applyAlignment="1" applyProtection="1">
      <alignment vertical="center" wrapText="1"/>
      <protection locked="0"/>
    </xf>
    <xf numFmtId="1" fontId="39" fillId="0" borderId="28" xfId="0" applyNumberFormat="1" applyFont="1" applyBorder="1" applyAlignment="1" applyProtection="1">
      <alignment horizontal="center" vertical="center" wrapText="1"/>
      <protection locked="0"/>
    </xf>
    <xf numFmtId="1" fontId="39"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9" fillId="0" borderId="28" xfId="0" applyNumberFormat="1" applyFont="1" applyBorder="1" applyAlignment="1" applyProtection="1">
      <alignment horizontal="center" vertical="center" wrapText="1"/>
      <protection locked="0"/>
    </xf>
    <xf numFmtId="0" fontId="39" fillId="0" borderId="28"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0" fontId="39" fillId="0" borderId="8" xfId="0" applyFont="1" applyBorder="1" applyAlignment="1" applyProtection="1">
      <alignment vertical="center" wrapText="1"/>
      <protection locked="0"/>
    </xf>
    <xf numFmtId="14" fontId="39" fillId="0" borderId="8" xfId="0" applyNumberFormat="1" applyFont="1" applyBorder="1" applyAlignment="1" applyProtection="1">
      <alignment vertical="center" wrapText="1"/>
      <protection locked="0"/>
    </xf>
    <xf numFmtId="1" fontId="39" fillId="0" borderId="8" xfId="0" applyNumberFormat="1" applyFont="1" applyBorder="1" applyAlignment="1" applyProtection="1">
      <alignment horizontal="center" vertical="center" wrapText="1"/>
      <protection locked="0"/>
    </xf>
    <xf numFmtId="1" fontId="39"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9" fillId="0" borderId="8" xfId="0" applyNumberFormat="1" applyFont="1" applyBorder="1" applyAlignment="1" applyProtection="1">
      <alignment horizontal="center" vertical="center" wrapText="1"/>
      <protection locked="0"/>
    </xf>
    <xf numFmtId="0" fontId="39"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 fillId="5" borderId="24" xfId="0" applyFont="1" applyFill="1" applyBorder="1" applyAlignment="1">
      <alignment vertical="center" wrapText="1"/>
    </xf>
    <xf numFmtId="0" fontId="32" fillId="17" borderId="12" xfId="0" applyFont="1" applyFill="1" applyBorder="1" applyAlignment="1">
      <alignment horizontal="center" vertical="center" wrapText="1"/>
    </xf>
    <xf numFmtId="0" fontId="4" fillId="0" borderId="29"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5" fillId="11" borderId="8" xfId="0" applyFont="1" applyFill="1" applyBorder="1" applyAlignment="1">
      <alignment horizontal="center" vertical="center" wrapText="1"/>
    </xf>
    <xf numFmtId="0" fontId="55"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8" xfId="0" applyFont="1" applyBorder="1" applyAlignment="1" applyProtection="1">
      <alignment vertical="center" wrapText="1"/>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11" fillId="0" borderId="62" xfId="0" applyFont="1" applyBorder="1" applyAlignment="1">
      <alignment horizontal="justify" vertical="center" wrapText="1"/>
    </xf>
    <xf numFmtId="0" fontId="48" fillId="0" borderId="28" xfId="0" applyFont="1" applyBorder="1" applyAlignment="1">
      <alignment horizontal="left" vertical="center" wrapText="1"/>
    </xf>
    <xf numFmtId="0" fontId="48" fillId="0" borderId="8" xfId="0" applyFont="1" applyBorder="1" applyAlignment="1">
      <alignment horizontal="left" vertical="center" wrapText="1"/>
    </xf>
    <xf numFmtId="2" fontId="1" fillId="0" borderId="0" xfId="0" applyNumberFormat="1" applyFont="1"/>
    <xf numFmtId="0" fontId="48" fillId="0" borderId="27" xfId="0" applyFont="1" applyBorder="1" applyAlignment="1">
      <alignment horizontal="center" vertical="center" wrapText="1"/>
    </xf>
    <xf numFmtId="0" fontId="48" fillId="0" borderId="28" xfId="0" applyFont="1" applyBorder="1" applyAlignment="1">
      <alignment horizontal="center" vertical="center" wrapText="1"/>
    </xf>
    <xf numFmtId="0" fontId="48" fillId="0" borderId="28" xfId="0" applyFont="1" applyBorder="1" applyAlignment="1">
      <alignment vertical="center" wrapText="1"/>
    </xf>
    <xf numFmtId="0" fontId="48" fillId="0" borderId="29" xfId="0" applyFont="1" applyBorder="1" applyAlignment="1">
      <alignment vertical="center" wrapText="1"/>
    </xf>
    <xf numFmtId="0" fontId="48" fillId="0" borderId="11"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8" xfId="0" applyFont="1" applyBorder="1" applyAlignment="1">
      <alignment vertical="center" wrapText="1"/>
    </xf>
    <xf numFmtId="0" fontId="48" fillId="0" borderId="12" xfId="0" applyFont="1" applyBorder="1" applyAlignment="1">
      <alignment vertical="center" wrapText="1"/>
    </xf>
    <xf numFmtId="2" fontId="0" fillId="0" borderId="8" xfId="0" applyNumberFormat="1" applyBorder="1" applyAlignment="1">
      <alignment horizontal="center" vertical="center" wrapText="1"/>
    </xf>
    <xf numFmtId="2" fontId="0" fillId="0" borderId="8" xfId="0" applyNumberFormat="1" applyBorder="1" applyAlignment="1">
      <alignment horizontal="center" vertical="center"/>
    </xf>
    <xf numFmtId="0" fontId="0" fillId="22" borderId="46" xfId="0" applyFill="1" applyBorder="1" applyAlignment="1" applyProtection="1">
      <alignment horizontal="center" vertical="center"/>
      <protection locked="0"/>
    </xf>
    <xf numFmtId="0" fontId="10" fillId="0" borderId="0" xfId="0" applyFont="1" applyAlignment="1">
      <alignment horizontal="left" vertical="center" wrapText="1"/>
    </xf>
    <xf numFmtId="0" fontId="14" fillId="0" borderId="0" xfId="0" applyFont="1" applyAlignment="1">
      <alignment horizontal="center" vertical="center"/>
    </xf>
    <xf numFmtId="0" fontId="32" fillId="17" borderId="8" xfId="0" applyFont="1" applyFill="1" applyBorder="1" applyAlignment="1">
      <alignment vertical="center" wrapText="1"/>
    </xf>
    <xf numFmtId="0" fontId="32" fillId="17" borderId="8" xfId="0" applyFont="1" applyFill="1" applyBorder="1" applyAlignment="1">
      <alignment vertical="center"/>
    </xf>
    <xf numFmtId="0" fontId="32" fillId="0" borderId="8" xfId="0" applyFont="1" applyBorder="1" applyAlignment="1">
      <alignment vertical="center" wrapText="1"/>
    </xf>
    <xf numFmtId="0" fontId="32" fillId="9" borderId="8" xfId="0" applyFont="1" applyFill="1" applyBorder="1" applyAlignment="1">
      <alignment vertical="center" wrapText="1"/>
    </xf>
    <xf numFmtId="0" fontId="56" fillId="0" borderId="0" xfId="0" applyFont="1" applyAlignment="1">
      <alignment vertical="center" wrapText="1"/>
    </xf>
    <xf numFmtId="0" fontId="18" fillId="0" borderId="0" xfId="0" applyFont="1" applyAlignment="1">
      <alignment horizontal="justify" vertical="center" wrapText="1"/>
    </xf>
    <xf numFmtId="0" fontId="32" fillId="9" borderId="8" xfId="0" applyFont="1" applyFill="1" applyBorder="1" applyAlignment="1">
      <alignment horizontal="justify" vertical="center"/>
    </xf>
    <xf numFmtId="0" fontId="57" fillId="41" borderId="0" xfId="4" applyFont="1" applyFill="1" applyAlignment="1">
      <alignment horizontal="center" vertical="center"/>
    </xf>
    <xf numFmtId="0" fontId="57" fillId="41" borderId="0" xfId="4" applyFont="1" applyFill="1" applyAlignment="1" applyProtection="1">
      <alignment horizontal="center" vertical="center" wrapText="1"/>
      <protection locked="0"/>
    </xf>
    <xf numFmtId="0" fontId="57" fillId="42" borderId="0" xfId="4" quotePrefix="1" applyFont="1" applyFill="1" applyAlignment="1" applyProtection="1">
      <alignment horizontal="center" vertical="center"/>
      <protection locked="0"/>
    </xf>
    <xf numFmtId="0" fontId="11" fillId="5" borderId="61" xfId="0" applyFont="1" applyFill="1" applyBorder="1" applyAlignment="1">
      <alignment horizontal="justify" vertical="center" wrapText="1"/>
    </xf>
    <xf numFmtId="0" fontId="4" fillId="0" borderId="17" xfId="0" applyFont="1" applyBorder="1" applyAlignment="1">
      <alignment horizontal="justify" vertical="center" wrapText="1"/>
    </xf>
    <xf numFmtId="0" fontId="11" fillId="5" borderId="62" xfId="0" applyFont="1" applyFill="1" applyBorder="1" applyAlignment="1">
      <alignment horizontal="justify" vertical="center" wrapText="1"/>
    </xf>
    <xf numFmtId="0" fontId="4" fillId="5" borderId="24" xfId="0" applyFont="1" applyFill="1" applyBorder="1" applyAlignment="1">
      <alignment horizontal="left" vertical="center" wrapText="1"/>
    </xf>
    <xf numFmtId="0" fontId="18" fillId="0" borderId="12" xfId="0" applyFont="1" applyBorder="1" applyAlignment="1" applyProtection="1">
      <alignment horizontal="left" wrapText="1"/>
      <protection locked="0"/>
    </xf>
    <xf numFmtId="0" fontId="4" fillId="5" borderId="12" xfId="0" applyFont="1" applyFill="1" applyBorder="1" applyAlignment="1">
      <alignment horizontal="left" vertical="center" wrapText="1"/>
    </xf>
    <xf numFmtId="0" fontId="32" fillId="0" borderId="8" xfId="0" applyFont="1" applyBorder="1" applyAlignment="1" applyProtection="1">
      <alignment horizontal="center" vertical="center"/>
      <protection locked="0"/>
    </xf>
    <xf numFmtId="0" fontId="18" fillId="0" borderId="0" xfId="0" applyFont="1" applyAlignment="1">
      <alignment wrapText="1"/>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3" xfId="0" applyFont="1" applyFill="1" applyBorder="1" applyAlignment="1">
      <alignment horizontal="justify" vertical="center" wrapText="1"/>
    </xf>
    <xf numFmtId="0" fontId="37" fillId="6" borderId="61" xfId="0" applyFont="1" applyFill="1" applyBorder="1" applyAlignment="1">
      <alignment horizontal="justify" vertical="center" wrapText="1"/>
    </xf>
    <xf numFmtId="0" fontId="4" fillId="6" borderId="8" xfId="0" applyFont="1" applyFill="1" applyBorder="1" applyAlignment="1">
      <alignment horizontal="justify" vertical="center" wrapText="1"/>
    </xf>
    <xf numFmtId="0" fontId="37" fillId="6" borderId="62" xfId="0" applyFont="1" applyFill="1" applyBorder="1" applyAlignment="1">
      <alignment horizontal="justify" vertical="center" wrapText="1"/>
    </xf>
    <xf numFmtId="0" fontId="32" fillId="6" borderId="8" xfId="0" applyFont="1" applyFill="1" applyBorder="1" applyAlignment="1">
      <alignment horizontal="justify" vertical="center" wrapText="1"/>
    </xf>
    <xf numFmtId="0" fontId="11" fillId="0" borderId="62" xfId="0" applyFont="1" applyBorder="1" applyAlignment="1">
      <alignment wrapText="1"/>
    </xf>
    <xf numFmtId="0" fontId="4" fillId="5" borderId="38" xfId="0" applyFont="1" applyFill="1" applyBorder="1" applyAlignment="1">
      <alignment horizontal="center" vertical="center"/>
    </xf>
    <xf numFmtId="0" fontId="32" fillId="6" borderId="17" xfId="0" applyFont="1" applyFill="1" applyBorder="1" applyAlignment="1">
      <alignment horizontal="left" vertical="center" wrapText="1"/>
    </xf>
    <xf numFmtId="0" fontId="37" fillId="6" borderId="62" xfId="0" applyFont="1" applyFill="1" applyBorder="1" applyAlignment="1">
      <alignment horizontal="left" vertical="center" wrapText="1"/>
    </xf>
    <xf numFmtId="0" fontId="57" fillId="48" borderId="0" xfId="4" quotePrefix="1" applyFont="1" applyFill="1" applyAlignment="1">
      <alignment horizontal="center" vertical="center"/>
    </xf>
    <xf numFmtId="0" fontId="32" fillId="0" borderId="28" xfId="0" applyFont="1" applyBorder="1" applyAlignment="1">
      <alignment horizontal="justify" vertical="center" wrapText="1"/>
    </xf>
    <xf numFmtId="0" fontId="11" fillId="0" borderId="65" xfId="0" applyFont="1" applyBorder="1" applyAlignment="1">
      <alignment horizontal="justify" vertical="center" wrapText="1"/>
    </xf>
    <xf numFmtId="0" fontId="43" fillId="0" borderId="14" xfId="0" applyFont="1" applyBorder="1" applyAlignment="1">
      <alignment horizontal="justify" vertical="center" wrapText="1"/>
    </xf>
    <xf numFmtId="0" fontId="11" fillId="0" borderId="63" xfId="0" applyFont="1" applyBorder="1" applyAlignment="1">
      <alignment horizontal="justify" vertical="center" wrapText="1"/>
    </xf>
    <xf numFmtId="0" fontId="4" fillId="6" borderId="23" xfId="0" applyFont="1" applyFill="1" applyBorder="1" applyAlignment="1">
      <alignment vertical="center" wrapText="1"/>
    </xf>
    <xf numFmtId="2" fontId="59" fillId="0" borderId="0" xfId="0" applyNumberFormat="1" applyFont="1" applyAlignment="1">
      <alignment horizontal="center" vertical="center"/>
    </xf>
    <xf numFmtId="0" fontId="32" fillId="0" borderId="19" xfId="0" applyFont="1" applyBorder="1" applyAlignment="1" applyProtection="1">
      <alignment horizontal="center" vertical="center" wrapText="1"/>
      <protection locked="0"/>
    </xf>
    <xf numFmtId="1" fontId="32" fillId="9" borderId="8" xfId="0" applyNumberFormat="1" applyFont="1" applyFill="1" applyBorder="1" applyAlignment="1">
      <alignment horizontal="center" vertical="center" wrapText="1"/>
    </xf>
    <xf numFmtId="0" fontId="32" fillId="9" borderId="8" xfId="0" applyFont="1" applyFill="1" applyBorder="1" applyAlignment="1">
      <alignment horizontal="center" vertical="center" wrapText="1"/>
    </xf>
    <xf numFmtId="0" fontId="39" fillId="23" borderId="0" xfId="0" applyFont="1" applyFill="1" applyProtection="1">
      <protection locked="0"/>
    </xf>
    <xf numFmtId="0" fontId="40" fillId="0" borderId="51" xfId="0" applyFont="1" applyBorder="1" applyAlignment="1" applyProtection="1">
      <alignment vertical="center" wrapText="1"/>
      <protection locked="0"/>
    </xf>
    <xf numFmtId="0" fontId="40" fillId="7" borderId="61" xfId="0" applyFont="1" applyFill="1" applyBorder="1" applyAlignment="1" applyProtection="1">
      <alignment horizontal="center"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40" fillId="7" borderId="45"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11" fillId="0" borderId="11" xfId="0" applyFont="1" applyBorder="1"/>
    <xf numFmtId="0" fontId="4" fillId="5" borderId="8" xfId="0" applyFont="1" applyFill="1" applyBorder="1" applyAlignment="1">
      <alignment horizontal="center" vertical="center"/>
    </xf>
    <xf numFmtId="0" fontId="61" fillId="0" borderId="12" xfId="0" applyFont="1" applyBorder="1" applyAlignment="1">
      <alignment vertical="center" wrapText="1"/>
    </xf>
    <xf numFmtId="0" fontId="11" fillId="13" borderId="11" xfId="0" applyFont="1" applyFill="1" applyBorder="1" applyAlignment="1">
      <alignment horizontal="center" vertical="center"/>
    </xf>
    <xf numFmtId="0" fontId="4" fillId="0" borderId="8" xfId="0" applyFont="1" applyBorder="1" applyAlignment="1">
      <alignment horizontal="center" vertical="center"/>
    </xf>
    <xf numFmtId="0" fontId="32" fillId="0" borderId="8" xfId="0" applyFont="1" applyBorder="1" applyAlignment="1" applyProtection="1">
      <alignment horizontal="justify" vertical="center" wrapText="1"/>
      <protection locked="0"/>
    </xf>
    <xf numFmtId="0" fontId="61" fillId="0" borderId="12" xfId="0" applyFont="1" applyBorder="1" applyAlignment="1">
      <alignment horizontal="justify" vertical="center" wrapText="1"/>
    </xf>
    <xf numFmtId="16" fontId="4" fillId="5" borderId="8" xfId="0" applyNumberFormat="1" applyFont="1" applyFill="1" applyBorder="1" applyAlignment="1">
      <alignment horizontal="center" vertical="center"/>
    </xf>
    <xf numFmtId="0" fontId="32" fillId="9" borderId="8" xfId="0" applyFont="1" applyFill="1" applyBorder="1" applyAlignment="1" applyProtection="1">
      <alignment horizontal="justify" vertical="center" wrapText="1"/>
      <protection locked="0"/>
    </xf>
    <xf numFmtId="0" fontId="61" fillId="9" borderId="12" xfId="0" applyFont="1" applyFill="1" applyBorder="1" applyAlignment="1">
      <alignment horizontal="justify" vertical="center" wrapText="1"/>
    </xf>
    <xf numFmtId="0" fontId="0" fillId="9" borderId="0" xfId="0" applyFill="1"/>
    <xf numFmtId="0" fontId="11" fillId="9" borderId="11" xfId="0" applyFont="1" applyFill="1" applyBorder="1"/>
    <xf numFmtId="0" fontId="4" fillId="9" borderId="8" xfId="0" applyFont="1" applyFill="1" applyBorder="1" applyAlignment="1">
      <alignment horizontal="center" vertical="center"/>
    </xf>
    <xf numFmtId="0" fontId="61" fillId="0" borderId="44" xfId="0" applyFont="1" applyBorder="1" applyAlignment="1">
      <alignment vertical="center" wrapText="1"/>
    </xf>
    <xf numFmtId="0" fontId="5" fillId="9" borderId="8" xfId="0" applyFont="1" applyFill="1" applyBorder="1" applyAlignment="1">
      <alignment horizontal="justify" vertical="center" wrapText="1"/>
    </xf>
    <xf numFmtId="0" fontId="61" fillId="13" borderId="11" xfId="0" applyFont="1" applyFill="1" applyBorder="1" applyAlignment="1">
      <alignment horizontal="center" vertical="center"/>
    </xf>
    <xf numFmtId="0" fontId="46" fillId="0" borderId="8" xfId="0" applyFont="1" applyBorder="1" applyAlignment="1" applyProtection="1">
      <alignment horizontal="center" vertical="center" wrapText="1"/>
      <protection locked="0"/>
    </xf>
    <xf numFmtId="0" fontId="11" fillId="13" borderId="13" xfId="0" applyFont="1" applyFill="1" applyBorder="1" applyAlignment="1">
      <alignment horizontal="center" vertical="center"/>
    </xf>
    <xf numFmtId="0" fontId="4" fillId="0" borderId="14" xfId="0" applyFont="1" applyBorder="1" applyAlignment="1">
      <alignment horizontal="center" vertical="center"/>
    </xf>
    <xf numFmtId="0" fontId="32" fillId="9" borderId="14" xfId="0" applyFont="1" applyFill="1" applyBorder="1" applyAlignment="1">
      <alignment horizontal="justify" vertical="center" wrapText="1"/>
    </xf>
    <xf numFmtId="0" fontId="32" fillId="0" borderId="14" xfId="0" applyFont="1" applyBorder="1" applyAlignment="1" applyProtection="1">
      <alignment horizontal="justify" vertical="center" wrapText="1"/>
      <protection locked="0"/>
    </xf>
    <xf numFmtId="0" fontId="61" fillId="0" borderId="15" xfId="0" applyFont="1" applyBorder="1" applyAlignment="1">
      <alignment horizontal="justify" vertical="center" wrapText="1"/>
    </xf>
    <xf numFmtId="0" fontId="0" fillId="9" borderId="0" xfId="0" applyFill="1" applyAlignment="1">
      <alignment wrapText="1"/>
    </xf>
    <xf numFmtId="0" fontId="31" fillId="9" borderId="0" xfId="0" applyFont="1" applyFill="1"/>
    <xf numFmtId="0" fontId="11" fillId="34" borderId="11" xfId="0" applyFont="1" applyFill="1" applyBorder="1" applyAlignment="1">
      <alignment horizontal="center" vertical="center"/>
    </xf>
    <xf numFmtId="0" fontId="4" fillId="34" borderId="8" xfId="0" applyFont="1" applyFill="1" applyBorder="1" applyAlignment="1">
      <alignment horizontal="center" vertical="center"/>
    </xf>
    <xf numFmtId="0" fontId="32" fillId="34" borderId="8" xfId="0" applyFont="1" applyFill="1" applyBorder="1" applyAlignment="1">
      <alignment horizontal="justify" vertical="center" wrapText="1"/>
    </xf>
    <xf numFmtId="0" fontId="61" fillId="34" borderId="12" xfId="0" applyFont="1" applyFill="1" applyBorder="1" applyAlignment="1">
      <alignment horizontal="justify" vertical="center" wrapText="1"/>
    </xf>
    <xf numFmtId="0" fontId="61" fillId="0" borderId="44" xfId="0" applyFont="1" applyBorder="1" applyAlignment="1">
      <alignment horizontal="justify" vertical="center" wrapText="1"/>
    </xf>
    <xf numFmtId="0" fontId="32" fillId="5" borderId="8" xfId="0" applyFont="1" applyFill="1" applyBorder="1" applyAlignment="1">
      <alignment horizontal="left" vertical="center" wrapText="1"/>
    </xf>
    <xf numFmtId="0" fontId="4" fillId="5" borderId="8" xfId="0" applyFont="1" applyFill="1" applyBorder="1" applyAlignment="1">
      <alignment vertical="center" wrapText="1"/>
    </xf>
    <xf numFmtId="0" fontId="4" fillId="5" borderId="22" xfId="0" applyFont="1" applyFill="1" applyBorder="1" applyAlignment="1">
      <alignment horizontal="center" vertical="center" wrapText="1"/>
    </xf>
    <xf numFmtId="0" fontId="32" fillId="5" borderId="23" xfId="0" applyFont="1" applyFill="1" applyBorder="1" applyAlignment="1">
      <alignment vertical="center" wrapText="1"/>
    </xf>
    <xf numFmtId="0" fontId="4" fillId="0" borderId="11" xfId="0" applyFont="1" applyBorder="1" applyAlignment="1">
      <alignment horizontal="center" vertical="center" wrapText="1"/>
    </xf>
    <xf numFmtId="0" fontId="32" fillId="0" borderId="8" xfId="0" applyFont="1" applyBorder="1" applyAlignment="1">
      <alignment horizontal="left" vertical="center" wrapText="1"/>
    </xf>
    <xf numFmtId="0" fontId="4" fillId="5" borderId="11"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4" fillId="0" borderId="8"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34" borderId="8"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5" borderId="8" xfId="0" applyFont="1" applyFill="1" applyBorder="1" applyAlignment="1">
      <alignment horizontal="justify" vertical="center" wrapText="1"/>
    </xf>
    <xf numFmtId="0" fontId="62" fillId="5" borderId="11" xfId="0" applyFont="1" applyFill="1" applyBorder="1" applyAlignment="1">
      <alignment horizontal="center" vertical="center" wrapText="1"/>
    </xf>
    <xf numFmtId="0" fontId="32" fillId="17" borderId="43" xfId="0" applyFont="1" applyFill="1" applyBorder="1" applyAlignment="1">
      <alignment horizontal="center" vertical="center" wrapText="1"/>
    </xf>
    <xf numFmtId="0" fontId="32" fillId="17" borderId="12" xfId="0" applyFont="1" applyFill="1" applyBorder="1" applyAlignment="1">
      <alignment vertical="center" wrapText="1"/>
    </xf>
    <xf numFmtId="0" fontId="32" fillId="0" borderId="8" xfId="0" applyFont="1" applyBorder="1" applyAlignment="1">
      <alignment horizontal="justify" vertical="center"/>
    </xf>
    <xf numFmtId="0" fontId="4" fillId="5" borderId="27" xfId="0" applyFont="1" applyFill="1" applyBorder="1" applyAlignment="1">
      <alignment horizontal="center" vertical="center" wrapText="1"/>
    </xf>
    <xf numFmtId="0" fontId="32" fillId="5" borderId="8" xfId="0" applyFont="1" applyFill="1" applyBorder="1" applyAlignment="1">
      <alignment horizontal="justify" vertical="center"/>
    </xf>
    <xf numFmtId="0" fontId="4" fillId="0" borderId="8" xfId="0" applyFont="1" applyBorder="1" applyAlignment="1">
      <alignment horizontal="justify" vertical="center"/>
    </xf>
    <xf numFmtId="0" fontId="32" fillId="5" borderId="23" xfId="0" applyFont="1" applyFill="1" applyBorder="1" applyAlignment="1">
      <alignment horizontal="justify" vertical="center"/>
    </xf>
    <xf numFmtId="0" fontId="4" fillId="0" borderId="14" xfId="0" applyFont="1" applyBorder="1" applyAlignment="1">
      <alignment horizontal="justify" vertical="center"/>
    </xf>
    <xf numFmtId="0" fontId="32" fillId="21" borderId="29" xfId="0" applyFont="1" applyFill="1" applyBorder="1" applyAlignment="1">
      <alignment horizontal="left" vertical="center" wrapText="1"/>
    </xf>
    <xf numFmtId="0" fontId="10" fillId="2" borderId="23" xfId="0" applyFont="1" applyFill="1" applyBorder="1" applyAlignment="1">
      <alignment horizontal="center" vertical="center" wrapText="1"/>
    </xf>
    <xf numFmtId="1" fontId="0" fillId="0" borderId="0" xfId="0" applyNumberFormat="1"/>
    <xf numFmtId="14" fontId="0" fillId="0" borderId="0" xfId="0" applyNumberFormat="1"/>
    <xf numFmtId="0" fontId="4" fillId="0" borderId="13" xfId="0" applyFont="1" applyBorder="1" applyAlignment="1">
      <alignment horizontal="center" vertical="center" wrapText="1"/>
    </xf>
    <xf numFmtId="0" fontId="40"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wrapText="1"/>
    </xf>
    <xf numFmtId="0" fontId="0" fillId="0" borderId="12" xfId="0" applyBorder="1" applyAlignment="1" applyProtection="1">
      <alignment vertical="center" wrapText="1"/>
      <protection locked="0"/>
    </xf>
    <xf numFmtId="0" fontId="67" fillId="0" borderId="0" xfId="0" applyFont="1" applyAlignment="1">
      <alignment horizontal="center" vertical="center" wrapText="1"/>
    </xf>
    <xf numFmtId="0" fontId="0" fillId="0" borderId="0" xfId="0" applyAlignment="1">
      <alignment horizontal="center" vertical="center"/>
    </xf>
    <xf numFmtId="0" fontId="48" fillId="0" borderId="0" xfId="0" applyFont="1" applyAlignment="1">
      <alignment horizontal="right" vertical="center" wrapText="1"/>
    </xf>
    <xf numFmtId="0" fontId="48" fillId="0" borderId="0" xfId="0" applyFont="1" applyAlignment="1">
      <alignment horizontal="right" vertical="center"/>
    </xf>
    <xf numFmtId="0" fontId="63"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wrapText="1"/>
    </xf>
    <xf numFmtId="0" fontId="20" fillId="45" borderId="6" xfId="0" applyFont="1" applyFill="1" applyBorder="1" applyAlignment="1">
      <alignment horizontal="center" vertical="justify" wrapText="1"/>
    </xf>
    <xf numFmtId="0" fontId="20" fillId="18" borderId="49"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3"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20" fillId="47" borderId="6" xfId="0" applyFont="1" applyFill="1" applyBorder="1" applyAlignment="1">
      <alignment horizontal="center" vertical="justify" wrapText="1"/>
    </xf>
    <xf numFmtId="0" fontId="10" fillId="38" borderId="4" xfId="0" applyFont="1" applyFill="1" applyBorder="1" applyAlignment="1">
      <alignment horizontal="left" vertical="center" wrapText="1"/>
    </xf>
    <xf numFmtId="0" fontId="20" fillId="44" borderId="6" xfId="0" applyFont="1" applyFill="1" applyBorder="1" applyAlignment="1">
      <alignment horizontal="center" vertical="justify" wrapText="1"/>
    </xf>
    <xf numFmtId="0" fontId="20" fillId="43" borderId="6" xfId="0" applyFont="1" applyFill="1" applyBorder="1" applyAlignment="1">
      <alignment horizontal="center" vertical="justify" wrapText="1"/>
    </xf>
    <xf numFmtId="0" fontId="20" fillId="46" borderId="6" xfId="0" applyFont="1" applyFill="1" applyBorder="1" applyAlignment="1">
      <alignment horizontal="center" vertical="justify"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4" fillId="0" borderId="5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0"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5"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4" fillId="7" borderId="1" xfId="0" applyFont="1" applyFill="1" applyBorder="1" applyAlignment="1" applyProtection="1">
      <alignment horizontal="center" vertical="center" wrapText="1"/>
      <protection locked="0"/>
    </xf>
    <xf numFmtId="0" fontId="34" fillId="7" borderId="3" xfId="0" applyFont="1" applyFill="1" applyBorder="1" applyAlignment="1" applyProtection="1">
      <alignment horizontal="center" vertical="center" wrapText="1"/>
      <protection locked="0"/>
    </xf>
    <xf numFmtId="0" fontId="34" fillId="7" borderId="2" xfId="0" applyFont="1" applyFill="1" applyBorder="1" applyAlignment="1" applyProtection="1">
      <alignment horizontal="center" vertical="center" wrapText="1"/>
      <protection locked="0"/>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8" borderId="23" xfId="0" applyFont="1" applyFill="1" applyBorder="1" applyAlignment="1">
      <alignment horizontal="center" vertical="center"/>
    </xf>
    <xf numFmtId="0" fontId="13" fillId="29" borderId="23" xfId="0" applyFont="1" applyFill="1" applyBorder="1" applyAlignment="1">
      <alignment horizontal="center" vertical="center" wrapText="1"/>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3" fillId="31" borderId="23" xfId="0" applyFont="1" applyFill="1" applyBorder="1" applyAlignment="1">
      <alignment horizontal="center" vertical="center" wrapText="1"/>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2" fillId="0" borderId="34" xfId="0" applyFont="1" applyBorder="1" applyAlignment="1">
      <alignment horizontal="left" vertical="center" wrapText="1"/>
    </xf>
    <xf numFmtId="0" fontId="58" fillId="9" borderId="0" xfId="0" applyFont="1" applyFill="1" applyAlignment="1">
      <alignment horizontal="center" vertical="center" wrapText="1"/>
    </xf>
    <xf numFmtId="0" fontId="13" fillId="23" borderId="25" xfId="0" applyFont="1" applyFill="1" applyBorder="1" applyAlignment="1" applyProtection="1">
      <alignment horizontal="center" vertical="center" wrapText="1"/>
      <protection locked="0"/>
    </xf>
    <xf numFmtId="0" fontId="13" fillId="23" borderId="26" xfId="0" applyFont="1" applyFill="1" applyBorder="1" applyAlignment="1" applyProtection="1">
      <alignment horizontal="center" vertical="center" wrapText="1"/>
      <protection locked="0"/>
    </xf>
    <xf numFmtId="0" fontId="13" fillId="23" borderId="64" xfId="0" applyFont="1" applyFill="1" applyBorder="1" applyAlignment="1" applyProtection="1">
      <alignment horizontal="center" vertical="center" wrapText="1"/>
      <protection locked="0"/>
    </xf>
    <xf numFmtId="0" fontId="13" fillId="23" borderId="25" xfId="0" applyFont="1" applyFill="1" applyBorder="1" applyAlignment="1" applyProtection="1">
      <alignment horizontal="center" vertical="center"/>
      <protection locked="0"/>
    </xf>
    <xf numFmtId="0" fontId="13" fillId="23" borderId="26" xfId="0" applyFont="1" applyFill="1" applyBorder="1" applyAlignment="1" applyProtection="1">
      <alignment horizontal="center" vertical="center"/>
      <protection locked="0"/>
    </xf>
    <xf numFmtId="0" fontId="13" fillId="23" borderId="64" xfId="0" applyFont="1" applyFill="1" applyBorder="1" applyAlignment="1" applyProtection="1">
      <alignment horizontal="center" vertical="center"/>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0" borderId="8" xfId="0" applyBorder="1" applyAlignment="1">
      <alignment horizontal="left" vertical="center" wrapText="1"/>
    </xf>
    <xf numFmtId="0" fontId="27" fillId="0" borderId="40"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1"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5"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3" xfId="0" applyFont="1" applyBorder="1" applyAlignment="1">
      <alignment horizontal="center" vertical="center"/>
    </xf>
    <xf numFmtId="0" fontId="24" fillId="0" borderId="47"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24" fillId="0" borderId="43"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49"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47" xfId="0" applyBorder="1" applyAlignment="1">
      <alignment horizontal="left" vertical="center" wrapText="1"/>
    </xf>
    <xf numFmtId="0" fontId="0" fillId="0" borderId="35" xfId="0" applyBorder="1" applyAlignment="1">
      <alignment horizontal="left"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5" fillId="10" borderId="48" xfId="0" applyFont="1" applyFill="1" applyBorder="1" applyAlignment="1">
      <alignment horizontal="center" vertical="center"/>
    </xf>
    <xf numFmtId="0" fontId="25" fillId="10" borderId="55" xfId="0" applyFont="1" applyFill="1" applyBorder="1" applyAlignment="1">
      <alignment horizontal="center" vertical="center"/>
    </xf>
    <xf numFmtId="0" fontId="25" fillId="10" borderId="56" xfId="0" applyFont="1" applyFill="1" applyBorder="1" applyAlignment="1">
      <alignment horizontal="center" vertical="center"/>
    </xf>
    <xf numFmtId="0" fontId="0" fillId="3" borderId="0" xfId="0" applyFill="1" applyAlignment="1">
      <alignment horizontal="center" vertical="center"/>
    </xf>
    <xf numFmtId="0" fontId="0" fillId="49" borderId="55" xfId="0" applyFill="1" applyBorder="1" applyAlignment="1">
      <alignment horizontal="center" vertical="center"/>
    </xf>
    <xf numFmtId="0" fontId="0" fillId="34" borderId="0" xfId="0" applyFill="1" applyAlignment="1">
      <alignment horizontal="center" vertical="center"/>
    </xf>
    <xf numFmtId="0" fontId="0" fillId="50" borderId="0" xfId="0"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3" xfId="0" applyFont="1" applyFill="1" applyBorder="1" applyAlignment="1">
      <alignment horizontal="center" vertical="center"/>
    </xf>
    <xf numFmtId="0" fontId="3" fillId="36" borderId="0" xfId="0" applyFont="1" applyFill="1" applyAlignment="1">
      <alignment horizontal="center" vertical="center"/>
    </xf>
    <xf numFmtId="0" fontId="0" fillId="37" borderId="0" xfId="0" applyFill="1" applyAlignment="1">
      <alignment horizontal="center" vertical="center" wrapText="1"/>
    </xf>
    <xf numFmtId="0" fontId="0" fillId="52" borderId="0" xfId="0" applyFill="1" applyAlignment="1">
      <alignment horizontal="center" vertical="center" wrapText="1"/>
    </xf>
    <xf numFmtId="0" fontId="0" fillId="39" borderId="0" xfId="0" applyFill="1" applyAlignment="1">
      <alignment horizontal="center" vertical="center" wrapText="1"/>
    </xf>
    <xf numFmtId="0" fontId="0" fillId="40" borderId="0" xfId="0" applyFill="1" applyAlignment="1">
      <alignment horizontal="center" vertical="center"/>
    </xf>
    <xf numFmtId="0" fontId="0" fillId="51" borderId="0" xfId="0" applyFill="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53">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800"/>
      <color rgb="FFFF99FF"/>
      <color rgb="FFFFCCCC"/>
      <color rgb="FF00FFFF"/>
      <color rgb="FFF57C00"/>
      <color rgb="FF66FF33"/>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 Amb Adecuados y Seguros'!A1"/><Relationship Id="rId7" Type="http://schemas.openxmlformats.org/officeDocument/2006/relationships/hyperlink" Target="#'8. Financiero'!A1"/><Relationship Id="rId12" Type="http://schemas.openxmlformats.org/officeDocument/2006/relationships/hyperlink" Target="#'5. Situaciones de Riesgo'!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Anexo 3. Gestantes y Lactan'!A1"/><Relationship Id="rId5" Type="http://schemas.openxmlformats.org/officeDocument/2006/relationships/hyperlink" Target="#'4. Modelo de Atencion'!&#193;rea_de_impresi&#243;n"/><Relationship Id="rId15" Type="http://schemas.openxmlformats.org/officeDocument/2006/relationships/hyperlink" Target="#'Tabla 3. Amb Adec y Seg - &#193;reas'!A1"/><Relationship Id="rId10" Type="http://schemas.openxmlformats.org/officeDocument/2006/relationships/hyperlink" Target="#'Anexo 2. Discapacidad'!A1"/><Relationship Id="rId19" Type="http://schemas.openxmlformats.org/officeDocument/2006/relationships/hyperlink" Target="#'6. C&#243;digo de Etica'!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370417</xdr:colOff>
      <xdr:row>4</xdr:row>
      <xdr:rowOff>371476</xdr:rowOff>
    </xdr:from>
    <xdr:to>
      <xdr:col>3</xdr:col>
      <xdr:colOff>1471083</xdr:colOff>
      <xdr:row>8</xdr:row>
      <xdr:rowOff>92076</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355167" y="1398059"/>
          <a:ext cx="359833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517525</xdr:colOff>
      <xdr:row>9</xdr:row>
      <xdr:rowOff>150270</xdr:rowOff>
    </xdr:from>
    <xdr:to>
      <xdr:col>1</xdr:col>
      <xdr:colOff>2035175</xdr:colOff>
      <xdr:row>13</xdr:row>
      <xdr:rowOff>61370</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17525" y="231985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506942</xdr:colOff>
      <xdr:row>14</xdr:row>
      <xdr:rowOff>66662</xdr:rowOff>
    </xdr:from>
    <xdr:to>
      <xdr:col>1</xdr:col>
      <xdr:colOff>2024592</xdr:colOff>
      <xdr:row>17</xdr:row>
      <xdr:rowOff>168262</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506942" y="3188745"/>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496358</xdr:colOff>
      <xdr:row>18</xdr:row>
      <xdr:rowOff>184137</xdr:rowOff>
    </xdr:from>
    <xdr:to>
      <xdr:col>1</xdr:col>
      <xdr:colOff>2014008</xdr:colOff>
      <xdr:row>22</xdr:row>
      <xdr:rowOff>95237</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496358" y="4068220"/>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464608</xdr:colOff>
      <xdr:row>23</xdr:row>
      <xdr:rowOff>111113</xdr:rowOff>
    </xdr:from>
    <xdr:to>
      <xdr:col>1</xdr:col>
      <xdr:colOff>1982258</xdr:colOff>
      <xdr:row>27</xdr:row>
      <xdr:rowOff>22213</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64608" y="494769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2</xdr:col>
      <xdr:colOff>365124</xdr:colOff>
      <xdr:row>13</xdr:row>
      <xdr:rowOff>182020</xdr:rowOff>
    </xdr:from>
    <xdr:to>
      <xdr:col>3</xdr:col>
      <xdr:colOff>1468966</xdr:colOff>
      <xdr:row>17</xdr:row>
      <xdr:rowOff>86770</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5349874" y="3113603"/>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2</xdr:col>
      <xdr:colOff>354542</xdr:colOff>
      <xdr:row>18</xdr:row>
      <xdr:rowOff>95237</xdr:rowOff>
    </xdr:from>
    <xdr:to>
      <xdr:col>3</xdr:col>
      <xdr:colOff>1458384</xdr:colOff>
      <xdr:row>21</xdr:row>
      <xdr:rowOff>190487</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5339292" y="3979320"/>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2</xdr:col>
      <xdr:colOff>375707</xdr:colOff>
      <xdr:row>23</xdr:row>
      <xdr:rowOff>65604</xdr:rowOff>
    </xdr:from>
    <xdr:to>
      <xdr:col>3</xdr:col>
      <xdr:colOff>1479549</xdr:colOff>
      <xdr:row>26</xdr:row>
      <xdr:rowOff>167204</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5360457" y="4902187"/>
          <a:ext cx="3601509"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2</xdr:col>
      <xdr:colOff>365121</xdr:colOff>
      <xdr:row>28</xdr:row>
      <xdr:rowOff>31739</xdr:rowOff>
    </xdr:from>
    <xdr:to>
      <xdr:col>3</xdr:col>
      <xdr:colOff>1468963</xdr:colOff>
      <xdr:row>31</xdr:row>
      <xdr:rowOff>133339</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5349871" y="5820822"/>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3</xdr:col>
      <xdr:colOff>2545290</xdr:colOff>
      <xdr:row>9</xdr:row>
      <xdr:rowOff>177787</xdr:rowOff>
    </xdr:from>
    <xdr:to>
      <xdr:col>4</xdr:col>
      <xdr:colOff>1204383</xdr:colOff>
      <xdr:row>13</xdr:row>
      <xdr:rowOff>88887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10027707" y="234737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2568574</xdr:colOff>
      <xdr:row>14</xdr:row>
      <xdr:rowOff>124871</xdr:rowOff>
    </xdr:from>
    <xdr:to>
      <xdr:col>4</xdr:col>
      <xdr:colOff>1222374</xdr:colOff>
      <xdr:row>18</xdr:row>
      <xdr:rowOff>35971</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10050991" y="3246954"/>
          <a:ext cx="3596216" cy="673100"/>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0</xdr:col>
      <xdr:colOff>504824</xdr:colOff>
      <xdr:row>28</xdr:row>
      <xdr:rowOff>51316</xdr:rowOff>
    </xdr:from>
    <xdr:to>
      <xdr:col>1</xdr:col>
      <xdr:colOff>1957916</xdr:colOff>
      <xdr:row>31</xdr:row>
      <xdr:rowOff>152916</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504824" y="5840399"/>
          <a:ext cx="38449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3</xdr:col>
      <xdr:colOff>2568574</xdr:colOff>
      <xdr:row>18</xdr:row>
      <xdr:rowOff>147096</xdr:rowOff>
    </xdr:from>
    <xdr:to>
      <xdr:col>4</xdr:col>
      <xdr:colOff>1222374</xdr:colOff>
      <xdr:row>22</xdr:row>
      <xdr:rowOff>58196</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10050991" y="4031179"/>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2579158</xdr:colOff>
      <xdr:row>23</xdr:row>
      <xdr:rowOff>73542</xdr:rowOff>
    </xdr:from>
    <xdr:to>
      <xdr:col>4</xdr:col>
      <xdr:colOff>1232958</xdr:colOff>
      <xdr:row>26</xdr:row>
      <xdr:rowOff>175142</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10061575" y="4910125"/>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2579158</xdr:colOff>
      <xdr:row>28</xdr:row>
      <xdr:rowOff>42320</xdr:rowOff>
    </xdr:from>
    <xdr:to>
      <xdr:col>4</xdr:col>
      <xdr:colOff>1232958</xdr:colOff>
      <xdr:row>31</xdr:row>
      <xdr:rowOff>143920</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10061575" y="5831403"/>
          <a:ext cx="3596216"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1</xdr:col>
      <xdr:colOff>452967</xdr:colOff>
      <xdr:row>33</xdr:row>
      <xdr:rowOff>16933</xdr:rowOff>
    </xdr:from>
    <xdr:to>
      <xdr:col>2</xdr:col>
      <xdr:colOff>1564217</xdr:colOff>
      <xdr:row>36</xdr:row>
      <xdr:rowOff>55033</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844800" y="6758516"/>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133350</xdr:colOff>
      <xdr:row>33</xdr:row>
      <xdr:rowOff>10583</xdr:rowOff>
    </xdr:from>
    <xdr:to>
      <xdr:col>3</xdr:col>
      <xdr:colOff>3962400</xdr:colOff>
      <xdr:row>36</xdr:row>
      <xdr:rowOff>48683</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7615767" y="6752166"/>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379938</xdr:colOff>
      <xdr:row>9</xdr:row>
      <xdr:rowOff>139687</xdr:rowOff>
    </xdr:from>
    <xdr:to>
      <xdr:col>3</xdr:col>
      <xdr:colOff>1483780</xdr:colOff>
      <xdr:row>13</xdr:row>
      <xdr:rowOff>50787</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3D1F9A69-1396-4C82-B40D-1123CC07286F}"/>
            </a:ext>
          </a:extLst>
        </xdr:cNvPr>
        <xdr:cNvSpPr/>
      </xdr:nvSpPr>
      <xdr:spPr>
        <a:xfrm>
          <a:off x="5364688" y="230927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31750</xdr:rowOff>
    </xdr:from>
    <xdr:to>
      <xdr:col>1</xdr:col>
      <xdr:colOff>147205</xdr:colOff>
      <xdr:row>0</xdr:row>
      <xdr:rowOff>245341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2923329-C5BD-4CF5-BB2E-8CDD8286E7D3}"/>
            </a:ext>
          </a:extLst>
        </xdr:cNvPr>
        <xdr:cNvSpPr/>
      </xdr:nvSpPr>
      <xdr:spPr>
        <a:xfrm>
          <a:off x="0" y="31750"/>
          <a:ext cx="909205" cy="15644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52" dataDxfId="451">
  <autoFilter ref="B89:B91" xr:uid="{00000000-0009-0000-0100-000001000000}"/>
  <tableColumns count="1">
    <tableColumn id="1" xr3:uid="{00000000-0010-0000-0000-000001000000}" name="SERVICIOS" dataDxfId="45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25" dataDxfId="424">
  <autoFilter ref="F10:F13" xr:uid="{00000000-0009-0000-0100-00000A000000}"/>
  <tableColumns count="1">
    <tableColumn id="1" xr3:uid="{00000000-0010-0000-0900-000001000000}" name="POB_RESTABLECIMIENTO_DE_DERECHOS" dataDxfId="423"/>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70">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69">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68">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67">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66">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65">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64">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63">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62">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61" dataDxfId="160">
  <autoFilter ref="H19:H23" xr:uid="{00000000-0009-0000-0100-000070000000}"/>
  <tableColumns count="1">
    <tableColumn id="1" xr3:uid="{00000000-0010-0000-6C00-000001000000}" name="MOD_RESTABLECIMIENTO_DE_DERECHOS" dataDxfId="15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22" dataDxfId="421">
  <autoFilter ref="F34:F35" xr:uid="{00000000-0009-0000-0100-00000B000000}"/>
  <tableColumns count="1">
    <tableColumn id="1" xr3:uid="{00000000-0010-0000-0A00-000001000000}" name="POB_SISTEMA_DE_RESPONSABILIDAD_PENAL_ADOLESCENTES" dataDxfId="420"/>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58" dataDxfId="157">
  <autoFilter ref="J64:J66" xr:uid="{00000000-0009-0000-0100-000071000000}"/>
  <tableColumns count="1">
    <tableColumn id="1" xr3:uid="{00000000-0010-0000-6D00-000001000000}" name="SERV_UBICACION INICIAL" dataDxfId="156"/>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55" dataDxfId="154">
  <autoFilter ref="J68:J72" xr:uid="{00000000-0009-0000-0100-000072000000}"/>
  <tableColumns count="1">
    <tableColumn id="1" xr3:uid="{00000000-0010-0000-6E00-000001000000}" name="SERV_APOYO Y FORTALECIMIENTO A LA FAMILIA Y/O RED VINCULAR" dataDxfId="153"/>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52" dataDxfId="151">
  <autoFilter ref="J74:J75" xr:uid="{00000000-0009-0000-0100-000073000000}"/>
  <tableColumns count="1">
    <tableColumn id="1" xr3:uid="{00000000-0010-0000-6F00-000001000000}" name="SERV_ACOGIMIENTO FAMILIAR" dataDxfId="150"/>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49" dataDxfId="148">
  <autoFilter ref="J77:J81" xr:uid="{00000000-0009-0000-0100-000075000000}"/>
  <tableColumns count="1">
    <tableColumn id="1" xr3:uid="{00000000-0010-0000-7000-000001000000}" name="SERV_ACOGIMIENTO RESIDENCIAL" dataDxfId="147"/>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E693F3C6-6822-4281-8D93-C2BADE0B7B1C}" name="Tabla_Dormitorios" displayName="Tabla_Dormitorios" ref="A3:I13" totalsRowShown="0" headerRowDxfId="146" dataDxfId="144" headerRowBorderDxfId="145" tableBorderDxfId="143" totalsRowBorderDxfId="142">
  <autoFilter ref="A3:I13" xr:uid="{00000000-000C-0000-FFFF-FFFF71000000}"/>
  <tableColumns count="9">
    <tableColumn id="1" xr3:uid="{B762D870-C2F3-4A6C-82FB-7F3DBC50EEBA}" name="Ubicación" dataDxfId="141"/>
    <tableColumn id="7" xr3:uid="{E2248DF4-3AA0-4804-AAD7-E8A2C2D2E997}" name="Denominación del Dormitorio o Alojamiento" dataDxfId="140"/>
    <tableColumn id="8" xr3:uid="{F3D6E7F3-0750-4789-B26D-DEA21EA3C411}" name="Rango de edad _x000a_(años)" dataDxfId="139"/>
    <tableColumn id="2" xr3:uid="{BA69112C-8062-48FA-B208-F60119A008B7}" name="Área (m²)" dataDxfId="138"/>
    <tableColumn id="3" xr3:uid="{0F7D4ECA-E1A5-462A-8810-A5F29A1AA106}" name="Índice  (m²/persona)" dataDxfId="137"/>
    <tableColumn id="4" xr3:uid="{7327CBC2-275E-4700-AB79-7F996D211576}" name="Capacidad máxima _x000a_(Área / Índice)_x000a_" dataDxfId="136">
      <calculatedColumnFormula>IFERROR(ROUNDDOWN((Tabla_Dormitorios[[#This Row],[Área (m²)]]/Tabla_Dormitorios[[#This Row],[Índice  (m²/persona)]]),0)," ")</calculatedColumnFormula>
    </tableColumn>
    <tableColumn id="5" xr3:uid="{7819D4C3-5FD7-47B0-AC07-7C6CEEAE3A94}" name="No. Personas ubicadas" dataDxfId="135"/>
    <tableColumn id="10" xr3:uid="{023EC1FA-B2EC-409B-A3DA-F3C9BD92D87F}" name="Cumple - No cumple - No aplica" dataDxfId="134">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CC989E71-70B6-4BFA-9FA9-5405C39488BB}" name="observaciones" dataDxfId="133"/>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B3378905-7D3C-4296-96BD-7FF70EF2167B}" name="Tabla_Aulas" displayName="Tabla_Aulas" ref="C17:I27" totalsRowShown="0" headerRowDxfId="132" dataDxfId="130" headerRowBorderDxfId="131" tableBorderDxfId="129" totalsRowBorderDxfId="128">
  <autoFilter ref="C17:I27" xr:uid="{00000000-0009-0000-0100-00006E000000}"/>
  <tableColumns count="7">
    <tableColumn id="1" xr3:uid="{C8B741A6-8292-4889-9E02-7AD3AD95FE45}" name="Ubicación" dataDxfId="127"/>
    <tableColumn id="2" xr3:uid="{4F9580A4-9356-40CA-B5F2-6233BC94FE89}" name="Aula" dataDxfId="126"/>
    <tableColumn id="3" xr3:uid="{5D731FF4-90C0-40B8-915F-880F99841372}" name="Área (m²)" dataDxfId="125"/>
    <tableColumn id="4" xr3:uid="{C8BEA664-57E7-490E-BB3E-BC04D3273962}" name="Índice_x000a_(m²/persona)" dataDxfId="124"/>
    <tableColumn id="5" xr3:uid="{E9B14779-009B-4D72-BEA3-151E5BAA0D94}" name="Capacidad máxima _x000a_(Área / Índice)" dataDxfId="123">
      <calculatedColumnFormula>IFERROR(ROUNDDOWN((Tabla_Aulas[[#This Row],[Área (m²)]]/Tabla_Aulas[[#This Row],[Índice
(m²/persona)]]),0)," ")</calculatedColumnFormula>
    </tableColumn>
    <tableColumn id="6" xr3:uid="{322742C5-4895-40A1-9F83-F006B7FC258C}" name="Cumple - No cumple - No aplica" dataDxfId="122"/>
    <tableColumn id="7" xr3:uid="{9591BCCF-4726-4664-BBE8-09F74F3BD677}" name="observaciones" dataDxfId="12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19" dataDxfId="418">
  <autoFilter ref="F84:F85" xr:uid="{00000000-0009-0000-0100-00000C000000}"/>
  <tableColumns count="1">
    <tableColumn id="1" xr3:uid="{00000000-0010-0000-0B00-000001000000}" name="POB_ADOPCIONES" dataDxfId="41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16" dataDxfId="415">
  <autoFilter ref="H102:H106" xr:uid="{00000000-0009-0000-0100-00000D000000}"/>
  <tableColumns count="1">
    <tableColumn id="1" xr3:uid="{00000000-0010-0000-0C00-000001000000}" name="MOD_PRIMERA_INFANCIA" dataDxfId="41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13" dataDxfId="412">
  <autoFilter ref="J95:J101" xr:uid="{00000000-0009-0000-0100-00000E000000}"/>
  <tableColumns count="1">
    <tableColumn id="1" xr3:uid="{00000000-0010-0000-0D00-000001000000}" name="SERV_INSTITUCIONAL" dataDxfId="41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10" dataDxfId="409">
  <autoFilter ref="J103:J106" xr:uid="{00000000-0009-0000-0100-00000F000000}"/>
  <tableColumns count="1">
    <tableColumn id="1" xr3:uid="{00000000-0010-0000-0E00-000001000000}" name="SERV_COMUNITARIA" dataDxfId="40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07" dataDxfId="406">
  <autoFilter ref="J108:J111" xr:uid="{00000000-0009-0000-0100-000010000000}"/>
  <tableColumns count="1">
    <tableColumn id="1" xr3:uid="{00000000-0010-0000-0F00-000001000000}" name="SERV_FAMILIAR" dataDxfId="40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04" dataDxfId="403">
  <autoFilter ref="J113:J114" xr:uid="{00000000-0009-0000-0100-000011000000}"/>
  <tableColumns count="1">
    <tableColumn id="1" xr3:uid="{00000000-0010-0000-1000-000001000000}" name="SERV_PROPIA_E_INTERCULTURAL" dataDxfId="40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01" dataDxfId="400">
  <autoFilter ref="H116:H117" xr:uid="{00000000-0009-0000-0100-000012000000}"/>
  <tableColumns count="1">
    <tableColumn id="1" xr3:uid="{00000000-0010-0000-1100-000001000000}" name="MOD_INFANCIA" dataDxfId="39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98" dataDxfId="397">
  <autoFilter ref="J117:J121" xr:uid="{00000000-0009-0000-0100-000013000000}"/>
  <tableColumns count="1">
    <tableColumn id="1" xr3:uid="{00000000-0010-0000-1200-000001000000}" name="SERV_ATRAPASUEÑOS" dataDxfId="39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49" dataDxfId="448">
  <autoFilter ref="D117:D123" xr:uid="{00000000-0009-0000-0100-000002000000}"/>
  <tableColumns count="1">
    <tableColumn id="1" xr3:uid="{00000000-0010-0000-0100-000001000000}" name="DIR_PROMOCIÓN_Y_PREVENCION" dataDxfId="44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95" dataDxfId="394">
  <autoFilter ref="H130:H133" xr:uid="{00000000-0009-0000-0100-000014000000}"/>
  <tableColumns count="1">
    <tableColumn id="1" xr3:uid="{00000000-0010-0000-1300-000001000000}" name="MOD_NUTRICION" dataDxfId="39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92" dataDxfId="391">
  <autoFilter ref="J128:J129" xr:uid="{00000000-0009-0000-0100-000015000000}"/>
  <tableColumns count="1">
    <tableColumn id="1" xr3:uid="{00000000-0010-0000-1400-000001000000}" name="SERV_CENTROS_DE_RECUPERACION_INSTITUCIONAL" dataDxfId="39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89" dataDxfId="388">
  <autoFilter ref="H144:H147" xr:uid="{00000000-0009-0000-0100-000016000000}"/>
  <tableColumns count="1">
    <tableColumn id="1" xr3:uid="{00000000-0010-0000-1500-000001000000}" name="MOD_FAMILIAS_Y_COMUNIDADES" dataDxfId="387"/>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86" dataDxfId="385">
  <autoFilter ref="H10:H14" xr:uid="{00000000-0009-0000-0100-000017000000}"/>
  <tableColumns count="1">
    <tableColumn id="1" xr3:uid="{00000000-0010-0000-1600-000001000000}" name="MOD_RESTABLECIMIENTO_DE_DERECHOS" dataDxfId="384"/>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83" dataDxfId="382">
  <autoFilter ref="J2:J6" xr:uid="{00000000-0009-0000-0100-000018000000}"/>
  <tableColumns count="1">
    <tableColumn id="1" xr3:uid="{00000000-0010-0000-1700-000001000000}" name="SERV_PRIVATIVAS_DE_LA_LIBERTAD" dataDxfId="381"/>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80" dataDxfId="379">
  <autoFilter ref="J8:J11" xr:uid="{00000000-0009-0000-0100-000019000000}"/>
  <tableColumns count="1">
    <tableColumn id="1" xr3:uid="{00000000-0010-0000-1800-000001000000}" name="SERV_NO_PRIVATIVAS_DE_LA_LIBERTAD" dataDxfId="378"/>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77" dataDxfId="376">
  <autoFilter ref="J13:J18" xr:uid="{00000000-0009-0000-0100-00001A000000}"/>
  <tableColumns count="1">
    <tableColumn id="1" xr3:uid="{00000000-0010-0000-1900-000001000000}" name="SERV_COMPLEMENTARIAS_Y_DE_RESTABLECIMIENTO_EN_ADMINISTRACION_DE_JUSTICIA" dataDxfId="375"/>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74" dataDxfId="373">
  <autoFilter ref="J20:J22" xr:uid="{00000000-0009-0000-0100-00001B000000}"/>
  <tableColumns count="1">
    <tableColumn id="1" xr3:uid="{00000000-0010-0000-1A00-000001000000}" name="SERV_PROGRAMA_DE_INCLUSION_SOCIAL" dataDxfId="372"/>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71" dataDxfId="370">
  <autoFilter ref="H32:H37" xr:uid="{00000000-0009-0000-0100-00001C000000}"/>
  <tableColumns count="1">
    <tableColumn id="1" xr3:uid="{00000000-0010-0000-1B00-000001000000}" name="MOD_SISTEMA_DE_RESPONSABILIDAD_PENAL_ADOLESCENTES" dataDxfId="36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68" dataDxfId="367">
  <autoFilter ref="J25:J26" xr:uid="{00000000-0009-0000-0100-00001D000000}"/>
  <tableColumns count="1">
    <tableColumn id="1" xr3:uid="{00000000-0010-0000-1C00-000001000000}" name="SERV_CENTRO_DE_EMERGENCIA" dataDxfId="36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46" dataDxfId="445">
  <autoFilter ref="D22:D25" xr:uid="{00000000-0009-0000-0100-000003000000}"/>
  <tableColumns count="1">
    <tableColumn id="1" xr3:uid="{00000000-0010-0000-0200-000001000000}" name="DIR_PROTECCION" dataDxfId="444"/>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65" dataDxfId="364">
  <autoFilter ref="J28:J36" xr:uid="{00000000-0009-0000-0100-00001E000000}"/>
  <tableColumns count="1">
    <tableColumn id="1" xr3:uid="{00000000-0010-0000-1D00-000001000000}" name="SERV_SERVICIO_DE_APOYO_Y_FORTALECIMIENTO_A_LA_FAMILIA" dataDxfId="36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62" dataDxfId="361">
  <autoFilter ref="J38:J43" xr:uid="{00000000-0009-0000-0100-00001F000000}"/>
  <tableColumns count="1">
    <tableColumn id="1" xr3:uid="{00000000-0010-0000-1E00-000001000000}" name="SERV_ACOGIMIENTO_FAMILIAR" dataDxfId="360"/>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59" dataDxfId="358">
  <autoFilter ref="J45:J58" xr:uid="{00000000-0009-0000-0100-000020000000}"/>
  <tableColumns count="1">
    <tableColumn id="1" xr3:uid="{00000000-0010-0000-1F00-000001000000}" name="SERV_ACOGIMIENTO_RESIDENCIAL" dataDxfId="357"/>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56" dataDxfId="355">
  <autoFilter ref="J60:J61" xr:uid="{00000000-0009-0000-0100-000021000000}"/>
  <tableColumns count="1">
    <tableColumn id="1" xr3:uid="{00000000-0010-0000-2000-000001000000}" name="SERV_ESTRATEGIA_UNIDADES_MOVILES" dataDxfId="35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53" dataDxfId="352">
  <autoFilter ref="H119:H120" xr:uid="{00000000-0009-0000-0100-00002B000000}"/>
  <tableColumns count="1">
    <tableColumn id="1" xr3:uid="{00000000-0010-0000-2100-000001000000}" name="MOD_ADOLESCENCIA" dataDxfId="351"/>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50" dataDxfId="349">
  <autoFilter ref="H122:H123" xr:uid="{00000000-0009-0000-0100-00002C000000}"/>
  <tableColumns count="1">
    <tableColumn id="1" xr3:uid="{00000000-0010-0000-2200-000001000000}" name="MOD_JUVENTUD" dataDxfId="348"/>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47" dataDxfId="346">
  <autoFilter ref="J142:J143" xr:uid="{00000000-0009-0000-0100-00002D000000}"/>
  <tableColumns count="1">
    <tableColumn id="1" xr3:uid="{00000000-0010-0000-2300-000001000000}" name="SERV_SOMOS_FAMILIA_SOMOS_COMUNIDAD" dataDxfId="34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44" dataDxfId="343">
  <autoFilter ref="H84:H85" xr:uid="{00000000-0009-0000-0100-00002E000000}"/>
  <tableColumns count="1">
    <tableColumn id="1" xr3:uid="{00000000-0010-0000-2400-000001000000}" name="MOD_ADOPCIONES" dataDxfId="342"/>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41" dataDxfId="340">
  <autoFilter ref="J84:J85" xr:uid="{00000000-0009-0000-0100-00002F000000}"/>
  <tableColumns count="1">
    <tableColumn id="1" xr3:uid="{00000000-0010-0000-2500-000001000000}" name="SERV_ADOPCIONES" dataDxfId="33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38" dataDxfId="337">
  <autoFilter ref="J131:J132" xr:uid="{00000000-0009-0000-0100-000022000000}"/>
  <tableColumns count="1">
    <tableColumn id="1" xr3:uid="{00000000-0010-0000-2600-000001000000}" name="SERV_1000_DÍAS_PARA_CAMBIAR_EL_MUNDO" dataDxfId="33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43" dataDxfId="442">
  <autoFilter ref="F104:F105" xr:uid="{00000000-0009-0000-0100-000004000000}"/>
  <tableColumns count="1">
    <tableColumn id="1" xr3:uid="{00000000-0010-0000-0300-000001000000}" name="POB_PRIMERA_INFANCIA" dataDxfId="441"/>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35" dataDxfId="334">
  <autoFilter ref="J134:J135" xr:uid="{00000000-0009-0000-0100-000023000000}"/>
  <tableColumns count="1">
    <tableColumn id="1" xr3:uid="{00000000-0010-0000-2700-000001000000}" name="SERV_SERVICIOS_DE_UNIDADES_DE_BUSQUEDA_ACTIVA" dataDxfId="33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32" dataDxfId="331">
  <autoFilter ref="J145:J146" xr:uid="{00000000-0009-0000-0100-000024000000}"/>
  <tableColumns count="1">
    <tableColumn id="1" xr3:uid="{00000000-0010-0000-2800-000001000000}" name="SERV_SOMOS_FAMILIA_CONECTADAS" dataDxfId="330"/>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29" dataDxfId="328">
  <autoFilter ref="J148:J149" xr:uid="{00000000-0009-0000-0100-000025000000}"/>
  <tableColumns count="1">
    <tableColumn id="1" xr3:uid="{00000000-0010-0000-2900-000001000000}" name="SERV_ACOMPAÑAMIENTO_INTERCULTURAL_ETNICA_Y_CAMPESINA_TEJIENDO_INTERCULTURALIDAD" dataDxfId="327"/>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26" dataDxfId="325" tableBorderDxfId="324">
  <autoFilter ref="D171:D172" xr:uid="{00000000-0009-0000-0100-000026000000}"/>
  <tableColumns count="1">
    <tableColumn id="1" xr3:uid="{00000000-0010-0000-2A00-000001000000}" name="AMAZONAS." dataDxfId="32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22" dataDxfId="321" tableBorderDxfId="320">
  <autoFilter ref="E171:E189" xr:uid="{00000000-0009-0000-0100-000027000000}"/>
  <tableColumns count="1">
    <tableColumn id="1" xr3:uid="{00000000-0010-0000-2B00-000001000000}" name="ANTIOQUIA." dataDxfId="319"/>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18" dataDxfId="317" tableBorderDxfId="316">
  <autoFilter ref="F171:F174" xr:uid="{00000000-0009-0000-0100-000028000000}"/>
  <tableColumns count="1">
    <tableColumn id="1" xr3:uid="{00000000-0010-0000-2C00-000001000000}" name="ARAUCA." dataDxfId="315"/>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14" dataDxfId="313" tableBorderDxfId="312">
  <autoFilter ref="G171:G178" xr:uid="{00000000-0009-0000-0100-000029000000}"/>
  <tableColumns count="1">
    <tableColumn id="1" xr3:uid="{00000000-0010-0000-2D00-000001000000}" name="ATLANTICO." dataDxfId="311"/>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10" dataDxfId="309" tableBorderDxfId="308">
  <autoFilter ref="H171:H189" xr:uid="{00000000-0009-0000-0100-00002A000000}"/>
  <tableColumns count="1">
    <tableColumn id="1" xr3:uid="{00000000-0010-0000-2E00-000001000000}" name="BOGOTA." dataDxfId="307"/>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06" dataDxfId="305" tableBorderDxfId="304">
  <autoFilter ref="I171:I179" xr:uid="{00000000-0009-0000-0100-000030000000}"/>
  <tableColumns count="1">
    <tableColumn id="1" xr3:uid="{00000000-0010-0000-2F00-000001000000}" name="BOLIVAR." dataDxfId="30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02" dataDxfId="301" tableBorderDxfId="300">
  <autoFilter ref="J171:J183" xr:uid="{00000000-0009-0000-0100-000031000000}"/>
  <tableColumns count="1">
    <tableColumn id="1" xr3:uid="{00000000-0010-0000-3000-000001000000}" name="BOYACA." dataDxfId="29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40" dataDxfId="439">
  <autoFilter ref="F116:F117" xr:uid="{00000000-0009-0000-0100-000005000000}"/>
  <tableColumns count="1">
    <tableColumn id="1" xr3:uid="{00000000-0010-0000-0400-000001000000}" name="POB_INFANCIA" dataDxfId="438"/>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98" dataDxfId="297" tableBorderDxfId="296">
  <autoFilter ref="K171:K178" xr:uid="{00000000-0009-0000-0100-000032000000}"/>
  <tableColumns count="1">
    <tableColumn id="1" xr3:uid="{00000000-0010-0000-3100-000001000000}" name="CALDAS." dataDxfId="295"/>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94" dataDxfId="293" tableBorderDxfId="292">
  <autoFilter ref="L171:L175" xr:uid="{00000000-0009-0000-0100-000033000000}"/>
  <tableColumns count="1">
    <tableColumn id="1" xr3:uid="{00000000-0010-0000-3200-000001000000}" name="CAQUETA." dataDxfId="291"/>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90" dataDxfId="289" tableBorderDxfId="288">
  <autoFilter ref="M171:M174" xr:uid="{00000000-0009-0000-0100-000034000000}"/>
  <tableColumns count="1">
    <tableColumn id="1" xr3:uid="{00000000-0010-0000-3300-000001000000}" name="CASANARE." dataDxfId="287"/>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86" dataDxfId="285" tableBorderDxfId="284">
  <autoFilter ref="N171:N178" xr:uid="{00000000-0009-0000-0100-000035000000}"/>
  <tableColumns count="1">
    <tableColumn id="1" xr3:uid="{00000000-0010-0000-3400-000001000000}" name="CAUCA." dataDxfId="28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82" dataDxfId="281" tableBorderDxfId="280">
  <autoFilter ref="O171:O176" xr:uid="{00000000-0009-0000-0100-000036000000}"/>
  <tableColumns count="1">
    <tableColumn id="1" xr3:uid="{00000000-0010-0000-3500-000001000000}" name="CESAR." dataDxfId="279"/>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78" dataDxfId="277" tableBorderDxfId="276">
  <autoFilter ref="P171:P177" xr:uid="{00000000-0009-0000-0100-000037000000}"/>
  <tableColumns count="1">
    <tableColumn id="1" xr3:uid="{00000000-0010-0000-3600-000001000000}" name="CHOCO." dataDxfId="275"/>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74" dataDxfId="273" tableBorderDxfId="272">
  <autoFilter ref="Q171:Q179" xr:uid="{00000000-0009-0000-0100-000038000000}"/>
  <tableColumns count="1">
    <tableColumn id="1" xr3:uid="{00000000-0010-0000-3700-000001000000}" name="CORDOBA." dataDxfId="271"/>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70" dataDxfId="269" tableBorderDxfId="268">
  <autoFilter ref="R171:R185" xr:uid="{00000000-0009-0000-0100-000039000000}"/>
  <tableColumns count="1">
    <tableColumn id="1" xr3:uid="{00000000-0010-0000-3800-000001000000}" name="CUNDINAMARCA." dataDxfId="267"/>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66" dataDxfId="265" tableBorderDxfId="264">
  <autoFilter ref="S171:S172" xr:uid="{00000000-0009-0000-0100-00003A000000}"/>
  <tableColumns count="1">
    <tableColumn id="1" xr3:uid="{00000000-0010-0000-3900-000001000000}" name="GUAINIA." dataDxfId="263"/>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62" dataDxfId="261" tableBorderDxfId="260">
  <autoFilter ref="T171:T178" xr:uid="{00000000-0009-0000-0100-00003B000000}"/>
  <tableColumns count="1">
    <tableColumn id="1" xr3:uid="{00000000-0010-0000-3A00-000001000000}" name="LA_GUAJIRA." dataDxfId="25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37" dataDxfId="436">
  <autoFilter ref="F119:F120" xr:uid="{00000000-0009-0000-0100-000006000000}"/>
  <tableColumns count="1">
    <tableColumn id="1" xr3:uid="{00000000-0010-0000-0500-000001000000}" name="POB_ADOLESCENCIA" dataDxfId="435"/>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58" dataDxfId="257" tableBorderDxfId="256">
  <autoFilter ref="U171:U172" xr:uid="{00000000-0009-0000-0100-00003C000000}"/>
  <tableColumns count="1">
    <tableColumn id="1" xr3:uid="{00000000-0010-0000-3B00-000001000000}" name="GUAVIARE." dataDxfId="255"/>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54" dataDxfId="253" tableBorderDxfId="252">
  <autoFilter ref="V171:V176" xr:uid="{00000000-0009-0000-0100-00003D000000}"/>
  <tableColumns count="1">
    <tableColumn id="1" xr3:uid="{00000000-0010-0000-3C00-000001000000}" name="HUILA." dataDxfId="251"/>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50" dataDxfId="249" tableBorderDxfId="248">
  <autoFilter ref="W171:W179" xr:uid="{00000000-0009-0000-0100-00003E000000}"/>
  <tableColumns count="1">
    <tableColumn id="1" xr3:uid="{00000000-0010-0000-3D00-000001000000}" name="MAGDALENA." dataDxfId="247"/>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46" dataDxfId="245" tableBorderDxfId="244">
  <autoFilter ref="X171:X176" xr:uid="{00000000-0009-0000-0100-00003F000000}"/>
  <tableColumns count="1">
    <tableColumn id="1" xr3:uid="{00000000-0010-0000-3E00-000001000000}" name="META." dataDxfId="243"/>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42" dataDxfId="241" tableBorderDxfId="240">
  <autoFilter ref="Y171:Y179" xr:uid="{00000000-0009-0000-0100-000040000000}"/>
  <tableColumns count="1">
    <tableColumn id="1" xr3:uid="{00000000-0010-0000-3F00-000001000000}" name="NARIÑO." dataDxfId="239"/>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38" dataDxfId="237" tableBorderDxfId="236">
  <autoFilter ref="Z171:Z177" xr:uid="{00000000-0009-0000-0100-000041000000}"/>
  <tableColumns count="1">
    <tableColumn id="1" xr3:uid="{00000000-0010-0000-4000-000001000000}" name="NORTE_DE_SANTANDER." dataDxfId="235"/>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34" dataDxfId="233" tableBorderDxfId="232">
  <autoFilter ref="AA171:AA175" xr:uid="{00000000-0009-0000-0100-000042000000}"/>
  <tableColumns count="1">
    <tableColumn id="1" xr3:uid="{00000000-0010-0000-4100-000001000000}" name="PUTUMAYO." dataDxfId="231"/>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30" dataDxfId="229" tableBorderDxfId="228">
  <autoFilter ref="AB171:AB174" xr:uid="{00000000-0009-0000-0100-000043000000}"/>
  <tableColumns count="1">
    <tableColumn id="1" xr3:uid="{00000000-0010-0000-4200-000001000000}" name="QUINDIO." dataDxfId="227"/>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26" dataDxfId="225" tableBorderDxfId="224">
  <autoFilter ref="AC171:AC176" xr:uid="{00000000-0009-0000-0100-000044000000}"/>
  <tableColumns count="1">
    <tableColumn id="1" xr3:uid="{00000000-0010-0000-4300-000001000000}" name="RISARALDA." dataDxfId="223"/>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22" dataDxfId="221" tableBorderDxfId="220">
  <autoFilter ref="AD171:AD173" xr:uid="{00000000-0009-0000-0100-000045000000}"/>
  <tableColumns count="1">
    <tableColumn id="1" xr3:uid="{00000000-0010-0000-4400-000001000000}" name="SAN_ANDRES." dataDxfId="21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34" dataDxfId="433">
  <autoFilter ref="F122:F123" xr:uid="{00000000-0009-0000-0100-000007000000}"/>
  <tableColumns count="1">
    <tableColumn id="1" xr3:uid="{00000000-0010-0000-0600-000001000000}" name="POB_JUVENTUD" dataDxfId="432"/>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18" dataDxfId="217" tableBorderDxfId="216">
  <autoFilter ref="AE171:AE182" xr:uid="{00000000-0009-0000-0100-000046000000}"/>
  <tableColumns count="1">
    <tableColumn id="1" xr3:uid="{00000000-0010-0000-4500-000001000000}" name="SANTANDER." dataDxfId="215"/>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14" dataDxfId="213" tableBorderDxfId="212">
  <autoFilter ref="AF171:AF175" xr:uid="{00000000-0009-0000-0100-000047000000}"/>
  <tableColumns count="1">
    <tableColumn id="1" xr3:uid="{00000000-0010-0000-4600-000001000000}" name="SUCRE." dataDxfId="211"/>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10" dataDxfId="209" tableBorderDxfId="208">
  <autoFilter ref="AG171:AG181" xr:uid="{00000000-0009-0000-0100-000048000000}"/>
  <tableColumns count="1">
    <tableColumn id="1" xr3:uid="{00000000-0010-0000-4700-000001000000}" name="TOLIMA." dataDxfId="207"/>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06" dataDxfId="205" tableBorderDxfId="204">
  <autoFilter ref="AH171:AH186" xr:uid="{00000000-0009-0000-0100-000049000000}"/>
  <tableColumns count="1">
    <tableColumn id="1" xr3:uid="{00000000-0010-0000-4800-000001000000}" name="VALLE_DEL_CAUCA." dataDxfId="203"/>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02" dataDxfId="201" tableBorderDxfId="200">
  <autoFilter ref="AI171:AI172" xr:uid="{00000000-0009-0000-0100-00004A000000}"/>
  <tableColumns count="1">
    <tableColumn id="1" xr3:uid="{00000000-0010-0000-4900-000001000000}" name="VAUPES." dataDxfId="199"/>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98" dataDxfId="197" tableBorderDxfId="196">
  <autoFilter ref="AJ171:AJ172" xr:uid="{00000000-0009-0000-0100-00004B000000}"/>
  <tableColumns count="1">
    <tableColumn id="1" xr3:uid="{00000000-0010-0000-4A00-000001000000}" name="VICHADA." dataDxfId="195"/>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94">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93">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92">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91">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31" dataDxfId="430">
  <autoFilter ref="F130:F131" xr:uid="{00000000-0009-0000-0100-000008000000}"/>
  <tableColumns count="1">
    <tableColumn id="1" xr3:uid="{00000000-0010-0000-0700-000001000000}" name="POB_NUTRICION" dataDxfId="429"/>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90">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89">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88">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87">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86">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85">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84">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83">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82">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81">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28" dataDxfId="427">
  <autoFilter ref="F145:F146" xr:uid="{00000000-0009-0000-0100-000009000000}"/>
  <tableColumns count="1">
    <tableColumn id="1" xr3:uid="{00000000-0010-0000-0800-000001000000}" name="POB_FAMILIAS_Y_COMUNIDADES" dataDxfId="426"/>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80">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79">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78">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77">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76">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75">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74">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73">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72">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71">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6.vml"/><Relationship Id="rId1" Type="http://schemas.openxmlformats.org/officeDocument/2006/relationships/printerSettings" Target="../printerSettings/printerSettings17.bin"/><Relationship Id="rId4" Type="http://schemas.openxmlformats.org/officeDocument/2006/relationships/table" Target="../tables/table11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62" t="s">
        <v>63</v>
      </c>
      <c r="E48" s="4"/>
      <c r="G48" s="3"/>
      <c r="J48" s="4" t="s">
        <v>64</v>
      </c>
      <c r="T48" s="4"/>
    </row>
    <row r="49" spans="2:20" x14ac:dyDescent="0.2">
      <c r="B49" s="4"/>
      <c r="C49" s="4"/>
      <c r="D49" s="163" t="s">
        <v>65</v>
      </c>
      <c r="E49" s="4"/>
      <c r="F49" s="5"/>
      <c r="G49" s="3"/>
      <c r="J49" s="4" t="s">
        <v>66</v>
      </c>
      <c r="T49" s="4"/>
    </row>
    <row r="50" spans="2:20" x14ac:dyDescent="0.2">
      <c r="B50" s="4"/>
      <c r="C50" s="4"/>
      <c r="D50" s="164" t="s">
        <v>67</v>
      </c>
      <c r="E50" s="4"/>
      <c r="F50" s="5"/>
      <c r="G50" s="3"/>
      <c r="J50" s="4" t="s">
        <v>68</v>
      </c>
      <c r="T50" s="4"/>
    </row>
    <row r="51" spans="2:20" x14ac:dyDescent="0.2">
      <c r="B51" s="4"/>
      <c r="C51" s="4"/>
      <c r="D51" s="163"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62"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43">
        <v>1.5</v>
      </c>
      <c r="K152" s="4"/>
      <c r="L152" s="4"/>
      <c r="M152" s="4"/>
      <c r="N152" s="4"/>
      <c r="O152" s="4"/>
      <c r="P152" s="4"/>
      <c r="R152" s="4"/>
      <c r="T152" s="4"/>
    </row>
    <row r="153" spans="4:20" x14ac:dyDescent="0.2">
      <c r="D153" s="243">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43">
        <v>2.2999999999999998</v>
      </c>
      <c r="O157" s="4"/>
      <c r="P157" s="4"/>
      <c r="R157" s="4"/>
      <c r="T157" s="4"/>
    </row>
    <row r="158" spans="4:20" x14ac:dyDescent="0.2">
      <c r="D158" s="243">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3"/>
  <sheetViews>
    <sheetView zoomScale="90" zoomScaleNormal="90" workbookViewId="0">
      <selection activeCell="H8" sqref="H8"/>
    </sheetView>
  </sheetViews>
  <sheetFormatPr baseColWidth="10" defaultColWidth="11.42578125" defaultRowHeight="15" x14ac:dyDescent="0.25"/>
  <cols>
    <col min="1" max="1" width="8.28515625" style="181" customWidth="1"/>
    <col min="2" max="2" width="7.42578125" style="14" customWidth="1"/>
    <col min="3" max="3" width="74.42578125" style="29" customWidth="1"/>
    <col min="4" max="4" width="19.85546875" customWidth="1"/>
    <col min="5" max="5" width="84" customWidth="1"/>
    <col min="6" max="6" width="38" style="29" customWidth="1"/>
    <col min="7" max="7" width="11.42578125" hidden="1" customWidth="1"/>
  </cols>
  <sheetData>
    <row r="1" spans="1:10" s="34" customFormat="1" ht="21" customHeight="1" thickBot="1" x14ac:dyDescent="0.3">
      <c r="A1" s="264" t="s">
        <v>1684</v>
      </c>
      <c r="B1" s="420" t="s">
        <v>2422</v>
      </c>
      <c r="C1" s="421"/>
      <c r="D1" s="421"/>
      <c r="E1" s="422"/>
      <c r="F1" s="117"/>
      <c r="G1" s="30"/>
    </row>
    <row r="2" spans="1:10" s="32" customFormat="1" ht="74.25" customHeight="1" thickBot="1" x14ac:dyDescent="0.3">
      <c r="A2" s="362" t="s">
        <v>1686</v>
      </c>
      <c r="B2" s="80" t="s">
        <v>1687</v>
      </c>
      <c r="C2" s="84" t="s">
        <v>1688</v>
      </c>
      <c r="D2" s="82" t="s">
        <v>1689</v>
      </c>
      <c r="E2" s="83" t="s">
        <v>1690</v>
      </c>
      <c r="F2" s="33" t="s">
        <v>1691</v>
      </c>
    </row>
    <row r="3" spans="1:10" ht="49.5" customHeight="1" x14ac:dyDescent="0.25">
      <c r="B3" s="352" t="s">
        <v>2423</v>
      </c>
      <c r="C3" s="98" t="s">
        <v>2424</v>
      </c>
      <c r="D3" s="79" t="str">
        <f>IF(COUNTIF(D4:D4,"NO CUMPLE")&gt;0,"NO CUMPLE CONDICIÓN",IF(COUNTIF(D4:D4,"CUMPLE")=0,"NO APLICA","CUMPLE"))</f>
        <v>NO APLICA</v>
      </c>
      <c r="E3" s="74" t="str">
        <f>CONCATENATE(IF(D4="NO CUMPLE",CONCATENATE(E4," / "),""))</f>
        <v/>
      </c>
      <c r="F3" s="37" t="s">
        <v>2805</v>
      </c>
      <c r="G3" s="14">
        <f>IF(D3="CUMPLE",1,IF(D3="NO CUMPLE CONDICIÓN",2,3))</f>
        <v>3</v>
      </c>
      <c r="J3" s="32"/>
    </row>
    <row r="4" spans="1:10" ht="53.25" customHeight="1" x14ac:dyDescent="0.25">
      <c r="A4" s="182" t="s">
        <v>2363</v>
      </c>
      <c r="B4" s="338" t="s">
        <v>2425</v>
      </c>
      <c r="C4" s="60" t="s">
        <v>2426</v>
      </c>
      <c r="D4" s="342"/>
      <c r="E4" s="127"/>
      <c r="F4" s="37" t="s">
        <v>2806</v>
      </c>
      <c r="G4" s="14"/>
      <c r="J4" s="32"/>
    </row>
    <row r="5" spans="1:10" ht="33.75" customHeight="1" x14ac:dyDescent="0.25">
      <c r="B5" s="340" t="s">
        <v>2427</v>
      </c>
      <c r="C5" s="99" t="s">
        <v>2428</v>
      </c>
      <c r="D5" s="78" t="str">
        <f>IF(COUNTIF(D6:D8,"NO CUMPLE")&gt;0,"NO CUMPLE CONDICIÓN",IF(COUNTIF(D6:D8,"CUMPLE")=0,"NO APLICA","CUMPLE"))</f>
        <v>NO APLICA</v>
      </c>
      <c r="E5" s="73" t="str">
        <f>CONCATENATE(IF(D6="NO CUMPLE",CONCATENATE(E6," / "),""),IF(D7="NO CUMPLE",CONCATENATE(E7," / "),""),IF(D8="NO CUMPLE",CONCATENATE(E8," / "),""))</f>
        <v/>
      </c>
      <c r="F5" s="37" t="s">
        <v>2429</v>
      </c>
      <c r="G5" s="14">
        <f t="shared" ref="G5:G16" si="0">IF(D5="CUMPLE",1,IF(D5="NO CUMPLE CONDICIÓN",2,3))</f>
        <v>3</v>
      </c>
      <c r="J5" s="32"/>
    </row>
    <row r="6" spans="1:10" ht="51" customHeight="1" x14ac:dyDescent="0.25">
      <c r="A6" s="182" t="s">
        <v>2363</v>
      </c>
      <c r="B6" s="338" t="s">
        <v>2430</v>
      </c>
      <c r="C6" s="60" t="s">
        <v>2431</v>
      </c>
      <c r="D6" s="342"/>
      <c r="E6" s="127"/>
      <c r="F6" s="37" t="s">
        <v>2432</v>
      </c>
      <c r="G6" s="14"/>
      <c r="J6" s="32"/>
    </row>
    <row r="7" spans="1:10" ht="122.25" customHeight="1" x14ac:dyDescent="0.25">
      <c r="A7" s="182" t="s">
        <v>2363</v>
      </c>
      <c r="B7" s="338" t="s">
        <v>2433</v>
      </c>
      <c r="C7" s="60" t="s">
        <v>2434</v>
      </c>
      <c r="D7" s="342"/>
      <c r="E7" s="127"/>
      <c r="F7" s="37" t="s">
        <v>2432</v>
      </c>
      <c r="G7" s="14"/>
      <c r="J7" s="32"/>
    </row>
    <row r="8" spans="1:10" ht="113.25" customHeight="1" x14ac:dyDescent="0.25">
      <c r="A8" s="182" t="s">
        <v>2363</v>
      </c>
      <c r="B8" s="338" t="s">
        <v>2435</v>
      </c>
      <c r="C8" s="60" t="s">
        <v>2436</v>
      </c>
      <c r="D8" s="342"/>
      <c r="E8" s="127"/>
      <c r="F8" s="37" t="s">
        <v>2432</v>
      </c>
      <c r="G8" s="14"/>
      <c r="J8" s="32"/>
    </row>
    <row r="9" spans="1:10" ht="63.75" customHeight="1" x14ac:dyDescent="0.25">
      <c r="B9" s="340" t="s">
        <v>2437</v>
      </c>
      <c r="C9" s="99" t="s">
        <v>2438</v>
      </c>
      <c r="D9" s="78" t="str">
        <f>IF(COUNTIF(D10:D12,"NO CUMPLE")&gt;0,"NO CUMPLE CONDICIÓN",IF(COUNTIF(D10:D12,"CUMPLE")=0,"NO APLICA","CUMPLE"))</f>
        <v>NO APLICA</v>
      </c>
      <c r="E9" s="73" t="str">
        <f>CONCATENATE(IF(D10="NO CUMPLE",CONCATENATE(E10," / "),""),IF(D11="NO CUMPLE",CONCATENATE(E11," / "),""),IF(D12="NO CUMPLE",CONCATENATE(E12," / "),""))</f>
        <v/>
      </c>
      <c r="F9" s="37" t="s">
        <v>2439</v>
      </c>
      <c r="G9" s="14">
        <f t="shared" si="0"/>
        <v>3</v>
      </c>
      <c r="J9" s="32"/>
    </row>
    <row r="10" spans="1:10" ht="27.75" customHeight="1" x14ac:dyDescent="0.25">
      <c r="A10" s="182" t="s">
        <v>2363</v>
      </c>
      <c r="B10" s="338" t="s">
        <v>2440</v>
      </c>
      <c r="C10" s="60" t="s">
        <v>2441</v>
      </c>
      <c r="D10" s="342"/>
      <c r="E10" s="127"/>
      <c r="F10" s="37" t="s">
        <v>2442</v>
      </c>
      <c r="G10" s="14"/>
      <c r="J10" s="32"/>
    </row>
    <row r="11" spans="1:10" ht="216.75" x14ac:dyDescent="0.25">
      <c r="A11" s="182" t="s">
        <v>2363</v>
      </c>
      <c r="B11" s="338" t="s">
        <v>2443</v>
      </c>
      <c r="C11" s="60" t="s">
        <v>2807</v>
      </c>
      <c r="D11" s="342"/>
      <c r="E11" s="127"/>
      <c r="F11" s="37" t="s">
        <v>2444</v>
      </c>
      <c r="G11" s="14"/>
      <c r="J11" s="32"/>
    </row>
    <row r="12" spans="1:10" ht="50.25" customHeight="1" x14ac:dyDescent="0.25">
      <c r="A12" s="183" t="s">
        <v>2363</v>
      </c>
      <c r="B12" s="338" t="s">
        <v>2445</v>
      </c>
      <c r="C12" s="60" t="s">
        <v>2446</v>
      </c>
      <c r="D12" s="342"/>
      <c r="E12" s="127"/>
      <c r="F12" s="37" t="s">
        <v>2442</v>
      </c>
      <c r="G12" s="14"/>
      <c r="J12" s="32"/>
    </row>
    <row r="13" spans="1:10" ht="63" customHeight="1" x14ac:dyDescent="0.25">
      <c r="A13" s="182" t="s">
        <v>2363</v>
      </c>
      <c r="B13" s="340" t="s">
        <v>2447</v>
      </c>
      <c r="C13" s="99" t="s">
        <v>2448</v>
      </c>
      <c r="D13" s="78" t="str">
        <f>IF(COUNTIF(D14:D15,"NO CUMPLE")&gt;0,"NO CUMPLE CONDICIÓN",IF(COUNTIF(D14:D15,"CUMPLE")=0,"NO APLICA","CUMPLE"))</f>
        <v>NO APLICA</v>
      </c>
      <c r="E13" s="73" t="str">
        <f>CONCATENATE(IF(D14="NO CUMPLE",CONCATENATE(E14," / "),""),IF(D15="NO CUMPLE",CONCATENATE(E15," / "),""))</f>
        <v/>
      </c>
      <c r="F13" s="37" t="s">
        <v>2449</v>
      </c>
      <c r="G13" s="14">
        <f>IF(D13="CUMPLE",1,IF(D13="NO CUMPLE CONDICIÓN",2,3))</f>
        <v>3</v>
      </c>
      <c r="J13" s="32"/>
    </row>
    <row r="14" spans="1:10" ht="209.25" customHeight="1" x14ac:dyDescent="0.25">
      <c r="A14" s="182" t="s">
        <v>2363</v>
      </c>
      <c r="B14" s="363" t="s">
        <v>2450</v>
      </c>
      <c r="C14" s="56" t="s">
        <v>2451</v>
      </c>
      <c r="D14" s="342"/>
      <c r="E14" s="364"/>
      <c r="F14" s="37" t="s">
        <v>2452</v>
      </c>
      <c r="G14" s="14"/>
      <c r="J14" s="32"/>
    </row>
    <row r="15" spans="1:10" ht="114.75" customHeight="1" x14ac:dyDescent="0.25">
      <c r="A15" s="182" t="s">
        <v>2363</v>
      </c>
      <c r="B15" s="363" t="s">
        <v>2453</v>
      </c>
      <c r="C15" s="56" t="s">
        <v>2454</v>
      </c>
      <c r="D15" s="342"/>
      <c r="E15" s="364"/>
      <c r="F15" s="37" t="s">
        <v>2452</v>
      </c>
      <c r="G15" s="14"/>
      <c r="J15" s="32"/>
    </row>
    <row r="16" spans="1:10" ht="36.75" customHeight="1" x14ac:dyDescent="0.25">
      <c r="B16" s="340" t="s">
        <v>2455</v>
      </c>
      <c r="C16" s="99" t="s">
        <v>2456</v>
      </c>
      <c r="D16" s="78" t="str">
        <f>IF(COUNTIF(D17:D19,"NO CUMPLE")&gt;0,"NO CUMPLE CONDICIÓN",IF(COUNTIF(D17:D19,"CUMPLE")=0,"NO APLICA","CUMPLE"))</f>
        <v>NO APLICA</v>
      </c>
      <c r="E16" s="73" t="str">
        <f>CONCATENATE(IF(D17="NO CUMPLE",CONCATENATE(E17," / "),""),IF(D18="NO CUMPLE",CONCATENATE(E18," / "),""),IF(D19="NO CUMPLE",CONCATENATE(E19," / "),""))</f>
        <v/>
      </c>
      <c r="F16" s="37" t="s">
        <v>2442</v>
      </c>
      <c r="G16" s="14">
        <f t="shared" si="0"/>
        <v>3</v>
      </c>
      <c r="J16" s="32"/>
    </row>
    <row r="17" spans="1:10" ht="63.75" customHeight="1" x14ac:dyDescent="0.25">
      <c r="A17" s="182" t="s">
        <v>2363</v>
      </c>
      <c r="B17" s="338" t="s">
        <v>2457</v>
      </c>
      <c r="C17" s="60" t="s">
        <v>2458</v>
      </c>
      <c r="D17" s="342"/>
      <c r="E17" s="127"/>
      <c r="F17" s="37" t="s">
        <v>2442</v>
      </c>
      <c r="G17" s="14"/>
      <c r="J17" s="32"/>
    </row>
    <row r="18" spans="1:10" ht="72.75" customHeight="1" x14ac:dyDescent="0.25">
      <c r="A18" s="182" t="s">
        <v>2363</v>
      </c>
      <c r="B18" s="338" t="s">
        <v>2459</v>
      </c>
      <c r="C18" s="60" t="s">
        <v>2460</v>
      </c>
      <c r="D18" s="342"/>
      <c r="E18" s="127"/>
      <c r="F18" s="37" t="s">
        <v>2461</v>
      </c>
      <c r="G18" s="14"/>
      <c r="J18" s="32"/>
    </row>
    <row r="19" spans="1:10" ht="65.25" customHeight="1" thickBot="1" x14ac:dyDescent="0.3">
      <c r="A19" s="182" t="s">
        <v>2363</v>
      </c>
      <c r="B19" s="361" t="s">
        <v>2462</v>
      </c>
      <c r="C19" s="97" t="s">
        <v>2808</v>
      </c>
      <c r="D19" s="344"/>
      <c r="E19" s="128"/>
      <c r="F19" s="37" t="s">
        <v>2461</v>
      </c>
      <c r="J19" s="32"/>
    </row>
    <row r="21" spans="1:10" hidden="1" x14ac:dyDescent="0.25">
      <c r="C21" s="101" t="s">
        <v>1882</v>
      </c>
      <c r="D21">
        <f>COUNTIF(G3:G19,1)</f>
        <v>0</v>
      </c>
    </row>
    <row r="22" spans="1:10" hidden="1" x14ac:dyDescent="0.25">
      <c r="C22" s="101" t="s">
        <v>1883</v>
      </c>
      <c r="D22">
        <f>COUNTIF(G3:G19,2)</f>
        <v>0</v>
      </c>
    </row>
    <row r="23" spans="1:10" hidden="1" x14ac:dyDescent="0.25">
      <c r="C23" s="101" t="s">
        <v>1884</v>
      </c>
      <c r="D23">
        <f>COUNTIF(G3:G19,3)</f>
        <v>5</v>
      </c>
    </row>
  </sheetData>
  <sheetProtection algorithmName="SHA-512" hashValue="WKIHJJ3EHo11pPoDqzq8lPe7nX8jG1OYvG6qX9sqIOBTuTRP0QHB3EQBa78tDCIbiHp6kWkAAE/A2L58m6sfeg==" saltValue="RfR0WvARJlSCmRRmCXLXcQ==" spinCount="100000" sheet="1" formatRows="0" autoFilter="0"/>
  <mergeCells count="1">
    <mergeCell ref="B1:E1"/>
  </mergeCells>
  <phoneticPr fontId="36" type="noConversion"/>
  <conditionalFormatting sqref="D3">
    <cfRule type="cellIs" dxfId="48" priority="11" operator="equal">
      <formula>"NO CUMPLE CONDICIÓN"</formula>
    </cfRule>
    <cfRule type="cellIs" dxfId="47" priority="12" operator="equal">
      <formula>"No Cumple"</formula>
    </cfRule>
  </conditionalFormatting>
  <conditionalFormatting sqref="D5">
    <cfRule type="cellIs" dxfId="46" priority="9" operator="equal">
      <formula>"NO CUMPLE CONDICIÓN"</formula>
    </cfRule>
    <cfRule type="cellIs" dxfId="45" priority="10" operator="equal">
      <formula>"No Cumple"</formula>
    </cfRule>
  </conditionalFormatting>
  <conditionalFormatting sqref="D9">
    <cfRule type="cellIs" dxfId="44" priority="7" operator="equal">
      <formula>"NO CUMPLE CONDICIÓN"</formula>
    </cfRule>
    <cfRule type="cellIs" dxfId="43" priority="8" operator="equal">
      <formula>"No Cumple"</formula>
    </cfRule>
  </conditionalFormatting>
  <conditionalFormatting sqref="D13">
    <cfRule type="cellIs" dxfId="42" priority="1" operator="equal">
      <formula>"NO CUMPLE CONDICIÓN"</formula>
    </cfRule>
    <cfRule type="cellIs" dxfId="41" priority="2" operator="equal">
      <formula>"No Cumple"</formula>
    </cfRule>
  </conditionalFormatting>
  <conditionalFormatting sqref="D16">
    <cfRule type="cellIs" dxfId="40" priority="5" operator="equal">
      <formula>"NO CUMPLE CONDICIÓN"</formula>
    </cfRule>
    <cfRule type="cellIs" dxfId="39" priority="6" operator="equal">
      <formula>"No Cumple"</formula>
    </cfRule>
  </conditionalFormatting>
  <dataValidations count="1">
    <dataValidation type="list" allowBlank="1" showInputMessage="1" showErrorMessage="1" sqref="D4 D6:D8 D17:D19 D10:D12 D14:D15" xr:uid="{00000000-0002-0000-0700-000000000000}">
      <formula1>"CUMPLE,NO CUMPLE"</formula1>
    </dataValidation>
  </dataValidations>
  <hyperlinks>
    <hyperlink ref="A1" location="PORTADA!A1" display="Portada" xr:uid="{EAF6CC1A-0431-4A42-B81E-2BED85AAD575}"/>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&amp;L&amp;G&amp;C
PROCESO DE INSPECCIÓN, VIGILANCIA Y CONTROL
INSTRUMENTO IV
CASA HOGAR
&amp;RIN83.IVC
Versión 2
24/06/2026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pageSetUpPr fitToPage="1"/>
  </sheetPr>
  <dimension ref="A1:J18"/>
  <sheetViews>
    <sheetView zoomScale="90" zoomScaleNormal="90" workbookViewId="0">
      <selection activeCell="H8" sqref="H8"/>
    </sheetView>
  </sheetViews>
  <sheetFormatPr baseColWidth="10" defaultColWidth="11.42578125" defaultRowHeight="15" x14ac:dyDescent="0.25"/>
  <cols>
    <col min="1" max="1" width="8.42578125" style="181" customWidth="1"/>
    <col min="2" max="2" width="6.42578125" style="14" customWidth="1"/>
    <col min="3" max="3" width="75.42578125" style="29" customWidth="1"/>
    <col min="4" max="4" width="17" customWidth="1"/>
    <col min="5" max="5" width="86.7109375" customWidth="1"/>
    <col min="6" max="6" width="39.42578125" style="29" customWidth="1"/>
    <col min="7" max="7" width="11.42578125" hidden="1" customWidth="1"/>
  </cols>
  <sheetData>
    <row r="1" spans="1:10" s="34" customFormat="1" ht="21" customHeight="1" thickBot="1" x14ac:dyDescent="0.3">
      <c r="A1" s="264" t="s">
        <v>1684</v>
      </c>
      <c r="B1" s="420" t="s">
        <v>2463</v>
      </c>
      <c r="C1" s="421"/>
      <c r="D1" s="421"/>
      <c r="E1" s="422"/>
      <c r="F1" s="117"/>
      <c r="G1" s="30"/>
    </row>
    <row r="2" spans="1:10" s="32" customFormat="1" ht="74.25" customHeight="1" thickBot="1" x14ac:dyDescent="0.3">
      <c r="A2" s="109" t="s">
        <v>1686</v>
      </c>
      <c r="B2" s="70" t="s">
        <v>1687</v>
      </c>
      <c r="C2" s="71" t="s">
        <v>1688</v>
      </c>
      <c r="D2" s="72" t="s">
        <v>1689</v>
      </c>
      <c r="E2" s="83" t="s">
        <v>1690</v>
      </c>
      <c r="F2" s="184" t="s">
        <v>1691</v>
      </c>
    </row>
    <row r="3" spans="1:10" ht="46.5" customHeight="1" x14ac:dyDescent="0.25">
      <c r="B3" s="54" t="s">
        <v>2464</v>
      </c>
      <c r="C3" s="355" t="s">
        <v>2465</v>
      </c>
      <c r="D3" s="77" t="str">
        <f>IF(COUNTIF(D4:D6,"NO CUMPLE")&gt;0,"NO CUMPLE CONDICIÓN",IF(COUNTIF(D4:D6,"CUMPLE")=0,"NO APLICA","CUMPLE"))</f>
        <v>NO APLICA</v>
      </c>
      <c r="E3" s="223" t="str">
        <f>CONCATENATE(IF(D4="NO CUMPLE",CONCATENATE(E4," / "),""),IF(D5="NO CUMPLE",CONCATENATE(E5," / "),""),IF(D6="NO CUMPLE",CONCATENATE(E6," / "),""))</f>
        <v/>
      </c>
      <c r="F3" s="185" t="s">
        <v>2466</v>
      </c>
      <c r="G3" s="14">
        <f>IF(D3="CUMPLE",1,IF(D3="NO CUMPLE CONDICIÓN",2,3))</f>
        <v>3</v>
      </c>
      <c r="J3" s="32"/>
    </row>
    <row r="4" spans="1:10" ht="66.75" customHeight="1" x14ac:dyDescent="0.25">
      <c r="A4" s="182" t="s">
        <v>2363</v>
      </c>
      <c r="B4" s="55" t="s">
        <v>2467</v>
      </c>
      <c r="C4" s="351" t="s">
        <v>2469</v>
      </c>
      <c r="D4" s="342"/>
      <c r="E4" s="127"/>
      <c r="F4" s="185" t="s">
        <v>2466</v>
      </c>
      <c r="G4" s="14"/>
      <c r="J4" s="32"/>
    </row>
    <row r="5" spans="1:10" ht="31.5" customHeight="1" x14ac:dyDescent="0.25">
      <c r="A5" s="182" t="s">
        <v>2363</v>
      </c>
      <c r="B5" s="55" t="s">
        <v>2468</v>
      </c>
      <c r="C5" s="351" t="s">
        <v>2470</v>
      </c>
      <c r="D5" s="342"/>
      <c r="E5" s="127"/>
      <c r="F5" s="185" t="s">
        <v>2466</v>
      </c>
      <c r="G5" s="14"/>
      <c r="J5" s="32"/>
    </row>
    <row r="6" spans="1:10" ht="41.25" customHeight="1" x14ac:dyDescent="0.25">
      <c r="A6" s="182" t="s">
        <v>2363</v>
      </c>
      <c r="B6" s="55" t="s">
        <v>2809</v>
      </c>
      <c r="C6" s="351" t="s">
        <v>2471</v>
      </c>
      <c r="D6" s="342"/>
      <c r="E6" s="127"/>
      <c r="F6" s="185" t="s">
        <v>2466</v>
      </c>
      <c r="G6" s="14"/>
      <c r="J6" s="32"/>
    </row>
    <row r="7" spans="1:10" ht="48" customHeight="1" x14ac:dyDescent="0.25">
      <c r="B7" s="58" t="s">
        <v>2472</v>
      </c>
      <c r="C7" s="353" t="s">
        <v>2473</v>
      </c>
      <c r="D7" s="78" t="str">
        <f>IF(COUNTIF(D8:D12,"NO CUMPLE")&gt;0,"NO CUMPLE CONDICIÓN",IF(COUNTIF(D8:D12,"CUMPLE")=0,"NO APLICA","CUMPLE"))</f>
        <v>NO APLICA</v>
      </c>
      <c r="E7" s="73" t="str">
        <f>CONCATENATE(IF(D8="NO CUMPLE",CONCATENATE(E8," / "),""),IF(D9="NO CUMPLE",CONCATENATE(E9," / "),""),IF(D10="NO CUMPLE",CONCATENATE(E10," / "),""),IF(D11="NO CUMPLE",CONCATENATE(E11," / "),""),IF(D12="NO CUMPLE",CONCATENATE(E12," / "),""))</f>
        <v/>
      </c>
      <c r="F7" s="185" t="s">
        <v>2474</v>
      </c>
      <c r="G7" s="14">
        <f t="shared" ref="G7" si="0">IF(D7="CUMPLE",1,IF(D7="NO CUMPLE CONDICIÓN",2,3))</f>
        <v>3</v>
      </c>
      <c r="J7" s="32"/>
    </row>
    <row r="8" spans="1:10" ht="48.75" customHeight="1" x14ac:dyDescent="0.25">
      <c r="A8" s="182" t="s">
        <v>2363</v>
      </c>
      <c r="B8" s="55" t="s">
        <v>2475</v>
      </c>
      <c r="C8" s="351" t="s">
        <v>2476</v>
      </c>
      <c r="D8" s="342"/>
      <c r="E8" s="127"/>
      <c r="F8" s="185" t="s">
        <v>2477</v>
      </c>
      <c r="G8" s="14"/>
      <c r="J8" s="32"/>
    </row>
    <row r="9" spans="1:10" ht="60.75" customHeight="1" x14ac:dyDescent="0.25">
      <c r="A9" s="182" t="s">
        <v>2363</v>
      </c>
      <c r="B9" s="55" t="s">
        <v>2478</v>
      </c>
      <c r="C9" s="354" t="s">
        <v>2479</v>
      </c>
      <c r="D9" s="342"/>
      <c r="E9" s="127"/>
      <c r="F9" s="185" t="s">
        <v>2480</v>
      </c>
      <c r="G9" s="14"/>
      <c r="J9" s="32"/>
    </row>
    <row r="10" spans="1:10" ht="125.25" customHeight="1" x14ac:dyDescent="0.25">
      <c r="A10" s="182" t="s">
        <v>2363</v>
      </c>
      <c r="B10" s="55" t="s">
        <v>2481</v>
      </c>
      <c r="C10" s="351" t="s">
        <v>2482</v>
      </c>
      <c r="D10" s="342"/>
      <c r="E10" s="127"/>
      <c r="F10" s="185" t="s">
        <v>2483</v>
      </c>
      <c r="G10" s="14"/>
      <c r="J10" s="32"/>
    </row>
    <row r="11" spans="1:10" ht="64.5" customHeight="1" x14ac:dyDescent="0.25">
      <c r="A11" s="182" t="s">
        <v>2363</v>
      </c>
      <c r="B11" s="55" t="s">
        <v>2484</v>
      </c>
      <c r="C11" s="354" t="s">
        <v>2485</v>
      </c>
      <c r="D11" s="342"/>
      <c r="E11" s="127"/>
      <c r="F11" s="185" t="s">
        <v>2486</v>
      </c>
      <c r="G11" s="14"/>
      <c r="J11" s="32"/>
    </row>
    <row r="12" spans="1:10" ht="134.25" customHeight="1" thickBot="1" x14ac:dyDescent="0.3">
      <c r="A12" s="182" t="s">
        <v>2363</v>
      </c>
      <c r="B12" s="61" t="s">
        <v>2487</v>
      </c>
      <c r="C12" s="356" t="s">
        <v>2810</v>
      </c>
      <c r="D12" s="344"/>
      <c r="E12" s="128"/>
      <c r="F12" s="185" t="s">
        <v>2488</v>
      </c>
      <c r="G12" s="14"/>
      <c r="J12" s="32"/>
    </row>
    <row r="13" spans="1:10" x14ac:dyDescent="0.25">
      <c r="J13" s="32"/>
    </row>
    <row r="14" spans="1:10" hidden="1" x14ac:dyDescent="0.25">
      <c r="C14" s="101" t="s">
        <v>1882</v>
      </c>
      <c r="D14">
        <f>COUNTIF(G3:G12,1)</f>
        <v>0</v>
      </c>
      <c r="J14" s="32"/>
    </row>
    <row r="15" spans="1:10" hidden="1" x14ac:dyDescent="0.25">
      <c r="C15" s="101" t="s">
        <v>1883</v>
      </c>
      <c r="D15">
        <f>COUNTIF(G3:G12,2)</f>
        <v>0</v>
      </c>
      <c r="J15" s="32"/>
    </row>
    <row r="16" spans="1:10" hidden="1" x14ac:dyDescent="0.25">
      <c r="C16" s="101" t="s">
        <v>1884</v>
      </c>
      <c r="D16">
        <f>COUNTIF(G3:G12,3)</f>
        <v>2</v>
      </c>
      <c r="J16" s="32"/>
    </row>
    <row r="17" spans="10:10" x14ac:dyDescent="0.25">
      <c r="J17" s="32"/>
    </row>
    <row r="18" spans="10:10" x14ac:dyDescent="0.25">
      <c r="J18" s="32"/>
    </row>
  </sheetData>
  <sheetProtection algorithmName="SHA-512" hashValue="tR4tomhNsk2NJ3IXn8vPitjki1fAzMnVoPYNVcjojaACYWCFghMy+y0CxCnNbg24ek9jlaa1acbdtV8bTttT8g==" saltValue="QGNBmRGuVzhIEUtV8SXR7w==" spinCount="100000" sheet="1" formatRows="0" autoFilter="0"/>
  <mergeCells count="1">
    <mergeCell ref="B1:E1"/>
  </mergeCells>
  <phoneticPr fontId="36" type="noConversion"/>
  <conditionalFormatting sqref="D3">
    <cfRule type="cellIs" dxfId="38" priority="5" operator="equal">
      <formula>"NO CUMPLE CONDICIÓN"</formula>
    </cfRule>
    <cfRule type="cellIs" dxfId="37" priority="6" operator="equal">
      <formula>"No Cumple"</formula>
    </cfRule>
  </conditionalFormatting>
  <conditionalFormatting sqref="D7">
    <cfRule type="cellIs" dxfId="36" priority="3" operator="equal">
      <formula>"NO CUMPLE CONDICIÓN"</formula>
    </cfRule>
    <cfRule type="cellIs" dxfId="35" priority="4" operator="equal">
      <formula>"No Cumple"</formula>
    </cfRule>
  </conditionalFormatting>
  <dataValidations count="1">
    <dataValidation type="list" allowBlank="1" showInputMessage="1" showErrorMessage="1" sqref="D8:D12 D4:D6" xr:uid="{00000000-0002-0000-0800-000000000000}">
      <formula1>"CUMPLE,NO CUMPLE"</formula1>
    </dataValidation>
  </dataValidations>
  <hyperlinks>
    <hyperlink ref="A1" location="PORTADA!A1" display="Portada" xr:uid="{A1D7622E-AF9A-4E4C-9FE4-56BA469DC199}"/>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13115-CD77-4737-8115-95F25381CA64}">
  <sheetPr>
    <pageSetUpPr fitToPage="1"/>
  </sheetPr>
  <dimension ref="A1:G24"/>
  <sheetViews>
    <sheetView zoomScale="90" zoomScaleNormal="90" workbookViewId="0">
      <selection activeCell="H8" sqref="H8"/>
    </sheetView>
  </sheetViews>
  <sheetFormatPr baseColWidth="10" defaultColWidth="11.42578125" defaultRowHeight="15" x14ac:dyDescent="0.25"/>
  <cols>
    <col min="1" max="1" width="7.42578125" style="112" customWidth="1"/>
    <col min="2" max="2" width="6.140625" style="14" customWidth="1"/>
    <col min="3" max="3" width="72.42578125" style="29" customWidth="1"/>
    <col min="4" max="4" width="20" bestFit="1" customWidth="1"/>
    <col min="5" max="5" width="81.42578125" customWidth="1"/>
    <col min="6" max="6" width="39.140625" style="29" customWidth="1"/>
    <col min="7" max="7" width="11.42578125" hidden="1" customWidth="1"/>
  </cols>
  <sheetData>
    <row r="1" spans="1:7" s="34" customFormat="1" ht="21" customHeight="1" thickBot="1" x14ac:dyDescent="0.3">
      <c r="A1" s="264" t="s">
        <v>1684</v>
      </c>
      <c r="B1" s="423" t="s">
        <v>2818</v>
      </c>
      <c r="C1" s="424"/>
      <c r="D1" s="424"/>
      <c r="E1" s="425"/>
      <c r="F1" s="117"/>
      <c r="G1" s="30"/>
    </row>
    <row r="2" spans="1:7" s="32" customFormat="1" ht="74.25" customHeight="1" thickBot="1" x14ac:dyDescent="0.3">
      <c r="A2" s="109" t="s">
        <v>1686</v>
      </c>
      <c r="B2" s="80" t="s">
        <v>1687</v>
      </c>
      <c r="C2" s="84" t="s">
        <v>1688</v>
      </c>
      <c r="D2" s="82" t="s">
        <v>1689</v>
      </c>
      <c r="E2" s="83" t="s">
        <v>1690</v>
      </c>
      <c r="F2" s="277" t="s">
        <v>1691</v>
      </c>
    </row>
    <row r="3" spans="1:7" ht="36.950000000000003" customHeight="1" x14ac:dyDescent="0.25">
      <c r="A3" s="110"/>
      <c r="B3" s="54">
        <v>9.1</v>
      </c>
      <c r="C3" s="292" t="s">
        <v>2489</v>
      </c>
      <c r="D3" s="77" t="str">
        <f>IF(COUNTIF(D4:D6,"NO CUMPLE")&gt;0,"NO CUMPLE CONDICIÓN",IF(COUNTIF(D4:D6,"CUMPLE")=0,"NO APLICA","CUMPLE"))</f>
        <v>NO APLICA</v>
      </c>
      <c r="E3" s="223" t="str">
        <f>CONCATENATE(IF(D4="NO CUMPLE",CONCATENATE(E4," / "),""),IF(D5="NO CUMPLE",CONCATENATE(E5," / "),""),IF(D6="NO CUMPLE",CONCATENATE(E6," / "),""))</f>
        <v/>
      </c>
      <c r="F3" s="267" t="s">
        <v>2490</v>
      </c>
      <c r="G3" s="14">
        <f>IF(D3="CUMPLE",1,IF(D3="NO CUMPLE CONDICIÓN",2,3))</f>
        <v>3</v>
      </c>
    </row>
    <row r="4" spans="1:7" ht="36.950000000000003" customHeight="1" x14ac:dyDescent="0.25">
      <c r="A4" s="111" t="s">
        <v>1695</v>
      </c>
      <c r="B4" s="55" t="s">
        <v>2491</v>
      </c>
      <c r="C4" s="56" t="s">
        <v>2492</v>
      </c>
      <c r="D4" s="342"/>
      <c r="E4" s="233"/>
      <c r="F4" s="240" t="s">
        <v>2493</v>
      </c>
      <c r="G4" s="14"/>
    </row>
    <row r="5" spans="1:7" ht="36.950000000000003" customHeight="1" x14ac:dyDescent="0.25">
      <c r="A5" s="111" t="s">
        <v>1695</v>
      </c>
      <c r="B5" s="55" t="s">
        <v>2494</v>
      </c>
      <c r="C5" s="56" t="s">
        <v>2495</v>
      </c>
      <c r="D5" s="342"/>
      <c r="E5" s="233"/>
      <c r="F5" s="240" t="s">
        <v>2493</v>
      </c>
      <c r="G5" s="14"/>
    </row>
    <row r="6" spans="1:7" ht="36.950000000000003" customHeight="1" x14ac:dyDescent="0.25">
      <c r="A6" s="111" t="s">
        <v>1695</v>
      </c>
      <c r="B6" s="57" t="s">
        <v>2496</v>
      </c>
      <c r="C6" s="268" t="s">
        <v>2497</v>
      </c>
      <c r="D6" s="342"/>
      <c r="E6" s="233"/>
      <c r="F6" s="240" t="s">
        <v>2493</v>
      </c>
      <c r="G6" s="14"/>
    </row>
    <row r="7" spans="1:7" ht="36.950000000000003" customHeight="1" x14ac:dyDescent="0.25">
      <c r="A7" s="110"/>
      <c r="B7" s="58">
        <v>9.1999999999999993</v>
      </c>
      <c r="C7" s="59" t="s">
        <v>2498</v>
      </c>
      <c r="D7" s="78" t="str">
        <f>IF(COUNTIF(D8:D11,"NO CUMPLE")&gt;0,"NO CUMPLE CONDICIÓN",IF(COUNTIF(D8:D11,"CUMPLE")=0,"NO APLICA","CUMPLE"))</f>
        <v>NO APLICA</v>
      </c>
      <c r="E7" s="73" t="str">
        <f>CONCATENATE(IF(D8="NO CUMPLE",CONCATENATE(E8," / "),""),IF(D9="NO CUMPLE",CONCATENATE(E9," / "),""),IF(D10="NO CUMPLE",CONCATENATE(E10," / "),""),IF(D11="NO CUMPLE",CONCATENATE(E11," / "),""))</f>
        <v/>
      </c>
      <c r="F7" s="269" t="s">
        <v>2499</v>
      </c>
      <c r="G7" s="14">
        <f t="shared" ref="G7" si="0">IF(D7="CUMPLE",1,IF(D7="NO CUMPLE CONDICIÓN",2,3))</f>
        <v>3</v>
      </c>
    </row>
    <row r="8" spans="1:7" ht="36.950000000000003" customHeight="1" x14ac:dyDescent="0.25">
      <c r="A8" s="111" t="s">
        <v>1695</v>
      </c>
      <c r="B8" s="57" t="s">
        <v>2500</v>
      </c>
      <c r="C8" s="60" t="s">
        <v>2501</v>
      </c>
      <c r="D8" s="342"/>
      <c r="E8" s="233"/>
      <c r="F8" s="240" t="s">
        <v>2502</v>
      </c>
      <c r="G8" s="14"/>
    </row>
    <row r="9" spans="1:7" ht="36.950000000000003" customHeight="1" x14ac:dyDescent="0.25">
      <c r="A9" s="111" t="s">
        <v>1695</v>
      </c>
      <c r="B9" s="57" t="s">
        <v>2503</v>
      </c>
      <c r="C9" s="60" t="s">
        <v>2504</v>
      </c>
      <c r="D9" s="342"/>
      <c r="E9" s="233"/>
      <c r="F9" s="240" t="s">
        <v>2502</v>
      </c>
      <c r="G9" s="14"/>
    </row>
    <row r="10" spans="1:7" ht="60" customHeight="1" x14ac:dyDescent="0.25">
      <c r="A10" s="111" t="s">
        <v>1695</v>
      </c>
      <c r="B10" s="57" t="s">
        <v>2505</v>
      </c>
      <c r="C10" s="60" t="s">
        <v>2506</v>
      </c>
      <c r="D10" s="342"/>
      <c r="E10" s="233"/>
      <c r="F10" s="240" t="s">
        <v>2502</v>
      </c>
      <c r="G10" s="14"/>
    </row>
    <row r="11" spans="1:7" ht="54.75" customHeight="1" x14ac:dyDescent="0.25">
      <c r="A11" s="111" t="s">
        <v>1695</v>
      </c>
      <c r="B11" s="55" t="s">
        <v>2507</v>
      </c>
      <c r="C11" s="60" t="s">
        <v>2508</v>
      </c>
      <c r="D11" s="342"/>
      <c r="E11" s="233"/>
      <c r="F11" s="240" t="s">
        <v>2502</v>
      </c>
      <c r="G11" s="14"/>
    </row>
    <row r="12" spans="1:7" ht="37.5" customHeight="1" x14ac:dyDescent="0.25">
      <c r="A12" s="31"/>
      <c r="B12" s="58" t="s">
        <v>2509</v>
      </c>
      <c r="C12" s="59" t="s">
        <v>2510</v>
      </c>
      <c r="D12" s="78" t="str">
        <f>IF(COUNTIF(D13:D16,"NO CUMPLE")&gt;0,"NO CUMPLE CONDICIÓN",IF(COUNTIF(D13:D16,"CUMPLE")=0,"NO APLICA","CUMPLE"))</f>
        <v>NO APLICA</v>
      </c>
      <c r="E12" s="73" t="str">
        <f>CONCATENATE(IF(D13="NO CUMPLE",CONCATENATE(E13," / "),""),IF(D14="NO CUMPLE",CONCATENATE(E14," / "),""),IF(D15="NO CUMPLE",CONCATENATE(E15," / "),""),IF(D16="NO CUMPLE",CONCATENATE(E16," / "),""))</f>
        <v/>
      </c>
      <c r="F12" s="37" t="s">
        <v>2511</v>
      </c>
      <c r="G12" s="14">
        <f t="shared" ref="G12" si="1">IF(D12="CUMPLE",1,IF(D12="NO CUMPLE CONDICIÓN",2,3))</f>
        <v>3</v>
      </c>
    </row>
    <row r="13" spans="1:7" ht="57.75" x14ac:dyDescent="0.25">
      <c r="A13" s="182" t="s">
        <v>2363</v>
      </c>
      <c r="B13" s="55" t="s">
        <v>2512</v>
      </c>
      <c r="C13" s="60" t="s">
        <v>2513</v>
      </c>
      <c r="D13" s="342"/>
      <c r="E13" s="127"/>
      <c r="F13" s="48" t="s">
        <v>2514</v>
      </c>
    </row>
    <row r="14" spans="1:7" ht="138.75" customHeight="1" x14ac:dyDescent="0.25">
      <c r="A14" s="182" t="s">
        <v>2363</v>
      </c>
      <c r="B14" s="55" t="s">
        <v>2515</v>
      </c>
      <c r="C14" s="60" t="s">
        <v>2516</v>
      </c>
      <c r="D14" s="342"/>
      <c r="E14" s="127"/>
      <c r="F14" s="48" t="s">
        <v>2514</v>
      </c>
    </row>
    <row r="15" spans="1:7" ht="66" customHeight="1" x14ac:dyDescent="0.25">
      <c r="A15" s="182" t="s">
        <v>2363</v>
      </c>
      <c r="B15" s="55" t="s">
        <v>2517</v>
      </c>
      <c r="C15" s="60" t="s">
        <v>2518</v>
      </c>
      <c r="D15" s="342"/>
      <c r="E15" s="127"/>
      <c r="F15" s="48" t="s">
        <v>2514</v>
      </c>
    </row>
    <row r="16" spans="1:7" ht="57.75" x14ac:dyDescent="0.25">
      <c r="A16" s="182" t="s">
        <v>2363</v>
      </c>
      <c r="B16" s="55" t="s">
        <v>2519</v>
      </c>
      <c r="C16" s="60" t="s">
        <v>2520</v>
      </c>
      <c r="D16" s="342"/>
      <c r="E16" s="127"/>
      <c r="F16" s="48" t="s">
        <v>2514</v>
      </c>
    </row>
    <row r="17" spans="1:7" ht="24.75" x14ac:dyDescent="0.25">
      <c r="A17" s="31"/>
      <c r="B17" s="58" t="s">
        <v>2521</v>
      </c>
      <c r="C17" s="59" t="s">
        <v>2522</v>
      </c>
      <c r="D17" s="78" t="str">
        <f>IF(COUNTIF(D18:D18,"NO CUMPLE")&gt;0,"NO CUMPLE CONDICIÓN",IF(COUNTIF(D18:D18,"CUMPLE")=0,"NO APLICA","CUMPLE"))</f>
        <v>NO APLICA</v>
      </c>
      <c r="E17" s="73" t="str">
        <f>CONCATENATE(IF(D18="NO CUMPLE",CONCATENATE(E18," / "),""))</f>
        <v/>
      </c>
      <c r="F17" s="48" t="s">
        <v>2523</v>
      </c>
      <c r="G17" s="14">
        <f t="shared" ref="G17" si="2">IF(D17="CUMPLE",1,IF(D17="NO CUMPLE CONDICIÓN",2,3))</f>
        <v>3</v>
      </c>
    </row>
    <row r="18" spans="1:7" ht="60" customHeight="1" x14ac:dyDescent="0.25">
      <c r="A18" s="182" t="s">
        <v>2363</v>
      </c>
      <c r="B18" s="55" t="s">
        <v>2524</v>
      </c>
      <c r="C18" s="60" t="s">
        <v>2525</v>
      </c>
      <c r="D18" s="342"/>
      <c r="E18" s="127"/>
      <c r="F18" s="48" t="s">
        <v>2526</v>
      </c>
    </row>
    <row r="19" spans="1:7" ht="24.75" x14ac:dyDescent="0.25">
      <c r="A19" s="31"/>
      <c r="B19" s="58" t="s">
        <v>2527</v>
      </c>
      <c r="C19" s="59" t="s">
        <v>2528</v>
      </c>
      <c r="D19" s="78" t="str">
        <f>IF(COUNTIF(D20:D20,"NO CUMPLE")&gt;0,"NO CUMPLE CONDICIÓN",IF(COUNTIF(D20:D20,"CUMPLE")=0,"NO APLICA","CUMPLE"))</f>
        <v>NO APLICA</v>
      </c>
      <c r="E19" s="73" t="str">
        <f>CONCATENATE(IF(D20="NO CUMPLE",CONCATENATE(E20," / "),""))</f>
        <v/>
      </c>
      <c r="F19" s="48" t="s">
        <v>2529</v>
      </c>
      <c r="G19" s="14">
        <f t="shared" ref="G19" si="3">IF(D19="CUMPLE",1,IF(D19="NO CUMPLE CONDICIÓN",2,3))</f>
        <v>3</v>
      </c>
    </row>
    <row r="20" spans="1:7" ht="266.25" customHeight="1" thickBot="1" x14ac:dyDescent="0.3">
      <c r="A20" s="182" t="s">
        <v>2363</v>
      </c>
      <c r="B20" s="61" t="s">
        <v>2530</v>
      </c>
      <c r="C20" s="63" t="s">
        <v>2531</v>
      </c>
      <c r="D20" s="344"/>
      <c r="E20" s="128"/>
      <c r="F20" s="48" t="s">
        <v>2532</v>
      </c>
    </row>
    <row r="21" spans="1:7" x14ac:dyDescent="0.25">
      <c r="F21" s="37"/>
    </row>
    <row r="22" spans="1:7" hidden="1" x14ac:dyDescent="0.25">
      <c r="C22" s="101" t="s">
        <v>1882</v>
      </c>
      <c r="D22">
        <f>COUNTIF(G3:G20,1)</f>
        <v>0</v>
      </c>
    </row>
    <row r="23" spans="1:7" hidden="1" x14ac:dyDescent="0.25">
      <c r="C23" s="101" t="s">
        <v>1883</v>
      </c>
      <c r="D23">
        <f>COUNTIF(G3:G20,2)</f>
        <v>0</v>
      </c>
    </row>
    <row r="24" spans="1:7" hidden="1" x14ac:dyDescent="0.25">
      <c r="C24" s="101" t="s">
        <v>1884</v>
      </c>
      <c r="D24">
        <f>COUNTIF(G3:G20,3)</f>
        <v>5</v>
      </c>
    </row>
  </sheetData>
  <sheetProtection algorithmName="SHA-512" hashValue="pOPxk3lVKyeOvjx1RgJWOrmTQcZnmrOrqrFHPQJ2IiRLEc7Kx0XxoSt5oUBz1rkh4FkUU44qMFVMzWnXxBqrJg==" saltValue="CYTqHgV5wQ3265kc6pq23A==" spinCount="100000" sheet="1" formatRows="0" autoFilter="0"/>
  <mergeCells count="1">
    <mergeCell ref="B1:E1"/>
  </mergeCells>
  <conditionalFormatting sqref="B3:C3">
    <cfRule type="cellIs" dxfId="34" priority="13" operator="equal">
      <formula>"No Cumple"</formula>
    </cfRule>
  </conditionalFormatting>
  <conditionalFormatting sqref="D3">
    <cfRule type="cellIs" dxfId="33" priority="1" operator="equal">
      <formula>"NO CUMPLE CONDICIÓN"</formula>
    </cfRule>
    <cfRule type="cellIs" dxfId="32" priority="2" operator="equal">
      <formula>"No Cumple"</formula>
    </cfRule>
  </conditionalFormatting>
  <conditionalFormatting sqref="D7">
    <cfRule type="cellIs" dxfId="31" priority="9" operator="equal">
      <formula>"NO CUMPLE CONDICIÓN"</formula>
    </cfRule>
    <cfRule type="cellIs" dxfId="30" priority="10" operator="equal">
      <formula>"No Cumple"</formula>
    </cfRule>
  </conditionalFormatting>
  <conditionalFormatting sqref="D12">
    <cfRule type="cellIs" dxfId="29" priority="7" operator="equal">
      <formula>"NO CUMPLE CONDICIÓN"</formula>
    </cfRule>
    <cfRule type="cellIs" dxfId="28" priority="8" operator="equal">
      <formula>"No Cumple"</formula>
    </cfRule>
  </conditionalFormatting>
  <conditionalFormatting sqref="D17">
    <cfRule type="cellIs" dxfId="27" priority="5" operator="equal">
      <formula>"NO CUMPLE CONDICIÓN"</formula>
    </cfRule>
    <cfRule type="cellIs" dxfId="26" priority="6" operator="equal">
      <formula>"No Cumple"</formula>
    </cfRule>
  </conditionalFormatting>
  <conditionalFormatting sqref="D19">
    <cfRule type="cellIs" dxfId="25" priority="3" operator="equal">
      <formula>"NO CUMPLE CONDICIÓN"</formula>
    </cfRule>
    <cfRule type="cellIs" dxfId="24" priority="4" operator="equal">
      <formula>"No Cumple"</formula>
    </cfRule>
  </conditionalFormatting>
  <dataValidations count="1">
    <dataValidation type="list" allowBlank="1" showInputMessage="1" showErrorMessage="1" sqref="D18 D20 D13:D16 D4:D6 D8:D11" xr:uid="{767987C6-0375-4679-B55A-089C73A1AED2}">
      <formula1>"CUMPLE,NO CUMPLE"</formula1>
    </dataValidation>
  </dataValidations>
  <hyperlinks>
    <hyperlink ref="A1" location="PORTADA!A1" display="Portada" xr:uid="{818A6175-0A74-4645-977D-DCA4B19DE806}"/>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4"/>
  <sheetViews>
    <sheetView zoomScale="90" zoomScaleNormal="90" workbookViewId="0">
      <selection activeCell="H8" sqref="H8"/>
    </sheetView>
  </sheetViews>
  <sheetFormatPr baseColWidth="10" defaultColWidth="11.42578125" defaultRowHeight="15" x14ac:dyDescent="0.25"/>
  <cols>
    <col min="1" max="1" width="7.7109375" style="112" customWidth="1"/>
    <col min="2" max="2" width="7" style="14" customWidth="1"/>
    <col min="3" max="3" width="62.85546875" style="29" customWidth="1"/>
    <col min="4" max="4" width="17.140625" customWidth="1"/>
    <col min="5" max="5" width="84" customWidth="1"/>
    <col min="6" max="6" width="25.42578125" customWidth="1"/>
    <col min="7" max="7" width="11.42578125" hidden="1" customWidth="1"/>
  </cols>
  <sheetData>
    <row r="1" spans="1:10" s="34" customFormat="1" ht="21" customHeight="1" thickBot="1" x14ac:dyDescent="0.3">
      <c r="A1" s="264" t="s">
        <v>1684</v>
      </c>
      <c r="B1" s="420" t="s">
        <v>2533</v>
      </c>
      <c r="C1" s="421"/>
      <c r="D1" s="421"/>
      <c r="E1" s="422"/>
      <c r="F1" s="104"/>
    </row>
    <row r="2" spans="1:10" s="34" customFormat="1" ht="74.25" customHeight="1" thickBot="1" x14ac:dyDescent="0.3">
      <c r="A2" s="109" t="s">
        <v>1686</v>
      </c>
      <c r="B2" s="64" t="s">
        <v>1687</v>
      </c>
      <c r="C2" s="165" t="s">
        <v>1688</v>
      </c>
      <c r="D2" s="166" t="s">
        <v>1689</v>
      </c>
      <c r="E2" s="167" t="s">
        <v>1690</v>
      </c>
      <c r="F2" s="35" t="s">
        <v>1691</v>
      </c>
    </row>
    <row r="3" spans="1:10" ht="54.75" customHeight="1" x14ac:dyDescent="0.25">
      <c r="B3" s="54" t="s">
        <v>2534</v>
      </c>
      <c r="C3" s="168" t="s">
        <v>2535</v>
      </c>
      <c r="D3" s="77" t="str">
        <f>IF(COUNTIF(D5:D9,"NO CUMPLE")&gt;0,"NO CUMPLE CONDICIÓN",IF(COUNTIF(D5:D9,"CUMPLE")=0,"NO APLICA","CUMPLE"))</f>
        <v>NO APLICA</v>
      </c>
      <c r="E3" s="223" t="str">
        <f>CONCATENATE(IF(D5="NO CUMPLE",CONCATENATE(E5," / "),""),IF(D6="NO CUMPLE",CONCATENATE(E6," / "),""),IF(D7="NO CUMPLE",CONCATENATE(E7," / "),""),IF(D8="NO CUMPLE",CONCATENATE(E8," / "),""),IF(D9="NO CUMPLE",CONCATENATE(E9," / "),""))</f>
        <v/>
      </c>
      <c r="F3" s="49" t="s">
        <v>2536</v>
      </c>
      <c r="G3" s="14">
        <f>IF(D3="CUMPLE",1,IF(D3="NO CUMPLE CONDICIÓN",2,3))</f>
        <v>3</v>
      </c>
      <c r="J3" s="34"/>
    </row>
    <row r="4" spans="1:10" ht="62.25" customHeight="1" x14ac:dyDescent="0.25">
      <c r="B4" s="93"/>
      <c r="C4" s="95" t="s">
        <v>2537</v>
      </c>
      <c r="D4" s="122"/>
      <c r="E4" s="224"/>
      <c r="F4" s="49"/>
      <c r="J4" s="34"/>
    </row>
    <row r="5" spans="1:10" ht="82.5" customHeight="1" x14ac:dyDescent="0.25">
      <c r="A5" s="115" t="s">
        <v>2084</v>
      </c>
      <c r="B5" s="55" t="s">
        <v>2538</v>
      </c>
      <c r="C5" s="56" t="s">
        <v>2539</v>
      </c>
      <c r="D5" s="132"/>
      <c r="E5" s="127"/>
      <c r="F5" s="49" t="s">
        <v>2540</v>
      </c>
      <c r="J5" s="34"/>
    </row>
    <row r="6" spans="1:10" ht="85.5" x14ac:dyDescent="0.25">
      <c r="A6" s="115" t="s">
        <v>2084</v>
      </c>
      <c r="B6" s="55" t="s">
        <v>2541</v>
      </c>
      <c r="C6" s="60" t="s">
        <v>2542</v>
      </c>
      <c r="D6" s="132"/>
      <c r="E6" s="127"/>
      <c r="F6" s="49" t="s">
        <v>2543</v>
      </c>
      <c r="J6" s="34"/>
    </row>
    <row r="7" spans="1:10" ht="71.25" x14ac:dyDescent="0.25">
      <c r="A7" s="115" t="s">
        <v>2084</v>
      </c>
      <c r="B7" s="55" t="s">
        <v>2544</v>
      </c>
      <c r="C7" s="56" t="s">
        <v>2545</v>
      </c>
      <c r="D7" s="132"/>
      <c r="E7" s="127"/>
      <c r="F7" s="49" t="s">
        <v>2546</v>
      </c>
      <c r="J7" s="34"/>
    </row>
    <row r="8" spans="1:10" ht="71.25" x14ac:dyDescent="0.25">
      <c r="A8" s="115" t="s">
        <v>2084</v>
      </c>
      <c r="B8" s="55" t="s">
        <v>2547</v>
      </c>
      <c r="C8" s="56" t="s">
        <v>2548</v>
      </c>
      <c r="D8" s="132"/>
      <c r="E8" s="127"/>
      <c r="F8" s="49" t="s">
        <v>2549</v>
      </c>
      <c r="J8" s="34"/>
    </row>
    <row r="9" spans="1:10" ht="51.75" thickBot="1" x14ac:dyDescent="0.3">
      <c r="A9" s="115" t="s">
        <v>2084</v>
      </c>
      <c r="B9" s="61" t="s">
        <v>2550</v>
      </c>
      <c r="C9" s="65" t="s">
        <v>2551</v>
      </c>
      <c r="D9" s="169"/>
      <c r="E9" s="128"/>
      <c r="F9" s="49" t="s">
        <v>2552</v>
      </c>
      <c r="J9" s="34"/>
    </row>
    <row r="10" spans="1:10" x14ac:dyDescent="0.25">
      <c r="J10" s="34"/>
    </row>
    <row r="11" spans="1:10" x14ac:dyDescent="0.25">
      <c r="J11" s="34"/>
    </row>
    <row r="12" spans="1:10" hidden="1" x14ac:dyDescent="0.25">
      <c r="C12" s="101" t="s">
        <v>1882</v>
      </c>
      <c r="D12">
        <f>COUNTIF(G3:G9,1)</f>
        <v>0</v>
      </c>
      <c r="J12" s="34"/>
    </row>
    <row r="13" spans="1:10" hidden="1" x14ac:dyDescent="0.25">
      <c r="C13" s="101" t="s">
        <v>1883</v>
      </c>
      <c r="D13">
        <f>COUNTIF(G3:G9,2)</f>
        <v>0</v>
      </c>
      <c r="J13" s="34"/>
    </row>
    <row r="14" spans="1:10" hidden="1" x14ac:dyDescent="0.25">
      <c r="C14" s="101" t="s">
        <v>1884</v>
      </c>
      <c r="D14">
        <f>COUNTIF(G3:G9,3)</f>
        <v>1</v>
      </c>
      <c r="J14" s="34"/>
    </row>
  </sheetData>
  <sheetProtection algorithmName="SHA-512" hashValue="KSOC83DGGKAYpgle0PD6aXyiIYphyfr++9Rpo4iiPOzwIYeScBUcz1ncYtGiLDlTOCi+qt10pjQh9Ye0qEb8ag==" saltValue="9B6morETrw2WEbSIb3J8PA==" spinCount="100000" sheet="1" formatRows="0" autoFilter="0"/>
  <mergeCells count="1">
    <mergeCell ref="B1:E1"/>
  </mergeCells>
  <conditionalFormatting sqref="D3">
    <cfRule type="cellIs" dxfId="23" priority="1" operator="equal">
      <formula>"NO CUMPLE CONDICIÓN"</formula>
    </cfRule>
    <cfRule type="cellIs" dxfId="22" priority="2" operator="equal">
      <formula>"No Cumple"</formula>
    </cfRule>
  </conditionalFormatting>
  <dataValidations count="1">
    <dataValidation type="list" allowBlank="1" showInputMessage="1" showErrorMessage="1" sqref="D5:D9" xr:uid="{56025E58-30ED-4961-943B-E6517FB5D60A}">
      <formula1>"CUMPLE,NO CUMPLE,NO APLICA"</formula1>
    </dataValidation>
  </dataValidations>
  <hyperlinks>
    <hyperlink ref="A1" location="PORTADA!A1" display="Portada" xr:uid="{4C6527C7-0E65-4023-9FA4-CE0A2D7A08D2}"/>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8"/>
  <sheetViews>
    <sheetView zoomScaleNormal="100" workbookViewId="0">
      <selection activeCell="H8" sqref="H8"/>
    </sheetView>
  </sheetViews>
  <sheetFormatPr baseColWidth="10" defaultColWidth="11.42578125" defaultRowHeight="15" x14ac:dyDescent="0.25"/>
  <cols>
    <col min="1" max="1" width="8.7109375" style="112" customWidth="1"/>
    <col min="2" max="2" width="10" style="1" customWidth="1"/>
    <col min="3" max="3" width="69.42578125" style="50" customWidth="1"/>
    <col min="4" max="4" width="19.42578125" style="32" customWidth="1"/>
    <col min="5" max="5" width="80.28515625" style="32" customWidth="1"/>
    <col min="6" max="6" width="30.42578125" style="32" customWidth="1"/>
    <col min="7" max="7" width="11.42578125" hidden="1" customWidth="1"/>
    <col min="8" max="8" width="22.28515625" customWidth="1"/>
  </cols>
  <sheetData>
    <row r="1" spans="1:9" s="34" customFormat="1" ht="21" customHeight="1" thickBot="1" x14ac:dyDescent="0.3">
      <c r="A1" s="264" t="s">
        <v>1684</v>
      </c>
      <c r="B1" s="420" t="s">
        <v>2553</v>
      </c>
      <c r="C1" s="421"/>
      <c r="D1" s="421"/>
      <c r="E1" s="422"/>
      <c r="F1" s="52"/>
    </row>
    <row r="2" spans="1:9" s="32" customFormat="1" ht="74.25" customHeight="1" thickBot="1" x14ac:dyDescent="0.3">
      <c r="A2" s="109" t="s">
        <v>1686</v>
      </c>
      <c r="B2" s="80" t="s">
        <v>1687</v>
      </c>
      <c r="C2" s="81" t="s">
        <v>1688</v>
      </c>
      <c r="D2" s="82" t="s">
        <v>1689</v>
      </c>
      <c r="E2" s="83" t="s">
        <v>1690</v>
      </c>
      <c r="F2" s="33" t="s">
        <v>1691</v>
      </c>
    </row>
    <row r="3" spans="1:9" ht="42.95" customHeight="1" x14ac:dyDescent="0.25">
      <c r="B3" s="54" t="s">
        <v>2554</v>
      </c>
      <c r="C3" s="159" t="s">
        <v>2555</v>
      </c>
      <c r="D3" s="77" t="str">
        <f>IF(COUNTIF(D4:D15,"NO CUMPLE")&gt;0,"NO CUMPLE CONDICIÓN",IF(COUNTIF(D4:D15,"CUMPLE")=0,"NO APLICA","CUMPLE"))</f>
        <v>NO APLICA</v>
      </c>
      <c r="E3" s="223"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9" t="s">
        <v>2556</v>
      </c>
      <c r="G3" s="14">
        <f>IF(D3="CUMPLE",1,IF(D3="NO CUMPLE CONDICIÓN",2,3))</f>
        <v>3</v>
      </c>
      <c r="I3" s="32"/>
    </row>
    <row r="4" spans="1:9" ht="84.75" customHeight="1" x14ac:dyDescent="0.25">
      <c r="A4" s="115" t="s">
        <v>2084</v>
      </c>
      <c r="B4" s="157" t="s">
        <v>2557</v>
      </c>
      <c r="C4" s="158" t="s">
        <v>2558</v>
      </c>
      <c r="D4" s="132"/>
      <c r="E4" s="225"/>
      <c r="F4" s="49" t="s">
        <v>2556</v>
      </c>
      <c r="G4" s="14"/>
      <c r="I4" s="32"/>
    </row>
    <row r="5" spans="1:9" ht="189" customHeight="1" x14ac:dyDescent="0.25">
      <c r="A5" s="114" t="s">
        <v>1890</v>
      </c>
      <c r="B5" s="157" t="s">
        <v>2559</v>
      </c>
      <c r="C5" s="60" t="s">
        <v>2560</v>
      </c>
      <c r="D5" s="132"/>
      <c r="E5" s="226"/>
      <c r="F5" s="49" t="s">
        <v>2561</v>
      </c>
      <c r="G5" s="14"/>
      <c r="H5" s="327"/>
      <c r="I5" s="32"/>
    </row>
    <row r="6" spans="1:9" ht="54" customHeight="1" x14ac:dyDescent="0.25">
      <c r="A6" s="114" t="s">
        <v>1890</v>
      </c>
      <c r="B6" s="157" t="s">
        <v>2562</v>
      </c>
      <c r="C6" s="67" t="s">
        <v>2563</v>
      </c>
      <c r="D6" s="130"/>
      <c r="E6" s="129"/>
      <c r="F6" s="53" t="s">
        <v>2564</v>
      </c>
      <c r="G6" s="14"/>
      <c r="H6" s="327"/>
      <c r="I6" s="32"/>
    </row>
    <row r="7" spans="1:9" ht="63.75" customHeight="1" x14ac:dyDescent="0.25">
      <c r="A7" s="114" t="s">
        <v>1890</v>
      </c>
      <c r="B7" s="157" t="s">
        <v>2565</v>
      </c>
      <c r="C7" s="67" t="s">
        <v>2566</v>
      </c>
      <c r="D7" s="132"/>
      <c r="E7" s="129"/>
      <c r="F7" s="53" t="s">
        <v>2564</v>
      </c>
      <c r="G7" s="14"/>
      <c r="H7" s="327"/>
      <c r="I7" s="32"/>
    </row>
    <row r="8" spans="1:9" ht="56.25" customHeight="1" x14ac:dyDescent="0.25">
      <c r="A8" s="115" t="s">
        <v>2084</v>
      </c>
      <c r="B8" s="157" t="s">
        <v>2567</v>
      </c>
      <c r="C8" s="60" t="s">
        <v>2568</v>
      </c>
      <c r="D8" s="132"/>
      <c r="E8" s="127"/>
      <c r="F8" s="49" t="s">
        <v>2569</v>
      </c>
      <c r="G8" s="14"/>
      <c r="I8" s="32"/>
    </row>
    <row r="9" spans="1:9" ht="44.25" customHeight="1" x14ac:dyDescent="0.25">
      <c r="A9" s="115" t="s">
        <v>2084</v>
      </c>
      <c r="B9" s="157" t="s">
        <v>2570</v>
      </c>
      <c r="C9" s="60" t="s">
        <v>2571</v>
      </c>
      <c r="D9" s="132"/>
      <c r="E9" s="127"/>
      <c r="F9" s="49" t="s">
        <v>2572</v>
      </c>
      <c r="G9" s="14"/>
      <c r="I9" s="32"/>
    </row>
    <row r="10" spans="1:9" ht="57" x14ac:dyDescent="0.25">
      <c r="A10" s="115" t="s">
        <v>2084</v>
      </c>
      <c r="B10" s="157" t="s">
        <v>2573</v>
      </c>
      <c r="C10" s="60" t="s">
        <v>2574</v>
      </c>
      <c r="D10" s="132"/>
      <c r="E10" s="127"/>
      <c r="F10" s="49" t="s">
        <v>2575</v>
      </c>
      <c r="G10" s="14"/>
      <c r="I10" s="32"/>
    </row>
    <row r="11" spans="1:9" ht="57" x14ac:dyDescent="0.25">
      <c r="A11" s="115" t="s">
        <v>2084</v>
      </c>
      <c r="B11" s="157" t="s">
        <v>2576</v>
      </c>
      <c r="C11" s="60" t="s">
        <v>2577</v>
      </c>
      <c r="D11" s="132"/>
      <c r="E11" s="127"/>
      <c r="F11" s="49" t="s">
        <v>2578</v>
      </c>
      <c r="G11" s="14"/>
      <c r="I11" s="32"/>
    </row>
    <row r="12" spans="1:9" ht="68.25" customHeight="1" x14ac:dyDescent="0.25">
      <c r="A12" s="115" t="s">
        <v>2084</v>
      </c>
      <c r="B12" s="157" t="s">
        <v>2579</v>
      </c>
      <c r="C12" s="60" t="s">
        <v>2580</v>
      </c>
      <c r="D12" s="132"/>
      <c r="E12" s="127"/>
      <c r="F12" s="49" t="s">
        <v>2581</v>
      </c>
      <c r="G12" s="14"/>
      <c r="I12" s="32"/>
    </row>
    <row r="13" spans="1:9" ht="157.5" x14ac:dyDescent="0.25">
      <c r="A13" s="115" t="s">
        <v>2084</v>
      </c>
      <c r="B13" s="157" t="s">
        <v>2582</v>
      </c>
      <c r="C13" s="60" t="s">
        <v>2583</v>
      </c>
      <c r="D13" s="132"/>
      <c r="E13" s="127"/>
      <c r="F13" s="47" t="s">
        <v>2584</v>
      </c>
      <c r="G13" s="14"/>
      <c r="I13" s="32"/>
    </row>
    <row r="14" spans="1:9" ht="42.75" x14ac:dyDescent="0.25">
      <c r="A14" s="115" t="s">
        <v>2084</v>
      </c>
      <c r="B14" s="157" t="s">
        <v>2585</v>
      </c>
      <c r="C14" s="60" t="s">
        <v>2586</v>
      </c>
      <c r="D14" s="132"/>
      <c r="E14" s="127"/>
      <c r="F14" s="49" t="s">
        <v>2587</v>
      </c>
      <c r="G14" s="14"/>
      <c r="I14" s="32"/>
    </row>
    <row r="15" spans="1:9" ht="72.75" customHeight="1" x14ac:dyDescent="0.25">
      <c r="A15" s="116" t="s">
        <v>2588</v>
      </c>
      <c r="B15" s="157" t="s">
        <v>2589</v>
      </c>
      <c r="C15" s="60" t="s">
        <v>2590</v>
      </c>
      <c r="D15" s="132"/>
      <c r="E15" s="233"/>
      <c r="F15" s="49" t="s">
        <v>2591</v>
      </c>
      <c r="G15" s="14"/>
      <c r="I15" s="32"/>
    </row>
    <row r="16" spans="1:9" ht="30.95" customHeight="1" x14ac:dyDescent="0.25">
      <c r="B16" s="58" t="s">
        <v>2592</v>
      </c>
      <c r="C16" s="68" t="s">
        <v>2022</v>
      </c>
      <c r="D16" s="78" t="str">
        <f>IF(COUNTIF(D17:D18,"NO CUMPLE")&gt;0,"NO CUMPLE CONDICIÓN",IF(COUNTIF(D17:D18,"CUMPLE")=0,"NO APLICA","CUMPLE"))</f>
        <v>NO APLICA</v>
      </c>
      <c r="E16" s="335" t="str">
        <f>CONCATENATE(IF(D17="NO CUMPLE",CONCATENATE(E17," / "),""),IF(D18="NO CUMPLE",CONCATENATE(E18," / "),""))</f>
        <v/>
      </c>
      <c r="F16" s="49" t="s">
        <v>2593</v>
      </c>
      <c r="G16" s="14">
        <f>IF(D16="CUMPLE",1,IF(D16="NO CUMPLE CONDICIÓN",2,3))</f>
        <v>3</v>
      </c>
      <c r="I16" s="32"/>
    </row>
    <row r="17" spans="1:9" ht="68.25" customHeight="1" x14ac:dyDescent="0.25">
      <c r="A17" s="114" t="s">
        <v>1890</v>
      </c>
      <c r="B17" s="55" t="s">
        <v>2594</v>
      </c>
      <c r="C17" s="60" t="s">
        <v>2595</v>
      </c>
      <c r="D17" s="132"/>
      <c r="E17" s="233"/>
      <c r="F17" s="49" t="s">
        <v>2593</v>
      </c>
      <c r="G17" s="14"/>
      <c r="I17" s="32"/>
    </row>
    <row r="18" spans="1:9" ht="34.5" x14ac:dyDescent="0.25">
      <c r="A18" s="114" t="s">
        <v>1890</v>
      </c>
      <c r="B18" s="55" t="s">
        <v>2596</v>
      </c>
      <c r="C18" s="60" t="s">
        <v>2597</v>
      </c>
      <c r="D18" s="132"/>
      <c r="E18" s="233"/>
      <c r="F18" s="49" t="s">
        <v>2593</v>
      </c>
      <c r="G18" s="14"/>
      <c r="I18" s="32"/>
    </row>
    <row r="19" spans="1:9" ht="44.25" customHeight="1" x14ac:dyDescent="0.25">
      <c r="B19" s="58" t="s">
        <v>2598</v>
      </c>
      <c r="C19" s="99" t="s">
        <v>2599</v>
      </c>
      <c r="D19" s="78" t="str">
        <f>IF(COUNTIF(D20:D21,"NO CUMPLE")&gt;0,"NO CUMPLE CONDICIÓN",IF(COUNTIF(D20:D21,"CUMPLE")=0,"NO APLICA","CUMPLE"))</f>
        <v>NO APLICA</v>
      </c>
      <c r="E19" s="335" t="str">
        <f>CONCATENATE(IF(D20="NO CUMPLE",CONCATENATE(E20," / "),""),IF(D21="NO CUMPLE",CONCATENATE(E21," / "),""))</f>
        <v/>
      </c>
      <c r="F19" s="49" t="s">
        <v>2600</v>
      </c>
      <c r="G19" s="14">
        <f>IF(D19="CUMPLE",1,IF(D19="NO CUMPLE CONDICIÓN",2,3))</f>
        <v>3</v>
      </c>
      <c r="I19" s="32"/>
    </row>
    <row r="20" spans="1:9" ht="54.75" customHeight="1" x14ac:dyDescent="0.25">
      <c r="A20" s="111" t="s">
        <v>1695</v>
      </c>
      <c r="B20" s="55" t="s">
        <v>2601</v>
      </c>
      <c r="C20" s="60" t="s">
        <v>2602</v>
      </c>
      <c r="D20" s="132"/>
      <c r="E20" s="127"/>
      <c r="F20" s="49" t="s">
        <v>2603</v>
      </c>
      <c r="I20" s="32"/>
    </row>
    <row r="21" spans="1:9" ht="55.5" customHeight="1" x14ac:dyDescent="0.25">
      <c r="A21" s="111" t="s">
        <v>1695</v>
      </c>
      <c r="B21" s="55" t="s">
        <v>2604</v>
      </c>
      <c r="C21" s="60" t="s">
        <v>1741</v>
      </c>
      <c r="D21" s="132"/>
      <c r="E21" s="127"/>
      <c r="F21" s="49" t="s">
        <v>2603</v>
      </c>
      <c r="G21" s="14"/>
      <c r="I21" s="32"/>
    </row>
    <row r="22" spans="1:9" ht="33" customHeight="1" x14ac:dyDescent="0.25">
      <c r="B22" s="58" t="s">
        <v>2605</v>
      </c>
      <c r="C22" s="100" t="s">
        <v>2606</v>
      </c>
      <c r="D22" s="78" t="str">
        <f>IF(COUNTIF(D23:D23,"NO CUMPLE")&gt;0,"NO CUMPLE CONDICIÓN",IF(COUNTIF(D23:D23,"CUMPLE")=0,"NO APLICA","CUMPLE"))</f>
        <v>NO APLICA</v>
      </c>
      <c r="E22" s="335" t="str">
        <f>CONCATENATE(IF(D23="NO CUMPLE",CONCATENATE(E23," / "),""))</f>
        <v/>
      </c>
      <c r="F22" s="49" t="s">
        <v>2607</v>
      </c>
      <c r="G22" s="14">
        <f>IF(D22="CUMPLE",1,IF(D22="NO CUMPLE CONDICIÓN",2,3))</f>
        <v>3</v>
      </c>
      <c r="I22" s="32"/>
    </row>
    <row r="23" spans="1:9" ht="38.25" customHeight="1" thickBot="1" x14ac:dyDescent="0.3">
      <c r="A23" s="111" t="s">
        <v>1695</v>
      </c>
      <c r="B23" s="61" t="s">
        <v>2608</v>
      </c>
      <c r="C23" s="97" t="s">
        <v>2609</v>
      </c>
      <c r="D23" s="169"/>
      <c r="E23" s="128"/>
      <c r="F23" s="49" t="s">
        <v>2607</v>
      </c>
      <c r="G23" s="14"/>
      <c r="I23" s="32"/>
    </row>
    <row r="26" spans="1:9" hidden="1" x14ac:dyDescent="0.25">
      <c r="C26" s="101" t="s">
        <v>1882</v>
      </c>
      <c r="D26" s="32">
        <f>COUNTIF(G3:G23,1)</f>
        <v>0</v>
      </c>
    </row>
    <row r="27" spans="1:9" hidden="1" x14ac:dyDescent="0.25">
      <c r="C27" s="101" t="s">
        <v>1883</v>
      </c>
      <c r="D27" s="32">
        <f>COUNTIF(G3:G23,2)</f>
        <v>0</v>
      </c>
    </row>
    <row r="28" spans="1:9" hidden="1" x14ac:dyDescent="0.25">
      <c r="C28" s="101" t="s">
        <v>1884</v>
      </c>
      <c r="D28" s="32">
        <f>COUNTIF(G3:G23,3)</f>
        <v>4</v>
      </c>
      <c r="F28" s="49"/>
    </row>
  </sheetData>
  <sheetProtection algorithmName="SHA-512" hashValue="IaQ4w98AXFiCNNKXwQjE7pRyZr3/m7GaNjtW18IVMlYxNbQDG6jsFdLq04MWeu/XyvZhohsILwKNoy99dDtJ+A==" saltValue="Tl3e7Kgg9AMX7kKudjzZfQ==" spinCount="100000" sheet="1" formatRows="0" autoFilter="0"/>
  <autoFilter ref="A2:F2" xr:uid="{00000000-0001-0000-0B00-000000000000}"/>
  <mergeCells count="1">
    <mergeCell ref="B1:E1"/>
  </mergeCells>
  <conditionalFormatting sqref="D3">
    <cfRule type="cellIs" dxfId="21" priority="7" operator="equal">
      <formula>"NO CUMPLE CONDICIÓN"</formula>
    </cfRule>
    <cfRule type="cellIs" dxfId="20" priority="8" operator="equal">
      <formula>"No Cumple"</formula>
    </cfRule>
  </conditionalFormatting>
  <conditionalFormatting sqref="D16">
    <cfRule type="cellIs" dxfId="19" priority="5" operator="equal">
      <formula>"NO CUMPLE CONDICIÓN"</formula>
    </cfRule>
    <cfRule type="cellIs" dxfId="18" priority="6" operator="equal">
      <formula>"No Cumple"</formula>
    </cfRule>
  </conditionalFormatting>
  <conditionalFormatting sqref="D19">
    <cfRule type="cellIs" dxfId="17" priority="3" operator="equal">
      <formula>"NO CUMPLE CONDICIÓN"</formula>
    </cfRule>
    <cfRule type="cellIs" dxfId="16" priority="4" operator="equal">
      <formula>"No Cumple"</formula>
    </cfRule>
  </conditionalFormatting>
  <conditionalFormatting sqref="D22">
    <cfRule type="cellIs" dxfId="15" priority="1" operator="equal">
      <formula>"NO CUMPLE CONDICIÓN"</formula>
    </cfRule>
    <cfRule type="cellIs" dxfId="14" priority="2" operator="equal">
      <formula>"No Cumple"</formula>
    </cfRule>
  </conditionalFormatting>
  <dataValidations count="2">
    <dataValidation type="list" allowBlank="1" showInputMessage="1" showErrorMessage="1" sqref="D6" xr:uid="{4C498A86-8296-4A19-9DA4-26864B9E3903}">
      <formula1>"CUMPLE,NO CUMPLE"</formula1>
    </dataValidation>
    <dataValidation type="list" allowBlank="1" showInputMessage="1" showErrorMessage="1" sqref="D23 D17:D18 D20:D21 D4:D5 D7:D15" xr:uid="{4F5F4404-1927-42F5-9D8C-36E33F129DD2}">
      <formula1>"CUMPLE,NO CUMPLE,NO APLICA"</formula1>
    </dataValidation>
  </dataValidations>
  <hyperlinks>
    <hyperlink ref="A1" location="PORTADA!A1" display="Portada" xr:uid="{EFC7CD41-B22D-46C9-886D-9B385B02D919}"/>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0C4D-843C-40EF-BC01-6D0C8E812295}">
  <sheetPr>
    <pageSetUpPr fitToPage="1"/>
  </sheetPr>
  <dimension ref="A1:H36"/>
  <sheetViews>
    <sheetView zoomScaleNormal="100" workbookViewId="0">
      <selection activeCell="H8" sqref="H8"/>
    </sheetView>
  </sheetViews>
  <sheetFormatPr baseColWidth="10" defaultColWidth="11.42578125" defaultRowHeight="15" x14ac:dyDescent="0.25"/>
  <cols>
    <col min="1" max="1" width="8.140625" style="112" customWidth="1"/>
    <col min="2" max="2" width="10.42578125" style="14" customWidth="1"/>
    <col min="3" max="3" width="70.28515625" style="29" customWidth="1"/>
    <col min="4" max="4" width="19.85546875" customWidth="1"/>
    <col min="5" max="5" width="70.7109375" customWidth="1"/>
    <col min="6" max="6" width="41.140625" customWidth="1"/>
    <col min="7" max="7" width="11.42578125" hidden="1" customWidth="1"/>
    <col min="8" max="8" width="33.42578125" style="51" customWidth="1"/>
  </cols>
  <sheetData>
    <row r="1" spans="1:8" s="34" customFormat="1" ht="21" customHeight="1" thickBot="1" x14ac:dyDescent="0.3">
      <c r="A1" s="264" t="s">
        <v>1684</v>
      </c>
      <c r="B1" s="420" t="s">
        <v>2610</v>
      </c>
      <c r="C1" s="421"/>
      <c r="D1" s="421"/>
      <c r="E1" s="422"/>
      <c r="F1" s="52"/>
      <c r="G1" s="31"/>
      <c r="H1" s="30"/>
    </row>
    <row r="2" spans="1:8" s="32" customFormat="1" ht="74.25" customHeight="1" thickBot="1" x14ac:dyDescent="0.3">
      <c r="A2" s="123" t="s">
        <v>1686</v>
      </c>
      <c r="B2" s="62" t="s">
        <v>1687</v>
      </c>
      <c r="C2" s="64" t="s">
        <v>1688</v>
      </c>
      <c r="D2" s="275" t="s">
        <v>1689</v>
      </c>
      <c r="E2" s="276" t="s">
        <v>1690</v>
      </c>
      <c r="F2" s="33" t="s">
        <v>1691</v>
      </c>
      <c r="G2" s="31"/>
    </row>
    <row r="3" spans="1:8" ht="39" customHeight="1" x14ac:dyDescent="0.25">
      <c r="B3" s="54" t="s">
        <v>2611</v>
      </c>
      <c r="C3" s="159" t="s">
        <v>2612</v>
      </c>
      <c r="D3" s="77" t="str">
        <f>IF(COUNTIF(D6:D14,"NO CUMPLE")&gt;0,"NO CUMPLE CONDICIÓN",IF(COUNTIF(D6:D14,"CUMPLE")=0,"NO APLICA","CUMPLE"))</f>
        <v>NO APLICA</v>
      </c>
      <c r="E3" s="223" t="str">
        <f>CONCATENATE(IF(D6="NO CUMPLE",CONCATENATE(E6," / "),""),IF(D7="NO CUMPLE",CONCATENATE(E7," / "),""),IF(D8="NO CUMPLE",CONCATENATE(E8," / "),""),IF(D9="NO CUMPLE",CONCATENATE(E9," / "),""),IF(D10="NO CUMPLE",CONCATENATE(E10," / "),""),IF(D11="NO CUMPLE",CONCATENATE(E11," / "),""),IF(D12="NO CUMPLE",CONCATENATE(E12," / "),""),IF(D13="NO CUMPLE",CONCATENATE(E13," / "),""),IF(D14="NO CUMPLE",CONCATENATE(E14," / "),""))</f>
        <v/>
      </c>
      <c r="F3" s="47" t="s">
        <v>2613</v>
      </c>
      <c r="G3" s="36">
        <f>IF(D3="CUMPLE",1,IF(D3="NO CUMPLE CONDICIÓN",2,3))</f>
        <v>3</v>
      </c>
    </row>
    <row r="4" spans="1:8" ht="39" customHeight="1" x14ac:dyDescent="0.25">
      <c r="B4" s="58" t="s">
        <v>2611</v>
      </c>
      <c r="C4" s="99" t="s">
        <v>2612</v>
      </c>
      <c r="D4" s="78" t="str">
        <f>IF(COUNTIF(D15:D21,"NO CUMPLE")&gt;0,"NO CUMPLE CONDICIÓN",IF(COUNTIF(D15:D21,"CUMPLE")=0,"NO APLICA","CUMPLE"))</f>
        <v>NO APLICA</v>
      </c>
      <c r="E4" s="73" t="str">
        <f>CONCATENATE(IF(D15="NO CUMPLE",CONCATENATE(E15," / "),""),IF(D16="NO CUMPLE",CONCATENATE(E16," / "),""),IF(D17="NO CUMPLE",CONCATENATE(E17," / "),""),IF(D18="NO CUMPLE",CONCATENATE(E18," / "),""),CONCATENATE(IF(D19="NO CUMPLE",CONCATENATE(E19," / "),""),IF(D20="NO CUMPLE",CONCATENATE(E20," / "),""),IF(D21="NO CUMPLE",CONCATENATE(E21," / "),"")))</f>
        <v/>
      </c>
      <c r="F4" s="47" t="s">
        <v>2613</v>
      </c>
      <c r="G4" s="36">
        <f>IF(D4="CUMPLE",1,IF(D4="NO CUMPLE CONDICIÓN",2,3))</f>
        <v>3</v>
      </c>
    </row>
    <row r="5" spans="1:8" ht="59.25" customHeight="1" x14ac:dyDescent="0.25">
      <c r="B5" s="93"/>
      <c r="C5" s="95" t="s">
        <v>2614</v>
      </c>
      <c r="D5" s="258"/>
      <c r="E5" s="350"/>
      <c r="F5" s="49"/>
      <c r="G5" s="36"/>
    </row>
    <row r="6" spans="1:8" ht="42.75" x14ac:dyDescent="0.25">
      <c r="A6" s="115" t="s">
        <v>2084</v>
      </c>
      <c r="B6" s="55" t="s">
        <v>2615</v>
      </c>
      <c r="C6" s="60" t="s">
        <v>2616</v>
      </c>
      <c r="D6" s="132"/>
      <c r="E6" s="127"/>
      <c r="F6" s="49" t="s">
        <v>2617</v>
      </c>
      <c r="G6" s="36"/>
    </row>
    <row r="7" spans="1:8" ht="42.75" x14ac:dyDescent="0.25">
      <c r="A7" s="115" t="s">
        <v>2084</v>
      </c>
      <c r="B7" s="55" t="s">
        <v>2618</v>
      </c>
      <c r="C7" s="60" t="s">
        <v>2619</v>
      </c>
      <c r="D7" s="132"/>
      <c r="E7" s="127"/>
      <c r="F7" s="49" t="s">
        <v>2620</v>
      </c>
      <c r="G7" s="36"/>
    </row>
    <row r="8" spans="1:8" ht="34.5" x14ac:dyDescent="0.25">
      <c r="A8" s="115" t="s">
        <v>2084</v>
      </c>
      <c r="B8" s="55" t="s">
        <v>2621</v>
      </c>
      <c r="C8" s="69" t="s">
        <v>2622</v>
      </c>
      <c r="D8" s="132"/>
      <c r="E8" s="127"/>
      <c r="F8" s="49" t="s">
        <v>2623</v>
      </c>
      <c r="G8" s="36"/>
    </row>
    <row r="9" spans="1:8" ht="42.75" x14ac:dyDescent="0.25">
      <c r="A9" s="115" t="s">
        <v>2084</v>
      </c>
      <c r="B9" s="55" t="s">
        <v>2624</v>
      </c>
      <c r="C9" s="69" t="s">
        <v>2625</v>
      </c>
      <c r="D9" s="132"/>
      <c r="E9" s="127"/>
      <c r="F9" s="49" t="s">
        <v>2626</v>
      </c>
      <c r="G9" s="36"/>
    </row>
    <row r="10" spans="1:8" ht="42.75" x14ac:dyDescent="0.25">
      <c r="A10" s="115" t="s">
        <v>2084</v>
      </c>
      <c r="B10" s="55" t="s">
        <v>2627</v>
      </c>
      <c r="C10" s="60" t="s">
        <v>2628</v>
      </c>
      <c r="D10" s="132"/>
      <c r="E10" s="127"/>
      <c r="F10" s="49" t="s">
        <v>2629</v>
      </c>
      <c r="G10" s="36"/>
    </row>
    <row r="11" spans="1:8" ht="57" x14ac:dyDescent="0.25">
      <c r="A11" s="115" t="s">
        <v>2084</v>
      </c>
      <c r="B11" s="55" t="s">
        <v>2630</v>
      </c>
      <c r="C11" s="60" t="s">
        <v>2631</v>
      </c>
      <c r="D11" s="132"/>
      <c r="E11" s="127"/>
      <c r="F11" s="49" t="s">
        <v>2632</v>
      </c>
      <c r="G11" s="36"/>
    </row>
    <row r="12" spans="1:8" ht="57" x14ac:dyDescent="0.25">
      <c r="A12" s="115" t="s">
        <v>2084</v>
      </c>
      <c r="B12" s="55" t="s">
        <v>2633</v>
      </c>
      <c r="C12" s="60" t="s">
        <v>2634</v>
      </c>
      <c r="D12" s="132"/>
      <c r="E12" s="127"/>
      <c r="F12" s="49" t="s">
        <v>2620</v>
      </c>
      <c r="G12" s="36"/>
    </row>
    <row r="13" spans="1:8" ht="185.25" x14ac:dyDescent="0.25">
      <c r="A13" s="114" t="s">
        <v>1890</v>
      </c>
      <c r="B13" s="55" t="s">
        <v>2635</v>
      </c>
      <c r="C13" s="60" t="s">
        <v>2636</v>
      </c>
      <c r="D13" s="132"/>
      <c r="E13" s="127"/>
      <c r="F13" s="49" t="s">
        <v>2637</v>
      </c>
      <c r="G13" s="36"/>
      <c r="H13" s="327"/>
    </row>
    <row r="14" spans="1:8" ht="110.45" customHeight="1" x14ac:dyDescent="0.25">
      <c r="A14" s="114" t="s">
        <v>1890</v>
      </c>
      <c r="B14" s="55" t="s">
        <v>2638</v>
      </c>
      <c r="C14" s="60" t="s">
        <v>2639</v>
      </c>
      <c r="D14" s="132"/>
      <c r="E14" s="127"/>
      <c r="F14" s="49" t="s">
        <v>2640</v>
      </c>
      <c r="G14" s="36"/>
      <c r="H14" s="327"/>
    </row>
    <row r="15" spans="1:8" s="51" customFormat="1" ht="60.75" customHeight="1" x14ac:dyDescent="0.2">
      <c r="A15" s="115" t="s">
        <v>2084</v>
      </c>
      <c r="B15" s="55" t="s">
        <v>2641</v>
      </c>
      <c r="C15" s="60" t="s">
        <v>2642</v>
      </c>
      <c r="D15" s="132"/>
      <c r="E15" s="127"/>
      <c r="F15" s="49" t="s">
        <v>2643</v>
      </c>
      <c r="G15" s="36"/>
    </row>
    <row r="16" spans="1:8" s="51" customFormat="1" ht="71.25" customHeight="1" x14ac:dyDescent="0.2">
      <c r="A16" s="115" t="s">
        <v>2084</v>
      </c>
      <c r="B16" s="55" t="s">
        <v>2644</v>
      </c>
      <c r="C16" s="60" t="s">
        <v>2645</v>
      </c>
      <c r="D16" s="132"/>
      <c r="E16" s="127"/>
      <c r="F16" s="49" t="s">
        <v>2643</v>
      </c>
      <c r="G16" s="36"/>
    </row>
    <row r="17" spans="1:8" s="51" customFormat="1" ht="69.75" customHeight="1" x14ac:dyDescent="0.2">
      <c r="A17" s="115" t="s">
        <v>2084</v>
      </c>
      <c r="B17" s="55" t="s">
        <v>2646</v>
      </c>
      <c r="C17" s="60" t="s">
        <v>2647</v>
      </c>
      <c r="D17" s="132"/>
      <c r="E17" s="127"/>
      <c r="F17" s="49" t="s">
        <v>2648</v>
      </c>
      <c r="G17" s="36"/>
    </row>
    <row r="18" spans="1:8" s="51" customFormat="1" ht="69" customHeight="1" x14ac:dyDescent="0.2">
      <c r="A18" s="115" t="s">
        <v>2084</v>
      </c>
      <c r="B18" s="55" t="s">
        <v>2649</v>
      </c>
      <c r="C18" s="60" t="s">
        <v>2650</v>
      </c>
      <c r="D18" s="132"/>
      <c r="E18" s="127"/>
      <c r="F18" s="47" t="s">
        <v>2648</v>
      </c>
      <c r="G18" s="36"/>
      <c r="H18" s="328"/>
    </row>
    <row r="19" spans="1:8" s="51" customFormat="1" ht="78.599999999999994" customHeight="1" x14ac:dyDescent="0.25">
      <c r="A19" s="114" t="s">
        <v>1890</v>
      </c>
      <c r="B19" s="55" t="s">
        <v>2651</v>
      </c>
      <c r="C19" s="60" t="s">
        <v>2652</v>
      </c>
      <c r="D19" s="132"/>
      <c r="E19" s="127"/>
      <c r="F19" s="49" t="s">
        <v>2653</v>
      </c>
      <c r="G19" s="36"/>
      <c r="H19" s="327"/>
    </row>
    <row r="20" spans="1:8" s="51" customFormat="1" ht="69.599999999999994" customHeight="1" x14ac:dyDescent="0.25">
      <c r="A20" s="114" t="s">
        <v>1890</v>
      </c>
      <c r="B20" s="55" t="s">
        <v>2654</v>
      </c>
      <c r="C20" s="60" t="s">
        <v>2655</v>
      </c>
      <c r="D20" s="132"/>
      <c r="E20" s="127"/>
      <c r="F20" s="49" t="s">
        <v>2653</v>
      </c>
      <c r="G20" s="36"/>
      <c r="H20" s="327"/>
    </row>
    <row r="21" spans="1:8" s="51" customFormat="1" ht="81.75" customHeight="1" x14ac:dyDescent="0.25">
      <c r="A21" s="114" t="s">
        <v>1890</v>
      </c>
      <c r="B21" s="55" t="s">
        <v>2656</v>
      </c>
      <c r="C21" s="60" t="s">
        <v>2657</v>
      </c>
      <c r="D21" s="132"/>
      <c r="E21" s="127"/>
      <c r="F21" s="49" t="s">
        <v>2658</v>
      </c>
      <c r="G21" s="36"/>
      <c r="H21" s="327"/>
    </row>
    <row r="22" spans="1:8" s="51" customFormat="1" ht="33" customHeight="1" x14ac:dyDescent="0.2">
      <c r="A22" s="112"/>
      <c r="B22" s="58" t="s">
        <v>2659</v>
      </c>
      <c r="C22" s="68" t="s">
        <v>2660</v>
      </c>
      <c r="D22" s="78" t="str">
        <f>IF(COUNTIF(D23:D26,"NO CUMPLE")&gt;0,"NO CUMPLE CONDICIÓN",IF(COUNTIF(D23:D26,"CUMPLE")=0,"NO APLICA","CUMPLE"))</f>
        <v>NO APLICA</v>
      </c>
      <c r="E22" s="335" t="str">
        <f>CONCATENATE(IF(D23="NO CUMPLE",CONCATENATE(E23," / "),""),IF(D24="NO CUMPLE",CONCATENATE(E24," / "),""),IF(D25="NO CUMPLE",CONCATENATE(E25," / "),""),IF(D26="NO CUMPLE",CONCATENATE(E26," / "),""))</f>
        <v/>
      </c>
      <c r="F22" s="47" t="s">
        <v>2661</v>
      </c>
      <c r="G22" s="36">
        <f t="shared" ref="G22:G30" si="0">IF(D22="CUMPLE",1,IF(D22="NO CUMPLE CONDICIÓN",2,3))</f>
        <v>3</v>
      </c>
      <c r="H22" s="328"/>
    </row>
    <row r="23" spans="1:8" s="51" customFormat="1" ht="62.25" customHeight="1" x14ac:dyDescent="0.2">
      <c r="A23" s="114" t="s">
        <v>1890</v>
      </c>
      <c r="B23" s="55" t="s">
        <v>2662</v>
      </c>
      <c r="C23" s="60" t="s">
        <v>2038</v>
      </c>
      <c r="D23" s="132"/>
      <c r="E23" s="127"/>
      <c r="F23" s="49" t="s">
        <v>2039</v>
      </c>
      <c r="G23" s="36"/>
      <c r="H23" s="328"/>
    </row>
    <row r="24" spans="1:8" s="51" customFormat="1" ht="66" customHeight="1" x14ac:dyDescent="0.2">
      <c r="A24" s="114" t="s">
        <v>1890</v>
      </c>
      <c r="B24" s="55" t="s">
        <v>2663</v>
      </c>
      <c r="C24" s="60" t="s">
        <v>2041</v>
      </c>
      <c r="D24" s="132"/>
      <c r="E24" s="127"/>
      <c r="F24" s="49" t="s">
        <v>2039</v>
      </c>
      <c r="G24" s="36"/>
      <c r="H24" s="328"/>
    </row>
    <row r="25" spans="1:8" s="51" customFormat="1" ht="75" x14ac:dyDescent="0.2">
      <c r="A25" s="114" t="s">
        <v>1890</v>
      </c>
      <c r="B25" s="55" t="s">
        <v>2664</v>
      </c>
      <c r="C25" s="69" t="s">
        <v>2043</v>
      </c>
      <c r="D25" s="132"/>
      <c r="E25" s="127"/>
      <c r="F25" s="49" t="s">
        <v>2039</v>
      </c>
      <c r="G25" s="36"/>
      <c r="H25" s="328"/>
    </row>
    <row r="26" spans="1:8" s="51" customFormat="1" ht="53.1" customHeight="1" x14ac:dyDescent="0.2">
      <c r="A26" s="114" t="s">
        <v>1890</v>
      </c>
      <c r="B26" s="55" t="s">
        <v>2665</v>
      </c>
      <c r="C26" s="263" t="s">
        <v>2049</v>
      </c>
      <c r="D26" s="132"/>
      <c r="E26" s="127"/>
      <c r="F26" s="49" t="s">
        <v>2039</v>
      </c>
      <c r="G26" s="36"/>
      <c r="H26" s="328"/>
    </row>
    <row r="27" spans="1:8" s="51" customFormat="1" ht="33" customHeight="1" x14ac:dyDescent="0.2">
      <c r="A27" s="112"/>
      <c r="B27" s="58" t="s">
        <v>2666</v>
      </c>
      <c r="C27" s="99" t="s">
        <v>2606</v>
      </c>
      <c r="D27" s="78" t="str">
        <f>IF(COUNTIF(D28:D29,"NO CUMPLE")&gt;0,"NO CUMPLE CONDICIÓN",IF(COUNTIF(D28:D29,"CUMPLE")=0,"NO APLICA","CUMPLE"))</f>
        <v>NO APLICA</v>
      </c>
      <c r="E27" s="335" t="str">
        <f>CONCATENATE(IF(D28="NO CUMPLE",CONCATENATE(E28," / "),""),IF(D29="NO CUMPLE",CONCATENATE(E29," / "),""))</f>
        <v/>
      </c>
      <c r="F27" s="47" t="s">
        <v>2667</v>
      </c>
      <c r="G27" s="36">
        <f t="shared" si="0"/>
        <v>3</v>
      </c>
      <c r="H27" s="328"/>
    </row>
    <row r="28" spans="1:8" s="51" customFormat="1" ht="45.75" customHeight="1" x14ac:dyDescent="0.2">
      <c r="A28" s="111" t="s">
        <v>1695</v>
      </c>
      <c r="B28" s="55" t="s">
        <v>2668</v>
      </c>
      <c r="C28" s="60" t="s">
        <v>2669</v>
      </c>
      <c r="D28" s="132"/>
      <c r="E28" s="127"/>
      <c r="F28" s="49" t="s">
        <v>2607</v>
      </c>
      <c r="G28" s="36"/>
    </row>
    <row r="29" spans="1:8" s="51" customFormat="1" ht="44.25" customHeight="1" x14ac:dyDescent="0.2">
      <c r="A29" s="111" t="s">
        <v>1695</v>
      </c>
      <c r="B29" s="55" t="s">
        <v>2670</v>
      </c>
      <c r="C29" s="60" t="s">
        <v>2671</v>
      </c>
      <c r="D29" s="132"/>
      <c r="E29" s="127"/>
      <c r="F29" s="49" t="s">
        <v>2607</v>
      </c>
      <c r="G29" s="36"/>
    </row>
    <row r="30" spans="1:8" s="51" customFormat="1" ht="28.5" customHeight="1" x14ac:dyDescent="0.2">
      <c r="A30" s="112"/>
      <c r="B30" s="58" t="s">
        <v>2672</v>
      </c>
      <c r="C30" s="99" t="s">
        <v>2673</v>
      </c>
      <c r="D30" s="78" t="str">
        <f>IF(COUNTIF(D31:D31,"NO CUMPLE")&gt;0,"NO CUMPLE CONDICIÓN",IF(COUNTIF(D31:D31,"CUMPLE")=0,"NO APLICA","CUMPLE"))</f>
        <v>NO APLICA</v>
      </c>
      <c r="E30" s="335" t="str">
        <f>CONCATENATE(IF(D31="NO CUMPLE",CONCATENATE(E31," / "),""),)</f>
        <v/>
      </c>
      <c r="F30" s="47" t="s">
        <v>2674</v>
      </c>
      <c r="G30" s="36">
        <f t="shared" si="0"/>
        <v>3</v>
      </c>
    </row>
    <row r="31" spans="1:8" ht="66" customHeight="1" thickBot="1" x14ac:dyDescent="0.3">
      <c r="A31" s="111" t="s">
        <v>1695</v>
      </c>
      <c r="B31" s="61" t="s">
        <v>2675</v>
      </c>
      <c r="C31" s="97" t="s">
        <v>1867</v>
      </c>
      <c r="D31" s="169"/>
      <c r="E31" s="128"/>
      <c r="F31" s="49" t="s">
        <v>2676</v>
      </c>
      <c r="G31" s="36"/>
      <c r="H31"/>
    </row>
    <row r="34" spans="3:4" hidden="1" x14ac:dyDescent="0.25">
      <c r="C34" s="101" t="s">
        <v>1882</v>
      </c>
      <c r="D34">
        <f>COUNTIF(G3:G31,1)</f>
        <v>0</v>
      </c>
    </row>
    <row r="35" spans="3:4" hidden="1" x14ac:dyDescent="0.25">
      <c r="C35" s="101" t="s">
        <v>1883</v>
      </c>
      <c r="D35">
        <f>COUNTIF(G3:G31,2)</f>
        <v>0</v>
      </c>
    </row>
    <row r="36" spans="3:4" hidden="1" x14ac:dyDescent="0.25">
      <c r="C36" s="101" t="s">
        <v>1884</v>
      </c>
      <c r="D36">
        <f>COUNTIF(G3:G31,3)</f>
        <v>5</v>
      </c>
    </row>
  </sheetData>
  <sheetProtection algorithmName="SHA-512" hashValue="Ct6SdaOQujyYpqTCj6Hc0QFt5FTkVqoKzwok8/nKArHKcO4NourSO11XlYsdrglzELMs7xKgfJktw5nUiTHlhA==" saltValue="cf3SPgJlxwFQgHcSNXjbPw==" spinCount="100000" sheet="1" formatRows="0" autoFilter="0"/>
  <mergeCells count="1">
    <mergeCell ref="B1:E1"/>
  </mergeCells>
  <conditionalFormatting sqref="D3:D4">
    <cfRule type="cellIs" dxfId="13" priority="7" operator="equal">
      <formula>"NO CUMPLE CONDICIÓN"</formula>
    </cfRule>
    <cfRule type="cellIs" dxfId="12" priority="8" operator="equal">
      <formula>"No Cumple"</formula>
    </cfRule>
  </conditionalFormatting>
  <conditionalFormatting sqref="D22">
    <cfRule type="cellIs" dxfId="11" priority="5" operator="equal">
      <formula>"NO CUMPLE CONDICIÓN"</formula>
    </cfRule>
    <cfRule type="cellIs" dxfId="10" priority="6" operator="equal">
      <formula>"No Cumple"</formula>
    </cfRule>
  </conditionalFormatting>
  <conditionalFormatting sqref="D27">
    <cfRule type="cellIs" dxfId="9" priority="3" operator="equal">
      <formula>"NO CUMPLE CONDICIÓN"</formula>
    </cfRule>
    <cfRule type="cellIs" dxfId="8" priority="4" operator="equal">
      <formula>"No Cumple"</formula>
    </cfRule>
  </conditionalFormatting>
  <conditionalFormatting sqref="D30">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6:D21 D23:D26 D28:D29 D31" xr:uid="{9B3C093F-AAD5-4884-BE9F-B49828B67BAB}">
      <formula1>"CUMPLE,NO CUMPLE,NO APLICA"</formula1>
    </dataValidation>
  </dataValidations>
  <hyperlinks>
    <hyperlink ref="A1" location="PORTADA!A1" display="Portada" xr:uid="{1A022401-172F-4F9D-B06D-8082E79783BF}"/>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rgb="FFFFCCCC"/>
    <pageSetUpPr fitToPage="1"/>
  </sheetPr>
  <dimension ref="A1:AL13"/>
  <sheetViews>
    <sheetView workbookViewId="0">
      <selection activeCell="H8" sqref="H8"/>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8" ht="24.75" customHeight="1" thickBot="1" x14ac:dyDescent="0.3">
      <c r="A1" s="432" t="s">
        <v>2677</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c r="AL1" s="434"/>
    </row>
    <row r="2" spans="1:38" s="14" customFormat="1" ht="60" customHeight="1" x14ac:dyDescent="0.25">
      <c r="A2" s="435" t="s">
        <v>1595</v>
      </c>
      <c r="B2" s="437" t="s">
        <v>2678</v>
      </c>
      <c r="C2" s="439" t="s">
        <v>2679</v>
      </c>
      <c r="D2" s="437" t="s">
        <v>2680</v>
      </c>
      <c r="E2" s="439" t="s">
        <v>2681</v>
      </c>
      <c r="F2" s="439"/>
      <c r="G2" s="439" t="s">
        <v>2682</v>
      </c>
      <c r="H2" s="441" t="s">
        <v>2683</v>
      </c>
      <c r="I2" s="439" t="s">
        <v>2684</v>
      </c>
      <c r="J2" s="443" t="s">
        <v>2685</v>
      </c>
      <c r="K2" s="443" t="s">
        <v>2686</v>
      </c>
      <c r="L2" s="443" t="s">
        <v>2687</v>
      </c>
      <c r="M2" s="170" t="s">
        <v>2688</v>
      </c>
      <c r="N2" s="170" t="s">
        <v>2689</v>
      </c>
      <c r="O2" s="426" t="s">
        <v>2690</v>
      </c>
      <c r="P2" s="428" t="s">
        <v>2691</v>
      </c>
      <c r="Q2" s="428"/>
      <c r="R2" s="428"/>
      <c r="S2" s="428"/>
      <c r="T2" s="428"/>
      <c r="U2" s="429" t="s">
        <v>2692</v>
      </c>
      <c r="V2" s="429"/>
      <c r="W2" s="429"/>
      <c r="X2" s="429"/>
      <c r="Y2" s="429"/>
      <c r="Z2" s="429"/>
      <c r="AA2" s="429"/>
      <c r="AB2" s="429"/>
      <c r="AC2" s="429"/>
      <c r="AD2" s="429"/>
      <c r="AE2" s="430" t="s">
        <v>2693</v>
      </c>
      <c r="AF2" s="445" t="s">
        <v>2694</v>
      </c>
      <c r="AG2" s="445"/>
      <c r="AH2" s="445"/>
      <c r="AI2" s="446" t="s">
        <v>2695</v>
      </c>
      <c r="AJ2" s="446"/>
      <c r="AK2" s="446"/>
      <c r="AL2" s="447" t="s">
        <v>2696</v>
      </c>
    </row>
    <row r="3" spans="1:38" s="14" customFormat="1" ht="123.75" thickBot="1" x14ac:dyDescent="0.3">
      <c r="A3" s="436"/>
      <c r="B3" s="438"/>
      <c r="C3" s="440"/>
      <c r="D3" s="438"/>
      <c r="E3" s="172" t="s">
        <v>2697</v>
      </c>
      <c r="F3" s="171" t="s">
        <v>2698</v>
      </c>
      <c r="G3" s="440"/>
      <c r="H3" s="442"/>
      <c r="I3" s="440"/>
      <c r="J3" s="444"/>
      <c r="K3" s="444"/>
      <c r="L3" s="444"/>
      <c r="M3" s="172" t="s">
        <v>2697</v>
      </c>
      <c r="N3" s="171" t="s">
        <v>2698</v>
      </c>
      <c r="O3" s="427"/>
      <c r="P3" s="173" t="s">
        <v>2699</v>
      </c>
      <c r="Q3" s="174" t="s">
        <v>2700</v>
      </c>
      <c r="R3" s="174" t="s">
        <v>2701</v>
      </c>
      <c r="S3" s="174" t="s">
        <v>2702</v>
      </c>
      <c r="T3" s="174" t="s">
        <v>2703</v>
      </c>
      <c r="U3" s="175" t="s">
        <v>2699</v>
      </c>
      <c r="V3" s="176" t="s">
        <v>2700</v>
      </c>
      <c r="W3" s="176" t="s">
        <v>2704</v>
      </c>
      <c r="X3" s="177" t="s">
        <v>2705</v>
      </c>
      <c r="Y3" s="177" t="s">
        <v>2706</v>
      </c>
      <c r="Z3" s="175" t="s">
        <v>2699</v>
      </c>
      <c r="AA3" s="176" t="s">
        <v>2700</v>
      </c>
      <c r="AB3" s="176" t="s">
        <v>2707</v>
      </c>
      <c r="AC3" s="177" t="s">
        <v>2705</v>
      </c>
      <c r="AD3" s="177" t="s">
        <v>2708</v>
      </c>
      <c r="AE3" s="431"/>
      <c r="AF3" s="178" t="s">
        <v>2709</v>
      </c>
      <c r="AG3" s="179" t="s">
        <v>2710</v>
      </c>
      <c r="AH3" s="178" t="s">
        <v>2711</v>
      </c>
      <c r="AI3" s="180" t="s">
        <v>2712</v>
      </c>
      <c r="AJ3" s="180" t="s">
        <v>2713</v>
      </c>
      <c r="AK3" s="180" t="s">
        <v>2714</v>
      </c>
      <c r="AL3" s="448"/>
    </row>
    <row r="4" spans="1:38" x14ac:dyDescent="0.25">
      <c r="A4" s="206"/>
      <c r="B4" s="207"/>
      <c r="C4" s="208"/>
      <c r="D4" s="209"/>
      <c r="E4" s="206"/>
      <c r="F4" s="208"/>
      <c r="G4" s="210"/>
      <c r="H4" s="206"/>
      <c r="I4" s="206"/>
      <c r="J4" s="206"/>
      <c r="K4" s="206"/>
      <c r="L4" s="206"/>
      <c r="M4" s="206"/>
      <c r="N4" s="208"/>
      <c r="O4" s="206"/>
      <c r="P4" s="211"/>
      <c r="Q4" s="206"/>
      <c r="R4" s="208"/>
      <c r="S4" s="208"/>
      <c r="T4" s="212"/>
      <c r="U4" s="206"/>
      <c r="V4" s="206"/>
      <c r="W4" s="212"/>
      <c r="X4" s="212"/>
      <c r="Y4" s="206"/>
      <c r="Z4" s="206"/>
      <c r="AA4" s="206"/>
      <c r="AB4" s="212"/>
      <c r="AC4" s="212"/>
      <c r="AD4" s="206"/>
      <c r="AE4" s="206"/>
      <c r="AF4" s="208"/>
      <c r="AG4" s="208"/>
      <c r="AH4" s="212"/>
      <c r="AI4" s="212"/>
      <c r="AJ4" s="212"/>
      <c r="AK4" s="206"/>
      <c r="AL4" s="213"/>
    </row>
    <row r="5" spans="1:38" x14ac:dyDescent="0.25">
      <c r="A5" s="214"/>
      <c r="B5" s="215"/>
      <c r="C5" s="216"/>
      <c r="D5" s="217"/>
      <c r="E5" s="214"/>
      <c r="F5" s="216"/>
      <c r="G5" s="218"/>
      <c r="H5" s="214"/>
      <c r="I5" s="214"/>
      <c r="J5" s="214"/>
      <c r="K5" s="214"/>
      <c r="L5" s="214"/>
      <c r="M5" s="214"/>
      <c r="N5" s="216"/>
      <c r="O5" s="214"/>
      <c r="P5" s="219"/>
      <c r="Q5" s="214"/>
      <c r="R5" s="216"/>
      <c r="S5" s="216"/>
      <c r="T5" s="220"/>
      <c r="U5" s="214"/>
      <c r="V5" s="214"/>
      <c r="W5" s="216"/>
      <c r="X5" s="216"/>
      <c r="Y5" s="215"/>
      <c r="Z5" s="214"/>
      <c r="AA5" s="214"/>
      <c r="AB5" s="216"/>
      <c r="AC5" s="216"/>
      <c r="AD5" s="215"/>
      <c r="AE5" s="214"/>
      <c r="AF5" s="215"/>
      <c r="AG5" s="215"/>
      <c r="AH5" s="216"/>
      <c r="AI5" s="216"/>
      <c r="AJ5" s="216"/>
      <c r="AK5" s="215"/>
      <c r="AL5" s="221"/>
    </row>
    <row r="6" spans="1:38" x14ac:dyDescent="0.25">
      <c r="A6" s="214"/>
      <c r="B6" s="215"/>
      <c r="C6" s="216"/>
      <c r="D6" s="217"/>
      <c r="E6" s="214"/>
      <c r="F6" s="216"/>
      <c r="G6" s="218"/>
      <c r="H6" s="214"/>
      <c r="I6" s="214"/>
      <c r="J6" s="214"/>
      <c r="K6" s="214"/>
      <c r="L6" s="214"/>
      <c r="M6" s="214"/>
      <c r="N6" s="216"/>
      <c r="O6" s="214"/>
      <c r="P6" s="219"/>
      <c r="Q6" s="214"/>
      <c r="R6" s="216"/>
      <c r="S6" s="216"/>
      <c r="T6" s="220"/>
      <c r="U6" s="214"/>
      <c r="V6" s="214"/>
      <c r="W6" s="216"/>
      <c r="X6" s="216"/>
      <c r="Y6" s="215"/>
      <c r="Z6" s="214"/>
      <c r="AA6" s="214"/>
      <c r="AB6" s="216"/>
      <c r="AC6" s="216"/>
      <c r="AD6" s="215"/>
      <c r="AE6" s="214"/>
      <c r="AF6" s="215"/>
      <c r="AG6" s="215"/>
      <c r="AH6" s="216"/>
      <c r="AI6" s="216"/>
      <c r="AJ6" s="216"/>
      <c r="AK6" s="215"/>
      <c r="AL6" s="221"/>
    </row>
    <row r="7" spans="1:38" x14ac:dyDescent="0.25">
      <c r="A7" s="214"/>
      <c r="B7" s="215"/>
      <c r="C7" s="216"/>
      <c r="D7" s="217"/>
      <c r="E7" s="214"/>
      <c r="F7" s="216"/>
      <c r="G7" s="218"/>
      <c r="H7" s="214"/>
      <c r="I7" s="214"/>
      <c r="J7" s="214"/>
      <c r="K7" s="214"/>
      <c r="L7" s="214"/>
      <c r="M7" s="214"/>
      <c r="N7" s="216"/>
      <c r="O7" s="214"/>
      <c r="P7" s="219"/>
      <c r="Q7" s="214"/>
      <c r="R7" s="216"/>
      <c r="S7" s="216"/>
      <c r="T7" s="220"/>
      <c r="U7" s="214"/>
      <c r="V7" s="214"/>
      <c r="W7" s="216"/>
      <c r="X7" s="216"/>
      <c r="Y7" s="215"/>
      <c r="Z7" s="214"/>
      <c r="AA7" s="214"/>
      <c r="AB7" s="216"/>
      <c r="AC7" s="216"/>
      <c r="AD7" s="215"/>
      <c r="AE7" s="214"/>
      <c r="AF7" s="215"/>
      <c r="AG7" s="215"/>
      <c r="AH7" s="216"/>
      <c r="AI7" s="216"/>
      <c r="AJ7" s="216"/>
      <c r="AK7" s="215"/>
      <c r="AL7" s="221"/>
    </row>
    <row r="8" spans="1:38" x14ac:dyDescent="0.25">
      <c r="A8" s="214"/>
      <c r="B8" s="215"/>
      <c r="C8" s="216"/>
      <c r="D8" s="217"/>
      <c r="E8" s="214"/>
      <c r="F8" s="216"/>
      <c r="G8" s="218"/>
      <c r="H8" s="214"/>
      <c r="I8" s="214"/>
      <c r="J8" s="214"/>
      <c r="K8" s="214"/>
      <c r="L8" s="214"/>
      <c r="M8" s="214"/>
      <c r="N8" s="216"/>
      <c r="O8" s="214"/>
      <c r="P8" s="219"/>
      <c r="Q8" s="214"/>
      <c r="R8" s="216"/>
      <c r="S8" s="216"/>
      <c r="T8" s="220"/>
      <c r="U8" s="214"/>
      <c r="V8" s="214"/>
      <c r="W8" s="216"/>
      <c r="X8" s="216"/>
      <c r="Y8" s="215"/>
      <c r="Z8" s="214"/>
      <c r="AA8" s="214"/>
      <c r="AB8" s="216"/>
      <c r="AC8" s="216"/>
      <c r="AD8" s="215"/>
      <c r="AE8" s="214"/>
      <c r="AF8" s="215"/>
      <c r="AG8" s="215"/>
      <c r="AH8" s="216"/>
      <c r="AI8" s="216"/>
      <c r="AJ8" s="216"/>
      <c r="AK8" s="215"/>
      <c r="AL8" s="221"/>
    </row>
    <row r="9" spans="1:38" x14ac:dyDescent="0.25">
      <c r="A9" s="214"/>
      <c r="B9" s="215"/>
      <c r="C9" s="216"/>
      <c r="D9" s="217"/>
      <c r="E9" s="214"/>
      <c r="F9" s="216"/>
      <c r="G9" s="218"/>
      <c r="H9" s="214"/>
      <c r="I9" s="214"/>
      <c r="J9" s="214"/>
      <c r="K9" s="214"/>
      <c r="L9" s="214"/>
      <c r="M9" s="214"/>
      <c r="N9" s="216"/>
      <c r="O9" s="214"/>
      <c r="P9" s="219"/>
      <c r="Q9" s="214"/>
      <c r="R9" s="216"/>
      <c r="S9" s="216"/>
      <c r="T9" s="220"/>
      <c r="U9" s="214"/>
      <c r="V9" s="214"/>
      <c r="W9" s="216"/>
      <c r="X9" s="216"/>
      <c r="Y9" s="215"/>
      <c r="Z9" s="214"/>
      <c r="AA9" s="214"/>
      <c r="AB9" s="216"/>
      <c r="AC9" s="216"/>
      <c r="AD9" s="215"/>
      <c r="AE9" s="214"/>
      <c r="AF9" s="215"/>
      <c r="AG9" s="215"/>
      <c r="AH9" s="216"/>
      <c r="AI9" s="216"/>
      <c r="AJ9" s="216"/>
      <c r="AK9" s="215"/>
      <c r="AL9" s="221"/>
    </row>
    <row r="10" spans="1:38" x14ac:dyDescent="0.25">
      <c r="A10" s="214"/>
      <c r="B10" s="215"/>
      <c r="C10" s="216"/>
      <c r="D10" s="217"/>
      <c r="E10" s="214"/>
      <c r="F10" s="216"/>
      <c r="G10" s="218"/>
      <c r="H10" s="214"/>
      <c r="I10" s="214"/>
      <c r="J10" s="214"/>
      <c r="K10" s="214"/>
      <c r="L10" s="214"/>
      <c r="M10" s="214"/>
      <c r="N10" s="216"/>
      <c r="O10" s="214"/>
      <c r="P10" s="219"/>
      <c r="Q10" s="214"/>
      <c r="R10" s="216"/>
      <c r="S10" s="216"/>
      <c r="T10" s="220"/>
      <c r="U10" s="214"/>
      <c r="V10" s="214"/>
      <c r="W10" s="216"/>
      <c r="X10" s="216"/>
      <c r="Y10" s="215"/>
      <c r="Z10" s="214"/>
      <c r="AA10" s="214"/>
      <c r="AB10" s="216"/>
      <c r="AC10" s="216"/>
      <c r="AD10" s="215"/>
      <c r="AE10" s="214"/>
      <c r="AF10" s="215"/>
      <c r="AG10" s="215"/>
      <c r="AH10" s="216"/>
      <c r="AI10" s="216"/>
      <c r="AJ10" s="216"/>
      <c r="AK10" s="215"/>
      <c r="AL10" s="221"/>
    </row>
    <row r="11" spans="1:38" x14ac:dyDescent="0.25">
      <c r="A11" s="214"/>
      <c r="B11" s="215"/>
      <c r="C11" s="216"/>
      <c r="D11" s="217"/>
      <c r="E11" s="214"/>
      <c r="F11" s="216"/>
      <c r="G11" s="218"/>
      <c r="H11" s="214"/>
      <c r="I11" s="214"/>
      <c r="J11" s="214"/>
      <c r="K11" s="214"/>
      <c r="L11" s="214"/>
      <c r="M11" s="214"/>
      <c r="N11" s="216"/>
      <c r="O11" s="214"/>
      <c r="P11" s="219"/>
      <c r="Q11" s="214"/>
      <c r="R11" s="216"/>
      <c r="S11" s="216"/>
      <c r="T11" s="220"/>
      <c r="U11" s="214"/>
      <c r="V11" s="214"/>
      <c r="W11" s="216"/>
      <c r="X11" s="216"/>
      <c r="Y11" s="215"/>
      <c r="Z11" s="214"/>
      <c r="AA11" s="214"/>
      <c r="AB11" s="216"/>
      <c r="AC11" s="216"/>
      <c r="AD11" s="215"/>
      <c r="AE11" s="214"/>
      <c r="AF11" s="215"/>
      <c r="AG11" s="215"/>
      <c r="AH11" s="216"/>
      <c r="AI11" s="216"/>
      <c r="AJ11" s="216"/>
      <c r="AK11" s="215"/>
      <c r="AL11" s="221"/>
    </row>
    <row r="12" spans="1:38" x14ac:dyDescent="0.25">
      <c r="A12" s="214"/>
      <c r="B12" s="215"/>
      <c r="C12" s="216"/>
      <c r="D12" s="217"/>
      <c r="E12" s="214"/>
      <c r="F12" s="216"/>
      <c r="G12" s="218"/>
      <c r="H12" s="214"/>
      <c r="I12" s="214"/>
      <c r="J12" s="214"/>
      <c r="K12" s="214"/>
      <c r="L12" s="214"/>
      <c r="M12" s="214"/>
      <c r="N12" s="216"/>
      <c r="O12" s="214"/>
      <c r="P12" s="219"/>
      <c r="Q12" s="214"/>
      <c r="R12" s="216"/>
      <c r="S12" s="216"/>
      <c r="T12" s="220"/>
      <c r="U12" s="214"/>
      <c r="V12" s="214"/>
      <c r="W12" s="216"/>
      <c r="X12" s="216"/>
      <c r="Y12" s="215"/>
      <c r="Z12" s="214"/>
      <c r="AA12" s="214"/>
      <c r="AB12" s="216"/>
      <c r="AC12" s="216"/>
      <c r="AD12" s="215"/>
      <c r="AE12" s="214"/>
      <c r="AF12" s="215"/>
      <c r="AG12" s="215"/>
      <c r="AH12" s="216"/>
      <c r="AI12" s="216"/>
      <c r="AJ12" s="216"/>
      <c r="AK12" s="215"/>
      <c r="AL12" s="221"/>
    </row>
    <row r="13" spans="1:38" x14ac:dyDescent="0.25">
      <c r="A13" s="214"/>
      <c r="B13" s="215"/>
      <c r="C13" s="216"/>
      <c r="D13" s="217"/>
      <c r="E13" s="214"/>
      <c r="F13" s="216"/>
      <c r="G13" s="218"/>
      <c r="H13" s="214"/>
      <c r="I13" s="214"/>
      <c r="J13" s="214"/>
      <c r="K13" s="214"/>
      <c r="L13" s="214"/>
      <c r="M13" s="214"/>
      <c r="N13" s="216"/>
      <c r="O13" s="214"/>
      <c r="P13" s="219"/>
      <c r="Q13" s="214"/>
      <c r="R13" s="216"/>
      <c r="S13" s="216"/>
      <c r="T13" s="220"/>
      <c r="U13" s="214"/>
      <c r="V13" s="214"/>
      <c r="W13" s="216"/>
      <c r="X13" s="216"/>
      <c r="Y13" s="215"/>
      <c r="Z13" s="214"/>
      <c r="AA13" s="214"/>
      <c r="AB13" s="216"/>
      <c r="AC13" s="216"/>
      <c r="AD13" s="215"/>
      <c r="AE13" s="214"/>
      <c r="AF13" s="215"/>
      <c r="AG13" s="215"/>
      <c r="AH13" s="216"/>
      <c r="AI13" s="216"/>
      <c r="AJ13" s="216"/>
      <c r="AK13" s="215"/>
      <c r="AL13" s="221"/>
    </row>
  </sheetData>
  <sheetProtection algorithmName="SHA-512" hashValue="GPwlCkREFKV03/oPnoq+wygUHBpQakK+cvcHPDeO5+sjQpUrB9TpcH2iQ6SvYZnKTzidyB5SQl4icC2wEiz1rQ==" saltValue="yLE2KfbtCGQALKmcR092Bg==" spinCount="100000" sheet="1" formatRows="0"/>
  <mergeCells count="19">
    <mergeCell ref="AL2:AL3"/>
    <mergeCell ref="K2:K3"/>
    <mergeCell ref="L2:L3"/>
    <mergeCell ref="O2:O3"/>
    <mergeCell ref="P2:T2"/>
    <mergeCell ref="U2:AD2"/>
    <mergeCell ref="AE2:AE3"/>
    <mergeCell ref="A1:AL1"/>
    <mergeCell ref="A2:A3"/>
    <mergeCell ref="B2:B3"/>
    <mergeCell ref="C2:C3"/>
    <mergeCell ref="D2:D3"/>
    <mergeCell ref="E2:F2"/>
    <mergeCell ref="G2:G3"/>
    <mergeCell ref="H2:H3"/>
    <mergeCell ref="I2:I3"/>
    <mergeCell ref="J2:J3"/>
    <mergeCell ref="AF2:AH2"/>
    <mergeCell ref="AI2:AK2"/>
  </mergeCells>
  <dataValidations count="1">
    <dataValidation type="list" allowBlank="1" showInputMessage="1" showErrorMessage="1" sqref="E4:E13 H4:H13 J4:M13 O4:O13 Q4:Q13 V4:V13 AA4:AA13 AE4:AE13" xr:uid="{47E2BF09-1173-41F9-9B58-B193836EF8A8}">
      <formula1>"Si,No"</formula1>
    </dataValidation>
  </dataValidations>
  <printOptions horizontalCentered="1"/>
  <pageMargins left="0.31496062992125984" right="0.31496062992125984" top="1.1417322834645669" bottom="0.74803149606299213" header="0.31496062992125984" footer="0.31496062992125984"/>
  <pageSetup scale="27" fitToHeight="0" orientation="landscape" r:id="rId1"/>
  <headerFooter>
    <oddHeader>&amp;L&amp;G&amp;C
PROCESO DE INSPECCIÓN, VIGILANCIA Y CONTROL
INSTRUMENTO IV
CASA HOGAR
&amp;RIN83.IVC
Versión 2
24/06/2026
Clasificación de la Información
CLASIFICADA</oddHeader>
    <oddFooter>&amp;C&amp;G</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L48"/>
  <sheetViews>
    <sheetView zoomScaleNormal="100" workbookViewId="0">
      <selection activeCell="H8" sqref="H8"/>
    </sheetView>
  </sheetViews>
  <sheetFormatPr baseColWidth="10" defaultColWidth="11.42578125" defaultRowHeight="15" x14ac:dyDescent="0.25"/>
  <cols>
    <col min="1" max="1" width="42.85546875" customWidth="1"/>
    <col min="2" max="2" width="30.7109375" customWidth="1"/>
  </cols>
  <sheetData>
    <row r="1" spans="1:12" ht="30" x14ac:dyDescent="0.25">
      <c r="A1" s="449" t="s">
        <v>2715</v>
      </c>
      <c r="B1" s="358" t="s">
        <v>2716</v>
      </c>
      <c r="C1" s="264" t="s">
        <v>1684</v>
      </c>
    </row>
    <row r="2" spans="1:12" ht="105" customHeight="1" x14ac:dyDescent="0.25">
      <c r="A2" s="450"/>
      <c r="B2" s="108" t="s">
        <v>90</v>
      </c>
      <c r="C2" s="76"/>
      <c r="D2" s="452"/>
      <c r="E2" s="452"/>
      <c r="F2" s="452"/>
      <c r="G2" s="452"/>
      <c r="H2" s="452"/>
      <c r="I2" s="452"/>
      <c r="J2" s="452"/>
      <c r="K2" s="452"/>
      <c r="L2" s="452"/>
    </row>
    <row r="3" spans="1:12" x14ac:dyDescent="0.25">
      <c r="A3" s="75" t="s">
        <v>2717</v>
      </c>
      <c r="B3" s="253" t="s">
        <v>2812</v>
      </c>
    </row>
    <row r="4" spans="1:12" ht="15" customHeight="1" x14ac:dyDescent="0.25">
      <c r="A4" s="75" t="s">
        <v>2718</v>
      </c>
      <c r="B4" s="253" t="s">
        <v>2813</v>
      </c>
    </row>
    <row r="5" spans="1:12" ht="30" x14ac:dyDescent="0.25">
      <c r="A5" s="75" t="s">
        <v>2719</v>
      </c>
      <c r="B5" s="253" t="s">
        <v>2813</v>
      </c>
    </row>
    <row r="6" spans="1:12" x14ac:dyDescent="0.25">
      <c r="A6" s="75" t="s">
        <v>2720</v>
      </c>
      <c r="B6" s="253" t="s">
        <v>2814</v>
      </c>
    </row>
    <row r="7" spans="1:12" x14ac:dyDescent="0.25">
      <c r="A7" s="75" t="s">
        <v>2721</v>
      </c>
      <c r="B7" s="253" t="s">
        <v>2813</v>
      </c>
    </row>
    <row r="8" spans="1:12" x14ac:dyDescent="0.25">
      <c r="A8" s="75" t="s">
        <v>2811</v>
      </c>
      <c r="B8" s="253" t="s">
        <v>2815</v>
      </c>
    </row>
    <row r="9" spans="1:12" x14ac:dyDescent="0.25">
      <c r="A9" s="75" t="s">
        <v>2722</v>
      </c>
      <c r="B9" s="252" t="s">
        <v>2815</v>
      </c>
    </row>
    <row r="10" spans="1:12" x14ac:dyDescent="0.25">
      <c r="A10" s="75" t="s">
        <v>2723</v>
      </c>
      <c r="B10" s="253" t="s">
        <v>2815</v>
      </c>
    </row>
    <row r="11" spans="1:12" ht="49.5" customHeight="1" x14ac:dyDescent="0.25">
      <c r="A11" s="451" t="s">
        <v>2819</v>
      </c>
      <c r="B11" s="451"/>
    </row>
    <row r="12" spans="1:12" ht="15.75" thickBot="1" x14ac:dyDescent="0.3"/>
    <row r="13" spans="1:12" ht="45.75" thickBot="1" x14ac:dyDescent="0.3">
      <c r="A13" s="255" t="s">
        <v>2724</v>
      </c>
      <c r="B13" s="254"/>
    </row>
    <row r="48" ht="19.5" customHeight="1" x14ac:dyDescent="0.25"/>
  </sheetData>
  <sheetProtection algorithmName="SHA-512" hashValue="qVuqAWSo34gYvMpdzy7fb+WwtMLOr1HfufXv/IEQ8iX79yHzxjTiGPQVdHT4GymTgwdQlMZoKjmLwcHOcIQo+w==" saltValue="IOIBQbp6E5AvSkinHi1myg==" spinCount="100000" sheet="1" objects="1" scenarios="1"/>
  <mergeCells count="3">
    <mergeCell ref="A1:A2"/>
    <mergeCell ref="A11:B11"/>
    <mergeCell ref="D2:L2"/>
  </mergeCells>
  <hyperlinks>
    <hyperlink ref="C1" location="PORTADA!A1" display="Portada" xr:uid="{57A469AE-3001-48F9-B4CF-1C4F87414508}"/>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74D86-5A2B-4B72-9E8D-A1BEC3EC477F}">
  <sheetPr>
    <tabColor rgb="FFFFFF00"/>
    <pageSetUpPr fitToPage="1"/>
  </sheetPr>
  <dimension ref="A1:O30"/>
  <sheetViews>
    <sheetView zoomScaleNormal="100" zoomScaleSheetLayoutView="100" workbookViewId="0">
      <selection activeCell="H8" sqref="H8"/>
    </sheetView>
  </sheetViews>
  <sheetFormatPr baseColWidth="10" defaultColWidth="11.42578125" defaultRowHeight="15" x14ac:dyDescent="0.25"/>
  <cols>
    <col min="1" max="1" width="15.42578125" style="145" customWidth="1"/>
    <col min="2" max="4" width="17.42578125" style="145" customWidth="1"/>
    <col min="5" max="5" width="15.42578125" style="145" customWidth="1"/>
    <col min="6" max="6" width="20.42578125" style="145" customWidth="1"/>
    <col min="7" max="7" width="16.42578125" style="145" customWidth="1"/>
    <col min="8" max="8" width="21" style="145" customWidth="1"/>
    <col min="9" max="9" width="36.42578125" style="145" customWidth="1"/>
    <col min="10" max="14" width="11.42578125" style="145"/>
    <col min="15" max="15" width="0" style="145" hidden="1" customWidth="1"/>
    <col min="16" max="16384" width="11.42578125" style="145"/>
  </cols>
  <sheetData>
    <row r="1" spans="1:15" ht="15.75" thickBot="1" x14ac:dyDescent="0.3">
      <c r="A1" s="453" t="s">
        <v>2758</v>
      </c>
      <c r="B1" s="454"/>
      <c r="C1" s="454"/>
      <c r="D1" s="454"/>
      <c r="E1" s="454"/>
      <c r="F1" s="454"/>
      <c r="G1" s="454"/>
      <c r="H1" s="454"/>
      <c r="I1" s="455"/>
      <c r="J1" s="265" t="s">
        <v>1684</v>
      </c>
      <c r="O1" s="293">
        <v>1.5</v>
      </c>
    </row>
    <row r="2" spans="1:15" x14ac:dyDescent="0.25">
      <c r="B2" s="155"/>
      <c r="C2" s="154"/>
      <c r="D2" s="154"/>
      <c r="E2" s="154"/>
      <c r="F2" s="154"/>
      <c r="G2" s="154"/>
      <c r="H2" s="154"/>
      <c r="I2" s="154"/>
      <c r="J2" s="266" t="s">
        <v>1799</v>
      </c>
      <c r="O2" s="293">
        <v>1.8</v>
      </c>
    </row>
    <row r="3" spans="1:15" ht="45" x14ac:dyDescent="0.25">
      <c r="A3" s="153" t="s">
        <v>2759</v>
      </c>
      <c r="B3" s="152" t="s">
        <v>2760</v>
      </c>
      <c r="C3" s="152" t="s">
        <v>2761</v>
      </c>
      <c r="D3" s="152" t="s">
        <v>2762</v>
      </c>
      <c r="E3" s="152" t="s">
        <v>2763</v>
      </c>
      <c r="F3" s="152" t="s">
        <v>2764</v>
      </c>
      <c r="G3" s="152" t="s">
        <v>2765</v>
      </c>
      <c r="H3" s="152" t="s">
        <v>2766</v>
      </c>
      <c r="I3" s="151" t="s">
        <v>2767</v>
      </c>
    </row>
    <row r="4" spans="1:15" x14ac:dyDescent="0.25">
      <c r="A4" s="294"/>
      <c r="B4" s="132"/>
      <c r="C4" s="132"/>
      <c r="D4" s="149"/>
      <c r="E4" s="131"/>
      <c r="F4" s="295" t="str">
        <f>IFERROR(ROUNDDOWN((Tabla_Dormitorios[[#This Row],[Área (m²)]]/Tabla_Dormitorios[[#This Row],[Índice  (m²/persona)]]),0)," ")</f>
        <v xml:space="preserve"> </v>
      </c>
      <c r="G4" s="131"/>
      <c r="H4"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 s="146"/>
    </row>
    <row r="5" spans="1:15" x14ac:dyDescent="0.25">
      <c r="A5" s="294"/>
      <c r="B5" s="132"/>
      <c r="C5" s="132"/>
      <c r="D5" s="149"/>
      <c r="E5" s="131"/>
      <c r="F5" s="295" t="str">
        <f>IFERROR(ROUNDDOWN((Tabla_Dormitorios[[#This Row],[Área (m²)]]/Tabla_Dormitorios[[#This Row],[Índice  (m²/persona)]]),0)," ")</f>
        <v xml:space="preserve"> </v>
      </c>
      <c r="G5" s="131"/>
      <c r="H5"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5" s="146"/>
    </row>
    <row r="6" spans="1:15" x14ac:dyDescent="0.25">
      <c r="A6" s="294"/>
      <c r="B6" s="132"/>
      <c r="C6" s="132"/>
      <c r="D6" s="149"/>
      <c r="E6" s="131"/>
      <c r="F6" s="295" t="str">
        <f>IFERROR(ROUNDDOWN((Tabla_Dormitorios[[#This Row],[Área (m²)]]/Tabla_Dormitorios[[#This Row],[Índice  (m²/persona)]]),0)," ")</f>
        <v xml:space="preserve"> </v>
      </c>
      <c r="G6" s="131"/>
      <c r="H6"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6" s="146"/>
    </row>
    <row r="7" spans="1:15" x14ac:dyDescent="0.25">
      <c r="A7" s="294"/>
      <c r="B7" s="132"/>
      <c r="C7" s="132"/>
      <c r="D7" s="149"/>
      <c r="E7" s="131"/>
      <c r="F7" s="295" t="str">
        <f>IFERROR(ROUNDDOWN((Tabla_Dormitorios[[#This Row],[Área (m²)]]/Tabla_Dormitorios[[#This Row],[Índice  (m²/persona)]]),0)," ")</f>
        <v xml:space="preserve"> </v>
      </c>
      <c r="G7" s="131"/>
      <c r="H7"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7" s="146"/>
    </row>
    <row r="8" spans="1:15" x14ac:dyDescent="0.25">
      <c r="A8" s="294"/>
      <c r="B8" s="132"/>
      <c r="C8" s="132"/>
      <c r="D8" s="149"/>
      <c r="E8" s="131"/>
      <c r="F8" s="295" t="str">
        <f>IFERROR(ROUNDDOWN((Tabla_Dormitorios[[#This Row],[Área (m²)]]/Tabla_Dormitorios[[#This Row],[Índice  (m²/persona)]]),0)," ")</f>
        <v xml:space="preserve"> </v>
      </c>
      <c r="G8" s="131"/>
      <c r="H8"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8" s="146"/>
    </row>
    <row r="9" spans="1:15" x14ac:dyDescent="0.25">
      <c r="A9" s="294"/>
      <c r="B9" s="132"/>
      <c r="C9" s="132"/>
      <c r="D9" s="149"/>
      <c r="E9" s="131"/>
      <c r="F9" s="295" t="str">
        <f>IFERROR(ROUNDDOWN((Tabla_Dormitorios[[#This Row],[Área (m²)]]/Tabla_Dormitorios[[#This Row],[Índice  (m²/persona)]]),0)," ")</f>
        <v xml:space="preserve"> </v>
      </c>
      <c r="G9" s="131"/>
      <c r="H9"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9" s="146"/>
    </row>
    <row r="10" spans="1:15" x14ac:dyDescent="0.25">
      <c r="A10" s="294"/>
      <c r="B10" s="132"/>
      <c r="C10" s="132"/>
      <c r="D10" s="149"/>
      <c r="E10" s="131"/>
      <c r="F10" s="295" t="str">
        <f>IFERROR(ROUNDDOWN((Tabla_Dormitorios[[#This Row],[Área (m²)]]/Tabla_Dormitorios[[#This Row],[Índice  (m²/persona)]]),0)," ")</f>
        <v xml:space="preserve"> </v>
      </c>
      <c r="G10" s="131"/>
      <c r="H10"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0" s="146"/>
    </row>
    <row r="11" spans="1:15" x14ac:dyDescent="0.25">
      <c r="A11" s="294"/>
      <c r="B11" s="132"/>
      <c r="C11" s="132"/>
      <c r="D11" s="149"/>
      <c r="E11" s="131"/>
      <c r="F11" s="295" t="str">
        <f>IFERROR(ROUNDDOWN((Tabla_Dormitorios[[#This Row],[Área (m²)]]/Tabla_Dormitorios[[#This Row],[Índice  (m²/persona)]]),0)," ")</f>
        <v xml:space="preserve"> </v>
      </c>
      <c r="G11" s="131"/>
      <c r="H11"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1" s="146"/>
    </row>
    <row r="12" spans="1:15" x14ac:dyDescent="0.25">
      <c r="A12" s="294"/>
      <c r="B12" s="132"/>
      <c r="C12" s="132"/>
      <c r="D12" s="149"/>
      <c r="E12" s="131"/>
      <c r="F12" s="295" t="str">
        <f>IFERROR(ROUNDDOWN((Tabla_Dormitorios[[#This Row],[Área (m²)]]/Tabla_Dormitorios[[#This Row],[Índice  (m²/persona)]]),0)," ")</f>
        <v xml:space="preserve"> </v>
      </c>
      <c r="G12" s="131"/>
      <c r="H12"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2" s="146"/>
    </row>
    <row r="13" spans="1:15" x14ac:dyDescent="0.25">
      <c r="A13" s="294"/>
      <c r="B13" s="132"/>
      <c r="C13" s="132"/>
      <c r="D13" s="149"/>
      <c r="E13" s="131"/>
      <c r="F13" s="295" t="str">
        <f>IFERROR(ROUNDDOWN((Tabla_Dormitorios[[#This Row],[Área (m²)]]/Tabla_Dormitorios[[#This Row],[Índice  (m²/persona)]]),0)," ")</f>
        <v xml:space="preserve"> </v>
      </c>
      <c r="G13" s="131"/>
      <c r="H13" s="296"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3" s="146"/>
    </row>
    <row r="14" spans="1:15" ht="15.75" thickBot="1" x14ac:dyDescent="0.3"/>
    <row r="15" spans="1:15" ht="15.75" thickBot="1" x14ac:dyDescent="0.3">
      <c r="A15" s="456" t="s">
        <v>175</v>
      </c>
      <c r="B15" s="457"/>
      <c r="C15" s="457"/>
      <c r="D15" s="457"/>
      <c r="E15" s="457"/>
      <c r="F15" s="457"/>
      <c r="G15" s="457"/>
      <c r="H15" s="457"/>
      <c r="I15" s="458"/>
    </row>
    <row r="17" spans="1:9" s="297" customFormat="1" ht="45" x14ac:dyDescent="0.25">
      <c r="A17" s="145"/>
      <c r="B17" s="145"/>
      <c r="C17" s="153" t="s">
        <v>2759</v>
      </c>
      <c r="D17" s="152" t="s">
        <v>2768</v>
      </c>
      <c r="E17" s="152" t="s">
        <v>2762</v>
      </c>
      <c r="F17" s="152" t="s">
        <v>2769</v>
      </c>
      <c r="G17" s="152" t="s">
        <v>2770</v>
      </c>
      <c r="H17" s="152" t="s">
        <v>2766</v>
      </c>
      <c r="I17" s="151" t="s">
        <v>2767</v>
      </c>
    </row>
    <row r="18" spans="1:9" ht="16.5" x14ac:dyDescent="0.25">
      <c r="C18" s="150"/>
      <c r="D18" s="132"/>
      <c r="E18" s="149"/>
      <c r="F18" s="149"/>
      <c r="G18" s="148" t="str">
        <f>IFERROR(ROUNDDOWN((Tabla_Aulas[[#This Row],[Área (m²)]]/Tabla_Aulas[[#This Row],[Índice
(m²/persona)]]),0)," ")</f>
        <v xml:space="preserve"> </v>
      </c>
      <c r="H18" s="147"/>
      <c r="I18" s="146"/>
    </row>
    <row r="19" spans="1:9" ht="16.5" x14ac:dyDescent="0.25">
      <c r="C19" s="150"/>
      <c r="D19" s="132"/>
      <c r="E19" s="149"/>
      <c r="F19" s="149"/>
      <c r="G19" s="148" t="str">
        <f>IFERROR(ROUNDDOWN((Tabla_Aulas[[#This Row],[Área (m²)]]/Tabla_Aulas[[#This Row],[Índice
(m²/persona)]]),0)," ")</f>
        <v xml:space="preserve"> </v>
      </c>
      <c r="H19" s="147"/>
      <c r="I19" s="146"/>
    </row>
    <row r="20" spans="1:9" ht="16.5" x14ac:dyDescent="0.25">
      <c r="C20" s="150"/>
      <c r="D20" s="132"/>
      <c r="E20" s="149"/>
      <c r="F20" s="149"/>
      <c r="G20" s="148" t="str">
        <f>IFERROR(ROUNDDOWN((Tabla_Aulas[[#This Row],[Área (m²)]]/Tabla_Aulas[[#This Row],[Índice
(m²/persona)]]),0)," ")</f>
        <v xml:space="preserve"> </v>
      </c>
      <c r="H20" s="147"/>
      <c r="I20" s="146"/>
    </row>
    <row r="21" spans="1:9" ht="16.5" x14ac:dyDescent="0.25">
      <c r="C21" s="150"/>
      <c r="D21" s="132"/>
      <c r="E21" s="149"/>
      <c r="F21" s="149"/>
      <c r="G21" s="148" t="str">
        <f>IFERROR(ROUNDDOWN((Tabla_Aulas[[#This Row],[Área (m²)]]/Tabla_Aulas[[#This Row],[Índice
(m²/persona)]]),0)," ")</f>
        <v xml:space="preserve"> </v>
      </c>
      <c r="H21" s="147"/>
      <c r="I21" s="146"/>
    </row>
    <row r="22" spans="1:9" ht="16.5" x14ac:dyDescent="0.25">
      <c r="C22" s="150"/>
      <c r="D22" s="132"/>
      <c r="E22" s="149"/>
      <c r="F22" s="149"/>
      <c r="G22" s="148" t="str">
        <f>IFERROR(ROUNDDOWN((Tabla_Aulas[[#This Row],[Área (m²)]]/Tabla_Aulas[[#This Row],[Índice
(m²/persona)]]),0)," ")</f>
        <v xml:space="preserve"> </v>
      </c>
      <c r="H22" s="147"/>
      <c r="I22" s="146"/>
    </row>
    <row r="23" spans="1:9" ht="16.5" x14ac:dyDescent="0.25">
      <c r="C23" s="150"/>
      <c r="D23" s="132"/>
      <c r="E23" s="149"/>
      <c r="F23" s="149"/>
      <c r="G23" s="148" t="str">
        <f>IFERROR(ROUNDDOWN((Tabla_Aulas[[#This Row],[Área (m²)]]/Tabla_Aulas[[#This Row],[Índice
(m²/persona)]]),0)," ")</f>
        <v xml:space="preserve"> </v>
      </c>
      <c r="H23" s="147"/>
      <c r="I23" s="146"/>
    </row>
    <row r="24" spans="1:9" ht="16.5" x14ac:dyDescent="0.25">
      <c r="C24" s="150"/>
      <c r="D24" s="132"/>
      <c r="E24" s="149"/>
      <c r="F24" s="149"/>
      <c r="G24" s="148" t="str">
        <f>IFERROR(ROUNDDOWN((Tabla_Aulas[[#This Row],[Área (m²)]]/Tabla_Aulas[[#This Row],[Índice
(m²/persona)]]),0)," ")</f>
        <v xml:space="preserve"> </v>
      </c>
      <c r="H24" s="147"/>
      <c r="I24" s="146"/>
    </row>
    <row r="25" spans="1:9" ht="16.5" x14ac:dyDescent="0.25">
      <c r="C25" s="150"/>
      <c r="D25" s="132"/>
      <c r="E25" s="149"/>
      <c r="F25" s="149"/>
      <c r="G25" s="148" t="str">
        <f>IFERROR(ROUNDDOWN((Tabla_Aulas[[#This Row],[Área (m²)]]/Tabla_Aulas[[#This Row],[Índice
(m²/persona)]]),0)," ")</f>
        <v xml:space="preserve"> </v>
      </c>
      <c r="H25" s="147"/>
      <c r="I25" s="146"/>
    </row>
    <row r="26" spans="1:9" ht="16.5" x14ac:dyDescent="0.25">
      <c r="C26" s="150"/>
      <c r="D26" s="132"/>
      <c r="E26" s="149"/>
      <c r="F26" s="149"/>
      <c r="G26" s="148" t="str">
        <f>IFERROR(ROUNDDOWN((Tabla_Aulas[[#This Row],[Área (m²)]]/Tabla_Aulas[[#This Row],[Índice
(m²/persona)]]),0)," ")</f>
        <v xml:space="preserve"> </v>
      </c>
      <c r="H26" s="147"/>
      <c r="I26" s="146"/>
    </row>
    <row r="27" spans="1:9" ht="16.5" x14ac:dyDescent="0.25">
      <c r="C27" s="150"/>
      <c r="D27" s="132"/>
      <c r="E27" s="149"/>
      <c r="F27" s="149"/>
      <c r="G27" s="148" t="str">
        <f>IFERROR(ROUNDDOWN((Tabla_Aulas[[#This Row],[Área (m²)]]/Tabla_Aulas[[#This Row],[Índice
(m²/persona)]]),0)," ")</f>
        <v xml:space="preserve"> </v>
      </c>
      <c r="H27" s="147"/>
      <c r="I27" s="146"/>
    </row>
    <row r="30" spans="1:9" x14ac:dyDescent="0.25">
      <c r="A30" s="145" t="s">
        <v>2771</v>
      </c>
    </row>
  </sheetData>
  <sheetProtection algorithmName="SHA-512" hashValue="B68SygZ59lJwiH/kYPB7RqNkT3O4zf5zryjy+XvEElsbCQA26ja30H8LquCAkQ9OoeG5oJNf4xqQaj7wksfhwA==" saltValue="Fn/T2owNFtUKbzoJO8ob5A==" spinCount="100000" sheet="1" formatRows="0"/>
  <mergeCells count="2">
    <mergeCell ref="A1:I1"/>
    <mergeCell ref="A15:I15"/>
  </mergeCells>
  <conditionalFormatting sqref="H4:H13">
    <cfRule type="cellIs" dxfId="5" priority="2" operator="equal">
      <formula>"No Cumple"</formula>
    </cfRule>
    <cfRule type="cellIs" dxfId="4" priority="3" operator="equal">
      <formula>"CUMPLE"</formula>
    </cfRule>
  </conditionalFormatting>
  <conditionalFormatting sqref="H18:H27">
    <cfRule type="containsText" dxfId="3" priority="1" operator="containsText" text="No Cumple">
      <formula>NOT(ISERROR(SEARCH("No Cumple",H18)))</formula>
    </cfRule>
  </conditionalFormatting>
  <conditionalFormatting sqref="J2">
    <cfRule type="cellIs" dxfId="2" priority="4" operator="equal">
      <formula>"No Cumple"</formula>
    </cfRule>
    <cfRule type="cellIs" dxfId="1" priority="5" operator="equal">
      <formula>"CUMPLE"</formula>
    </cfRule>
  </conditionalFormatting>
  <dataValidations count="5">
    <dataValidation type="list" allowBlank="1" showInputMessage="1" showErrorMessage="1" sqref="F18:F27" xr:uid="{DE933C89-1814-47BC-84AE-2BE7CD020DD0}">
      <formula1>$O$1:$O$2</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 xr:uid="{3386E9D0-42C0-4131-A94E-3B57AB59F0D2}">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18:E27 D4:D13" xr:uid="{21FDF608-6D77-4B34-A403-0CCC1110776C}">
      <formula1>0</formula1>
    </dataValidation>
    <dataValidation type="list" allowBlank="1" showInputMessage="1" showErrorMessage="1" sqref="E4:E13" xr:uid="{34A9233C-CA3D-46BE-AE87-8FE0C56AB8CC}">
      <formula1>"3,4"</formula1>
    </dataValidation>
    <dataValidation type="list" allowBlank="1" showInputMessage="1" showErrorMessage="1" sqref="H18:H27" xr:uid="{D5FF9605-CE08-4963-B143-C1F23657EED7}">
      <formula1>"CUMPLE,NO CUMPLE,NO APLICA"</formula1>
    </dataValidation>
  </dataValidations>
  <hyperlinks>
    <hyperlink ref="J2" location="'2. Amb Adecuados y Seguros'!A1" display="Click" xr:uid="{758735D1-C78B-42F2-8EB9-F11AA20E6851}"/>
    <hyperlink ref="J1" location="PORTADA!A1" display="Portada" xr:uid="{5CB000C1-5E6C-4CC1-968B-C3D02D8C0AD5}"/>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70"/>
  <sheetViews>
    <sheetView zoomScaleNormal="100" zoomScalePageLayoutView="80" workbookViewId="0">
      <selection activeCell="D46" sqref="D46"/>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86" t="s">
        <v>2725</v>
      </c>
      <c r="C2" s="85" t="s">
        <v>1687</v>
      </c>
      <c r="D2" s="85" t="s">
        <v>1688</v>
      </c>
      <c r="E2" s="85" t="s">
        <v>1689</v>
      </c>
      <c r="F2" s="85" t="s">
        <v>2726</v>
      </c>
      <c r="G2" s="85" t="s">
        <v>1691</v>
      </c>
    </row>
    <row r="3" spans="1:9" s="14" customFormat="1" x14ac:dyDescent="0.15">
      <c r="A3" s="31"/>
      <c r="B3" s="88" t="s">
        <v>1692</v>
      </c>
      <c r="C3" s="89" t="str" cm="1">
        <f t="array" ref="C3">_xlfn._xlws.FILTER('2. Amb Adecuados y Seguros'!B3:F97,'2. Amb Adecuados y Seguros'!D3:D97="NO CUMPLE CONDICIÓN","")</f>
        <v/>
      </c>
      <c r="D3" s="10"/>
      <c r="E3" s="89"/>
      <c r="F3" s="10"/>
      <c r="G3" s="10"/>
      <c r="H3" s="10" t="str">
        <f>CONCATENATE("No ",D3)</f>
        <v xml:space="preserve">No </v>
      </c>
      <c r="I3" s="14" t="s">
        <v>2727</v>
      </c>
    </row>
    <row r="4" spans="1:9" x14ac:dyDescent="0.25">
      <c r="A4" s="31"/>
      <c r="B4" s="88" t="s">
        <v>1701</v>
      </c>
      <c r="C4" s="89"/>
      <c r="D4" s="10"/>
      <c r="E4" s="89"/>
      <c r="F4" s="10"/>
      <c r="G4" s="10"/>
      <c r="H4" s="10" t="str">
        <f t="shared" ref="H4:H69" si="0">CONCATENATE("No ",D4)</f>
        <v xml:space="preserve">No </v>
      </c>
      <c r="I4" s="14" t="s">
        <v>2727</v>
      </c>
    </row>
    <row r="5" spans="1:9" x14ac:dyDescent="0.25">
      <c r="A5" s="31"/>
      <c r="B5" s="88" t="s">
        <v>1707</v>
      </c>
      <c r="C5" s="89"/>
      <c r="D5" s="10"/>
      <c r="E5" s="89"/>
      <c r="F5" s="10"/>
      <c r="G5" s="10"/>
      <c r="H5" s="10" t="str">
        <f t="shared" si="0"/>
        <v xml:space="preserve">No </v>
      </c>
      <c r="I5" s="14" t="s">
        <v>2727</v>
      </c>
    </row>
    <row r="6" spans="1:9" x14ac:dyDescent="0.25">
      <c r="A6" s="31"/>
      <c r="B6" s="88" t="s">
        <v>1712</v>
      </c>
      <c r="C6" s="89"/>
      <c r="D6" s="10"/>
      <c r="E6" s="89"/>
      <c r="F6" s="10"/>
      <c r="G6" s="10"/>
      <c r="H6" s="10" t="str">
        <f t="shared" si="0"/>
        <v xml:space="preserve">No </v>
      </c>
      <c r="I6" s="14" t="s">
        <v>2727</v>
      </c>
    </row>
    <row r="7" spans="1:9" x14ac:dyDescent="0.25">
      <c r="A7" s="31"/>
      <c r="B7" s="88" t="s">
        <v>1717</v>
      </c>
      <c r="C7" s="89"/>
      <c r="D7" s="10"/>
      <c r="E7" s="89"/>
      <c r="F7" s="10"/>
      <c r="G7" s="10"/>
      <c r="H7" s="10" t="str">
        <f t="shared" si="0"/>
        <v xml:space="preserve">No </v>
      </c>
      <c r="I7" s="14" t="s">
        <v>2727</v>
      </c>
    </row>
    <row r="8" spans="1:9" x14ac:dyDescent="0.25">
      <c r="A8" s="31"/>
      <c r="B8" s="88" t="s">
        <v>1744</v>
      </c>
      <c r="C8" s="89"/>
      <c r="D8" s="10"/>
      <c r="E8" s="89"/>
      <c r="F8" s="10"/>
      <c r="G8" s="10"/>
      <c r="H8" s="10" t="str">
        <f t="shared" si="0"/>
        <v xml:space="preserve">No </v>
      </c>
      <c r="I8" s="14" t="s">
        <v>2727</v>
      </c>
    </row>
    <row r="9" spans="1:9" x14ac:dyDescent="0.25">
      <c r="A9" s="31"/>
      <c r="B9" s="88" t="s">
        <v>1744</v>
      </c>
      <c r="C9" s="89"/>
      <c r="D9" s="10"/>
      <c r="E9" s="89"/>
      <c r="F9" s="10"/>
      <c r="G9" s="10"/>
      <c r="H9" s="10" t="str">
        <f t="shared" ref="H9:H10" si="1">CONCATENATE("No ",D9)</f>
        <v xml:space="preserve">No </v>
      </c>
      <c r="I9" s="14" t="s">
        <v>2727</v>
      </c>
    </row>
    <row r="10" spans="1:9" x14ac:dyDescent="0.25">
      <c r="A10" s="31"/>
      <c r="B10" s="88" t="s">
        <v>1744</v>
      </c>
      <c r="C10" s="89"/>
      <c r="D10" s="10"/>
      <c r="E10" s="89"/>
      <c r="F10" s="10"/>
      <c r="G10" s="10"/>
      <c r="H10" s="10" t="str">
        <f t="shared" si="1"/>
        <v xml:space="preserve">No </v>
      </c>
      <c r="I10" s="14" t="s">
        <v>2727</v>
      </c>
    </row>
    <row r="11" spans="1:9" x14ac:dyDescent="0.25">
      <c r="A11" s="31"/>
      <c r="B11" s="88" t="s">
        <v>1800</v>
      </c>
      <c r="C11" s="89"/>
      <c r="D11" s="10"/>
      <c r="E11" s="89"/>
      <c r="F11" s="10"/>
      <c r="G11" s="10"/>
      <c r="H11" s="10" t="str">
        <f t="shared" si="0"/>
        <v xml:space="preserve">No </v>
      </c>
      <c r="I11" s="14" t="s">
        <v>2727</v>
      </c>
    </row>
    <row r="12" spans="1:9" x14ac:dyDescent="0.25">
      <c r="B12" s="88" t="s">
        <v>1808</v>
      </c>
      <c r="D12" s="10"/>
      <c r="F12" s="156"/>
      <c r="G12" s="11"/>
      <c r="H12" s="10" t="str">
        <f t="shared" si="0"/>
        <v xml:space="preserve">No </v>
      </c>
      <c r="I12" s="14" t="s">
        <v>2727</v>
      </c>
    </row>
    <row r="13" spans="1:9" x14ac:dyDescent="0.25">
      <c r="B13" s="88" t="s">
        <v>1808</v>
      </c>
      <c r="D13" s="10"/>
      <c r="F13" s="156"/>
      <c r="G13" s="11"/>
      <c r="H13" s="10" t="str">
        <f t="shared" ref="H13:H15" si="2">CONCATENATE("No ",D13)</f>
        <v xml:space="preserve">No </v>
      </c>
      <c r="I13" s="14" t="s">
        <v>2727</v>
      </c>
    </row>
    <row r="14" spans="1:9" x14ac:dyDescent="0.25">
      <c r="B14" s="88" t="s">
        <v>1808</v>
      </c>
      <c r="D14" s="10"/>
      <c r="F14" s="156"/>
      <c r="G14" s="11"/>
      <c r="H14" s="10" t="str">
        <f t="shared" si="2"/>
        <v xml:space="preserve">No </v>
      </c>
      <c r="I14" s="14" t="s">
        <v>2727</v>
      </c>
    </row>
    <row r="15" spans="1:9" x14ac:dyDescent="0.25">
      <c r="B15" s="88" t="s">
        <v>1808</v>
      </c>
      <c r="D15" s="10"/>
      <c r="F15" s="156"/>
      <c r="G15" s="11"/>
      <c r="H15" s="10" t="str">
        <f t="shared" si="2"/>
        <v xml:space="preserve">No </v>
      </c>
      <c r="I15" s="14" t="s">
        <v>2727</v>
      </c>
    </row>
    <row r="16" spans="1:9" x14ac:dyDescent="0.25">
      <c r="B16" s="88" t="s">
        <v>2728</v>
      </c>
      <c r="C16" s="89" t="str" cm="1">
        <f t="array" ref="C16">_xlfn._xlws.FILTER('3. Alimentacion y Nutrición'!B3:F78,'3. Alimentacion y Nutrición'!D3:D78="NO CUMPLE CONDICIÓN","")</f>
        <v/>
      </c>
      <c r="D16" s="10"/>
      <c r="E16" s="90"/>
      <c r="F16" s="5"/>
      <c r="G16" s="5"/>
      <c r="H16" s="10" t="str">
        <f t="shared" si="0"/>
        <v xml:space="preserve">No </v>
      </c>
      <c r="I16" s="14" t="s">
        <v>2729</v>
      </c>
    </row>
    <row r="17" spans="2:26" x14ac:dyDescent="0.25">
      <c r="B17" s="88" t="s">
        <v>2730</v>
      </c>
      <c r="C17" s="89"/>
      <c r="D17" s="10"/>
      <c r="E17" s="90"/>
      <c r="F17" s="5"/>
      <c r="G17" s="5"/>
      <c r="H17" s="10" t="str">
        <f t="shared" si="0"/>
        <v xml:space="preserve">No </v>
      </c>
      <c r="I17" s="14" t="s">
        <v>2729</v>
      </c>
    </row>
    <row r="18" spans="2:26" x14ac:dyDescent="0.25">
      <c r="B18" s="88" t="s">
        <v>2731</v>
      </c>
      <c r="C18" s="89"/>
      <c r="D18" s="10"/>
      <c r="E18" s="90"/>
      <c r="F18" s="5"/>
      <c r="G18" s="5"/>
      <c r="H18" s="10" t="str">
        <f t="shared" si="0"/>
        <v xml:space="preserve">No </v>
      </c>
      <c r="I18" s="14" t="s">
        <v>2729</v>
      </c>
    </row>
    <row r="19" spans="2:26" x14ac:dyDescent="0.25">
      <c r="B19" s="88" t="s">
        <v>2732</v>
      </c>
      <c r="C19" s="89"/>
      <c r="D19" s="10"/>
      <c r="E19" s="90"/>
      <c r="F19" s="5"/>
      <c r="G19" s="5"/>
      <c r="H19" s="10" t="str">
        <f t="shared" si="0"/>
        <v xml:space="preserve">No </v>
      </c>
      <c r="I19" s="14" t="s">
        <v>2729</v>
      </c>
    </row>
    <row r="20" spans="2:26" x14ac:dyDescent="0.25">
      <c r="B20" s="88" t="s">
        <v>2733</v>
      </c>
      <c r="D20" s="10"/>
      <c r="F20" s="156"/>
      <c r="G20" s="11"/>
      <c r="H20" s="10" t="str">
        <f t="shared" si="0"/>
        <v xml:space="preserve">No </v>
      </c>
      <c r="I20" s="14" t="s">
        <v>2729</v>
      </c>
    </row>
    <row r="21" spans="2:26" x14ac:dyDescent="0.25">
      <c r="B21" s="88" t="s">
        <v>2734</v>
      </c>
      <c r="D21" s="10"/>
      <c r="F21" s="156"/>
      <c r="G21" s="11"/>
      <c r="H21" s="10" t="str">
        <f t="shared" si="0"/>
        <v xml:space="preserve">No </v>
      </c>
      <c r="I21" s="14" t="s">
        <v>2729</v>
      </c>
    </row>
    <row r="22" spans="2:26" x14ac:dyDescent="0.25">
      <c r="B22" s="88" t="s">
        <v>2735</v>
      </c>
      <c r="D22" s="10"/>
      <c r="F22" s="156"/>
      <c r="G22" s="11"/>
      <c r="H22" s="10" t="str">
        <f t="shared" si="0"/>
        <v xml:space="preserve">No </v>
      </c>
      <c r="I22" s="14" t="s">
        <v>2729</v>
      </c>
    </row>
    <row r="23" spans="2:26" x14ac:dyDescent="0.25">
      <c r="B23" s="88" t="s">
        <v>2736</v>
      </c>
      <c r="D23" s="10"/>
      <c r="F23" s="156"/>
      <c r="G23" s="11"/>
      <c r="H23" s="10" t="str">
        <f t="shared" si="0"/>
        <v xml:space="preserve">No </v>
      </c>
      <c r="I23" s="14" t="s">
        <v>2729</v>
      </c>
    </row>
    <row r="24" spans="2:26" x14ac:dyDescent="0.25">
      <c r="B24" s="88" t="s">
        <v>2737</v>
      </c>
      <c r="D24" s="10"/>
      <c r="F24" s="156"/>
      <c r="G24" s="11"/>
      <c r="H24" s="10" t="str">
        <f t="shared" si="0"/>
        <v xml:space="preserve">No </v>
      </c>
      <c r="I24" s="14" t="s">
        <v>2729</v>
      </c>
    </row>
    <row r="25" spans="2:26" x14ac:dyDescent="0.25">
      <c r="B25" s="88" t="s">
        <v>2738</v>
      </c>
      <c r="D25" s="10"/>
      <c r="F25" s="156"/>
      <c r="G25" s="11"/>
      <c r="H25" s="10" t="str">
        <f t="shared" si="0"/>
        <v xml:space="preserve">No </v>
      </c>
      <c r="I25" s="14" t="s">
        <v>2729</v>
      </c>
    </row>
    <row r="26" spans="2:26" x14ac:dyDescent="0.25">
      <c r="B26" s="88" t="s">
        <v>2739</v>
      </c>
      <c r="D26" s="10"/>
      <c r="F26" s="156"/>
      <c r="G26" s="11"/>
      <c r="H26" s="10" t="str">
        <f t="shared" si="0"/>
        <v xml:space="preserve">No </v>
      </c>
      <c r="I26" s="14" t="s">
        <v>2729</v>
      </c>
    </row>
    <row r="27" spans="2:26" x14ac:dyDescent="0.25">
      <c r="B27" s="88" t="s">
        <v>2740</v>
      </c>
      <c r="D27" s="10"/>
      <c r="F27" s="156"/>
      <c r="G27" s="11"/>
      <c r="H27" s="10" t="str">
        <f t="shared" si="0"/>
        <v xml:space="preserve">No </v>
      </c>
      <c r="I27" s="14" t="s">
        <v>2729</v>
      </c>
    </row>
    <row r="28" spans="2:26" x14ac:dyDescent="0.25">
      <c r="B28" s="88" t="s">
        <v>2741</v>
      </c>
      <c r="D28" s="10"/>
      <c r="F28" s="156"/>
      <c r="G28" s="11"/>
      <c r="H28" s="10" t="str">
        <f t="shared" si="0"/>
        <v xml:space="preserve">No </v>
      </c>
      <c r="I28" s="14" t="s">
        <v>2729</v>
      </c>
    </row>
    <row r="29" spans="2:26" x14ac:dyDescent="0.25">
      <c r="B29" s="88" t="s">
        <v>2742</v>
      </c>
      <c r="C29" s="90" t="str" cm="1">
        <f t="array" ref="C29">_xlfn._xlws.FILTER('4. Modelo de Atencion'!B3:F16,'4. Modelo de Atencion'!D3:D16="NO CUMPLE CONDICIÓN","")</f>
        <v/>
      </c>
      <c r="D29" s="10"/>
      <c r="E29" s="90"/>
      <c r="F29" s="5"/>
      <c r="G29" s="11"/>
      <c r="H29" s="10" t="str">
        <f t="shared" si="0"/>
        <v xml:space="preserve">No </v>
      </c>
      <c r="I29" s="14" t="s">
        <v>2743</v>
      </c>
    </row>
    <row r="30" spans="2:26" x14ac:dyDescent="0.25">
      <c r="B30" s="88" t="s">
        <v>2744</v>
      </c>
      <c r="D30" s="10"/>
      <c r="F30" s="156"/>
      <c r="G30" s="11"/>
      <c r="H30" s="10" t="str">
        <f t="shared" si="0"/>
        <v xml:space="preserve">No </v>
      </c>
      <c r="I30" s="14" t="s">
        <v>2743</v>
      </c>
    </row>
    <row r="31" spans="2:26" x14ac:dyDescent="0.25">
      <c r="B31" s="88" t="s">
        <v>2122</v>
      </c>
      <c r="C31" s="90" t="str" cm="1">
        <f t="array" ref="C31">_xlfn._xlws.FILTER('5. Situaciones de Riesgo'!B3:F110,'5. Situaciones de Riesgo'!D3:D110="NO CUMPLE CONDICIÓN","")</f>
        <v/>
      </c>
      <c r="D31" s="10"/>
      <c r="E31" s="90"/>
      <c r="F31" s="5"/>
      <c r="G31" s="5"/>
      <c r="H31" s="10" t="str">
        <f t="shared" si="0"/>
        <v xml:space="preserve">No </v>
      </c>
      <c r="I31" s="14" t="s">
        <v>2840</v>
      </c>
      <c r="J31" s="87"/>
      <c r="K31" s="87"/>
      <c r="L31" s="87"/>
      <c r="M31" s="87"/>
      <c r="N31" s="87"/>
      <c r="O31" s="87"/>
      <c r="P31" s="87"/>
      <c r="Q31" s="87"/>
      <c r="R31" s="87"/>
      <c r="S31" s="87"/>
      <c r="T31" s="87"/>
      <c r="U31" s="87"/>
      <c r="V31" s="87"/>
      <c r="W31" s="87"/>
      <c r="X31" s="87"/>
      <c r="Y31" s="87"/>
      <c r="Z31" s="87"/>
    </row>
    <row r="32" spans="2:26" x14ac:dyDescent="0.25">
      <c r="B32" s="88" t="s">
        <v>2127</v>
      </c>
      <c r="C32" s="90"/>
      <c r="D32" s="10"/>
      <c r="E32" s="90"/>
      <c r="F32" s="5"/>
      <c r="G32" s="5"/>
      <c r="H32" s="10" t="str">
        <f t="shared" si="0"/>
        <v xml:space="preserve">No </v>
      </c>
      <c r="I32" s="14" t="s">
        <v>2840</v>
      </c>
      <c r="J32" s="87"/>
      <c r="K32" s="87"/>
      <c r="L32" s="87"/>
      <c r="M32" s="87"/>
      <c r="N32" s="87"/>
      <c r="O32" s="87"/>
      <c r="P32" s="87"/>
      <c r="Q32" s="87"/>
      <c r="R32" s="87"/>
      <c r="S32" s="87"/>
      <c r="T32" s="87"/>
      <c r="U32" s="87"/>
      <c r="V32" s="87"/>
      <c r="W32" s="87"/>
      <c r="X32" s="87"/>
      <c r="Y32" s="87"/>
      <c r="Z32" s="87"/>
    </row>
    <row r="33" spans="2:26" x14ac:dyDescent="0.25">
      <c r="B33" s="88" t="s">
        <v>2137</v>
      </c>
      <c r="C33" s="90"/>
      <c r="D33" s="10"/>
      <c r="E33" s="90"/>
      <c r="F33" s="5"/>
      <c r="G33" s="5"/>
      <c r="H33" s="10" t="str">
        <f t="shared" si="0"/>
        <v xml:space="preserve">No </v>
      </c>
      <c r="I33" s="14" t="s">
        <v>2840</v>
      </c>
      <c r="J33" s="87"/>
      <c r="K33" s="87"/>
      <c r="L33" s="87"/>
      <c r="M33" s="87"/>
      <c r="N33" s="87"/>
      <c r="O33" s="87"/>
      <c r="P33" s="87"/>
      <c r="Q33" s="87"/>
      <c r="R33" s="87"/>
      <c r="S33" s="87"/>
      <c r="T33" s="87"/>
      <c r="U33" s="87"/>
      <c r="V33" s="87"/>
      <c r="W33" s="87"/>
      <c r="X33" s="87"/>
      <c r="Y33" s="87"/>
      <c r="Z33" s="87"/>
    </row>
    <row r="34" spans="2:26" x14ac:dyDescent="0.25">
      <c r="B34" s="88" t="s">
        <v>2154</v>
      </c>
      <c r="C34" s="90"/>
      <c r="D34" s="10"/>
      <c r="E34" s="90"/>
      <c r="F34" s="5"/>
      <c r="G34" s="5"/>
      <c r="H34" s="10" t="str">
        <f t="shared" si="0"/>
        <v xml:space="preserve">No </v>
      </c>
      <c r="I34" s="14" t="s">
        <v>2840</v>
      </c>
      <c r="J34" s="87"/>
      <c r="K34" s="87"/>
      <c r="L34" s="87"/>
      <c r="M34" s="87"/>
      <c r="N34" s="87"/>
      <c r="O34" s="87"/>
      <c r="P34" s="87"/>
      <c r="Q34" s="87"/>
      <c r="R34" s="87"/>
      <c r="S34" s="87"/>
      <c r="T34" s="87"/>
      <c r="U34" s="87"/>
      <c r="V34" s="87"/>
      <c r="W34" s="87"/>
      <c r="X34" s="87"/>
      <c r="Y34" s="87"/>
      <c r="Z34" s="87"/>
    </row>
    <row r="35" spans="2:26" x14ac:dyDescent="0.25">
      <c r="B35" s="88" t="s">
        <v>2184</v>
      </c>
      <c r="C35" s="90"/>
      <c r="D35" s="10"/>
      <c r="E35" s="90"/>
      <c r="F35" s="5"/>
      <c r="G35" s="5"/>
      <c r="H35" s="10" t="str">
        <f t="shared" si="0"/>
        <v xml:space="preserve">No </v>
      </c>
      <c r="I35" s="14" t="s">
        <v>2840</v>
      </c>
      <c r="J35" s="87"/>
      <c r="K35" s="87"/>
      <c r="L35" s="87"/>
      <c r="M35" s="87"/>
      <c r="N35" s="87"/>
      <c r="O35" s="87"/>
      <c r="P35" s="87"/>
      <c r="Q35" s="87"/>
      <c r="R35" s="87"/>
      <c r="S35" s="87"/>
      <c r="T35" s="87"/>
      <c r="U35" s="87"/>
      <c r="V35" s="87"/>
      <c r="W35" s="87"/>
      <c r="X35" s="87"/>
      <c r="Y35" s="87"/>
      <c r="Z35" s="87"/>
    </row>
    <row r="36" spans="2:26" x14ac:dyDescent="0.25">
      <c r="B36" s="88" t="s">
        <v>2184</v>
      </c>
      <c r="C36" s="90"/>
      <c r="D36" s="10"/>
      <c r="E36" s="90"/>
      <c r="F36" s="5"/>
      <c r="G36" s="5"/>
      <c r="H36" s="10" t="str">
        <f t="shared" si="0"/>
        <v xml:space="preserve">No </v>
      </c>
      <c r="I36" s="14" t="s">
        <v>2840</v>
      </c>
      <c r="J36" s="87"/>
      <c r="K36" s="87"/>
      <c r="L36" s="87"/>
      <c r="M36" s="87"/>
      <c r="N36" s="87"/>
      <c r="O36" s="87"/>
      <c r="P36" s="87"/>
      <c r="Q36" s="87"/>
      <c r="R36" s="87"/>
      <c r="S36" s="87"/>
      <c r="T36" s="87"/>
      <c r="U36" s="87"/>
      <c r="V36" s="87"/>
      <c r="W36" s="87"/>
      <c r="X36" s="87"/>
      <c r="Y36" s="87"/>
      <c r="Z36" s="87"/>
    </row>
    <row r="37" spans="2:26" x14ac:dyDescent="0.25">
      <c r="B37" s="88" t="s">
        <v>2237</v>
      </c>
      <c r="C37" s="90"/>
      <c r="D37" s="10"/>
      <c r="E37" s="90"/>
      <c r="F37" s="5"/>
      <c r="G37" s="5"/>
      <c r="H37" s="10" t="str">
        <f t="shared" si="0"/>
        <v xml:space="preserve">No </v>
      </c>
      <c r="I37" s="14" t="s">
        <v>2840</v>
      </c>
      <c r="J37" s="87"/>
      <c r="K37" s="87"/>
      <c r="L37" s="87"/>
      <c r="M37" s="87"/>
      <c r="N37" s="87"/>
      <c r="O37" s="87"/>
      <c r="P37" s="87"/>
      <c r="Q37" s="87"/>
      <c r="R37" s="87"/>
      <c r="S37" s="87"/>
      <c r="T37" s="87"/>
      <c r="U37" s="87"/>
      <c r="V37" s="87"/>
      <c r="W37" s="87"/>
      <c r="X37" s="87"/>
      <c r="Y37" s="87"/>
      <c r="Z37" s="87"/>
    </row>
    <row r="38" spans="2:26" x14ac:dyDescent="0.25">
      <c r="B38" s="88" t="s">
        <v>2254</v>
      </c>
      <c r="C38" s="90"/>
      <c r="D38" s="10"/>
      <c r="E38" s="90"/>
      <c r="F38" s="5"/>
      <c r="G38" s="5"/>
      <c r="H38" s="10" t="str">
        <f t="shared" si="0"/>
        <v xml:space="preserve">No </v>
      </c>
      <c r="I38" s="14" t="s">
        <v>2840</v>
      </c>
      <c r="J38" s="87"/>
      <c r="K38" s="87"/>
      <c r="L38" s="87"/>
      <c r="M38" s="87"/>
      <c r="N38" s="87"/>
      <c r="O38" s="87"/>
      <c r="P38" s="87"/>
      <c r="Q38" s="87"/>
      <c r="R38" s="87"/>
      <c r="S38" s="87"/>
      <c r="T38" s="87"/>
      <c r="U38" s="87"/>
      <c r="V38" s="87"/>
      <c r="W38" s="87"/>
      <c r="X38" s="87"/>
      <c r="Y38" s="87"/>
      <c r="Z38" s="87"/>
    </row>
    <row r="39" spans="2:26" x14ac:dyDescent="0.25">
      <c r="B39" s="88" t="s">
        <v>2260</v>
      </c>
      <c r="C39" s="90"/>
      <c r="D39" s="10"/>
      <c r="E39" s="90"/>
      <c r="F39" s="5"/>
      <c r="G39" s="5"/>
      <c r="H39" s="10" t="str">
        <f t="shared" si="0"/>
        <v xml:space="preserve">No </v>
      </c>
      <c r="I39" s="14" t="s">
        <v>2840</v>
      </c>
      <c r="J39" s="87"/>
      <c r="K39" s="87"/>
      <c r="L39" s="87"/>
      <c r="M39" s="87"/>
      <c r="N39" s="87"/>
      <c r="O39" s="87"/>
      <c r="P39" s="87"/>
      <c r="Q39" s="87"/>
      <c r="R39" s="87"/>
      <c r="S39" s="87"/>
      <c r="T39" s="87"/>
      <c r="U39" s="87"/>
      <c r="V39" s="87"/>
      <c r="W39" s="87"/>
      <c r="X39" s="87"/>
      <c r="Y39" s="87"/>
      <c r="Z39" s="87"/>
    </row>
    <row r="40" spans="2:26" x14ac:dyDescent="0.25">
      <c r="B40" s="88" t="s">
        <v>2283</v>
      </c>
      <c r="C40" s="90"/>
      <c r="D40" s="10"/>
      <c r="E40" s="90"/>
      <c r="F40" s="5"/>
      <c r="G40" s="5"/>
      <c r="H40" s="10" t="str">
        <f t="shared" si="0"/>
        <v xml:space="preserve">No </v>
      </c>
      <c r="I40" s="14" t="s">
        <v>2840</v>
      </c>
      <c r="J40" s="87"/>
      <c r="K40" s="87"/>
      <c r="L40" s="87"/>
      <c r="M40" s="87"/>
      <c r="N40" s="87"/>
      <c r="O40" s="87"/>
      <c r="P40" s="87"/>
      <c r="Q40" s="87"/>
      <c r="R40" s="87"/>
      <c r="S40" s="87"/>
      <c r="T40" s="87"/>
      <c r="U40" s="87"/>
      <c r="V40" s="87"/>
      <c r="W40" s="87"/>
      <c r="X40" s="87"/>
      <c r="Y40" s="87"/>
      <c r="Z40" s="87"/>
    </row>
    <row r="41" spans="2:26" x14ac:dyDescent="0.25">
      <c r="B41" s="88" t="s">
        <v>2301</v>
      </c>
      <c r="C41" s="90"/>
      <c r="D41" s="10"/>
      <c r="E41" s="90"/>
      <c r="F41" s="5"/>
      <c r="G41" s="5"/>
      <c r="H41" s="10" t="str">
        <f t="shared" si="0"/>
        <v xml:space="preserve">No </v>
      </c>
      <c r="I41" s="14" t="s">
        <v>2840</v>
      </c>
      <c r="J41" s="87"/>
      <c r="K41" s="87"/>
      <c r="L41" s="87"/>
      <c r="M41" s="87"/>
      <c r="N41" s="87"/>
      <c r="O41" s="87"/>
      <c r="P41" s="87"/>
      <c r="Q41" s="87"/>
      <c r="R41" s="87"/>
      <c r="S41" s="87"/>
      <c r="T41" s="87"/>
      <c r="U41" s="87"/>
      <c r="V41" s="87"/>
      <c r="W41" s="87"/>
      <c r="X41" s="87"/>
      <c r="Y41" s="87"/>
      <c r="Z41" s="87"/>
    </row>
    <row r="42" spans="2:26" x14ac:dyDescent="0.25">
      <c r="B42" s="88" t="s">
        <v>2319</v>
      </c>
      <c r="C42" s="90"/>
      <c r="D42" s="10"/>
      <c r="E42" s="90"/>
      <c r="F42" s="5"/>
      <c r="G42" s="5"/>
      <c r="H42" s="10" t="str">
        <f t="shared" si="0"/>
        <v xml:space="preserve">No </v>
      </c>
      <c r="I42" s="14" t="s">
        <v>2840</v>
      </c>
      <c r="J42" s="87"/>
      <c r="K42" s="87"/>
      <c r="L42" s="87"/>
      <c r="M42" s="87"/>
      <c r="N42" s="87"/>
      <c r="O42" s="87"/>
      <c r="P42" s="87"/>
      <c r="Q42" s="87"/>
      <c r="R42" s="87"/>
      <c r="S42" s="87"/>
      <c r="T42" s="87"/>
      <c r="U42" s="87"/>
      <c r="V42" s="87"/>
      <c r="W42" s="87"/>
      <c r="X42" s="87"/>
      <c r="Y42" s="87"/>
      <c r="Z42" s="87"/>
    </row>
    <row r="43" spans="2:26" x14ac:dyDescent="0.25">
      <c r="B43" s="88" t="s">
        <v>2336</v>
      </c>
      <c r="C43" s="90"/>
      <c r="D43" s="10"/>
      <c r="E43" s="90"/>
      <c r="F43" s="5"/>
      <c r="G43" s="5"/>
      <c r="H43" s="10" t="str">
        <f t="shared" si="0"/>
        <v xml:space="preserve">No </v>
      </c>
      <c r="I43" s="14" t="s">
        <v>2840</v>
      </c>
      <c r="J43" s="87"/>
      <c r="K43" s="87"/>
      <c r="L43" s="87"/>
      <c r="M43" s="87"/>
      <c r="N43" s="87"/>
      <c r="O43" s="87"/>
      <c r="P43" s="87"/>
      <c r="Q43" s="87"/>
      <c r="R43" s="87"/>
      <c r="S43" s="87"/>
      <c r="T43" s="87"/>
      <c r="U43" s="87"/>
      <c r="V43" s="87"/>
      <c r="W43" s="87"/>
      <c r="X43" s="87"/>
      <c r="Y43" s="87"/>
      <c r="Z43" s="87"/>
    </row>
    <row r="44" spans="2:26" x14ac:dyDescent="0.25">
      <c r="B44" s="88" t="s">
        <v>2745</v>
      </c>
      <c r="C44" s="90" t="str" cm="1">
        <f t="array" ref="C44">_xlfn._xlws.FILTER('6. Código de Etica'!B3:F34,'6. Código de Etica'!D3:D34="NO CUMPLE CONDICIÓN","")</f>
        <v/>
      </c>
      <c r="D44" s="10"/>
      <c r="E44" s="90"/>
      <c r="F44" s="5"/>
      <c r="G44" s="5"/>
      <c r="H44" s="10" t="str">
        <f t="shared" si="0"/>
        <v xml:space="preserve">No </v>
      </c>
      <c r="I44" s="14" t="s">
        <v>2841</v>
      </c>
      <c r="J44" s="87"/>
      <c r="K44" s="87"/>
      <c r="L44" s="87"/>
      <c r="M44" s="87"/>
      <c r="N44" s="87"/>
      <c r="O44" s="87"/>
      <c r="P44" s="87"/>
      <c r="Q44" s="87"/>
      <c r="R44" s="87"/>
      <c r="S44" s="87"/>
      <c r="T44" s="87"/>
      <c r="U44" s="87"/>
      <c r="V44" s="87"/>
      <c r="W44" s="87"/>
      <c r="X44" s="87"/>
      <c r="Y44" s="87"/>
      <c r="Z44" s="87"/>
    </row>
    <row r="45" spans="2:26" x14ac:dyDescent="0.25">
      <c r="B45" s="88" t="s">
        <v>2745</v>
      </c>
      <c r="C45" s="90"/>
      <c r="D45" s="10"/>
      <c r="E45" s="90"/>
      <c r="F45" s="5"/>
      <c r="G45" s="5"/>
      <c r="H45" s="10" t="str">
        <f t="shared" si="0"/>
        <v xml:space="preserve">No </v>
      </c>
      <c r="I45" s="14" t="s">
        <v>2841</v>
      </c>
      <c r="J45" s="87"/>
      <c r="K45" s="87"/>
      <c r="L45" s="87"/>
      <c r="M45" s="87"/>
      <c r="N45" s="87"/>
      <c r="O45" s="87"/>
      <c r="P45" s="87"/>
      <c r="Q45" s="87"/>
      <c r="R45" s="87"/>
      <c r="S45" s="87"/>
      <c r="T45" s="87"/>
      <c r="U45" s="87"/>
      <c r="V45" s="87"/>
      <c r="W45" s="87"/>
      <c r="X45" s="87"/>
      <c r="Y45" s="87"/>
      <c r="Z45" s="87"/>
    </row>
    <row r="46" spans="2:26" x14ac:dyDescent="0.25">
      <c r="B46" s="88" t="s">
        <v>2745</v>
      </c>
      <c r="C46" s="90"/>
      <c r="D46" s="10"/>
      <c r="E46" s="90"/>
      <c r="F46" s="5"/>
      <c r="G46" s="5"/>
      <c r="H46" s="10" t="str">
        <f t="shared" si="0"/>
        <v xml:space="preserve">No </v>
      </c>
      <c r="I46" s="14" t="s">
        <v>2841</v>
      </c>
      <c r="J46" s="87"/>
      <c r="K46" s="87"/>
      <c r="L46" s="87"/>
      <c r="M46" s="87"/>
      <c r="N46" s="87"/>
      <c r="O46" s="87"/>
      <c r="P46" s="87"/>
      <c r="Q46" s="87"/>
      <c r="R46" s="87"/>
      <c r="S46" s="87"/>
      <c r="T46" s="87"/>
      <c r="U46" s="87"/>
      <c r="V46" s="87"/>
      <c r="W46" s="87"/>
      <c r="X46" s="87"/>
      <c r="Y46" s="87"/>
      <c r="Z46" s="87"/>
    </row>
    <row r="47" spans="2:26" x14ac:dyDescent="0.25">
      <c r="B47" s="88" t="s">
        <v>2746</v>
      </c>
      <c r="C47" s="90" t="str" cm="1">
        <f t="array" ref="C47">_xlfn._xlws.FILTER('7. Talento Humano'!B3:F19,'7. Talento Humano'!D3:D19="NO CUMPLE CONDICIÓN","")</f>
        <v/>
      </c>
      <c r="D47" s="10"/>
      <c r="E47" s="90"/>
      <c r="F47" s="5"/>
      <c r="G47" s="5"/>
      <c r="H47" s="10" t="str">
        <f t="shared" si="0"/>
        <v xml:space="preserve">No </v>
      </c>
      <c r="I47" s="14" t="s">
        <v>2842</v>
      </c>
    </row>
    <row r="48" spans="2:26" x14ac:dyDescent="0.25">
      <c r="B48" s="88" t="s">
        <v>2747</v>
      </c>
      <c r="E48" s="90"/>
      <c r="H48" s="10" t="str">
        <f t="shared" si="0"/>
        <v xml:space="preserve">No </v>
      </c>
      <c r="I48" s="14" t="s">
        <v>2842</v>
      </c>
    </row>
    <row r="49" spans="2:9" x14ac:dyDescent="0.25">
      <c r="B49" s="88" t="s">
        <v>2748</v>
      </c>
      <c r="E49" s="90"/>
      <c r="H49" s="10" t="str">
        <f t="shared" si="0"/>
        <v xml:space="preserve">No </v>
      </c>
      <c r="I49" s="14" t="s">
        <v>2842</v>
      </c>
    </row>
    <row r="50" spans="2:9" x14ac:dyDescent="0.25">
      <c r="B50" s="88" t="s">
        <v>2749</v>
      </c>
      <c r="E50" s="90"/>
      <c r="H50" s="10" t="str">
        <f t="shared" si="0"/>
        <v xml:space="preserve">No </v>
      </c>
      <c r="I50" s="14" t="s">
        <v>2842</v>
      </c>
    </row>
    <row r="51" spans="2:9" x14ac:dyDescent="0.25">
      <c r="B51" s="88" t="s">
        <v>2455</v>
      </c>
      <c r="E51" s="90"/>
      <c r="H51" s="10" t="str">
        <f t="shared" si="0"/>
        <v xml:space="preserve">No </v>
      </c>
      <c r="I51" s="14" t="s">
        <v>2842</v>
      </c>
    </row>
    <row r="52" spans="2:9" x14ac:dyDescent="0.25">
      <c r="B52" s="88" t="s">
        <v>2831</v>
      </c>
      <c r="C52" s="90" t="str" cm="1">
        <f t="array" ref="C52">_xlfn._xlws.FILTER('8. Financiero'!B3:F12,'8. Financiero'!D3:D12="NO CUMPLE CONDICIÓN","")</f>
        <v/>
      </c>
      <c r="E52" s="90"/>
      <c r="H52" s="10" t="str">
        <f t="shared" si="0"/>
        <v xml:space="preserve">No </v>
      </c>
      <c r="I52" s="14" t="s">
        <v>2843</v>
      </c>
    </row>
    <row r="53" spans="2:9" x14ac:dyDescent="0.25">
      <c r="B53" s="88" t="s">
        <v>2832</v>
      </c>
      <c r="C53" s="90"/>
      <c r="E53" s="90"/>
      <c r="H53" s="10" t="str">
        <f t="shared" si="0"/>
        <v xml:space="preserve">No </v>
      </c>
      <c r="I53" s="14" t="s">
        <v>2843</v>
      </c>
    </row>
    <row r="54" spans="2:9" x14ac:dyDescent="0.25">
      <c r="B54" s="88" t="s">
        <v>2833</v>
      </c>
      <c r="C54" s="90" t="str" cm="1">
        <f t="array" ref="C54">_xlfn._xlws.FILTER('9. Dotación'!B3:F20,'9. Dotación'!D3:D20="NO CUMPLE CONDICIÓN","")</f>
        <v/>
      </c>
      <c r="E54" s="90"/>
      <c r="H54" s="10" t="str">
        <f t="shared" si="0"/>
        <v xml:space="preserve">No </v>
      </c>
      <c r="I54" s="14" t="s">
        <v>2844</v>
      </c>
    </row>
    <row r="55" spans="2:9" x14ac:dyDescent="0.25">
      <c r="B55" s="88" t="s">
        <v>2834</v>
      </c>
      <c r="C55" s="90"/>
      <c r="E55" s="90"/>
      <c r="H55" s="10" t="str">
        <f t="shared" si="0"/>
        <v xml:space="preserve">No </v>
      </c>
      <c r="I55" s="14" t="s">
        <v>2844</v>
      </c>
    </row>
    <row r="56" spans="2:9" x14ac:dyDescent="0.25">
      <c r="B56" s="88" t="s">
        <v>2835</v>
      </c>
      <c r="C56" s="90"/>
      <c r="E56" s="90"/>
      <c r="H56" s="10" t="str">
        <f t="shared" si="0"/>
        <v xml:space="preserve">No </v>
      </c>
      <c r="I56" s="14" t="s">
        <v>2844</v>
      </c>
    </row>
    <row r="57" spans="2:9" x14ac:dyDescent="0.25">
      <c r="B57" s="88" t="s">
        <v>2836</v>
      </c>
      <c r="C57" s="90"/>
      <c r="E57" s="90"/>
      <c r="H57" s="10" t="str">
        <f t="shared" si="0"/>
        <v xml:space="preserve">No </v>
      </c>
      <c r="I57" s="14" t="s">
        <v>2844</v>
      </c>
    </row>
    <row r="58" spans="2:9" x14ac:dyDescent="0.25">
      <c r="B58" s="88" t="s">
        <v>2837</v>
      </c>
      <c r="C58" s="90"/>
      <c r="E58" s="90"/>
      <c r="H58" s="10" t="str">
        <f t="shared" si="0"/>
        <v xml:space="preserve">No </v>
      </c>
      <c r="I58" s="14" t="s">
        <v>2844</v>
      </c>
    </row>
    <row r="59" spans="2:9" x14ac:dyDescent="0.25">
      <c r="B59" s="88" t="s">
        <v>2534</v>
      </c>
      <c r="C59" s="90" t="str" cm="1">
        <f t="array" ref="C59">_xlfn._xlws.FILTER('Anexo 1 Violencias'!B3:F9,'Anexo 1 Violencias'!D3:D9="NO CUMPLE CONDICIÓN","")</f>
        <v/>
      </c>
      <c r="E59" s="90"/>
      <c r="H59" s="10" t="str">
        <f t="shared" si="0"/>
        <v xml:space="preserve">No </v>
      </c>
      <c r="I59" s="14" t="s">
        <v>2802</v>
      </c>
    </row>
    <row r="60" spans="2:9" x14ac:dyDescent="0.25">
      <c r="B60" s="88" t="s">
        <v>2750</v>
      </c>
      <c r="C60" s="90" t="str" cm="1">
        <f t="array" ref="C60">_xlfn._xlws.FILTER('Anexo 2. Discapacidad'!B3:F23,'Anexo 2. Discapacidad'!D3:D23="NO CUMPLE CONDICIÓN","")</f>
        <v/>
      </c>
      <c r="E60" s="90"/>
      <c r="H60" s="10" t="str">
        <f t="shared" si="0"/>
        <v xml:space="preserve">No </v>
      </c>
      <c r="I60" s="14" t="s">
        <v>2751</v>
      </c>
    </row>
    <row r="61" spans="2:9" x14ac:dyDescent="0.25">
      <c r="B61" s="88" t="s">
        <v>2752</v>
      </c>
      <c r="C61" s="90"/>
      <c r="E61" s="90"/>
      <c r="H61" s="10" t="str">
        <f t="shared" si="0"/>
        <v xml:space="preserve">No </v>
      </c>
      <c r="I61" s="14" t="s">
        <v>2751</v>
      </c>
    </row>
    <row r="62" spans="2:9" x14ac:dyDescent="0.25">
      <c r="B62" s="88" t="s">
        <v>2753</v>
      </c>
      <c r="C62" s="90"/>
      <c r="E62" s="90"/>
      <c r="H62" s="10" t="str">
        <f t="shared" si="0"/>
        <v xml:space="preserve">No </v>
      </c>
      <c r="I62" s="14" t="s">
        <v>2751</v>
      </c>
    </row>
    <row r="63" spans="2:9" x14ac:dyDescent="0.25">
      <c r="B63" s="88" t="s">
        <v>2754</v>
      </c>
      <c r="C63" s="90"/>
      <c r="E63" s="90"/>
      <c r="H63" s="10" t="str">
        <f t="shared" si="0"/>
        <v xml:space="preserve">No </v>
      </c>
      <c r="I63" s="14" t="s">
        <v>2751</v>
      </c>
    </row>
    <row r="64" spans="2:9" x14ac:dyDescent="0.25">
      <c r="B64" s="88" t="s">
        <v>2838</v>
      </c>
      <c r="C64" s="90"/>
      <c r="E64" s="90"/>
      <c r="H64" s="10" t="str">
        <f t="shared" si="0"/>
        <v xml:space="preserve">No </v>
      </c>
      <c r="I64" s="14" t="s">
        <v>2751</v>
      </c>
    </row>
    <row r="65" spans="2:9" x14ac:dyDescent="0.25">
      <c r="B65" s="88" t="s">
        <v>2755</v>
      </c>
      <c r="C65" s="90" t="str" cm="1">
        <f t="array" ref="C65">_xlfn._xlws.FILTER('Anexo 3. Gestantes y Lactan'!B3:F31,'Anexo 3. Gestantes y Lactan'!D3:D31="NO CUMPLE CONDICIÓN","")</f>
        <v/>
      </c>
      <c r="E65" s="90"/>
      <c r="H65" s="10" t="str">
        <f t="shared" si="0"/>
        <v xml:space="preserve">No </v>
      </c>
      <c r="I65" s="14" t="s">
        <v>2803</v>
      </c>
    </row>
    <row r="66" spans="2:9" x14ac:dyDescent="0.25">
      <c r="B66" s="88" t="s">
        <v>2755</v>
      </c>
      <c r="C66" s="90"/>
      <c r="E66" s="90"/>
      <c r="H66" s="10" t="str">
        <f t="shared" si="0"/>
        <v xml:space="preserve">No </v>
      </c>
      <c r="I66" s="14" t="s">
        <v>2803</v>
      </c>
    </row>
    <row r="67" spans="2:9" x14ac:dyDescent="0.25">
      <c r="B67" s="88" t="s">
        <v>2756</v>
      </c>
      <c r="C67" s="90"/>
      <c r="E67" s="90"/>
      <c r="H67" s="10" t="str">
        <f t="shared" si="0"/>
        <v xml:space="preserve">No </v>
      </c>
      <c r="I67" s="14" t="s">
        <v>2803</v>
      </c>
    </row>
    <row r="68" spans="2:9" x14ac:dyDescent="0.25">
      <c r="B68" s="88" t="s">
        <v>2757</v>
      </c>
      <c r="C68" s="90"/>
      <c r="E68" s="90"/>
      <c r="H68" s="10" t="str">
        <f t="shared" si="0"/>
        <v xml:space="preserve">No </v>
      </c>
      <c r="I68" s="14" t="s">
        <v>2803</v>
      </c>
    </row>
    <row r="69" spans="2:9" x14ac:dyDescent="0.25">
      <c r="B69" s="88" t="s">
        <v>2839</v>
      </c>
      <c r="C69" s="90"/>
      <c r="E69" s="90"/>
      <c r="H69" s="10" t="str">
        <f t="shared" si="0"/>
        <v xml:space="preserve">No </v>
      </c>
      <c r="I69" s="14" t="s">
        <v>2803</v>
      </c>
    </row>
    <row r="70" spans="2:9" x14ac:dyDescent="0.25">
      <c r="B70" s="88"/>
      <c r="E70" s="90"/>
      <c r="I70" s="88"/>
    </row>
  </sheetData>
  <sheetProtection algorithmName="SHA-512" hashValue="HUh/OrjiyqlOtpW251RaGba/qPtazKA3DVewLIQwQGFaI1al4rBlZehnyP5Te54nIMHzK7NxuKoZwRKSrhmlHA==" saltValue="K9I8E0gDsmbKXYhfyxX4gA==" spinCount="100000" sheet="1" objects="1" scenarios="1"/>
  <phoneticPr fontId="3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H8" sqref="H8"/>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367" t="s">
        <v>2854</v>
      </c>
    </row>
    <row r="2" spans="1:5" ht="23.25" customHeight="1" x14ac:dyDescent="0.25">
      <c r="A2" s="1"/>
      <c r="B2" s="369" t="s">
        <v>2852</v>
      </c>
      <c r="C2" s="370"/>
      <c r="D2" s="370"/>
      <c r="E2" s="368"/>
    </row>
    <row r="3" spans="1:5" x14ac:dyDescent="0.25">
      <c r="B3" s="370"/>
      <c r="C3" s="370"/>
      <c r="D3" s="370"/>
      <c r="E3" s="368"/>
    </row>
    <row r="4" spans="1:5" ht="24" customHeight="1" x14ac:dyDescent="0.25">
      <c r="A4" s="1"/>
      <c r="B4" s="370"/>
      <c r="C4" s="370"/>
      <c r="D4" s="370"/>
      <c r="E4" s="368"/>
    </row>
    <row r="5" spans="1:5" ht="30.6" customHeight="1" x14ac:dyDescent="0.25">
      <c r="A5" s="1"/>
      <c r="B5" s="1"/>
      <c r="C5" s="1"/>
      <c r="D5" s="1"/>
      <c r="E5" s="368"/>
    </row>
    <row r="6" spans="1:5" ht="15.6" customHeight="1" x14ac:dyDescent="0.25">
      <c r="A6" s="1"/>
      <c r="B6" s="1"/>
      <c r="C6" s="1"/>
      <c r="D6" s="1"/>
      <c r="E6" s="368"/>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371"/>
      <c r="B35" s="366"/>
      <c r="C35" s="366"/>
      <c r="D35" s="366"/>
      <c r="E35" s="366"/>
    </row>
    <row r="38" spans="1:5" ht="54" customHeight="1" x14ac:dyDescent="0.25">
      <c r="A38" s="365" t="s">
        <v>2851</v>
      </c>
      <c r="B38" s="366"/>
      <c r="C38" s="366"/>
      <c r="D38" s="366"/>
      <c r="E38" s="366"/>
    </row>
  </sheetData>
  <sheetProtection algorithmName="SHA-512" hashValue="kW23bfyT0xDdV5vit7Nm/cQ7L4htZVEWsAitfMI0ceOpqc1qYo8BnaDVOSwt51ubRwCDrx+Kw3I2e5hf8kwDow==" saltValue="ZYiIEbAgo811+7vo2abTBA=="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zoomScaleNormal="100" workbookViewId="0">
      <selection activeCell="H8" sqref="H8"/>
    </sheetView>
  </sheetViews>
  <sheetFormatPr baseColWidth="10" defaultColWidth="11.42578125" defaultRowHeight="15.75" x14ac:dyDescent="0.25"/>
  <cols>
    <col min="1" max="1" width="11.140625" style="161"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x14ac:dyDescent="0.25">
      <c r="A1" s="417" t="s">
        <v>2772</v>
      </c>
      <c r="B1" s="418"/>
      <c r="C1" s="418"/>
      <c r="D1" s="418"/>
      <c r="E1" s="418"/>
      <c r="F1" s="418"/>
      <c r="G1" s="419"/>
      <c r="H1" s="264" t="s">
        <v>1684</v>
      </c>
    </row>
    <row r="2" spans="1:8" ht="45.75" thickBot="1" x14ac:dyDescent="0.3">
      <c r="A2" s="160" t="s">
        <v>2773</v>
      </c>
      <c r="B2" s="91" t="s">
        <v>1688</v>
      </c>
      <c r="C2" s="91" t="s">
        <v>1689</v>
      </c>
      <c r="D2" s="91" t="s">
        <v>1690</v>
      </c>
      <c r="E2" s="91" t="s">
        <v>1691</v>
      </c>
      <c r="F2" s="91" t="s">
        <v>2774</v>
      </c>
      <c r="G2" s="92" t="s">
        <v>2775</v>
      </c>
    </row>
    <row r="3" spans="1:8" ht="35.25" customHeight="1" x14ac:dyDescent="0.25">
      <c r="A3" s="244" t="str" cm="1">
        <f t="array" ref="A3">_xlfn._xlws.FILTER(TEMP!C3:I69,TEMP!E3:E69="NO CUMPLE CONDICIÓN","")</f>
        <v/>
      </c>
      <c r="B3" s="241"/>
      <c r="C3" s="245"/>
      <c r="D3" s="241"/>
      <c r="E3" s="241"/>
      <c r="F3" s="246"/>
      <c r="G3" s="247"/>
    </row>
    <row r="4" spans="1:8" ht="42.75" customHeight="1" x14ac:dyDescent="0.25">
      <c r="A4" s="248"/>
      <c r="B4" s="242"/>
      <c r="C4" s="249"/>
      <c r="D4" s="242"/>
      <c r="E4" s="242"/>
      <c r="F4" s="250"/>
      <c r="G4" s="251"/>
    </row>
    <row r="5" spans="1:8" ht="44.1" customHeight="1" x14ac:dyDescent="0.25">
      <c r="A5" s="248"/>
      <c r="B5" s="242"/>
      <c r="C5" s="249"/>
      <c r="D5" s="242"/>
      <c r="E5" s="242"/>
      <c r="F5" s="250"/>
      <c r="G5" s="251"/>
    </row>
    <row r="6" spans="1:8" ht="50.1" customHeight="1" x14ac:dyDescent="0.25">
      <c r="A6" s="248"/>
      <c r="B6" s="242"/>
      <c r="C6" s="249"/>
      <c r="D6" s="242"/>
      <c r="E6" s="242"/>
      <c r="F6" s="250"/>
      <c r="G6" s="251"/>
    </row>
    <row r="7" spans="1:8" ht="50.1" customHeight="1" x14ac:dyDescent="0.25">
      <c r="A7" s="248"/>
      <c r="B7" s="242"/>
      <c r="C7" s="249"/>
      <c r="D7" s="242"/>
      <c r="E7" s="242"/>
      <c r="F7" s="250"/>
      <c r="G7" s="251"/>
    </row>
    <row r="8" spans="1:8" ht="50.1" customHeight="1" x14ac:dyDescent="0.25">
      <c r="A8" s="248"/>
      <c r="B8" s="242"/>
      <c r="C8" s="249"/>
      <c r="D8" s="242"/>
      <c r="E8" s="242"/>
      <c r="F8" s="250"/>
      <c r="G8" s="251"/>
    </row>
    <row r="9" spans="1:8" ht="50.1" customHeight="1" x14ac:dyDescent="0.25">
      <c r="A9" s="248"/>
      <c r="B9" s="242"/>
      <c r="C9" s="249"/>
      <c r="D9" s="242"/>
      <c r="E9" s="242"/>
      <c r="F9" s="250"/>
      <c r="G9" s="251"/>
    </row>
    <row r="10" spans="1:8" ht="50.1" customHeight="1" x14ac:dyDescent="0.25">
      <c r="A10" s="248"/>
      <c r="B10" s="242"/>
      <c r="C10" s="249"/>
      <c r="D10" s="242"/>
      <c r="E10" s="242"/>
      <c r="F10" s="250"/>
      <c r="G10" s="251"/>
    </row>
    <row r="11" spans="1:8" ht="50.1" customHeight="1" x14ac:dyDescent="0.25">
      <c r="A11" s="248"/>
      <c r="B11" s="242"/>
      <c r="C11" s="249"/>
      <c r="D11" s="242"/>
      <c r="E11" s="242"/>
      <c r="F11" s="250"/>
      <c r="G11" s="251"/>
    </row>
    <row r="12" spans="1:8" ht="50.1" customHeight="1" x14ac:dyDescent="0.25">
      <c r="A12" s="248"/>
      <c r="B12" s="242"/>
      <c r="C12" s="249"/>
      <c r="D12" s="242"/>
      <c r="E12" s="242"/>
      <c r="F12" s="250"/>
      <c r="G12" s="251"/>
    </row>
    <row r="13" spans="1:8" ht="50.1" customHeight="1" x14ac:dyDescent="0.25">
      <c r="A13" s="248"/>
      <c r="B13" s="242"/>
      <c r="C13" s="249"/>
      <c r="D13" s="242"/>
      <c r="E13" s="242"/>
      <c r="F13" s="250"/>
      <c r="G13" s="251"/>
    </row>
    <row r="14" spans="1:8" ht="50.1" customHeight="1" x14ac:dyDescent="0.25">
      <c r="A14" s="248"/>
      <c r="B14" s="242"/>
      <c r="C14" s="249"/>
      <c r="D14" s="242"/>
      <c r="E14" s="242"/>
      <c r="F14" s="250"/>
      <c r="G14" s="251"/>
    </row>
    <row r="15" spans="1:8" ht="50.1" customHeight="1" x14ac:dyDescent="0.25">
      <c r="A15" s="248"/>
      <c r="B15" s="242"/>
      <c r="C15" s="249"/>
      <c r="D15" s="242"/>
      <c r="E15" s="242"/>
      <c r="F15" s="250"/>
      <c r="G15" s="251"/>
    </row>
    <row r="16" spans="1:8" ht="50.1" customHeight="1" x14ac:dyDescent="0.25">
      <c r="A16" s="248"/>
      <c r="B16" s="242"/>
      <c r="C16" s="249"/>
      <c r="D16" s="242"/>
      <c r="E16" s="242"/>
      <c r="F16" s="250"/>
      <c r="G16" s="251"/>
    </row>
    <row r="17" spans="1:7" ht="50.1" customHeight="1" x14ac:dyDescent="0.25">
      <c r="A17" s="248"/>
      <c r="B17" s="242"/>
      <c r="C17" s="249"/>
      <c r="D17" s="242"/>
      <c r="E17" s="242"/>
      <c r="F17" s="250"/>
      <c r="G17" s="251"/>
    </row>
    <row r="18" spans="1:7" ht="50.1" customHeight="1" x14ac:dyDescent="0.25">
      <c r="A18" s="248"/>
      <c r="B18" s="242"/>
      <c r="C18" s="249"/>
      <c r="D18" s="242"/>
      <c r="E18" s="242"/>
      <c r="F18" s="250"/>
      <c r="G18" s="251"/>
    </row>
    <row r="19" spans="1:7" ht="50.1" customHeight="1" x14ac:dyDescent="0.25">
      <c r="A19" s="248"/>
      <c r="B19" s="242"/>
      <c r="C19" s="249"/>
      <c r="D19" s="242"/>
      <c r="E19" s="242"/>
      <c r="F19" s="250"/>
      <c r="G19" s="251"/>
    </row>
    <row r="20" spans="1:7" ht="50.1" customHeight="1" x14ac:dyDescent="0.25">
      <c r="A20" s="248"/>
      <c r="B20" s="242"/>
      <c r="C20" s="249"/>
      <c r="D20" s="242"/>
      <c r="E20" s="242"/>
      <c r="F20" s="250"/>
      <c r="G20" s="251"/>
    </row>
    <row r="21" spans="1:7" ht="50.1" customHeight="1" x14ac:dyDescent="0.25">
      <c r="A21" s="248"/>
      <c r="B21" s="242"/>
      <c r="C21" s="249"/>
      <c r="D21" s="242"/>
      <c r="E21" s="242"/>
      <c r="F21" s="250"/>
      <c r="G21" s="251"/>
    </row>
    <row r="22" spans="1:7" ht="50.1" customHeight="1" x14ac:dyDescent="0.25">
      <c r="A22" s="248"/>
      <c r="B22" s="242"/>
      <c r="C22" s="249"/>
      <c r="D22" s="242"/>
      <c r="E22" s="242"/>
      <c r="F22" s="250"/>
      <c r="G22" s="251"/>
    </row>
    <row r="23" spans="1:7" ht="50.1" customHeight="1" x14ac:dyDescent="0.25">
      <c r="A23" s="248"/>
      <c r="B23" s="242"/>
      <c r="C23" s="249"/>
      <c r="D23" s="242"/>
      <c r="E23" s="242"/>
      <c r="F23" s="250"/>
      <c r="G23" s="251"/>
    </row>
    <row r="24" spans="1:7" ht="50.1" customHeight="1" x14ac:dyDescent="0.25">
      <c r="A24" s="248"/>
      <c r="B24" s="242"/>
      <c r="C24" s="249"/>
      <c r="D24" s="242"/>
      <c r="E24" s="242"/>
      <c r="F24" s="250"/>
      <c r="G24" s="251"/>
    </row>
    <row r="25" spans="1:7" ht="50.1" customHeight="1" x14ac:dyDescent="0.25">
      <c r="A25" s="248"/>
      <c r="B25" s="242"/>
      <c r="C25" s="249"/>
      <c r="D25" s="242"/>
      <c r="E25" s="242"/>
      <c r="F25" s="250"/>
      <c r="G25" s="251"/>
    </row>
    <row r="26" spans="1:7" ht="50.1" customHeight="1" x14ac:dyDescent="0.25">
      <c r="A26" s="248"/>
      <c r="B26" s="242"/>
      <c r="C26" s="249"/>
      <c r="D26" s="242"/>
      <c r="E26" s="242"/>
      <c r="F26" s="250"/>
      <c r="G26" s="251"/>
    </row>
    <row r="27" spans="1:7" ht="50.1" customHeight="1" x14ac:dyDescent="0.25">
      <c r="A27" s="248"/>
      <c r="B27" s="242"/>
      <c r="C27" s="249"/>
      <c r="D27" s="242"/>
      <c r="E27" s="242"/>
      <c r="F27" s="250"/>
      <c r="G27" s="251"/>
    </row>
    <row r="28" spans="1:7" ht="50.1" customHeight="1" x14ac:dyDescent="0.25">
      <c r="A28" s="248"/>
      <c r="B28" s="242"/>
      <c r="C28" s="249"/>
      <c r="D28" s="242"/>
      <c r="E28" s="242"/>
      <c r="F28" s="250"/>
      <c r="G28" s="251"/>
    </row>
    <row r="29" spans="1:7" ht="50.1" customHeight="1" x14ac:dyDescent="0.25">
      <c r="A29" s="248"/>
      <c r="B29" s="242"/>
      <c r="C29" s="249"/>
      <c r="D29" s="242"/>
      <c r="E29" s="242"/>
      <c r="F29" s="250"/>
      <c r="G29" s="251"/>
    </row>
    <row r="30" spans="1:7" ht="50.1" customHeight="1" x14ac:dyDescent="0.25">
      <c r="A30" s="248"/>
      <c r="B30" s="242"/>
      <c r="C30" s="249"/>
      <c r="D30" s="242"/>
      <c r="E30" s="242"/>
      <c r="F30" s="250"/>
      <c r="G30" s="251"/>
    </row>
    <row r="31" spans="1:7" ht="50.1" customHeight="1" x14ac:dyDescent="0.25">
      <c r="A31" s="248"/>
      <c r="B31" s="242"/>
      <c r="C31" s="249"/>
      <c r="D31" s="242"/>
      <c r="E31" s="242"/>
      <c r="F31" s="250"/>
      <c r="G31" s="251"/>
    </row>
    <row r="32" spans="1:7" ht="50.1" customHeight="1" x14ac:dyDescent="0.25">
      <c r="A32" s="248"/>
      <c r="B32" s="242"/>
      <c r="C32" s="249"/>
      <c r="D32" s="242"/>
      <c r="E32" s="242"/>
      <c r="F32" s="250"/>
      <c r="G32" s="251"/>
    </row>
    <row r="33" spans="1:7" ht="50.1" customHeight="1" x14ac:dyDescent="0.25">
      <c r="A33" s="248"/>
      <c r="B33" s="242"/>
      <c r="C33" s="249"/>
      <c r="D33" s="242"/>
      <c r="E33" s="242"/>
      <c r="F33" s="250"/>
      <c r="G33" s="251"/>
    </row>
    <row r="34" spans="1:7" ht="50.1" customHeight="1" x14ac:dyDescent="0.25">
      <c r="A34" s="248"/>
      <c r="B34" s="242"/>
      <c r="C34" s="249"/>
      <c r="D34" s="242"/>
      <c r="E34" s="242"/>
      <c r="F34" s="250"/>
      <c r="G34" s="251"/>
    </row>
    <row r="35" spans="1:7" ht="50.1" customHeight="1" x14ac:dyDescent="0.25">
      <c r="A35" s="248"/>
      <c r="B35" s="242"/>
      <c r="C35" s="249"/>
      <c r="D35" s="242"/>
      <c r="E35" s="242"/>
      <c r="F35" s="250"/>
      <c r="G35" s="251"/>
    </row>
    <row r="36" spans="1:7" ht="50.1" customHeight="1" x14ac:dyDescent="0.25">
      <c r="A36" s="248"/>
      <c r="B36" s="242"/>
      <c r="C36" s="249"/>
      <c r="D36" s="242"/>
      <c r="E36" s="242"/>
      <c r="F36" s="250"/>
      <c r="G36" s="251"/>
    </row>
    <row r="37" spans="1:7" ht="50.1" customHeight="1" x14ac:dyDescent="0.25">
      <c r="A37" s="248"/>
      <c r="B37" s="242"/>
      <c r="C37" s="249"/>
      <c r="D37" s="242"/>
      <c r="E37" s="242"/>
      <c r="F37" s="250"/>
      <c r="G37" s="251"/>
    </row>
    <row r="38" spans="1:7" ht="50.1" customHeight="1" x14ac:dyDescent="0.25">
      <c r="A38" s="248"/>
      <c r="B38" s="242"/>
      <c r="C38" s="249"/>
      <c r="D38" s="242"/>
      <c r="E38" s="242"/>
      <c r="F38" s="250"/>
      <c r="G38" s="251"/>
    </row>
    <row r="39" spans="1:7" ht="50.1" customHeight="1" x14ac:dyDescent="0.25">
      <c r="A39" s="248"/>
      <c r="B39" s="242"/>
      <c r="C39" s="249"/>
      <c r="D39" s="242"/>
      <c r="E39" s="242"/>
      <c r="F39" s="250"/>
      <c r="G39" s="251"/>
    </row>
    <row r="40" spans="1:7" ht="50.1" customHeight="1" x14ac:dyDescent="0.25">
      <c r="A40" s="248"/>
      <c r="B40" s="242"/>
      <c r="C40" s="249"/>
      <c r="D40" s="242"/>
      <c r="E40" s="242"/>
      <c r="F40" s="250"/>
      <c r="G40" s="251"/>
    </row>
    <row r="41" spans="1:7" ht="50.1" customHeight="1" x14ac:dyDescent="0.25">
      <c r="A41" s="248"/>
      <c r="B41" s="242"/>
      <c r="C41" s="249"/>
      <c r="D41" s="242"/>
      <c r="E41" s="242"/>
      <c r="F41" s="250"/>
      <c r="G41" s="251"/>
    </row>
    <row r="42" spans="1:7" ht="50.1" customHeight="1" x14ac:dyDescent="0.25">
      <c r="A42" s="248"/>
      <c r="B42" s="242"/>
      <c r="C42" s="249"/>
      <c r="D42" s="242"/>
      <c r="E42" s="242"/>
      <c r="F42" s="250"/>
      <c r="G42" s="251"/>
    </row>
    <row r="43" spans="1:7" ht="50.1" customHeight="1" x14ac:dyDescent="0.25">
      <c r="A43" s="248"/>
      <c r="B43" s="242"/>
      <c r="C43" s="249"/>
      <c r="D43" s="242"/>
      <c r="E43" s="242"/>
      <c r="F43" s="250"/>
      <c r="G43" s="251"/>
    </row>
    <row r="44" spans="1:7" ht="50.1" customHeight="1" x14ac:dyDescent="0.25">
      <c r="A44" s="248"/>
      <c r="B44" s="242"/>
      <c r="C44" s="249"/>
      <c r="D44" s="242"/>
      <c r="E44" s="242"/>
      <c r="F44" s="250"/>
      <c r="G44" s="251"/>
    </row>
    <row r="45" spans="1:7" ht="50.1" customHeight="1" x14ac:dyDescent="0.25">
      <c r="A45" s="248"/>
      <c r="B45" s="242"/>
      <c r="C45" s="249"/>
      <c r="D45" s="242"/>
      <c r="E45" s="242"/>
      <c r="F45" s="250"/>
      <c r="G45" s="251"/>
    </row>
    <row r="46" spans="1:7" ht="50.1" customHeight="1" x14ac:dyDescent="0.25">
      <c r="A46" s="248"/>
      <c r="B46" s="242"/>
      <c r="C46" s="249"/>
      <c r="D46" s="242"/>
      <c r="E46" s="242"/>
      <c r="F46" s="250"/>
      <c r="G46" s="251"/>
    </row>
  </sheetData>
  <sheetProtection algorithmName="SHA-512" hashValue="eQnECCRLcBpRK8rGwSJ6uTIkRbt0Jk/d0Ku+/n7ePB0J1G0b/9W53rPmrsvesgWxoEycfSR3Dwox6zEuNppkXw==" saltValue="zqr6v7emMwSG4CnpoAkc0w==" spinCount="100000" sheet="1" formatRows="0"/>
  <mergeCells count="1">
    <mergeCell ref="A1:G1"/>
  </mergeCells>
  <hyperlinks>
    <hyperlink ref="H1" location="PORTADA!A1" display="Portada" xr:uid="{B760CA53-9538-4FFB-B655-065EB27B1DE6}"/>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1"/>
  <sheetViews>
    <sheetView zoomScaleNormal="100" workbookViewId="0">
      <selection activeCell="H8" sqref="H8"/>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x14ac:dyDescent="0.3">
      <c r="A1" s="498" t="s">
        <v>2776</v>
      </c>
      <c r="B1" s="499"/>
      <c r="C1" s="499"/>
      <c r="D1" s="499"/>
      <c r="E1" s="499"/>
      <c r="F1" s="500"/>
      <c r="G1" s="264" t="s">
        <v>1684</v>
      </c>
    </row>
    <row r="2" spans="1:10" ht="33" customHeight="1" thickBot="1" x14ac:dyDescent="0.3">
      <c r="A2" s="461" t="s">
        <v>2777</v>
      </c>
      <c r="B2" s="462"/>
      <c r="C2" s="459" t="s">
        <v>2853</v>
      </c>
      <c r="D2" s="459"/>
      <c r="E2" s="459"/>
      <c r="F2" s="460"/>
    </row>
    <row r="3" spans="1:10" s="34" customFormat="1" ht="15.75" customHeight="1" x14ac:dyDescent="0.25">
      <c r="A3" s="470" t="s">
        <v>2778</v>
      </c>
      <c r="B3" s="471"/>
      <c r="C3" s="503" t="s">
        <v>2779</v>
      </c>
      <c r="D3" s="503"/>
      <c r="E3" s="503"/>
      <c r="F3" s="504"/>
      <c r="G3" s="31"/>
      <c r="H3" s="31"/>
      <c r="I3" s="31"/>
      <c r="J3" s="31"/>
    </row>
    <row r="4" spans="1:10" ht="14.25" customHeight="1" x14ac:dyDescent="0.25">
      <c r="A4" s="470"/>
      <c r="B4" s="471"/>
      <c r="C4" s="133" t="s">
        <v>2780</v>
      </c>
      <c r="D4" s="133" t="s">
        <v>2781</v>
      </c>
      <c r="E4" s="133" t="s">
        <v>2782</v>
      </c>
      <c r="F4" s="134" t="s">
        <v>2783</v>
      </c>
      <c r="G4" s="31"/>
      <c r="H4" s="31"/>
      <c r="I4" s="31"/>
      <c r="J4" s="31"/>
    </row>
    <row r="5" spans="1:10" s="14" customFormat="1" ht="15.75" customHeight="1" x14ac:dyDescent="0.15">
      <c r="A5" s="468" t="s">
        <v>2784</v>
      </c>
      <c r="B5" s="469"/>
      <c r="C5" s="38">
        <f>+'2. Amb Adecuados y Seguros'!D95</f>
        <v>0</v>
      </c>
      <c r="D5" s="38">
        <f>+'2. Amb Adecuados y Seguros'!D96</f>
        <v>0</v>
      </c>
      <c r="E5" s="38">
        <f>+'2. Amb Adecuados y Seguros'!D97</f>
        <v>13</v>
      </c>
      <c r="F5" s="135">
        <f>SUM(C5:E5)</f>
        <v>13</v>
      </c>
      <c r="G5" s="31"/>
      <c r="H5" s="31"/>
      <c r="I5" s="31"/>
      <c r="J5" s="31"/>
    </row>
    <row r="6" spans="1:10" x14ac:dyDescent="0.25">
      <c r="A6" s="468" t="s">
        <v>2785</v>
      </c>
      <c r="B6" s="469"/>
      <c r="C6" s="103">
        <f>+'3. Alimentacion y Nutrición'!D81</f>
        <v>0</v>
      </c>
      <c r="D6" s="103">
        <f>+'3. Alimentacion y Nutrición'!D82</f>
        <v>0</v>
      </c>
      <c r="E6" s="103">
        <f>+'3. Alimentacion y Nutrición'!D83</f>
        <v>13</v>
      </c>
      <c r="F6" s="135">
        <f t="shared" ref="F6:F15" si="0">SUM(C6:E6)</f>
        <v>13</v>
      </c>
      <c r="G6" s="31"/>
      <c r="H6" s="31"/>
      <c r="I6" s="31"/>
      <c r="J6" s="31"/>
    </row>
    <row r="7" spans="1:10" x14ac:dyDescent="0.25">
      <c r="A7" s="468" t="s">
        <v>2786</v>
      </c>
      <c r="B7" s="469"/>
      <c r="C7" s="103">
        <f>+'4. Modelo de Atencion'!D17</f>
        <v>0</v>
      </c>
      <c r="D7" s="103">
        <f>+'4. Modelo de Atencion'!D18</f>
        <v>0</v>
      </c>
      <c r="E7" s="103">
        <f>+'4. Modelo de Atencion'!D19</f>
        <v>2</v>
      </c>
      <c r="F7" s="135">
        <f t="shared" si="0"/>
        <v>2</v>
      </c>
      <c r="G7" s="31"/>
      <c r="H7" s="31"/>
      <c r="I7" s="31"/>
      <c r="J7" s="31"/>
    </row>
    <row r="8" spans="1:10" x14ac:dyDescent="0.25">
      <c r="A8" s="468" t="s">
        <v>2845</v>
      </c>
      <c r="B8" s="469"/>
      <c r="C8" s="103">
        <f>+'5. Situaciones de Riesgo'!D113</f>
        <v>0</v>
      </c>
      <c r="D8" s="103">
        <f>+'5. Situaciones de Riesgo'!D114</f>
        <v>0</v>
      </c>
      <c r="E8" s="103">
        <f>+'5. Situaciones de Riesgo'!D115</f>
        <v>13</v>
      </c>
      <c r="F8" s="135">
        <f t="shared" si="0"/>
        <v>13</v>
      </c>
      <c r="G8" s="31"/>
      <c r="H8" s="31"/>
      <c r="I8" s="31"/>
      <c r="J8" s="31"/>
    </row>
    <row r="9" spans="1:10" x14ac:dyDescent="0.25">
      <c r="A9" s="468" t="s">
        <v>2846</v>
      </c>
      <c r="B9" s="469"/>
      <c r="C9" s="103">
        <f>+'6. Código de Etica'!D37</f>
        <v>0</v>
      </c>
      <c r="D9" s="103">
        <f>+'6. Código de Etica'!D38</f>
        <v>0</v>
      </c>
      <c r="E9" s="103">
        <f>+'6. Código de Etica'!D39</f>
        <v>3</v>
      </c>
      <c r="F9" s="135">
        <f t="shared" si="0"/>
        <v>3</v>
      </c>
      <c r="G9" s="31"/>
      <c r="H9" s="31"/>
      <c r="I9" s="31"/>
      <c r="J9" s="31"/>
    </row>
    <row r="10" spans="1:10" x14ac:dyDescent="0.25">
      <c r="A10" s="468" t="s">
        <v>2787</v>
      </c>
      <c r="B10" s="469"/>
      <c r="C10" s="103">
        <f>+'7. Talento Humano'!D21</f>
        <v>0</v>
      </c>
      <c r="D10" s="103">
        <f>+'7. Talento Humano'!D22</f>
        <v>0</v>
      </c>
      <c r="E10" s="103">
        <f>+'7. Talento Humano'!D23</f>
        <v>5</v>
      </c>
      <c r="F10" s="135">
        <f t="shared" si="0"/>
        <v>5</v>
      </c>
      <c r="G10" s="31"/>
      <c r="H10" s="31"/>
      <c r="I10" s="31"/>
      <c r="J10" s="31"/>
    </row>
    <row r="11" spans="1:10" x14ac:dyDescent="0.25">
      <c r="A11" s="468" t="s">
        <v>2788</v>
      </c>
      <c r="B11" s="469"/>
      <c r="C11" s="103">
        <f>+'8. Financiero'!D14</f>
        <v>0</v>
      </c>
      <c r="D11" s="103">
        <f>+'8. Financiero'!D15</f>
        <v>0</v>
      </c>
      <c r="E11" s="103">
        <f>+'8. Financiero'!D16</f>
        <v>2</v>
      </c>
      <c r="F11" s="135">
        <f t="shared" si="0"/>
        <v>2</v>
      </c>
      <c r="G11" s="31"/>
      <c r="H11" s="31"/>
      <c r="I11" s="31"/>
      <c r="J11" s="31"/>
    </row>
    <row r="12" spans="1:10" x14ac:dyDescent="0.25">
      <c r="A12" s="468" t="s">
        <v>2789</v>
      </c>
      <c r="B12" s="469"/>
      <c r="C12" s="103">
        <f>+'9. Dotación'!D22</f>
        <v>0</v>
      </c>
      <c r="D12" s="103">
        <f>+'9. Dotación'!D23</f>
        <v>0</v>
      </c>
      <c r="E12" s="103">
        <f>+'9. Dotación'!D24</f>
        <v>5</v>
      </c>
      <c r="F12" s="135">
        <f t="shared" si="0"/>
        <v>5</v>
      </c>
    </row>
    <row r="13" spans="1:10" ht="15" customHeight="1" x14ac:dyDescent="0.25">
      <c r="A13" s="501" t="s">
        <v>2847</v>
      </c>
      <c r="B13" s="502"/>
      <c r="C13" s="103">
        <f>+'Anexo 1 Violencias'!D12</f>
        <v>0</v>
      </c>
      <c r="D13" s="103">
        <f>+'Anexo 1 Violencias'!D13</f>
        <v>0</v>
      </c>
      <c r="E13" s="103">
        <f>+'Anexo 1 Violencias'!D14</f>
        <v>1</v>
      </c>
      <c r="F13" s="135">
        <f t="shared" si="0"/>
        <v>1</v>
      </c>
    </row>
    <row r="14" spans="1:10" ht="15" customHeight="1" x14ac:dyDescent="0.25">
      <c r="A14" s="472" t="s">
        <v>2848</v>
      </c>
      <c r="B14" s="472"/>
      <c r="C14" s="103">
        <f>+'Anexo 2. Discapacidad'!D26</f>
        <v>0</v>
      </c>
      <c r="D14" s="103">
        <f>+'Anexo 2. Discapacidad'!D27</f>
        <v>0</v>
      </c>
      <c r="E14" s="103">
        <f>+'Anexo 2. Discapacidad'!D28</f>
        <v>4</v>
      </c>
      <c r="F14" s="135">
        <f t="shared" si="0"/>
        <v>4</v>
      </c>
    </row>
    <row r="15" spans="1:10" ht="15" customHeight="1" x14ac:dyDescent="0.25">
      <c r="A15" s="472" t="s">
        <v>2849</v>
      </c>
      <c r="B15" s="472"/>
      <c r="C15" s="103">
        <f>+'Anexo 3. Gestantes y Lactan'!D34</f>
        <v>0</v>
      </c>
      <c r="D15" s="103">
        <f>+'Anexo 3. Gestantes y Lactan'!D35</f>
        <v>0</v>
      </c>
      <c r="E15" s="103">
        <f>+'Anexo 3. Gestantes y Lactan'!D36</f>
        <v>5</v>
      </c>
      <c r="F15" s="135">
        <f t="shared" si="0"/>
        <v>5</v>
      </c>
    </row>
    <row r="16" spans="1:10" x14ac:dyDescent="0.25">
      <c r="A16" s="472" t="s">
        <v>2790</v>
      </c>
      <c r="B16" s="472"/>
      <c r="C16" s="136">
        <f>SUM(C5:C15)</f>
        <v>0</v>
      </c>
      <c r="D16" s="136">
        <f>SUM(D5:D15)</f>
        <v>0</v>
      </c>
      <c r="E16" s="136">
        <f>SUM(E5:E15)</f>
        <v>66</v>
      </c>
      <c r="F16" s="137">
        <f>SUM(F5:F15)</f>
        <v>66</v>
      </c>
    </row>
    <row r="17" spans="1:6" ht="30.75" thickBot="1" x14ac:dyDescent="0.3">
      <c r="A17" s="138"/>
      <c r="B17" s="139"/>
      <c r="C17" s="140" t="s">
        <v>2791</v>
      </c>
      <c r="D17" s="141" t="s">
        <v>2792</v>
      </c>
      <c r="E17" s="140" t="s">
        <v>2791</v>
      </c>
      <c r="F17" s="142"/>
    </row>
    <row r="18" spans="1:6" ht="36" customHeight="1" x14ac:dyDescent="0.25">
      <c r="A18" s="465" t="s">
        <v>1648</v>
      </c>
      <c r="B18" s="466"/>
      <c r="C18" s="466"/>
      <c r="D18" s="466"/>
      <c r="E18" s="466"/>
      <c r="F18" s="467"/>
    </row>
    <row r="19" spans="1:6" ht="54.75" customHeight="1" x14ac:dyDescent="0.25">
      <c r="A19" s="489"/>
      <c r="B19" s="490"/>
      <c r="C19" s="490"/>
      <c r="D19" s="490"/>
      <c r="E19" s="490"/>
      <c r="F19" s="491"/>
    </row>
    <row r="20" spans="1:6" ht="56.25" customHeight="1" x14ac:dyDescent="0.25">
      <c r="A20" s="492"/>
      <c r="B20" s="493"/>
      <c r="C20" s="493"/>
      <c r="D20" s="493"/>
      <c r="E20" s="493"/>
      <c r="F20" s="494"/>
    </row>
    <row r="21" spans="1:6" ht="53.25" customHeight="1" x14ac:dyDescent="0.25">
      <c r="A21" s="492"/>
      <c r="B21" s="493"/>
      <c r="C21" s="493"/>
      <c r="D21" s="493"/>
      <c r="E21" s="493"/>
      <c r="F21" s="494"/>
    </row>
    <row r="22" spans="1:6" ht="50.25" customHeight="1" thickBot="1" x14ac:dyDescent="0.3">
      <c r="A22" s="495"/>
      <c r="B22" s="496"/>
      <c r="C22" s="496"/>
      <c r="D22" s="496"/>
      <c r="E22" s="496"/>
      <c r="F22" s="497"/>
    </row>
    <row r="23" spans="1:6" ht="25.5" customHeight="1" x14ac:dyDescent="0.25">
      <c r="A23" s="465" t="s">
        <v>1650</v>
      </c>
      <c r="B23" s="466"/>
      <c r="C23" s="466"/>
      <c r="D23" s="466"/>
      <c r="E23" s="466"/>
      <c r="F23" s="467"/>
    </row>
    <row r="24" spans="1:6" x14ac:dyDescent="0.25">
      <c r="A24" s="505"/>
      <c r="B24" s="506"/>
      <c r="C24" s="506"/>
      <c r="D24" s="506"/>
      <c r="E24" s="506"/>
      <c r="F24" s="507"/>
    </row>
    <row r="25" spans="1:6" x14ac:dyDescent="0.25">
      <c r="A25" s="505"/>
      <c r="B25" s="506"/>
      <c r="C25" s="506"/>
      <c r="D25" s="506"/>
      <c r="E25" s="506"/>
      <c r="F25" s="507"/>
    </row>
    <row r="26" spans="1:6" x14ac:dyDescent="0.25">
      <c r="A26" s="505"/>
      <c r="B26" s="506"/>
      <c r="C26" s="506"/>
      <c r="D26" s="506"/>
      <c r="E26" s="506"/>
      <c r="F26" s="507"/>
    </row>
    <row r="27" spans="1:6" x14ac:dyDescent="0.25">
      <c r="A27" s="505"/>
      <c r="B27" s="506"/>
      <c r="C27" s="506"/>
      <c r="D27" s="506"/>
      <c r="E27" s="506"/>
      <c r="F27" s="507"/>
    </row>
    <row r="28" spans="1:6" x14ac:dyDescent="0.25">
      <c r="A28" s="505"/>
      <c r="B28" s="506"/>
      <c r="C28" s="506"/>
      <c r="D28" s="506"/>
      <c r="E28" s="506"/>
      <c r="F28" s="507"/>
    </row>
    <row r="29" spans="1:6" x14ac:dyDescent="0.25">
      <c r="A29" s="505"/>
      <c r="B29" s="506"/>
      <c r="C29" s="506"/>
      <c r="D29" s="506"/>
      <c r="E29" s="506"/>
      <c r="F29" s="507"/>
    </row>
    <row r="30" spans="1:6" x14ac:dyDescent="0.25">
      <c r="A30" s="505"/>
      <c r="B30" s="506"/>
      <c r="C30" s="506"/>
      <c r="D30" s="506"/>
      <c r="E30" s="506"/>
      <c r="F30" s="507"/>
    </row>
    <row r="31" spans="1:6" ht="18" customHeight="1" x14ac:dyDescent="0.25">
      <c r="A31" s="505"/>
      <c r="B31" s="506"/>
      <c r="C31" s="506"/>
      <c r="D31" s="506"/>
      <c r="E31" s="506"/>
      <c r="F31" s="507"/>
    </row>
    <row r="32" spans="1:6" ht="18" customHeight="1" x14ac:dyDescent="0.25">
      <c r="A32" s="505"/>
      <c r="B32" s="506"/>
      <c r="C32" s="506"/>
      <c r="D32" s="506"/>
      <c r="E32" s="506"/>
      <c r="F32" s="507"/>
    </row>
    <row r="33" spans="1:10" x14ac:dyDescent="0.25">
      <c r="A33" s="505"/>
      <c r="B33" s="506"/>
      <c r="C33" s="506"/>
      <c r="D33" s="506"/>
      <c r="E33" s="506"/>
      <c r="F33" s="507"/>
    </row>
    <row r="34" spans="1:10" x14ac:dyDescent="0.25">
      <c r="A34" s="505"/>
      <c r="B34" s="506"/>
      <c r="C34" s="506"/>
      <c r="D34" s="506"/>
      <c r="E34" s="506"/>
      <c r="F34" s="507"/>
    </row>
    <row r="35" spans="1:10" ht="15" customHeight="1" x14ac:dyDescent="0.25">
      <c r="A35" s="505"/>
      <c r="B35" s="506"/>
      <c r="C35" s="506"/>
      <c r="D35" s="506"/>
      <c r="E35" s="506"/>
      <c r="F35" s="507"/>
    </row>
    <row r="36" spans="1:10" ht="68.25" customHeight="1" x14ac:dyDescent="0.25">
      <c r="A36" s="464" t="s">
        <v>2793</v>
      </c>
      <c r="B36" s="464"/>
      <c r="C36" s="463" t="s">
        <v>2794</v>
      </c>
      <c r="D36" s="463"/>
      <c r="E36" s="463"/>
      <c r="F36" s="463"/>
    </row>
    <row r="37" spans="1:10" ht="29.45" customHeight="1" x14ac:dyDescent="0.25">
      <c r="A37" s="508" t="s">
        <v>2795</v>
      </c>
      <c r="B37" s="509"/>
      <c r="C37" s="509"/>
      <c r="D37" s="509"/>
      <c r="E37" s="509"/>
      <c r="F37" s="510"/>
      <c r="G37" s="40"/>
    </row>
    <row r="38" spans="1:10" ht="19.350000000000001" customHeight="1" x14ac:dyDescent="0.25">
      <c r="A38" s="484" t="s">
        <v>2796</v>
      </c>
      <c r="B38" s="485"/>
      <c r="C38" s="486" t="s">
        <v>2797</v>
      </c>
      <c r="D38" s="487"/>
      <c r="E38" s="485"/>
      <c r="F38" s="41" t="s">
        <v>2798</v>
      </c>
      <c r="G38" s="40"/>
    </row>
    <row r="39" spans="1:10" ht="30" customHeight="1" x14ac:dyDescent="0.25">
      <c r="A39" s="477"/>
      <c r="B39" s="478"/>
      <c r="C39" s="479"/>
      <c r="D39" s="480"/>
      <c r="E39" s="478"/>
      <c r="F39" s="143"/>
      <c r="G39" s="40"/>
      <c r="H39" s="39"/>
      <c r="I39" s="39"/>
      <c r="J39" s="39"/>
    </row>
    <row r="40" spans="1:10" ht="30" customHeight="1" x14ac:dyDescent="0.25">
      <c r="A40" s="477"/>
      <c r="B40" s="478"/>
      <c r="C40" s="479"/>
      <c r="D40" s="480"/>
      <c r="E40" s="478"/>
      <c r="F40" s="143"/>
      <c r="G40" s="40"/>
    </row>
    <row r="41" spans="1:10" ht="30" customHeight="1" x14ac:dyDescent="0.25">
      <c r="A41" s="477"/>
      <c r="B41" s="478"/>
      <c r="C41" s="479"/>
      <c r="D41" s="480"/>
      <c r="E41" s="478"/>
      <c r="F41" s="143"/>
      <c r="G41" s="40"/>
    </row>
    <row r="42" spans="1:10" ht="30" customHeight="1" x14ac:dyDescent="0.25">
      <c r="A42" s="477"/>
      <c r="B42" s="478"/>
      <c r="C42" s="479"/>
      <c r="D42" s="480"/>
      <c r="E42" s="478"/>
      <c r="F42" s="143"/>
      <c r="G42" s="40"/>
    </row>
    <row r="43" spans="1:10" ht="30" customHeight="1" thickBot="1" x14ac:dyDescent="0.3">
      <c r="A43" s="473"/>
      <c r="B43" s="474"/>
      <c r="C43" s="475"/>
      <c r="D43" s="476"/>
      <c r="E43" s="474"/>
      <c r="F43" s="144"/>
      <c r="G43" s="40"/>
    </row>
    <row r="44" spans="1:10" ht="15.75" thickBot="1" x14ac:dyDescent="0.3">
      <c r="A44" s="488"/>
      <c r="B44" s="488"/>
      <c r="C44" s="488"/>
      <c r="D44" s="488"/>
      <c r="E44" s="488"/>
      <c r="F44" s="42"/>
      <c r="G44" s="40"/>
    </row>
    <row r="45" spans="1:10" x14ac:dyDescent="0.25">
      <c r="A45" s="481" t="s">
        <v>2799</v>
      </c>
      <c r="B45" s="482"/>
      <c r="C45" s="482"/>
      <c r="D45" s="482"/>
      <c r="E45" s="482"/>
      <c r="F45" s="483"/>
      <c r="G45" s="40"/>
    </row>
    <row r="46" spans="1:10" x14ac:dyDescent="0.25">
      <c r="A46" s="484" t="s">
        <v>2796</v>
      </c>
      <c r="B46" s="485"/>
      <c r="C46" s="486" t="s">
        <v>2800</v>
      </c>
      <c r="D46" s="487"/>
      <c r="E46" s="485"/>
      <c r="F46" s="41" t="s">
        <v>2798</v>
      </c>
      <c r="G46" s="40"/>
    </row>
    <row r="47" spans="1:10" ht="30" customHeight="1" x14ac:dyDescent="0.25">
      <c r="A47" s="477"/>
      <c r="B47" s="478"/>
      <c r="C47" s="479"/>
      <c r="D47" s="480"/>
      <c r="E47" s="478"/>
      <c r="F47" s="143"/>
      <c r="G47" s="40"/>
    </row>
    <row r="48" spans="1:10" ht="30" customHeight="1" x14ac:dyDescent="0.25">
      <c r="A48" s="477"/>
      <c r="B48" s="478"/>
      <c r="C48" s="479"/>
      <c r="D48" s="480"/>
      <c r="E48" s="478"/>
      <c r="F48" s="143"/>
      <c r="G48" s="40"/>
    </row>
    <row r="49" spans="1:7" ht="30" customHeight="1" x14ac:dyDescent="0.25">
      <c r="A49" s="477"/>
      <c r="B49" s="478"/>
      <c r="C49" s="479"/>
      <c r="D49" s="480"/>
      <c r="E49" s="478"/>
      <c r="F49" s="143"/>
      <c r="G49" s="40"/>
    </row>
    <row r="50" spans="1:7" ht="30" customHeight="1" x14ac:dyDescent="0.25">
      <c r="A50" s="477"/>
      <c r="B50" s="478"/>
      <c r="C50" s="479"/>
      <c r="D50" s="480"/>
      <c r="E50" s="478"/>
      <c r="F50" s="143"/>
      <c r="G50" s="40"/>
    </row>
    <row r="51" spans="1:7" ht="30" customHeight="1" thickBot="1" x14ac:dyDescent="0.3">
      <c r="A51" s="473"/>
      <c r="B51" s="474"/>
      <c r="C51" s="475"/>
      <c r="D51" s="476"/>
      <c r="E51" s="474"/>
      <c r="F51" s="144"/>
      <c r="G51" s="40"/>
    </row>
  </sheetData>
  <sheetProtection algorithmName="SHA-512" hashValue="NCgrqCMKsZYU7v/5spkz0IImk9wlPx7ZXls/g7e2gKBCi/yNaPSjLK7bYxBGZh5MsD55FF3O5QWJ0M/8a13Nzg==" saltValue="NGvN2cJSsBLjY4rofj3SwA==" spinCount="100000" sheet="1" formatRows="0"/>
  <mergeCells count="51">
    <mergeCell ref="A1:F1"/>
    <mergeCell ref="A13:B13"/>
    <mergeCell ref="A40:B40"/>
    <mergeCell ref="C3:F3"/>
    <mergeCell ref="A5:B5"/>
    <mergeCell ref="A6:B6"/>
    <mergeCell ref="A7:B7"/>
    <mergeCell ref="A8:B8"/>
    <mergeCell ref="A9:B9"/>
    <mergeCell ref="A10:B10"/>
    <mergeCell ref="A24:F35"/>
    <mergeCell ref="A23:F23"/>
    <mergeCell ref="A37:F37"/>
    <mergeCell ref="A11:B11"/>
    <mergeCell ref="A38:B38"/>
    <mergeCell ref="C38:E38"/>
    <mergeCell ref="A39:B39"/>
    <mergeCell ref="C39:E39"/>
    <mergeCell ref="A16:B16"/>
    <mergeCell ref="A19:F22"/>
    <mergeCell ref="C40:E40"/>
    <mergeCell ref="A43:B43"/>
    <mergeCell ref="C43:E43"/>
    <mergeCell ref="A44:B44"/>
    <mergeCell ref="C44:E44"/>
    <mergeCell ref="A41:B41"/>
    <mergeCell ref="C41:E41"/>
    <mergeCell ref="A42:B42"/>
    <mergeCell ref="C42:E42"/>
    <mergeCell ref="A45:F45"/>
    <mergeCell ref="A46:B46"/>
    <mergeCell ref="C46:E46"/>
    <mergeCell ref="A47:B47"/>
    <mergeCell ref="C47:E47"/>
    <mergeCell ref="A51:B51"/>
    <mergeCell ref="C51:E51"/>
    <mergeCell ref="A48:B48"/>
    <mergeCell ref="C48:E48"/>
    <mergeCell ref="A49:B49"/>
    <mergeCell ref="C49:E49"/>
    <mergeCell ref="A50:B50"/>
    <mergeCell ref="C50:E50"/>
    <mergeCell ref="C2:F2"/>
    <mergeCell ref="A2:B2"/>
    <mergeCell ref="C36:F36"/>
    <mergeCell ref="A36:B36"/>
    <mergeCell ref="A18:F18"/>
    <mergeCell ref="A12:B12"/>
    <mergeCell ref="A3:B4"/>
    <mergeCell ref="A14:B14"/>
    <mergeCell ref="A15:B15"/>
  </mergeCells>
  <hyperlinks>
    <hyperlink ref="G1" location="PORTADA!A1" display="Portada" xr:uid="{C4E0BCCD-92A0-4259-8B36-970B3158869A}"/>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sheetPr>
    <pageSetUpPr fitToPage="1"/>
  </sheetPr>
  <dimension ref="A1:RV4"/>
  <sheetViews>
    <sheetView topLeftCell="A3" workbookViewId="0">
      <selection activeCell="G9" sqref="G9"/>
    </sheetView>
  </sheetViews>
  <sheetFormatPr baseColWidth="10" defaultColWidth="10.710937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10" width="22.28515625" customWidth="1"/>
    <col min="11" max="11" width="27.28515625" customWidth="1"/>
    <col min="12" max="12" width="41.85546875" customWidth="1"/>
    <col min="13" max="13" width="38.85546875" customWidth="1"/>
    <col min="14" max="14" width="17.7109375" customWidth="1"/>
    <col min="15" max="15" width="17.28515625" customWidth="1"/>
    <col min="16" max="16" width="19.42578125" customWidth="1"/>
    <col min="17" max="17" width="30.28515625" customWidth="1"/>
    <col min="18" max="18" width="37" customWidth="1"/>
    <col min="19" max="19" width="18.140625" customWidth="1"/>
    <col min="20" max="20" width="21.28515625" customWidth="1"/>
    <col min="21" max="21" width="24.7109375" customWidth="1"/>
    <col min="22" max="22" width="34.140625" customWidth="1"/>
    <col min="23" max="23" width="20.140625" customWidth="1"/>
    <col min="24" max="24" width="25.85546875" customWidth="1"/>
    <col min="25" max="25" width="40.42578125" customWidth="1"/>
    <col min="26" max="26" width="23.85546875" customWidth="1"/>
    <col min="27" max="27" width="20.42578125" customWidth="1"/>
    <col min="28" max="28" width="23" customWidth="1"/>
    <col min="29" max="29" width="39.140625" customWidth="1"/>
    <col min="30" max="30" width="20.7109375" customWidth="1"/>
    <col min="31" max="31" width="18.42578125" customWidth="1"/>
    <col min="32" max="32" width="16.140625" customWidth="1"/>
    <col min="33" max="33" width="33.7109375" customWidth="1"/>
    <col min="34" max="34" width="45.42578125" customWidth="1"/>
    <col min="35" max="35" width="23.7109375" customWidth="1"/>
    <col min="36" max="36" width="28" customWidth="1"/>
    <col min="37" max="37" width="19.42578125" customWidth="1"/>
    <col min="38" max="38" width="23" customWidth="1"/>
    <col min="39" max="46" width="20" customWidth="1"/>
    <col min="47" max="47" width="31.42578125" customWidth="1"/>
    <col min="48" max="48" width="41.140625" customWidth="1"/>
    <col min="49" max="49" width="18.28515625" customWidth="1"/>
    <col min="50" max="50" width="18.42578125" customWidth="1"/>
    <col min="51" max="51" width="32" customWidth="1"/>
    <col min="52" max="52" width="27" customWidth="1"/>
    <col min="55" max="55" width="15.140625" customWidth="1"/>
    <col min="56" max="56" width="30.42578125" customWidth="1"/>
    <col min="57" max="57" width="40.140625" customWidth="1"/>
    <col min="58" max="58" width="19.140625" customWidth="1"/>
    <col min="59" max="59" width="17.85546875" customWidth="1"/>
    <col min="60" max="60" width="17.42578125" customWidth="1"/>
    <col min="61" max="61" width="42.42578125" customWidth="1"/>
    <col min="62" max="62" width="35.140625" customWidth="1"/>
    <col min="65" max="65" width="26.140625" customWidth="1"/>
    <col min="66" max="66" width="20.7109375" customWidth="1"/>
    <col min="67" max="67" width="7" customWidth="1"/>
    <col min="68" max="68" width="46.7109375" customWidth="1"/>
    <col min="69" max="69" width="25.140625" customWidth="1"/>
    <col min="70" max="70" width="51.140625" customWidth="1"/>
    <col min="71" max="71" width="5.42578125" customWidth="1"/>
    <col min="72" max="72" width="47.42578125" customWidth="1"/>
    <col min="73" max="73" width="30" customWidth="1"/>
    <col min="74" max="74" width="34.28515625" customWidth="1"/>
    <col min="75" max="75" width="8" customWidth="1"/>
    <col min="76" max="76" width="45.42578125" customWidth="1"/>
    <col min="77" max="77" width="23" customWidth="1"/>
    <col min="78" max="78" width="38.85546875" customWidth="1"/>
    <col min="79" max="79" width="7.7109375" customWidth="1"/>
    <col min="80" max="80" width="45" customWidth="1"/>
    <col min="81" max="81" width="27.42578125" customWidth="1"/>
    <col min="82" max="82" width="40.85546875" customWidth="1"/>
    <col min="83" max="83" width="7" customWidth="1"/>
    <col min="84" max="84" width="45" customWidth="1"/>
    <col min="85" max="85" width="28.42578125" customWidth="1"/>
    <col min="86" max="86" width="38.28515625" customWidth="1"/>
    <col min="87" max="87" width="6.42578125" customWidth="1"/>
    <col min="88" max="88" width="45.28515625" customWidth="1"/>
    <col min="89" max="89" width="25" customWidth="1"/>
    <col min="90" max="90" width="43" customWidth="1"/>
    <col min="91" max="91" width="6.42578125" customWidth="1"/>
    <col min="92" max="92" width="46.28515625" customWidth="1"/>
    <col min="93" max="93" width="29.42578125" customWidth="1"/>
    <col min="94" max="94" width="39.85546875" customWidth="1"/>
    <col min="95" max="95" width="6.42578125" customWidth="1"/>
    <col min="96" max="96" width="44.7109375" customWidth="1"/>
    <col min="97" max="97" width="28.140625" customWidth="1"/>
    <col min="98" max="98" width="35.140625" customWidth="1"/>
    <col min="99" max="99" width="7.85546875" customWidth="1"/>
    <col min="100" max="100" width="45" customWidth="1"/>
    <col min="101" max="101" width="27.42578125" customWidth="1"/>
    <col min="102" max="102" width="38.7109375" customWidth="1"/>
    <col min="103" max="103" width="7.42578125" customWidth="1"/>
    <col min="104" max="104" width="45.42578125" customWidth="1"/>
    <col min="105" max="105" width="28.7109375" customWidth="1"/>
    <col min="106" max="106" width="36" customWidth="1"/>
    <col min="107" max="107" width="8.42578125" customWidth="1"/>
    <col min="108" max="108" width="45.28515625" customWidth="1"/>
    <col min="109" max="109" width="20.42578125" customWidth="1"/>
    <col min="110" max="110" width="36.85546875" customWidth="1"/>
    <col min="111" max="111" width="8.42578125" customWidth="1"/>
    <col min="112" max="112" width="45.140625" customWidth="1"/>
    <col min="113" max="113" width="26.140625" customWidth="1"/>
    <col min="114" max="114" width="39.42578125" customWidth="1"/>
    <col min="116" max="116" width="44.85546875" customWidth="1"/>
    <col min="117" max="117" width="25" customWidth="1"/>
    <col min="118" max="118" width="43.85546875" customWidth="1"/>
    <col min="119" max="119" width="18.7109375" customWidth="1"/>
    <col min="120" max="120" width="9" customWidth="1"/>
    <col min="121" max="121" width="47.42578125" customWidth="1"/>
    <col min="122" max="122" width="27.140625" customWidth="1"/>
    <col min="123" max="123" width="45.7109375" customWidth="1"/>
    <col min="124" max="124" width="8.28515625" customWidth="1"/>
    <col min="125" max="125" width="45.7109375" customWidth="1"/>
    <col min="126" max="126" width="27" customWidth="1"/>
    <col min="127" max="127" width="48.85546875" customWidth="1"/>
    <col min="128" max="128" width="8.42578125" customWidth="1"/>
    <col min="129" max="129" width="46" customWidth="1"/>
    <col min="130" max="130" width="29.42578125" customWidth="1"/>
    <col min="131" max="131" width="47.7109375" customWidth="1"/>
    <col min="132" max="132" width="8.140625" customWidth="1"/>
    <col min="133" max="133" width="46.140625" customWidth="1"/>
    <col min="134" max="134" width="23" customWidth="1"/>
    <col min="135" max="135" width="53.28515625" customWidth="1"/>
    <col min="136" max="136" width="7.42578125" customWidth="1"/>
    <col min="137" max="137" width="46.42578125" customWidth="1"/>
    <col min="138" max="138" width="24.42578125" customWidth="1"/>
    <col min="139" max="139" width="39.42578125" customWidth="1"/>
    <col min="140" max="140" width="7.85546875" customWidth="1"/>
    <col min="141" max="141" width="44.7109375" customWidth="1"/>
    <col min="142" max="142" width="22.28515625" customWidth="1"/>
    <col min="143" max="143" width="45.42578125" customWidth="1"/>
    <col min="144" max="144" width="7.85546875" customWidth="1"/>
    <col min="145" max="145" width="47" customWidth="1"/>
    <col min="146" max="146" width="25.140625" customWidth="1"/>
    <col min="147" max="147" width="48.7109375" customWidth="1"/>
    <col min="148" max="148" width="9.140625" customWidth="1"/>
    <col min="149" max="149" width="45.28515625" customWidth="1"/>
    <col min="150" max="150" width="25.85546875" customWidth="1"/>
    <col min="151" max="151" width="39.85546875" customWidth="1"/>
    <col min="152" max="152" width="8.42578125" customWidth="1"/>
    <col min="153" max="153" width="45.42578125" customWidth="1"/>
    <col min="154" max="154" width="25.7109375" customWidth="1"/>
    <col min="155" max="155" width="47.140625" customWidth="1"/>
    <col min="156" max="156" width="8.28515625" customWidth="1"/>
    <col min="157" max="157" width="46.140625" customWidth="1"/>
    <col min="158" max="158" width="25" customWidth="1"/>
    <col min="159" max="159" width="37.85546875" customWidth="1"/>
    <col min="160" max="160" width="8.85546875" customWidth="1"/>
    <col min="161" max="161" width="45.140625" customWidth="1"/>
    <col min="162" max="162" width="25.28515625" customWidth="1"/>
    <col min="163" max="163" width="43.42578125" customWidth="1"/>
    <col min="164" max="164" width="7.85546875" customWidth="1"/>
    <col min="165" max="165" width="45" customWidth="1"/>
    <col min="166" max="166" width="27.7109375" customWidth="1"/>
    <col min="167" max="167" width="40.85546875" customWidth="1"/>
    <col min="168" max="168" width="7.42578125" customWidth="1"/>
    <col min="169" max="169" width="44.7109375" customWidth="1"/>
    <col min="170" max="170" width="24.28515625" customWidth="1"/>
    <col min="171" max="171" width="36.7109375" customWidth="1"/>
    <col min="172" max="172" width="21.28515625" customWidth="1"/>
    <col min="173" max="173" width="7.85546875" customWidth="1"/>
    <col min="174" max="174" width="45.85546875" customWidth="1"/>
    <col min="175" max="175" width="24.85546875" customWidth="1"/>
    <col min="176" max="176" width="47.7109375" customWidth="1"/>
    <col min="177" max="177" width="9.140625" customWidth="1"/>
    <col min="178" max="178" width="45.7109375" customWidth="1"/>
    <col min="179" max="179" width="24.7109375" customWidth="1"/>
    <col min="180" max="180" width="50.28515625" customWidth="1"/>
    <col min="181" max="181" width="8.85546875" customWidth="1"/>
    <col min="182" max="182" width="45.42578125" customWidth="1"/>
    <col min="183" max="183" width="29.140625" customWidth="1"/>
    <col min="184" max="184" width="43.140625" customWidth="1"/>
    <col min="185" max="185" width="8.42578125" customWidth="1"/>
    <col min="186" max="186" width="45.7109375" customWidth="1"/>
    <col min="187" max="187" width="30.7109375" customWidth="1"/>
    <col min="188" max="188" width="41.28515625" customWidth="1"/>
    <col min="189" max="189" width="23.42578125" customWidth="1"/>
    <col min="190" max="190" width="8.28515625" customWidth="1"/>
    <col min="191" max="191" width="45.42578125" customWidth="1"/>
    <col min="192" max="192" width="23.42578125" customWidth="1"/>
    <col min="193" max="193" width="45.140625" customWidth="1"/>
    <col min="194" max="194" width="7.42578125" customWidth="1"/>
    <col min="195" max="195" width="42.140625" customWidth="1"/>
    <col min="196" max="196" width="27.140625" customWidth="1"/>
    <col min="197" max="197" width="45.42578125" customWidth="1"/>
    <col min="198" max="198" width="7.42578125" customWidth="1"/>
    <col min="199" max="199" width="45.42578125" customWidth="1"/>
    <col min="200" max="200" width="29.42578125" customWidth="1"/>
    <col min="201" max="201" width="45.42578125" customWidth="1"/>
    <col min="202" max="202" width="9" customWidth="1"/>
    <col min="203" max="203" width="45.42578125" customWidth="1"/>
    <col min="204" max="204" width="27.42578125" customWidth="1"/>
    <col min="205" max="205" width="45.140625" customWidth="1"/>
    <col min="206" max="206" width="7.42578125" customWidth="1"/>
    <col min="207" max="207" width="45" customWidth="1"/>
    <col min="208" max="208" width="27.85546875" customWidth="1"/>
    <col min="209" max="209" width="43" customWidth="1"/>
    <col min="210" max="210" width="23.85546875" customWidth="1"/>
    <col min="211" max="211" width="7.85546875" customWidth="1"/>
    <col min="212" max="212" width="45" customWidth="1"/>
    <col min="213" max="213" width="27.42578125" customWidth="1"/>
    <col min="214" max="214" width="49" customWidth="1"/>
    <col min="215" max="215" width="8.42578125" customWidth="1"/>
    <col min="216" max="216" width="45" customWidth="1"/>
    <col min="217" max="217" width="26.85546875" customWidth="1"/>
    <col min="218" max="218" width="45.28515625" customWidth="1"/>
    <col min="219" max="219" width="7.7109375" customWidth="1"/>
    <col min="220" max="220" width="45.28515625" customWidth="1"/>
    <col min="221" max="221" width="27.28515625" customWidth="1"/>
    <col min="222" max="222" width="52.140625" customWidth="1"/>
    <col min="223" max="223" width="22.28515625" customWidth="1"/>
    <col min="224" max="224" width="7.7109375" customWidth="1"/>
    <col min="225" max="225" width="45.7109375" customWidth="1"/>
    <col min="226" max="226" width="28.28515625" customWidth="1"/>
    <col min="227" max="227" width="45.28515625" customWidth="1"/>
    <col min="228" max="228" width="7.85546875" customWidth="1"/>
    <col min="229" max="229" width="45.140625" customWidth="1"/>
    <col min="230" max="230" width="28.7109375" customWidth="1"/>
    <col min="231" max="231" width="49.42578125" customWidth="1"/>
    <col min="232" max="232" width="7" customWidth="1"/>
    <col min="233" max="233" width="45.7109375" customWidth="1"/>
    <col min="234" max="234" width="29.42578125" customWidth="1"/>
    <col min="235" max="235" width="52.28515625" customWidth="1"/>
    <col min="236" max="236" width="8.140625" customWidth="1"/>
    <col min="237" max="237" width="45.42578125" customWidth="1"/>
    <col min="238" max="238" width="27.42578125" customWidth="1"/>
    <col min="239" max="239" width="46.85546875" customWidth="1"/>
    <col min="240" max="240" width="7.7109375" customWidth="1"/>
    <col min="241" max="241" width="46.7109375" customWidth="1"/>
    <col min="242" max="242" width="30.42578125" customWidth="1"/>
    <col min="243" max="243" width="50.140625" customWidth="1"/>
    <col min="244" max="244" width="19" customWidth="1"/>
    <col min="245" max="245" width="8.42578125" customWidth="1"/>
    <col min="246" max="246" width="46.85546875" customWidth="1"/>
    <col min="247" max="247" width="27.140625" customWidth="1"/>
    <col min="248" max="248" width="40.42578125" customWidth="1"/>
    <col min="249" max="249" width="22.42578125" customWidth="1"/>
    <col min="250" max="250" width="8" customWidth="1"/>
    <col min="251" max="251" width="45.42578125" customWidth="1"/>
    <col min="252" max="252" width="28.7109375" customWidth="1"/>
    <col min="253" max="253" width="43.42578125" customWidth="1"/>
    <col min="254" max="254" width="7.28515625" customWidth="1"/>
    <col min="255" max="255" width="45" customWidth="1"/>
    <col min="256" max="256" width="29.42578125" customWidth="1"/>
    <col min="257" max="257" width="42.42578125" customWidth="1"/>
    <col min="258" max="258" width="8.28515625" customWidth="1"/>
    <col min="259" max="259" width="46.28515625" customWidth="1"/>
    <col min="260" max="260" width="29.140625" customWidth="1"/>
    <col min="261" max="261" width="48.85546875" customWidth="1"/>
    <col min="262" max="262" width="7.7109375" customWidth="1"/>
    <col min="263" max="263" width="45.42578125" customWidth="1"/>
    <col min="264" max="264" width="29" customWidth="1"/>
    <col min="265" max="265" width="46.28515625" customWidth="1"/>
    <col min="266" max="266" width="21" customWidth="1"/>
    <col min="267" max="267" width="7.42578125" customWidth="1"/>
    <col min="268" max="268" width="46.42578125" customWidth="1"/>
    <col min="269" max="269" width="27" customWidth="1"/>
    <col min="270" max="270" width="54.42578125" customWidth="1"/>
    <col min="271" max="271" width="7.42578125" customWidth="1"/>
    <col min="272" max="272" width="45.28515625" customWidth="1"/>
    <col min="273" max="273" width="28" customWidth="1"/>
    <col min="274" max="274" width="59.28515625" customWidth="1"/>
    <col min="275" max="275" width="7.7109375" customWidth="1"/>
    <col min="276" max="276" width="45.42578125" customWidth="1"/>
    <col min="277" max="277" width="26.140625" customWidth="1"/>
    <col min="278" max="278" width="63.28515625" customWidth="1"/>
    <col min="279" max="279" width="7.42578125" customWidth="1"/>
    <col min="280" max="280" width="45.7109375" customWidth="1"/>
    <col min="281" max="281" width="23.7109375" customWidth="1"/>
    <col min="282" max="282" width="52.85546875" customWidth="1"/>
    <col min="284" max="284" width="8.42578125" customWidth="1"/>
    <col min="285" max="285" width="45.7109375" customWidth="1"/>
    <col min="286" max="286" width="29.140625" customWidth="1"/>
    <col min="287" max="287" width="57" customWidth="1"/>
    <col min="288" max="288" width="7.140625" customWidth="1"/>
    <col min="289" max="289" width="45.42578125" customWidth="1"/>
    <col min="290" max="290" width="29.140625" customWidth="1"/>
    <col min="291" max="291" width="52.140625" customWidth="1"/>
    <col min="292" max="292" width="7.42578125" customWidth="1"/>
    <col min="293" max="293" width="45.28515625" customWidth="1"/>
    <col min="294" max="294" width="29.42578125" customWidth="1"/>
    <col min="295" max="295" width="51.140625" customWidth="1"/>
    <col min="296" max="296" width="7.7109375" customWidth="1"/>
    <col min="297" max="297" width="47.42578125" customWidth="1"/>
    <col min="298" max="298" width="28.7109375" customWidth="1"/>
    <col min="299" max="299" width="49.140625" customWidth="1"/>
    <col min="300" max="300" width="8.28515625" customWidth="1"/>
    <col min="301" max="301" width="46.85546875" customWidth="1"/>
    <col min="302" max="302" width="28.7109375" customWidth="1"/>
    <col min="303" max="303" width="52.28515625" customWidth="1"/>
    <col min="304" max="304" width="7.7109375" customWidth="1"/>
    <col min="305" max="305" width="45.140625" customWidth="1"/>
    <col min="306" max="306" width="28.7109375" customWidth="1"/>
    <col min="307" max="307" width="57.28515625" customWidth="1"/>
    <col min="308" max="308" width="8.7109375" customWidth="1"/>
    <col min="309" max="309" width="45.42578125" customWidth="1"/>
    <col min="310" max="310" width="30" customWidth="1"/>
    <col min="311" max="311" width="52" customWidth="1"/>
    <col min="312" max="312" width="6.85546875" customWidth="1"/>
    <col min="313" max="313" width="45.85546875" customWidth="1"/>
    <col min="314" max="314" width="29.7109375" customWidth="1"/>
    <col min="315" max="315" width="53.28515625" customWidth="1"/>
    <col min="316" max="316" width="8.42578125" customWidth="1"/>
    <col min="317" max="317" width="46.28515625" customWidth="1"/>
    <col min="318" max="318" width="29.140625" customWidth="1"/>
    <col min="319" max="319" width="47.85546875" customWidth="1"/>
    <col min="320" max="320" width="7.42578125" customWidth="1"/>
    <col min="321" max="321" width="45.42578125" customWidth="1"/>
    <col min="322" max="322" width="28.42578125" customWidth="1"/>
    <col min="323" max="323" width="51.85546875" customWidth="1"/>
    <col min="324" max="324" width="8" customWidth="1"/>
    <col min="325" max="325" width="45.7109375" customWidth="1"/>
    <col min="326" max="326" width="29.140625" customWidth="1"/>
    <col min="327" max="327" width="51.140625" customWidth="1"/>
    <col min="328" max="328" width="7.42578125" customWidth="1"/>
    <col min="329" max="329" width="46.140625" customWidth="1"/>
    <col min="330" max="330" width="29.42578125" customWidth="1"/>
    <col min="331" max="331" width="57.85546875" customWidth="1"/>
  </cols>
  <sheetData>
    <row r="1" spans="1:490" ht="15.75" thickBot="1" x14ac:dyDescent="0.3">
      <c r="A1" s="515" t="s">
        <v>2801</v>
      </c>
      <c r="B1" s="515"/>
      <c r="C1" s="515"/>
      <c r="D1" s="515"/>
      <c r="E1" s="515"/>
      <c r="F1" s="515"/>
      <c r="G1" s="515"/>
      <c r="H1" s="515"/>
      <c r="I1" s="515"/>
      <c r="J1" s="515"/>
      <c r="K1" s="515"/>
      <c r="L1" s="515"/>
      <c r="M1" s="515"/>
      <c r="N1" s="515"/>
      <c r="O1" s="516"/>
      <c r="P1" s="517" t="s">
        <v>1655</v>
      </c>
      <c r="Q1" s="517"/>
      <c r="R1" s="517"/>
      <c r="S1" s="517"/>
      <c r="T1" s="517"/>
      <c r="U1" s="517"/>
      <c r="V1" s="517"/>
      <c r="W1" s="517"/>
      <c r="X1" s="517"/>
      <c r="Y1" s="517"/>
      <c r="Z1" s="517"/>
      <c r="AA1" s="517"/>
      <c r="AB1" s="517"/>
      <c r="AC1" s="517"/>
      <c r="AD1" s="517"/>
      <c r="AE1" s="517"/>
      <c r="AF1" s="517"/>
      <c r="AG1" s="517"/>
      <c r="AH1" s="518"/>
      <c r="AI1" s="519" t="s">
        <v>1659</v>
      </c>
      <c r="AJ1" s="519"/>
      <c r="AK1" s="519"/>
      <c r="AL1" s="519"/>
      <c r="AM1" s="519"/>
      <c r="AN1" s="519"/>
      <c r="AO1" s="519"/>
      <c r="AP1" s="519"/>
      <c r="AQ1" s="519"/>
      <c r="AR1" s="519"/>
      <c r="AS1" s="519"/>
      <c r="AT1" s="519"/>
      <c r="AU1" s="519"/>
      <c r="AV1" s="519"/>
      <c r="AW1" s="520" t="s">
        <v>1681</v>
      </c>
      <c r="AX1" s="521"/>
      <c r="AY1" s="521"/>
      <c r="AZ1" s="521"/>
      <c r="BA1" s="521"/>
      <c r="BB1" s="521"/>
      <c r="BC1" s="521"/>
      <c r="BD1" s="521"/>
      <c r="BE1" s="521"/>
      <c r="BF1" s="521"/>
      <c r="BG1" s="521"/>
      <c r="BH1" s="521"/>
      <c r="BI1" s="521"/>
      <c r="BJ1" s="521"/>
      <c r="BK1" s="521"/>
      <c r="BL1" s="521"/>
      <c r="BM1" s="521"/>
      <c r="BN1" s="521"/>
      <c r="BO1" s="521"/>
      <c r="BP1" s="521"/>
      <c r="BQ1" s="511"/>
      <c r="BR1" s="511"/>
      <c r="BS1" s="511"/>
      <c r="BT1" s="511"/>
      <c r="BU1" s="511"/>
      <c r="BV1" s="511"/>
      <c r="BW1" s="511"/>
      <c r="BX1" s="511"/>
      <c r="BY1" s="511"/>
      <c r="BZ1" s="511"/>
      <c r="CA1" s="511"/>
      <c r="CB1" s="511"/>
      <c r="CC1" s="511"/>
      <c r="CD1" s="511"/>
      <c r="CE1" s="511"/>
      <c r="CF1" s="511"/>
      <c r="CG1" s="511"/>
      <c r="CH1" s="511"/>
      <c r="CI1" s="511"/>
      <c r="CJ1" s="511"/>
      <c r="CK1" s="511"/>
      <c r="CL1" s="511"/>
      <c r="CM1" s="511"/>
      <c r="CN1" s="511"/>
      <c r="CO1" s="511"/>
      <c r="CP1" s="511"/>
      <c r="CQ1" s="511"/>
      <c r="CR1" s="511"/>
      <c r="CS1" s="511"/>
      <c r="CT1" s="511"/>
      <c r="CU1" s="511"/>
      <c r="CV1" s="511"/>
      <c r="CW1" s="511"/>
      <c r="CX1" s="511"/>
      <c r="CY1" s="511"/>
      <c r="CZ1" s="511"/>
      <c r="DA1" s="511"/>
      <c r="DB1" s="511"/>
      <c r="DC1" s="511"/>
      <c r="DD1" s="511"/>
      <c r="DE1" s="511"/>
      <c r="DF1" s="511"/>
      <c r="DG1" s="511"/>
      <c r="DH1" s="511"/>
      <c r="DI1" s="511"/>
      <c r="DJ1" s="511"/>
      <c r="DK1" s="511"/>
      <c r="DL1" s="511"/>
      <c r="DM1" s="511"/>
      <c r="DN1" s="511"/>
      <c r="DO1" s="511"/>
      <c r="DP1" s="511"/>
      <c r="DQ1" s="511"/>
      <c r="DR1" s="511"/>
      <c r="DS1" s="511"/>
      <c r="DT1" s="511"/>
      <c r="DU1" s="511"/>
      <c r="DV1" s="511"/>
      <c r="DW1" s="511"/>
      <c r="DX1" s="511"/>
      <c r="DY1" s="511"/>
      <c r="DZ1" s="511"/>
      <c r="EA1" s="511"/>
      <c r="EB1" s="511"/>
      <c r="EC1" s="511"/>
      <c r="ED1" s="511"/>
      <c r="EE1" s="511"/>
      <c r="EF1" s="511"/>
      <c r="EG1" s="511"/>
      <c r="EH1" s="511"/>
      <c r="EI1" s="511"/>
      <c r="EJ1" s="511"/>
      <c r="EK1" s="511"/>
      <c r="EL1" s="511"/>
      <c r="EM1" s="511"/>
      <c r="EN1" s="511"/>
      <c r="EO1" s="511"/>
      <c r="EP1" s="511"/>
      <c r="EQ1" s="511"/>
      <c r="ER1" s="511"/>
      <c r="ES1" s="511"/>
      <c r="ET1" s="511"/>
      <c r="EU1" s="511"/>
      <c r="EV1" s="511"/>
      <c r="EW1" s="511"/>
      <c r="EX1" s="511"/>
      <c r="EY1" s="511"/>
      <c r="EZ1" s="511"/>
      <c r="FA1" s="511"/>
      <c r="FB1" s="511"/>
      <c r="FC1" s="511"/>
      <c r="FD1" s="512"/>
      <c r="FE1" s="512"/>
      <c r="FF1" s="512"/>
      <c r="FG1" s="512"/>
      <c r="FH1" s="512"/>
      <c r="FI1" s="512"/>
      <c r="FJ1" s="512"/>
      <c r="FK1" s="512"/>
      <c r="FL1" s="512"/>
      <c r="FM1" s="512"/>
      <c r="FN1" s="512"/>
      <c r="FO1" s="512"/>
      <c r="FP1" s="512"/>
      <c r="FQ1" s="512"/>
      <c r="FR1" s="512"/>
      <c r="FS1" s="512"/>
      <c r="FT1" s="512"/>
      <c r="FU1" s="512"/>
      <c r="FV1" s="512"/>
      <c r="FW1" s="512"/>
      <c r="FX1" s="512"/>
      <c r="FY1" s="512"/>
      <c r="FZ1" s="512"/>
      <c r="GA1" s="512"/>
      <c r="GB1" s="512"/>
      <c r="GC1" s="512"/>
      <c r="GD1" s="512"/>
      <c r="GE1" s="512"/>
      <c r="GF1" s="512"/>
      <c r="GG1" s="512"/>
      <c r="GH1" s="512"/>
      <c r="GI1" s="512"/>
      <c r="GJ1" s="512"/>
      <c r="GK1" s="512"/>
      <c r="GL1" s="512"/>
      <c r="GM1" s="512"/>
      <c r="GN1" s="512"/>
      <c r="GO1" s="512"/>
      <c r="GP1" s="512"/>
      <c r="GQ1" s="512"/>
      <c r="GR1" s="512"/>
      <c r="GS1" s="512"/>
      <c r="GT1" s="512"/>
      <c r="GU1" s="512"/>
      <c r="GV1" s="512"/>
      <c r="GW1" s="512"/>
      <c r="GX1" s="512"/>
      <c r="GY1" s="512"/>
      <c r="GZ1" s="512"/>
      <c r="HA1" s="512"/>
      <c r="HB1" s="512"/>
      <c r="HC1" s="512"/>
      <c r="HD1" s="512"/>
      <c r="HE1" s="512"/>
      <c r="HF1" s="512"/>
      <c r="HG1" s="512"/>
      <c r="HH1" s="512"/>
      <c r="HI1" s="512"/>
      <c r="HJ1" s="512"/>
      <c r="HK1" s="512"/>
      <c r="HL1" s="512"/>
      <c r="HM1" s="512"/>
      <c r="HN1" s="512"/>
      <c r="HO1" s="512"/>
      <c r="HP1" s="512"/>
      <c r="HQ1" s="512"/>
      <c r="HR1" s="512"/>
      <c r="HS1" s="512"/>
      <c r="HT1" s="512"/>
      <c r="HU1" s="512"/>
      <c r="HV1" s="512"/>
      <c r="HW1" s="512"/>
      <c r="HX1" s="512"/>
      <c r="HY1" s="512"/>
      <c r="HZ1" s="512"/>
      <c r="IA1" s="512"/>
      <c r="IB1" s="513"/>
      <c r="IC1" s="513"/>
      <c r="ID1" s="513"/>
      <c r="IE1" s="513"/>
      <c r="IF1" s="513"/>
      <c r="IG1" s="513"/>
      <c r="IH1" s="513"/>
      <c r="II1" s="513"/>
      <c r="IJ1" s="513"/>
      <c r="IK1" s="513"/>
      <c r="IL1" s="513"/>
      <c r="IM1" s="513"/>
      <c r="IN1" s="513"/>
      <c r="IO1" s="514"/>
      <c r="IP1" s="514"/>
      <c r="IQ1" s="514"/>
      <c r="IR1" s="514"/>
      <c r="IS1" s="514"/>
      <c r="IT1" s="514"/>
      <c r="IU1" s="514"/>
      <c r="IV1" s="514"/>
      <c r="IW1" s="514"/>
      <c r="IX1" s="514"/>
      <c r="IY1" s="514"/>
      <c r="IZ1" s="514"/>
      <c r="JA1" s="514"/>
      <c r="JB1" s="514"/>
      <c r="JC1" s="514"/>
      <c r="JD1" s="514"/>
      <c r="JE1" s="514"/>
      <c r="JF1" s="514"/>
      <c r="JG1" s="514"/>
      <c r="JH1" s="514"/>
      <c r="JI1" s="514"/>
      <c r="JJ1" s="514"/>
      <c r="JK1" s="514"/>
      <c r="JL1" s="514"/>
      <c r="JM1" s="514"/>
      <c r="JN1" s="514"/>
      <c r="JO1" s="514"/>
      <c r="JP1" s="514"/>
      <c r="JQ1" s="514"/>
      <c r="JR1" s="514"/>
      <c r="JS1" s="514"/>
      <c r="JT1" s="514"/>
      <c r="JU1" s="514"/>
      <c r="JV1" s="514"/>
      <c r="JW1" s="514"/>
      <c r="JX1" s="514"/>
      <c r="JY1" s="514"/>
      <c r="JZ1" s="514"/>
      <c r="KA1" s="514"/>
      <c r="KB1" s="514"/>
      <c r="KC1" s="514"/>
      <c r="KD1" s="514"/>
      <c r="KE1" s="514"/>
      <c r="KF1" s="514"/>
      <c r="KG1" s="514"/>
      <c r="KH1" s="514"/>
      <c r="KI1" s="514"/>
      <c r="KJ1" s="514"/>
      <c r="KK1" s="514"/>
      <c r="KL1" s="514"/>
      <c r="KM1" s="514"/>
      <c r="KN1" s="514"/>
      <c r="KO1" s="514"/>
      <c r="KP1" s="514"/>
      <c r="KQ1" s="514"/>
      <c r="KR1" s="514"/>
      <c r="KS1" s="514"/>
      <c r="KT1" s="514"/>
      <c r="KU1" s="514"/>
      <c r="KV1" s="514"/>
      <c r="KW1" s="514"/>
      <c r="KX1" s="514"/>
      <c r="KY1" s="514"/>
      <c r="KZ1" s="514"/>
      <c r="LA1" s="514"/>
      <c r="LB1" s="514"/>
      <c r="LC1" s="514"/>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3"/>
      <c r="MT1" s="513"/>
      <c r="MU1" s="513"/>
      <c r="MV1" s="513"/>
      <c r="MW1" s="513"/>
      <c r="MX1" s="513"/>
      <c r="MY1" s="513"/>
      <c r="MZ1" s="513"/>
      <c r="NA1" s="513"/>
      <c r="NB1" s="513"/>
      <c r="NC1" s="513"/>
      <c r="ND1" s="513"/>
      <c r="NE1" s="513"/>
      <c r="NF1" s="513"/>
      <c r="NG1" s="513"/>
      <c r="NH1" s="513"/>
      <c r="NI1" s="513"/>
      <c r="NJ1" s="513"/>
      <c r="NK1" s="513"/>
      <c r="NL1" s="513"/>
      <c r="NM1" s="513"/>
      <c r="NN1" s="513"/>
      <c r="NO1" s="513"/>
      <c r="NP1" s="513"/>
      <c r="NQ1" s="513"/>
      <c r="NR1" s="513"/>
      <c r="NS1" s="513"/>
      <c r="NT1" s="513"/>
      <c r="NU1" s="513"/>
      <c r="NV1" s="513"/>
      <c r="NW1" s="513"/>
      <c r="NX1" s="513"/>
      <c r="NY1" s="524"/>
      <c r="NZ1" s="524"/>
      <c r="OA1" s="524"/>
      <c r="OB1" s="524"/>
      <c r="OC1" s="524"/>
      <c r="OD1" s="524"/>
      <c r="OE1" s="524"/>
      <c r="OF1" s="524"/>
      <c r="OG1" s="524"/>
      <c r="OH1" s="524"/>
      <c r="OI1" s="524"/>
      <c r="OJ1" s="524"/>
      <c r="OK1" s="524"/>
      <c r="OL1" s="524"/>
      <c r="OM1" s="524"/>
      <c r="ON1" s="524"/>
      <c r="OO1" s="524"/>
      <c r="OP1" s="525"/>
      <c r="OQ1" s="525"/>
      <c r="OR1" s="525"/>
      <c r="OS1" s="525"/>
      <c r="OT1" s="525"/>
      <c r="OU1" s="525"/>
      <c r="OV1" s="525"/>
      <c r="OW1" s="525"/>
      <c r="OX1" s="525"/>
      <c r="OY1" s="525"/>
      <c r="OZ1" s="526"/>
      <c r="PA1" s="526"/>
      <c r="PB1" s="526"/>
      <c r="PC1" s="526"/>
      <c r="PD1" s="526"/>
      <c r="PE1" s="526"/>
      <c r="PF1" s="526"/>
      <c r="PG1" s="526"/>
      <c r="PH1" s="526"/>
      <c r="PI1" s="526"/>
      <c r="PJ1" s="526"/>
      <c r="PK1" s="526"/>
      <c r="PL1" s="526"/>
      <c r="PM1" s="526"/>
      <c r="PN1" s="526"/>
      <c r="PO1" s="526"/>
      <c r="PP1" s="526"/>
      <c r="PQ1" s="526"/>
      <c r="PR1" s="513"/>
      <c r="PS1" s="513"/>
      <c r="PT1" s="513"/>
      <c r="PU1" s="513"/>
      <c r="PV1" s="513"/>
      <c r="PW1" s="513"/>
      <c r="PX1" s="513"/>
      <c r="PY1" s="522"/>
      <c r="PZ1" s="522"/>
      <c r="QA1" s="522"/>
      <c r="QB1" s="522"/>
      <c r="QC1" s="522"/>
      <c r="QD1" s="522"/>
      <c r="QE1" s="522"/>
      <c r="QF1" s="522"/>
      <c r="QG1" s="522"/>
      <c r="QH1" s="522"/>
      <c r="QI1" s="522"/>
      <c r="QJ1" s="522"/>
      <c r="QK1" s="522"/>
      <c r="QL1" s="522"/>
      <c r="QM1" s="522"/>
      <c r="QN1" s="522"/>
      <c r="QO1" s="522"/>
      <c r="QP1" s="522"/>
      <c r="QQ1" s="522"/>
      <c r="QR1" s="522"/>
      <c r="QS1" s="522"/>
      <c r="QT1" s="523"/>
      <c r="QU1" s="523"/>
      <c r="QV1" s="523"/>
      <c r="QW1" s="523"/>
      <c r="QX1" s="523"/>
      <c r="QY1" s="523"/>
      <c r="QZ1" s="523"/>
      <c r="RA1" s="523"/>
      <c r="RB1" s="523"/>
      <c r="RC1" s="523"/>
      <c r="RD1" s="523"/>
      <c r="RE1" s="523"/>
      <c r="RF1" s="523"/>
      <c r="RG1" s="523"/>
      <c r="RH1" s="523"/>
      <c r="RI1" s="523"/>
      <c r="RJ1" s="523"/>
      <c r="RK1" s="523"/>
      <c r="RL1" s="523"/>
      <c r="RM1" s="523"/>
      <c r="RN1" s="523"/>
      <c r="RO1" s="523"/>
      <c r="RP1" s="523"/>
      <c r="RQ1" s="523"/>
      <c r="RR1" s="523"/>
      <c r="RS1" s="523"/>
      <c r="RT1" s="523"/>
      <c r="RU1" s="523"/>
      <c r="RV1" s="523"/>
    </row>
    <row r="2" spans="1:490" ht="15.75" thickBot="1" x14ac:dyDescent="0.3">
      <c r="A2" t="s">
        <v>2850</v>
      </c>
      <c r="BQ2" s="54" t="s">
        <v>1692</v>
      </c>
      <c r="BR2" s="55" t="s">
        <v>1696</v>
      </c>
      <c r="BS2" s="55" t="s">
        <v>1699</v>
      </c>
      <c r="BT2" s="58" t="s">
        <v>1701</v>
      </c>
      <c r="BU2" s="55" t="s">
        <v>1704</v>
      </c>
      <c r="BV2" s="58" t="s">
        <v>1707</v>
      </c>
      <c r="BW2" s="55" t="s">
        <v>1710</v>
      </c>
      <c r="BX2" s="58" t="s">
        <v>1712</v>
      </c>
      <c r="BY2" s="55" t="s">
        <v>1715</v>
      </c>
      <c r="BZ2" s="58" t="s">
        <v>1717</v>
      </c>
      <c r="CA2" s="55" t="s">
        <v>1720</v>
      </c>
      <c r="CB2" s="55" t="s">
        <v>1723</v>
      </c>
      <c r="CC2" s="55" t="s">
        <v>1725</v>
      </c>
      <c r="CD2" s="55" t="s">
        <v>1727</v>
      </c>
      <c r="CE2" s="55" t="s">
        <v>1729</v>
      </c>
      <c r="CF2" s="55" t="s">
        <v>1731</v>
      </c>
      <c r="CG2" s="55" t="s">
        <v>1733</v>
      </c>
      <c r="CH2" s="55" t="s">
        <v>1735</v>
      </c>
      <c r="CI2" s="55" t="s">
        <v>1737</v>
      </c>
      <c r="CJ2" s="55" t="s">
        <v>1740</v>
      </c>
      <c r="CK2" s="55" t="s">
        <v>1742</v>
      </c>
      <c r="CL2" s="284" t="s">
        <v>1744</v>
      </c>
      <c r="CM2" s="284" t="s">
        <v>1744</v>
      </c>
      <c r="CN2" s="284" t="s">
        <v>1744</v>
      </c>
      <c r="CO2" s="55" t="s">
        <v>1747</v>
      </c>
      <c r="CP2" s="55" t="s">
        <v>1750</v>
      </c>
      <c r="CQ2" s="55" t="s">
        <v>1752</v>
      </c>
      <c r="CR2" s="55" t="s">
        <v>1754</v>
      </c>
      <c r="CS2" s="55" t="s">
        <v>1756</v>
      </c>
      <c r="CT2" s="55" t="s">
        <v>1758</v>
      </c>
      <c r="CU2" s="55" t="s">
        <v>1760</v>
      </c>
      <c r="CV2" s="55" t="s">
        <v>1762</v>
      </c>
      <c r="CW2" s="55" t="s">
        <v>1764</v>
      </c>
      <c r="CX2" s="55" t="s">
        <v>1766</v>
      </c>
      <c r="CY2" s="55" t="s">
        <v>1768</v>
      </c>
      <c r="CZ2" s="55" t="s">
        <v>1770</v>
      </c>
      <c r="DA2" s="55" t="s">
        <v>1772</v>
      </c>
      <c r="DB2" s="55" t="s">
        <v>1774</v>
      </c>
      <c r="DC2" s="55" t="s">
        <v>1776</v>
      </c>
      <c r="DD2" s="55" t="s">
        <v>1778</v>
      </c>
      <c r="DE2" s="55" t="s">
        <v>1781</v>
      </c>
      <c r="DF2" s="55" t="s">
        <v>1784</v>
      </c>
      <c r="DG2" s="55" t="s">
        <v>1786</v>
      </c>
      <c r="DH2" s="55" t="s">
        <v>1788</v>
      </c>
      <c r="DI2" s="55" t="s">
        <v>1790</v>
      </c>
      <c r="DJ2" s="55" t="s">
        <v>1792</v>
      </c>
      <c r="DK2" s="55" t="s">
        <v>1794</v>
      </c>
      <c r="DL2" s="55" t="s">
        <v>1797</v>
      </c>
      <c r="DM2" s="55" t="s">
        <v>2817</v>
      </c>
      <c r="DN2" s="58" t="s">
        <v>1800</v>
      </c>
      <c r="DO2" s="55" t="s">
        <v>1803</v>
      </c>
      <c r="DP2" s="55" t="s">
        <v>1806</v>
      </c>
      <c r="DQ2" s="284" t="s">
        <v>1808</v>
      </c>
      <c r="DR2" s="284" t="s">
        <v>1808</v>
      </c>
      <c r="DS2" s="284" t="s">
        <v>1808</v>
      </c>
      <c r="DT2" s="284" t="s">
        <v>1808</v>
      </c>
      <c r="DU2" s="55" t="s">
        <v>1811</v>
      </c>
      <c r="DV2" s="55" t="s">
        <v>1813</v>
      </c>
      <c r="DW2" s="55" t="s">
        <v>1814</v>
      </c>
      <c r="DX2" s="55" t="s">
        <v>1816</v>
      </c>
      <c r="DY2" s="55" t="s">
        <v>1818</v>
      </c>
      <c r="DZ2" s="55" t="s">
        <v>1820</v>
      </c>
      <c r="EA2" s="55" t="s">
        <v>1823</v>
      </c>
      <c r="EB2" s="55" t="s">
        <v>1825</v>
      </c>
      <c r="EC2" s="55" t="s">
        <v>1827</v>
      </c>
      <c r="ED2" s="55" t="s">
        <v>1829</v>
      </c>
      <c r="EE2" s="55" t="s">
        <v>1831</v>
      </c>
      <c r="EF2" s="55" t="s">
        <v>1833</v>
      </c>
      <c r="EG2" s="55" t="s">
        <v>1835</v>
      </c>
      <c r="EH2" s="55" t="s">
        <v>1837</v>
      </c>
      <c r="EI2" s="55" t="s">
        <v>1839</v>
      </c>
      <c r="EJ2" s="55" t="s">
        <v>1841</v>
      </c>
      <c r="EK2" s="55" t="s">
        <v>1843</v>
      </c>
      <c r="EL2" s="55" t="s">
        <v>1845</v>
      </c>
      <c r="EM2" s="55" t="s">
        <v>1847</v>
      </c>
      <c r="EN2" s="55" t="s">
        <v>1849</v>
      </c>
      <c r="EO2" s="55" t="s">
        <v>1851</v>
      </c>
      <c r="EP2" s="55" t="s">
        <v>1853</v>
      </c>
      <c r="EQ2" s="55" t="s">
        <v>1855</v>
      </c>
      <c r="ER2" s="55" t="s">
        <v>1857</v>
      </c>
      <c r="ES2" s="55" t="s">
        <v>1859</v>
      </c>
      <c r="ET2" s="55" t="s">
        <v>1861</v>
      </c>
      <c r="EU2" s="55" t="s">
        <v>1863</v>
      </c>
      <c r="EV2" s="55" t="s">
        <v>1865</v>
      </c>
      <c r="EW2" s="55" t="s">
        <v>2821</v>
      </c>
      <c r="EX2" s="55" t="s">
        <v>1868</v>
      </c>
      <c r="EY2" s="55" t="s">
        <v>1870</v>
      </c>
      <c r="EZ2" s="55" t="s">
        <v>1872</v>
      </c>
      <c r="FA2" s="55" t="s">
        <v>1874</v>
      </c>
      <c r="FB2" s="55" t="s">
        <v>1876</v>
      </c>
      <c r="FC2" s="55" t="s">
        <v>1878</v>
      </c>
      <c r="FD2" s="306" t="s">
        <v>1887</v>
      </c>
      <c r="FE2" s="309" t="s">
        <v>1891</v>
      </c>
      <c r="FF2" s="309" t="s">
        <v>1894</v>
      </c>
      <c r="FG2" s="309" t="s">
        <v>1897</v>
      </c>
      <c r="FH2" s="309" t="s">
        <v>1900</v>
      </c>
      <c r="FI2" s="309" t="s">
        <v>1903</v>
      </c>
      <c r="FJ2" s="309" t="s">
        <v>1906</v>
      </c>
      <c r="FK2" s="309" t="s">
        <v>1908</v>
      </c>
      <c r="FL2" s="309" t="s">
        <v>1911</v>
      </c>
      <c r="FM2" s="312" t="s">
        <v>1914</v>
      </c>
      <c r="FN2" s="309" t="s">
        <v>1917</v>
      </c>
      <c r="FO2" s="309" t="s">
        <v>1920</v>
      </c>
      <c r="FP2" s="309" t="s">
        <v>1923</v>
      </c>
      <c r="FQ2" s="306" t="s">
        <v>1926</v>
      </c>
      <c r="FR2" s="96"/>
      <c r="FS2" s="309" t="s">
        <v>1930</v>
      </c>
      <c r="FT2" s="309" t="s">
        <v>1933</v>
      </c>
      <c r="FU2" s="309" t="s">
        <v>1935</v>
      </c>
      <c r="FV2" s="309" t="s">
        <v>1937</v>
      </c>
      <c r="FW2" s="309" t="s">
        <v>1940</v>
      </c>
      <c r="FX2" s="306" t="s">
        <v>1943</v>
      </c>
      <c r="FY2" s="309" t="s">
        <v>1946</v>
      </c>
      <c r="FZ2" s="309" t="s">
        <v>1949</v>
      </c>
      <c r="GA2" s="309" t="s">
        <v>1952</v>
      </c>
      <c r="GB2" s="306" t="s">
        <v>1954</v>
      </c>
      <c r="GC2" s="309" t="s">
        <v>1957</v>
      </c>
      <c r="GD2" s="330"/>
      <c r="GE2" s="309" t="s">
        <v>1960</v>
      </c>
      <c r="GF2" s="309" t="s">
        <v>1962</v>
      </c>
      <c r="GG2" s="309" t="s">
        <v>1964</v>
      </c>
      <c r="GH2" s="309" t="s">
        <v>1966</v>
      </c>
      <c r="GI2" s="306" t="s">
        <v>1968</v>
      </c>
      <c r="GJ2" s="317" t="s">
        <v>1971</v>
      </c>
      <c r="GK2" s="317" t="s">
        <v>1974</v>
      </c>
      <c r="GL2" s="317" t="s">
        <v>1976</v>
      </c>
      <c r="GM2" s="306" t="s">
        <v>1978</v>
      </c>
      <c r="GN2" s="309" t="s">
        <v>1980</v>
      </c>
      <c r="GO2" s="306" t="s">
        <v>1982</v>
      </c>
      <c r="GP2" s="309" t="s">
        <v>1985</v>
      </c>
      <c r="GQ2" s="309" t="s">
        <v>1988</v>
      </c>
      <c r="GR2" s="309" t="s">
        <v>1990</v>
      </c>
      <c r="GS2" s="309" t="s">
        <v>1992</v>
      </c>
      <c r="GT2" s="309" t="s">
        <v>1994</v>
      </c>
      <c r="GU2" s="306" t="s">
        <v>1996</v>
      </c>
      <c r="GV2" s="96"/>
      <c r="GW2" s="309" t="s">
        <v>2000</v>
      </c>
      <c r="GX2" s="309" t="s">
        <v>2003</v>
      </c>
      <c r="GY2" s="309" t="s">
        <v>2006</v>
      </c>
      <c r="GZ2" s="309" t="s">
        <v>2009</v>
      </c>
      <c r="HA2" s="309" t="s">
        <v>2012</v>
      </c>
      <c r="HB2" s="309" t="s">
        <v>2015</v>
      </c>
      <c r="HC2" s="309" t="s">
        <v>2018</v>
      </c>
      <c r="HD2" s="306" t="s">
        <v>2021</v>
      </c>
      <c r="HE2" s="309" t="s">
        <v>2024</v>
      </c>
      <c r="HF2" s="309" t="s">
        <v>2027</v>
      </c>
      <c r="HG2" s="309" t="s">
        <v>2029</v>
      </c>
      <c r="HH2" s="309" t="s">
        <v>2032</v>
      </c>
      <c r="HI2" s="309" t="s">
        <v>2035</v>
      </c>
      <c r="HJ2" s="309" t="s">
        <v>2037</v>
      </c>
      <c r="HK2" s="309" t="s">
        <v>2040</v>
      </c>
      <c r="HL2" s="309" t="s">
        <v>2042</v>
      </c>
      <c r="HM2" s="309" t="s">
        <v>2044</v>
      </c>
      <c r="HN2" s="309" t="s">
        <v>2046</v>
      </c>
      <c r="HO2" s="309" t="s">
        <v>2048</v>
      </c>
      <c r="HP2" s="306" t="s">
        <v>2050</v>
      </c>
      <c r="HQ2" s="309" t="s">
        <v>2053</v>
      </c>
      <c r="HR2" s="309" t="s">
        <v>2056</v>
      </c>
      <c r="HS2" s="306" t="s">
        <v>2058</v>
      </c>
      <c r="HT2" s="309" t="s">
        <v>2061</v>
      </c>
      <c r="HU2" s="306" t="s">
        <v>2064</v>
      </c>
      <c r="HV2" s="309" t="s">
        <v>2067</v>
      </c>
      <c r="HW2" s="309" t="s">
        <v>2070</v>
      </c>
      <c r="HX2" s="309" t="s">
        <v>2072</v>
      </c>
      <c r="HY2" s="309" t="s">
        <v>2074</v>
      </c>
      <c r="HZ2" s="309" t="s">
        <v>2076</v>
      </c>
      <c r="IA2" s="323" t="s">
        <v>2078</v>
      </c>
      <c r="IB2" s="336" t="s">
        <v>2081</v>
      </c>
      <c r="IC2" s="338" t="s">
        <v>2085</v>
      </c>
      <c r="ID2" s="338" t="s">
        <v>2088</v>
      </c>
      <c r="IE2" s="338" t="s">
        <v>2090</v>
      </c>
      <c r="IF2" s="340" t="s">
        <v>2093</v>
      </c>
      <c r="IG2" s="341"/>
      <c r="IH2" s="338" t="s">
        <v>2098</v>
      </c>
      <c r="II2" s="338" t="s">
        <v>2101</v>
      </c>
      <c r="IJ2" s="338" t="s">
        <v>2103</v>
      </c>
      <c r="IK2" s="338" t="s">
        <v>2106</v>
      </c>
      <c r="IL2" s="338" t="s">
        <v>2109</v>
      </c>
      <c r="IM2" s="338" t="s">
        <v>2112</v>
      </c>
      <c r="IN2" s="338" t="s">
        <v>2115</v>
      </c>
      <c r="IO2" s="352" t="s">
        <v>2122</v>
      </c>
      <c r="IP2" s="346" t="s">
        <v>2125</v>
      </c>
      <c r="IQ2" s="340" t="s">
        <v>2127</v>
      </c>
      <c r="IR2" s="341"/>
      <c r="IS2" s="338" t="s">
        <v>2131</v>
      </c>
      <c r="IT2" s="338" t="s">
        <v>2134</v>
      </c>
      <c r="IU2" s="338" t="s">
        <v>2135</v>
      </c>
      <c r="IV2" s="340" t="s">
        <v>2137</v>
      </c>
      <c r="IW2" s="341"/>
      <c r="IX2" s="338" t="s">
        <v>2140</v>
      </c>
      <c r="IY2" s="338" t="s">
        <v>2143</v>
      </c>
      <c r="IZ2" s="338" t="s">
        <v>2145</v>
      </c>
      <c r="JA2" s="338" t="s">
        <v>2148</v>
      </c>
      <c r="JB2" s="338" t="s">
        <v>2150</v>
      </c>
      <c r="JC2" s="338" t="s">
        <v>2152</v>
      </c>
      <c r="JD2" s="340" t="s">
        <v>2154</v>
      </c>
      <c r="JE2" s="341"/>
      <c r="JF2" s="338" t="s">
        <v>2157</v>
      </c>
      <c r="JG2" s="338" t="s">
        <v>2160</v>
      </c>
      <c r="JH2" s="338" t="s">
        <v>2162</v>
      </c>
      <c r="JI2" s="338" t="s">
        <v>2165</v>
      </c>
      <c r="JJ2" s="338" t="s">
        <v>2168</v>
      </c>
      <c r="JK2" s="338" t="s">
        <v>2170</v>
      </c>
      <c r="JL2" s="338" t="s">
        <v>2172</v>
      </c>
      <c r="JM2" s="338" t="s">
        <v>2175</v>
      </c>
      <c r="JN2" s="338" t="s">
        <v>2177</v>
      </c>
      <c r="JO2" s="338" t="s">
        <v>2179</v>
      </c>
      <c r="JP2" s="338" t="s">
        <v>2182</v>
      </c>
      <c r="JQ2" s="340" t="s">
        <v>2184</v>
      </c>
      <c r="JR2" s="340" t="s">
        <v>2184</v>
      </c>
      <c r="JS2" s="341"/>
      <c r="JT2" s="338" t="s">
        <v>2187</v>
      </c>
      <c r="JU2" s="338" t="s">
        <v>2190</v>
      </c>
      <c r="JV2" s="338" t="s">
        <v>2193</v>
      </c>
      <c r="JW2" s="338" t="s">
        <v>2196</v>
      </c>
      <c r="JX2" s="338" t="s">
        <v>2199</v>
      </c>
      <c r="JY2" s="338" t="s">
        <v>2202</v>
      </c>
      <c r="JZ2" s="338" t="s">
        <v>2204</v>
      </c>
      <c r="KA2" s="338" t="s">
        <v>2206</v>
      </c>
      <c r="KB2" s="338" t="s">
        <v>2208</v>
      </c>
      <c r="KC2" s="338" t="s">
        <v>2210</v>
      </c>
      <c r="KD2" s="338" t="s">
        <v>2212</v>
      </c>
      <c r="KE2" s="338" t="s">
        <v>2214</v>
      </c>
      <c r="KF2" s="338" t="s">
        <v>2216</v>
      </c>
      <c r="KG2" s="338" t="s">
        <v>2219</v>
      </c>
      <c r="KH2" s="338" t="s">
        <v>2221</v>
      </c>
      <c r="KI2" s="338" t="s">
        <v>2223</v>
      </c>
      <c r="KJ2" s="338" t="s">
        <v>2225</v>
      </c>
      <c r="KK2" s="338" t="s">
        <v>2227</v>
      </c>
      <c r="KL2" s="338" t="s">
        <v>2230</v>
      </c>
      <c r="KM2" s="338" t="s">
        <v>2232</v>
      </c>
      <c r="KN2" s="338" t="s">
        <v>2234</v>
      </c>
      <c r="KO2" s="340" t="s">
        <v>2237</v>
      </c>
      <c r="KP2" s="341"/>
      <c r="KQ2" s="338" t="s">
        <v>2240</v>
      </c>
      <c r="KR2" s="338" t="s">
        <v>2243</v>
      </c>
      <c r="KS2" s="338" t="s">
        <v>2245</v>
      </c>
      <c r="KT2" s="338" t="s">
        <v>2247</v>
      </c>
      <c r="KU2" s="338" t="s">
        <v>2249</v>
      </c>
      <c r="KV2" s="338" t="s">
        <v>2251</v>
      </c>
      <c r="KW2" s="348" t="s">
        <v>2254</v>
      </c>
      <c r="KX2" s="341"/>
      <c r="KY2" s="338" t="s">
        <v>2257</v>
      </c>
      <c r="KZ2" s="348" t="s">
        <v>2260</v>
      </c>
      <c r="LA2" s="341"/>
      <c r="LB2" s="338" t="s">
        <v>2263</v>
      </c>
      <c r="LC2" s="338" t="s">
        <v>2266</v>
      </c>
      <c r="LD2" s="338" t="s">
        <v>2268</v>
      </c>
      <c r="LE2" s="338" t="s">
        <v>2270</v>
      </c>
      <c r="LF2" s="338" t="s">
        <v>2273</v>
      </c>
      <c r="LG2" s="338" t="s">
        <v>2275</v>
      </c>
      <c r="LH2" s="338" t="s">
        <v>2277</v>
      </c>
      <c r="LI2" s="338" t="s">
        <v>2279</v>
      </c>
      <c r="LJ2" s="338" t="s">
        <v>2281</v>
      </c>
      <c r="LK2" s="340" t="s">
        <v>2283</v>
      </c>
      <c r="LL2" s="341"/>
      <c r="LM2" s="338" t="s">
        <v>2286</v>
      </c>
      <c r="LN2" s="338" t="s">
        <v>2289</v>
      </c>
      <c r="LO2" s="338" t="s">
        <v>2291</v>
      </c>
      <c r="LP2" s="338" t="s">
        <v>2293</v>
      </c>
      <c r="LQ2" s="338" t="s">
        <v>2295</v>
      </c>
      <c r="LR2" s="338" t="s">
        <v>2297</v>
      </c>
      <c r="LS2" s="338" t="s">
        <v>2299</v>
      </c>
      <c r="LT2" s="348" t="s">
        <v>2301</v>
      </c>
      <c r="LU2" s="341"/>
      <c r="LV2" s="338" t="s">
        <v>2304</v>
      </c>
      <c r="LW2" s="338" t="s">
        <v>2307</v>
      </c>
      <c r="LX2" s="338" t="s">
        <v>2309</v>
      </c>
      <c r="LY2" s="338" t="s">
        <v>2312</v>
      </c>
      <c r="LZ2" s="338" t="s">
        <v>2315</v>
      </c>
      <c r="MA2" s="338" t="s">
        <v>2317</v>
      </c>
      <c r="MB2" s="348" t="s">
        <v>2319</v>
      </c>
      <c r="MC2" s="341"/>
      <c r="MD2" s="338" t="s">
        <v>2322</v>
      </c>
      <c r="ME2" s="338" t="s">
        <v>2325</v>
      </c>
      <c r="MF2" s="338" t="s">
        <v>2328</v>
      </c>
      <c r="MG2" s="338" t="s">
        <v>2330</v>
      </c>
      <c r="MH2" s="338" t="s">
        <v>2332</v>
      </c>
      <c r="MI2" s="338" t="s">
        <v>2334</v>
      </c>
      <c r="MJ2" s="348" t="s">
        <v>2336</v>
      </c>
      <c r="MK2" s="341"/>
      <c r="ML2" s="338" t="s">
        <v>2339</v>
      </c>
      <c r="MM2" s="338" t="s">
        <v>2342</v>
      </c>
      <c r="MN2" s="338" t="s">
        <v>2344</v>
      </c>
      <c r="MO2" s="338" t="s">
        <v>2346</v>
      </c>
      <c r="MP2" s="338" t="s">
        <v>2349</v>
      </c>
      <c r="MQ2" s="338" t="s">
        <v>2351</v>
      </c>
      <c r="MR2" s="338" t="s">
        <v>2354</v>
      </c>
      <c r="MS2" s="340" t="s">
        <v>2358</v>
      </c>
      <c r="MT2" s="340" t="s">
        <v>2358</v>
      </c>
      <c r="MU2" s="340" t="s">
        <v>2358</v>
      </c>
      <c r="MV2" s="338" t="s">
        <v>2361</v>
      </c>
      <c r="MW2" s="338" t="s">
        <v>2364</v>
      </c>
      <c r="MX2" s="349"/>
      <c r="MY2" s="338" t="s">
        <v>2368</v>
      </c>
      <c r="MZ2" s="338" t="s">
        <v>2371</v>
      </c>
      <c r="NA2" s="338" t="s">
        <v>2373</v>
      </c>
      <c r="NB2" s="338" t="s">
        <v>2375</v>
      </c>
      <c r="NC2" s="338" t="s">
        <v>2377</v>
      </c>
      <c r="ND2" s="338" t="s">
        <v>2379</v>
      </c>
      <c r="NE2" s="338" t="s">
        <v>2381</v>
      </c>
      <c r="NF2" s="338" t="s">
        <v>2383</v>
      </c>
      <c r="NG2" s="338" t="s">
        <v>2385</v>
      </c>
      <c r="NH2" s="338" t="s">
        <v>2387</v>
      </c>
      <c r="NI2" s="338" t="s">
        <v>2389</v>
      </c>
      <c r="NJ2" s="338" t="s">
        <v>2391</v>
      </c>
      <c r="NK2" s="338" t="s">
        <v>2393</v>
      </c>
      <c r="NL2" s="338" t="s">
        <v>2395</v>
      </c>
      <c r="NM2" s="338" t="s">
        <v>2397</v>
      </c>
      <c r="NN2" s="338" t="s">
        <v>2399</v>
      </c>
      <c r="NO2" s="338" t="s">
        <v>2401</v>
      </c>
      <c r="NP2" s="338" t="s">
        <v>2402</v>
      </c>
      <c r="NQ2" s="338" t="s">
        <v>2404</v>
      </c>
      <c r="NR2" s="338" t="s">
        <v>2406</v>
      </c>
      <c r="NS2" s="338" t="s">
        <v>2409</v>
      </c>
      <c r="NT2" s="338" t="s">
        <v>2411</v>
      </c>
      <c r="NU2" s="338" t="s">
        <v>2413</v>
      </c>
      <c r="NV2" s="338" t="s">
        <v>2416</v>
      </c>
      <c r="NW2" s="338" t="s">
        <v>2418</v>
      </c>
      <c r="NX2" s="338" t="s">
        <v>2420</v>
      </c>
      <c r="NY2" s="352" t="s">
        <v>2423</v>
      </c>
      <c r="NZ2" s="338" t="s">
        <v>2425</v>
      </c>
      <c r="OA2" s="340" t="s">
        <v>2427</v>
      </c>
      <c r="OB2" s="338" t="s">
        <v>2430</v>
      </c>
      <c r="OC2" s="338" t="s">
        <v>2433</v>
      </c>
      <c r="OD2" s="338" t="s">
        <v>2435</v>
      </c>
      <c r="OE2" s="340" t="s">
        <v>2437</v>
      </c>
      <c r="OF2" s="338" t="s">
        <v>2440</v>
      </c>
      <c r="OG2" s="338" t="s">
        <v>2443</v>
      </c>
      <c r="OH2" s="338" t="s">
        <v>2445</v>
      </c>
      <c r="OI2" s="340" t="s">
        <v>2447</v>
      </c>
      <c r="OJ2" s="38" t="s">
        <v>2450</v>
      </c>
      <c r="OK2" s="38" t="s">
        <v>2453</v>
      </c>
      <c r="OL2" s="340" t="s">
        <v>2455</v>
      </c>
      <c r="OM2" s="338" t="s">
        <v>2457</v>
      </c>
      <c r="ON2" s="338" t="s">
        <v>2459</v>
      </c>
      <c r="OO2" s="338" t="s">
        <v>2462</v>
      </c>
      <c r="OP2" s="54" t="s">
        <v>2464</v>
      </c>
      <c r="OQ2" s="55" t="s">
        <v>2467</v>
      </c>
      <c r="OR2" s="55" t="s">
        <v>2468</v>
      </c>
      <c r="OS2" s="55" t="s">
        <v>2809</v>
      </c>
      <c r="OT2" s="58" t="s">
        <v>2472</v>
      </c>
      <c r="OU2" s="55" t="s">
        <v>2475</v>
      </c>
      <c r="OV2" s="55" t="s">
        <v>2478</v>
      </c>
      <c r="OW2" s="55" t="s">
        <v>2481</v>
      </c>
      <c r="OX2" s="55" t="s">
        <v>2484</v>
      </c>
      <c r="OY2" s="61" t="s">
        <v>2487</v>
      </c>
      <c r="OZ2" s="54">
        <v>9.1</v>
      </c>
      <c r="PA2" s="55" t="s">
        <v>2491</v>
      </c>
      <c r="PB2" s="55" t="s">
        <v>2494</v>
      </c>
      <c r="PC2" s="57" t="s">
        <v>2496</v>
      </c>
      <c r="PD2" s="58">
        <v>9.1999999999999993</v>
      </c>
      <c r="PE2" s="57" t="s">
        <v>2500</v>
      </c>
      <c r="PF2" s="57" t="s">
        <v>2503</v>
      </c>
      <c r="PG2" s="57" t="s">
        <v>2505</v>
      </c>
      <c r="PH2" s="55" t="s">
        <v>2507</v>
      </c>
      <c r="PI2" s="58" t="s">
        <v>2509</v>
      </c>
      <c r="PJ2" s="55" t="s">
        <v>2512</v>
      </c>
      <c r="PK2" s="55" t="s">
        <v>2515</v>
      </c>
      <c r="PL2" s="55" t="s">
        <v>2517</v>
      </c>
      <c r="PM2" s="55" t="s">
        <v>2519</v>
      </c>
      <c r="PN2" s="58" t="s">
        <v>2521</v>
      </c>
      <c r="PO2" s="55" t="s">
        <v>2524</v>
      </c>
      <c r="PP2" s="58" t="s">
        <v>2527</v>
      </c>
      <c r="PQ2" s="61" t="s">
        <v>2530</v>
      </c>
      <c r="PR2" s="54" t="s">
        <v>2534</v>
      </c>
      <c r="PS2" s="93"/>
      <c r="PT2" s="55" t="s">
        <v>2538</v>
      </c>
      <c r="PU2" s="55" t="s">
        <v>2541</v>
      </c>
      <c r="PV2" s="55" t="s">
        <v>2544</v>
      </c>
      <c r="PW2" s="55" t="s">
        <v>2547</v>
      </c>
      <c r="PX2" s="61" t="s">
        <v>2550</v>
      </c>
      <c r="PY2" s="54" t="s">
        <v>2554</v>
      </c>
      <c r="PZ2" s="157" t="s">
        <v>2557</v>
      </c>
      <c r="QA2" s="157" t="s">
        <v>2559</v>
      </c>
      <c r="QB2" s="157" t="s">
        <v>2562</v>
      </c>
      <c r="QC2" s="157" t="s">
        <v>2565</v>
      </c>
      <c r="QD2" s="157" t="s">
        <v>2567</v>
      </c>
      <c r="QE2" s="157" t="s">
        <v>2570</v>
      </c>
      <c r="QF2" s="157" t="s">
        <v>2573</v>
      </c>
      <c r="QG2" s="157" t="s">
        <v>2576</v>
      </c>
      <c r="QH2" s="157" t="s">
        <v>2579</v>
      </c>
      <c r="QI2" s="157" t="s">
        <v>2582</v>
      </c>
      <c r="QJ2" s="157" t="s">
        <v>2585</v>
      </c>
      <c r="QK2" s="157" t="s">
        <v>2589</v>
      </c>
      <c r="QL2" s="58" t="s">
        <v>2592</v>
      </c>
      <c r="QM2" s="55" t="s">
        <v>2594</v>
      </c>
      <c r="QN2" s="55" t="s">
        <v>2596</v>
      </c>
      <c r="QO2" s="58" t="s">
        <v>2598</v>
      </c>
      <c r="QP2" s="55" t="s">
        <v>2601</v>
      </c>
      <c r="QQ2" s="55" t="s">
        <v>2604</v>
      </c>
      <c r="QR2" s="58" t="s">
        <v>2605</v>
      </c>
      <c r="QS2" s="61" t="s">
        <v>2608</v>
      </c>
      <c r="QT2" s="54" t="s">
        <v>2611</v>
      </c>
      <c r="QU2" s="58" t="s">
        <v>2611</v>
      </c>
      <c r="QV2" s="93"/>
      <c r="QW2" s="55" t="s">
        <v>2615</v>
      </c>
      <c r="QX2" s="55" t="s">
        <v>2618</v>
      </c>
      <c r="QY2" s="55" t="s">
        <v>2621</v>
      </c>
      <c r="QZ2" s="55" t="s">
        <v>2624</v>
      </c>
      <c r="RA2" s="55" t="s">
        <v>2627</v>
      </c>
      <c r="RB2" s="55" t="s">
        <v>2630</v>
      </c>
      <c r="RC2" s="55" t="s">
        <v>2633</v>
      </c>
      <c r="RD2" s="55" t="s">
        <v>2635</v>
      </c>
      <c r="RE2" s="55" t="s">
        <v>2638</v>
      </c>
      <c r="RF2" s="55" t="s">
        <v>2641</v>
      </c>
      <c r="RG2" s="55" t="s">
        <v>2644</v>
      </c>
      <c r="RH2" s="55" t="s">
        <v>2646</v>
      </c>
      <c r="RI2" s="55" t="s">
        <v>2649</v>
      </c>
      <c r="RJ2" s="55" t="s">
        <v>2651</v>
      </c>
      <c r="RK2" s="55" t="s">
        <v>2654</v>
      </c>
      <c r="RL2" s="55" t="s">
        <v>2656</v>
      </c>
      <c r="RM2" s="58" t="s">
        <v>2659</v>
      </c>
      <c r="RN2" s="55" t="s">
        <v>2662</v>
      </c>
      <c r="RO2" s="55" t="s">
        <v>2663</v>
      </c>
      <c r="RP2" s="55" t="s">
        <v>2664</v>
      </c>
      <c r="RQ2" s="55" t="s">
        <v>2665</v>
      </c>
      <c r="RR2" s="58" t="s">
        <v>2666</v>
      </c>
      <c r="RS2" s="55" t="s">
        <v>2668</v>
      </c>
      <c r="RT2" s="55" t="s">
        <v>2670</v>
      </c>
      <c r="RU2" s="58" t="s">
        <v>2672</v>
      </c>
      <c r="RV2" s="61" t="s">
        <v>2675</v>
      </c>
    </row>
    <row r="3" spans="1:490" ht="409.6" thickBot="1" x14ac:dyDescent="0.3">
      <c r="A3" s="227" t="s">
        <v>1653</v>
      </c>
      <c r="B3" s="227" t="s">
        <v>1487</v>
      </c>
      <c r="C3" s="227" t="s">
        <v>1489</v>
      </c>
      <c r="D3" s="227" t="s">
        <v>1491</v>
      </c>
      <c r="E3" s="227" t="s">
        <v>1493</v>
      </c>
      <c r="F3" s="227" t="s">
        <v>1495</v>
      </c>
      <c r="G3" s="227" t="s">
        <v>1497</v>
      </c>
      <c r="H3" s="227" t="s">
        <v>1499</v>
      </c>
      <c r="I3" s="227" t="str">
        <f>+'1. Información General'!A6</f>
        <v>Número de Licencia de Funcionamiento (Si aplica)</v>
      </c>
      <c r="J3" s="227" t="str">
        <f>+'1. Información General'!C6</f>
        <v>Servicio  autorizado en la Licencia de Funcionamiento (Si aplica)</v>
      </c>
      <c r="K3" s="227" t="s">
        <v>1505</v>
      </c>
      <c r="L3" s="227" t="s">
        <v>1536</v>
      </c>
      <c r="M3" s="227" t="s">
        <v>1507</v>
      </c>
      <c r="N3" s="227" t="s">
        <v>1509</v>
      </c>
      <c r="O3" s="228" t="s">
        <v>1511</v>
      </c>
      <c r="P3" s="227" t="s">
        <v>1516</v>
      </c>
      <c r="Q3" s="227" t="s">
        <v>1656</v>
      </c>
      <c r="R3" s="227" t="s">
        <v>1519</v>
      </c>
      <c r="S3" s="227" t="s">
        <v>1521</v>
      </c>
      <c r="T3" s="227" t="s">
        <v>1523</v>
      </c>
      <c r="U3" s="227" t="s">
        <v>1491</v>
      </c>
      <c r="V3" s="227" t="s">
        <v>1657</v>
      </c>
      <c r="W3" s="227" t="s">
        <v>1528</v>
      </c>
      <c r="X3" s="227" t="s">
        <v>1658</v>
      </c>
      <c r="Y3" s="227" t="s">
        <v>1530</v>
      </c>
      <c r="Z3" s="227" t="s">
        <v>1532</v>
      </c>
      <c r="AA3" s="227" t="s">
        <v>1534</v>
      </c>
      <c r="AB3" s="227" t="s">
        <v>1536</v>
      </c>
      <c r="AC3" s="227" t="s">
        <v>1507</v>
      </c>
      <c r="AD3" s="227" t="s">
        <v>1509</v>
      </c>
      <c r="AE3" s="227" t="s">
        <v>1540</v>
      </c>
      <c r="AF3" s="227" t="s">
        <v>1542</v>
      </c>
      <c r="AG3" s="229" t="s">
        <v>1544</v>
      </c>
      <c r="AH3" s="230" t="s">
        <v>1546</v>
      </c>
      <c r="AI3" s="227" t="s">
        <v>1548</v>
      </c>
      <c r="AJ3" s="227" t="s">
        <v>1550</v>
      </c>
      <c r="AK3" s="227" t="s">
        <v>2804</v>
      </c>
      <c r="AL3" s="227" t="s">
        <v>1554</v>
      </c>
      <c r="AM3" s="231" t="s">
        <v>1556</v>
      </c>
      <c r="AN3" s="231" t="str">
        <f>+'1. Información General'!A24</f>
        <v>Población Licencia de Funcionamiento</v>
      </c>
      <c r="AO3" s="231" t="str">
        <f>+'1. Información General'!E27</f>
        <v>0-5 años</v>
      </c>
      <c r="AP3" s="231" t="str">
        <f>+'1. Información General'!E28</f>
        <v>6-11 años</v>
      </c>
      <c r="AQ3" s="231" t="str">
        <f>+'1. Información General'!E29</f>
        <v>12-18 años</v>
      </c>
      <c r="AR3" s="231" t="str">
        <f>+'1. Información General'!E30</f>
        <v>14-26 años</v>
      </c>
      <c r="AS3" s="231" t="str">
        <f>+'1. Información General'!E31</f>
        <v>27-59 años</v>
      </c>
      <c r="AT3" s="231" t="str">
        <f>+'1. Información General'!E32</f>
        <v>60 años o más</v>
      </c>
      <c r="AU3" s="227" t="s">
        <v>1562</v>
      </c>
      <c r="AV3" s="228" t="s">
        <v>1564</v>
      </c>
      <c r="AW3" s="227" t="s">
        <v>1682</v>
      </c>
      <c r="AX3" s="227" t="s">
        <v>1569</v>
      </c>
      <c r="AY3" s="227" t="s">
        <v>1571</v>
      </c>
      <c r="AZ3" s="227" t="s">
        <v>1573</v>
      </c>
      <c r="BA3" s="227" t="s">
        <v>1575</v>
      </c>
      <c r="BB3" s="227" t="s">
        <v>1577</v>
      </c>
      <c r="BC3" s="227" t="s">
        <v>1581</v>
      </c>
      <c r="BD3" s="227" t="s">
        <v>1583</v>
      </c>
      <c r="BE3" s="227" t="s">
        <v>1585</v>
      </c>
      <c r="BF3" s="227" t="s">
        <v>1532</v>
      </c>
      <c r="BG3" s="227" t="s">
        <v>1683</v>
      </c>
      <c r="BH3" s="227" t="s">
        <v>1569</v>
      </c>
      <c r="BI3" s="227" t="s">
        <v>1571</v>
      </c>
      <c r="BJ3" s="227" t="s">
        <v>1573</v>
      </c>
      <c r="BK3" s="227" t="s">
        <v>1575</v>
      </c>
      <c r="BL3" s="227" t="s">
        <v>1577</v>
      </c>
      <c r="BM3" s="227" t="s">
        <v>1581</v>
      </c>
      <c r="BN3" s="227" t="s">
        <v>1583</v>
      </c>
      <c r="BO3" s="227" t="s">
        <v>1585</v>
      </c>
      <c r="BP3" s="228" t="s">
        <v>1532</v>
      </c>
      <c r="BQ3" s="278" t="s">
        <v>1693</v>
      </c>
      <c r="BR3" s="56" t="s">
        <v>1697</v>
      </c>
      <c r="BS3" s="56" t="s">
        <v>1700</v>
      </c>
      <c r="BT3" s="280" t="s">
        <v>1702</v>
      </c>
      <c r="BU3" s="56" t="s">
        <v>1705</v>
      </c>
      <c r="BV3" s="280" t="s">
        <v>1708</v>
      </c>
      <c r="BW3" s="56" t="s">
        <v>1711</v>
      </c>
      <c r="BX3" s="280" t="s">
        <v>1713</v>
      </c>
      <c r="BY3" s="56" t="s">
        <v>1716</v>
      </c>
      <c r="BZ3" s="282" t="s">
        <v>1718</v>
      </c>
      <c r="CA3" s="60" t="s">
        <v>1721</v>
      </c>
      <c r="CB3" s="60" t="s">
        <v>1724</v>
      </c>
      <c r="CC3" s="60" t="s">
        <v>1726</v>
      </c>
      <c r="CD3" s="60" t="s">
        <v>1728</v>
      </c>
      <c r="CE3" s="60" t="s">
        <v>1730</v>
      </c>
      <c r="CF3" s="60" t="s">
        <v>1732</v>
      </c>
      <c r="CG3" s="60" t="s">
        <v>1734</v>
      </c>
      <c r="CH3" s="60" t="s">
        <v>1736</v>
      </c>
      <c r="CI3" s="60" t="s">
        <v>1738</v>
      </c>
      <c r="CJ3" s="60" t="s">
        <v>1741</v>
      </c>
      <c r="CK3" s="60" t="s">
        <v>1743</v>
      </c>
      <c r="CL3" s="285" t="s">
        <v>1745</v>
      </c>
      <c r="CM3" s="285" t="s">
        <v>1745</v>
      </c>
      <c r="CN3" s="285" t="s">
        <v>1745</v>
      </c>
      <c r="CO3" s="60" t="s">
        <v>1748</v>
      </c>
      <c r="CP3" s="60" t="s">
        <v>1751</v>
      </c>
      <c r="CQ3" s="60" t="s">
        <v>1753</v>
      </c>
      <c r="CR3" s="60" t="s">
        <v>1755</v>
      </c>
      <c r="CS3" s="60" t="s">
        <v>1757</v>
      </c>
      <c r="CT3" s="60" t="s">
        <v>1759</v>
      </c>
      <c r="CU3" s="60" t="s">
        <v>1761</v>
      </c>
      <c r="CV3" s="60" t="s">
        <v>1763</v>
      </c>
      <c r="CW3" s="60" t="s">
        <v>1765</v>
      </c>
      <c r="CX3" s="60" t="s">
        <v>1767</v>
      </c>
      <c r="CY3" s="60" t="s">
        <v>1769</v>
      </c>
      <c r="CZ3" s="60" t="s">
        <v>1771</v>
      </c>
      <c r="DA3" s="60" t="s">
        <v>1773</v>
      </c>
      <c r="DB3" s="60" t="s">
        <v>1775</v>
      </c>
      <c r="DC3" s="60" t="s">
        <v>1777</v>
      </c>
      <c r="DD3" s="60" t="s">
        <v>1779</v>
      </c>
      <c r="DE3" s="60" t="s">
        <v>1782</v>
      </c>
      <c r="DF3" s="60" t="s">
        <v>1785</v>
      </c>
      <c r="DG3" s="60" t="s">
        <v>1787</v>
      </c>
      <c r="DH3" s="60" t="s">
        <v>1789</v>
      </c>
      <c r="DI3" s="60" t="s">
        <v>1791</v>
      </c>
      <c r="DJ3" s="69" t="s">
        <v>1793</v>
      </c>
      <c r="DK3" s="69" t="s">
        <v>2816</v>
      </c>
      <c r="DL3" s="60" t="s">
        <v>1795</v>
      </c>
      <c r="DM3" s="60" t="s">
        <v>1798</v>
      </c>
      <c r="DN3" s="282" t="s">
        <v>1801</v>
      </c>
      <c r="DO3" s="60" t="s">
        <v>1804</v>
      </c>
      <c r="DP3" s="60" t="s">
        <v>1807</v>
      </c>
      <c r="DQ3" s="285" t="s">
        <v>1809</v>
      </c>
      <c r="DR3" s="285" t="s">
        <v>1809</v>
      </c>
      <c r="DS3" s="285" t="s">
        <v>1809</v>
      </c>
      <c r="DT3" s="285" t="s">
        <v>1809</v>
      </c>
      <c r="DU3" s="60" t="s">
        <v>1812</v>
      </c>
      <c r="DV3" s="69" t="s">
        <v>2820</v>
      </c>
      <c r="DW3" s="60" t="s">
        <v>1815</v>
      </c>
      <c r="DX3" s="69" t="s">
        <v>1817</v>
      </c>
      <c r="DY3" s="60" t="s">
        <v>1819</v>
      </c>
      <c r="DZ3" s="60" t="s">
        <v>1821</v>
      </c>
      <c r="EA3" s="60" t="s">
        <v>1824</v>
      </c>
      <c r="EB3" s="60" t="s">
        <v>1826</v>
      </c>
      <c r="EC3" s="60" t="s">
        <v>1828</v>
      </c>
      <c r="ED3" s="60" t="s">
        <v>1830</v>
      </c>
      <c r="EE3" s="60" t="s">
        <v>1832</v>
      </c>
      <c r="EF3" s="60" t="s">
        <v>1834</v>
      </c>
      <c r="EG3" s="60" t="s">
        <v>1836</v>
      </c>
      <c r="EH3" s="60" t="s">
        <v>1838</v>
      </c>
      <c r="EI3" s="60" t="s">
        <v>1840</v>
      </c>
      <c r="EJ3" s="60" t="s">
        <v>1842</v>
      </c>
      <c r="EK3" s="60" t="s">
        <v>1844</v>
      </c>
      <c r="EL3" s="60" t="s">
        <v>1846</v>
      </c>
      <c r="EM3" s="60" t="s">
        <v>1848</v>
      </c>
      <c r="EN3" s="60" t="s">
        <v>1850</v>
      </c>
      <c r="EO3" s="60" t="s">
        <v>1852</v>
      </c>
      <c r="EP3" s="60" t="s">
        <v>1854</v>
      </c>
      <c r="EQ3" s="60" t="s">
        <v>1856</v>
      </c>
      <c r="ER3" s="60" t="s">
        <v>1858</v>
      </c>
      <c r="ES3" s="60" t="s">
        <v>1860</v>
      </c>
      <c r="ET3" s="60" t="s">
        <v>1862</v>
      </c>
      <c r="EU3" s="60" t="s">
        <v>1864</v>
      </c>
      <c r="EV3" s="60" t="s">
        <v>1866</v>
      </c>
      <c r="EW3" s="288" t="s">
        <v>1869</v>
      </c>
      <c r="EX3" s="60" t="s">
        <v>1871</v>
      </c>
      <c r="EY3" s="60" t="s">
        <v>1873</v>
      </c>
      <c r="EZ3" s="60" t="s">
        <v>1875</v>
      </c>
      <c r="FA3" s="60" t="s">
        <v>1877</v>
      </c>
      <c r="FB3" s="60" t="s">
        <v>1879</v>
      </c>
      <c r="FC3" s="290" t="s">
        <v>1880</v>
      </c>
      <c r="FD3" s="99" t="s">
        <v>1888</v>
      </c>
      <c r="FE3" s="60" t="s">
        <v>1892</v>
      </c>
      <c r="FF3" s="60" t="s">
        <v>1895</v>
      </c>
      <c r="FG3" s="60" t="s">
        <v>1898</v>
      </c>
      <c r="FH3" s="60" t="s">
        <v>1901</v>
      </c>
      <c r="FI3" s="60" t="s">
        <v>1904</v>
      </c>
      <c r="FJ3" s="60" t="s">
        <v>1907</v>
      </c>
      <c r="FK3" s="60" t="s">
        <v>1909</v>
      </c>
      <c r="FL3" s="69" t="s">
        <v>1912</v>
      </c>
      <c r="FM3" s="99" t="s">
        <v>1915</v>
      </c>
      <c r="FN3" s="69" t="s">
        <v>1918</v>
      </c>
      <c r="FO3" s="69" t="s">
        <v>1921</v>
      </c>
      <c r="FP3" s="69" t="s">
        <v>1924</v>
      </c>
      <c r="FQ3" s="99" t="s">
        <v>1927</v>
      </c>
      <c r="FR3" s="95" t="s">
        <v>1929</v>
      </c>
      <c r="FS3" s="69" t="s">
        <v>1931</v>
      </c>
      <c r="FT3" s="69" t="s">
        <v>1934</v>
      </c>
      <c r="FU3" s="69" t="s">
        <v>1936</v>
      </c>
      <c r="FV3" s="69" t="s">
        <v>1938</v>
      </c>
      <c r="FW3" s="69" t="s">
        <v>1941</v>
      </c>
      <c r="FX3" s="99" t="s">
        <v>1944</v>
      </c>
      <c r="FY3" s="69" t="s">
        <v>1947</v>
      </c>
      <c r="FZ3" s="60" t="s">
        <v>1950</v>
      </c>
      <c r="GA3" s="69" t="s">
        <v>2827</v>
      </c>
      <c r="GB3" s="99" t="s">
        <v>1955</v>
      </c>
      <c r="GC3" s="69" t="s">
        <v>1958</v>
      </c>
      <c r="GD3" s="331" t="s">
        <v>2822</v>
      </c>
      <c r="GE3" s="69" t="s">
        <v>2823</v>
      </c>
      <c r="GF3" s="69" t="s">
        <v>2824</v>
      </c>
      <c r="GG3" s="69" t="s">
        <v>2825</v>
      </c>
      <c r="GH3" s="69" t="s">
        <v>2826</v>
      </c>
      <c r="GI3" s="99" t="s">
        <v>1969</v>
      </c>
      <c r="GJ3" s="69" t="s">
        <v>1972</v>
      </c>
      <c r="GK3" s="69" t="s">
        <v>1975</v>
      </c>
      <c r="GL3" s="69" t="s">
        <v>1977</v>
      </c>
      <c r="GM3" s="99" t="s">
        <v>1979</v>
      </c>
      <c r="GN3" s="60" t="s">
        <v>1981</v>
      </c>
      <c r="GO3" s="99" t="s">
        <v>1983</v>
      </c>
      <c r="GP3" s="69" t="s">
        <v>1986</v>
      </c>
      <c r="GQ3" s="69" t="s">
        <v>1989</v>
      </c>
      <c r="GR3" s="69" t="s">
        <v>1991</v>
      </c>
      <c r="GS3" s="69" t="s">
        <v>1993</v>
      </c>
      <c r="GT3" s="69" t="s">
        <v>1995</v>
      </c>
      <c r="GU3" s="99" t="s">
        <v>1997</v>
      </c>
      <c r="GV3" s="95" t="s">
        <v>1999</v>
      </c>
      <c r="GW3" s="60" t="s">
        <v>2001</v>
      </c>
      <c r="GX3" s="69" t="s">
        <v>2004</v>
      </c>
      <c r="GY3" s="69" t="s">
        <v>2007</v>
      </c>
      <c r="GZ3" s="319" t="s">
        <v>2010</v>
      </c>
      <c r="HA3" s="69" t="s">
        <v>2013</v>
      </c>
      <c r="HB3" s="69" t="s">
        <v>2016</v>
      </c>
      <c r="HC3" s="69" t="s">
        <v>2019</v>
      </c>
      <c r="HD3" s="99" t="s">
        <v>2022</v>
      </c>
      <c r="HE3" s="69" t="s">
        <v>2025</v>
      </c>
      <c r="HF3" s="69" t="s">
        <v>2028</v>
      </c>
      <c r="HG3" s="69" t="s">
        <v>2030</v>
      </c>
      <c r="HH3" s="69" t="s">
        <v>2033</v>
      </c>
      <c r="HI3" s="69" t="s">
        <v>2036</v>
      </c>
      <c r="HJ3" s="60" t="s">
        <v>2038</v>
      </c>
      <c r="HK3" s="60" t="s">
        <v>2041</v>
      </c>
      <c r="HL3" s="69" t="s">
        <v>2043</v>
      </c>
      <c r="HM3" s="69" t="s">
        <v>2045</v>
      </c>
      <c r="HN3" s="69" t="s">
        <v>2047</v>
      </c>
      <c r="HO3" s="69" t="s">
        <v>2049</v>
      </c>
      <c r="HP3" s="99" t="s">
        <v>2051</v>
      </c>
      <c r="HQ3" s="69" t="s">
        <v>2054</v>
      </c>
      <c r="HR3" s="60" t="s">
        <v>2057</v>
      </c>
      <c r="HS3" s="99" t="s">
        <v>2059</v>
      </c>
      <c r="HT3" s="69" t="s">
        <v>2062</v>
      </c>
      <c r="HU3" s="99" t="s">
        <v>2065</v>
      </c>
      <c r="HV3" s="69" t="s">
        <v>2068</v>
      </c>
      <c r="HW3" s="69" t="s">
        <v>2071</v>
      </c>
      <c r="HX3" s="69" t="s">
        <v>2073</v>
      </c>
      <c r="HY3" s="69" t="s">
        <v>2075</v>
      </c>
      <c r="HZ3" s="69" t="s">
        <v>2077</v>
      </c>
      <c r="IA3" s="324" t="s">
        <v>2079</v>
      </c>
      <c r="IB3" s="337" t="s">
        <v>2082</v>
      </c>
      <c r="IC3" s="339" t="s">
        <v>2086</v>
      </c>
      <c r="ID3" s="60" t="s">
        <v>2089</v>
      </c>
      <c r="IE3" s="60" t="s">
        <v>2091</v>
      </c>
      <c r="IF3" s="68" t="s">
        <v>2094</v>
      </c>
      <c r="IG3" s="257" t="s">
        <v>2096</v>
      </c>
      <c r="IH3" s="259" t="s">
        <v>2099</v>
      </c>
      <c r="II3" s="259" t="s">
        <v>2102</v>
      </c>
      <c r="IJ3" s="259" t="s">
        <v>2104</v>
      </c>
      <c r="IK3" s="259" t="s">
        <v>2107</v>
      </c>
      <c r="IL3" s="259" t="s">
        <v>2110</v>
      </c>
      <c r="IM3" s="259" t="s">
        <v>2113</v>
      </c>
      <c r="IN3" s="259" t="s">
        <v>2116</v>
      </c>
      <c r="IO3" s="98" t="s">
        <v>2123</v>
      </c>
      <c r="IP3" s="69" t="s">
        <v>2126</v>
      </c>
      <c r="IQ3" s="99" t="s">
        <v>2128</v>
      </c>
      <c r="IR3" s="95" t="s">
        <v>2130</v>
      </c>
      <c r="IS3" s="56" t="s">
        <v>2132</v>
      </c>
      <c r="IT3" s="56" t="s">
        <v>2828</v>
      </c>
      <c r="IU3" s="56" t="s">
        <v>2136</v>
      </c>
      <c r="IV3" s="99" t="s">
        <v>2138</v>
      </c>
      <c r="IW3" s="95" t="s">
        <v>2130</v>
      </c>
      <c r="IX3" s="56" t="s">
        <v>2141</v>
      </c>
      <c r="IY3" s="56" t="s">
        <v>2144</v>
      </c>
      <c r="IZ3" s="56" t="s">
        <v>2146</v>
      </c>
      <c r="JA3" s="56" t="s">
        <v>2149</v>
      </c>
      <c r="JB3" s="56" t="s">
        <v>2151</v>
      </c>
      <c r="JC3" s="56" t="s">
        <v>2153</v>
      </c>
      <c r="JD3" s="347" t="s">
        <v>2155</v>
      </c>
      <c r="JE3" s="95" t="s">
        <v>2130</v>
      </c>
      <c r="JF3" s="56" t="s">
        <v>2158</v>
      </c>
      <c r="JG3" s="56" t="s">
        <v>2161</v>
      </c>
      <c r="JH3" s="56" t="s">
        <v>2163</v>
      </c>
      <c r="JI3" s="56" t="s">
        <v>2166</v>
      </c>
      <c r="JJ3" s="56" t="s">
        <v>2169</v>
      </c>
      <c r="JK3" s="56" t="s">
        <v>2171</v>
      </c>
      <c r="JL3" s="56" t="s">
        <v>2173</v>
      </c>
      <c r="JM3" s="56" t="s">
        <v>2176</v>
      </c>
      <c r="JN3" s="56" t="s">
        <v>2178</v>
      </c>
      <c r="JO3" s="56" t="s">
        <v>2180</v>
      </c>
      <c r="JP3" s="56" t="s">
        <v>2183</v>
      </c>
      <c r="JQ3" s="347" t="s">
        <v>2185</v>
      </c>
      <c r="JR3" s="347" t="s">
        <v>2185</v>
      </c>
      <c r="JS3" s="95" t="s">
        <v>2130</v>
      </c>
      <c r="JT3" s="56" t="s">
        <v>2188</v>
      </c>
      <c r="JU3" s="56" t="s">
        <v>2191</v>
      </c>
      <c r="JV3" s="56" t="s">
        <v>2194</v>
      </c>
      <c r="JW3" s="60" t="s">
        <v>2197</v>
      </c>
      <c r="JX3" s="60" t="s">
        <v>2200</v>
      </c>
      <c r="JY3" s="60" t="s">
        <v>2203</v>
      </c>
      <c r="JZ3" s="60" t="s">
        <v>2205</v>
      </c>
      <c r="KA3" s="60" t="s">
        <v>2207</v>
      </c>
      <c r="KB3" s="60" t="s">
        <v>2209</v>
      </c>
      <c r="KC3" s="60" t="s">
        <v>2211</v>
      </c>
      <c r="KD3" s="60" t="s">
        <v>2213</v>
      </c>
      <c r="KE3" s="60" t="s">
        <v>2215</v>
      </c>
      <c r="KF3" s="60" t="s">
        <v>2217</v>
      </c>
      <c r="KG3" s="60" t="s">
        <v>2220</v>
      </c>
      <c r="KH3" s="60" t="s">
        <v>2222</v>
      </c>
      <c r="KI3" s="60" t="s">
        <v>2224</v>
      </c>
      <c r="KJ3" s="60" t="s">
        <v>2226</v>
      </c>
      <c r="KK3" s="60" t="s">
        <v>2228</v>
      </c>
      <c r="KL3" s="60" t="s">
        <v>2231</v>
      </c>
      <c r="KM3" s="60" t="s">
        <v>2829</v>
      </c>
      <c r="KN3" s="60" t="s">
        <v>2235</v>
      </c>
      <c r="KO3" s="347" t="s">
        <v>2238</v>
      </c>
      <c r="KP3" s="95" t="s">
        <v>2130</v>
      </c>
      <c r="KQ3" s="60" t="s">
        <v>2241</v>
      </c>
      <c r="KR3" s="60" t="s">
        <v>2244</v>
      </c>
      <c r="KS3" s="60" t="s">
        <v>2246</v>
      </c>
      <c r="KT3" s="60" t="s">
        <v>2248</v>
      </c>
      <c r="KU3" s="60" t="s">
        <v>2250</v>
      </c>
      <c r="KV3" s="60" t="s">
        <v>2252</v>
      </c>
      <c r="KW3" s="347" t="s">
        <v>2255</v>
      </c>
      <c r="KX3" s="95" t="s">
        <v>2130</v>
      </c>
      <c r="KY3" s="60" t="s">
        <v>2258</v>
      </c>
      <c r="KZ3" s="347" t="s">
        <v>2261</v>
      </c>
      <c r="LA3" s="95" t="s">
        <v>2130</v>
      </c>
      <c r="LB3" s="60" t="s">
        <v>2264</v>
      </c>
      <c r="LC3" s="60" t="s">
        <v>2267</v>
      </c>
      <c r="LD3" s="60" t="s">
        <v>2269</v>
      </c>
      <c r="LE3" s="60" t="s">
        <v>2271</v>
      </c>
      <c r="LF3" s="60" t="s">
        <v>2274</v>
      </c>
      <c r="LG3" s="60" t="s">
        <v>2276</v>
      </c>
      <c r="LH3" s="60" t="s">
        <v>2278</v>
      </c>
      <c r="LI3" s="60" t="s">
        <v>2280</v>
      </c>
      <c r="LJ3" s="60" t="s">
        <v>2282</v>
      </c>
      <c r="LK3" s="347" t="s">
        <v>2284</v>
      </c>
      <c r="LL3" s="95" t="s">
        <v>2130</v>
      </c>
      <c r="LM3" s="60" t="s">
        <v>2287</v>
      </c>
      <c r="LN3" s="60" t="s">
        <v>2290</v>
      </c>
      <c r="LO3" s="60" t="s">
        <v>2292</v>
      </c>
      <c r="LP3" s="60" t="s">
        <v>2294</v>
      </c>
      <c r="LQ3" s="60" t="s">
        <v>2296</v>
      </c>
      <c r="LR3" s="60" t="s">
        <v>2298</v>
      </c>
      <c r="LS3" s="60" t="s">
        <v>2149</v>
      </c>
      <c r="LT3" s="347" t="s">
        <v>2302</v>
      </c>
      <c r="LU3" s="95" t="s">
        <v>2130</v>
      </c>
      <c r="LV3" s="60" t="s">
        <v>2305</v>
      </c>
      <c r="LW3" s="60" t="s">
        <v>2308</v>
      </c>
      <c r="LX3" s="60" t="s">
        <v>2310</v>
      </c>
      <c r="LY3" s="60" t="s">
        <v>2313</v>
      </c>
      <c r="LZ3" s="60" t="s">
        <v>2316</v>
      </c>
      <c r="MA3" s="60" t="s">
        <v>2318</v>
      </c>
      <c r="MB3" s="347" t="s">
        <v>2320</v>
      </c>
      <c r="MC3" s="95" t="s">
        <v>2130</v>
      </c>
      <c r="MD3" s="60" t="s">
        <v>2323</v>
      </c>
      <c r="ME3" s="60" t="s">
        <v>2326</v>
      </c>
      <c r="MF3" s="60" t="s">
        <v>2329</v>
      </c>
      <c r="MG3" s="60" t="s">
        <v>2331</v>
      </c>
      <c r="MH3" s="60" t="s">
        <v>2333</v>
      </c>
      <c r="MI3" s="60" t="s">
        <v>2335</v>
      </c>
      <c r="MJ3" s="347" t="s">
        <v>2337</v>
      </c>
      <c r="MK3" s="95" t="s">
        <v>2130</v>
      </c>
      <c r="ML3" s="60" t="s">
        <v>2340</v>
      </c>
      <c r="MM3" s="60" t="s">
        <v>2343</v>
      </c>
      <c r="MN3" s="60" t="s">
        <v>2345</v>
      </c>
      <c r="MO3" s="60" t="s">
        <v>2347</v>
      </c>
      <c r="MP3" s="60" t="s">
        <v>2350</v>
      </c>
      <c r="MQ3" s="60" t="s">
        <v>2352</v>
      </c>
      <c r="MR3" s="97" t="s">
        <v>2355</v>
      </c>
      <c r="MS3" s="68" t="s">
        <v>2359</v>
      </c>
      <c r="MT3" s="68" t="s">
        <v>2359</v>
      </c>
      <c r="MU3" s="68" t="s">
        <v>2359</v>
      </c>
      <c r="MV3" s="260" t="s">
        <v>2362</v>
      </c>
      <c r="MW3" s="60" t="s">
        <v>2365</v>
      </c>
      <c r="MX3" s="257" t="s">
        <v>2367</v>
      </c>
      <c r="MY3" s="259" t="s">
        <v>2369</v>
      </c>
      <c r="MZ3" s="60" t="s">
        <v>2372</v>
      </c>
      <c r="NA3" s="60" t="s">
        <v>2374</v>
      </c>
      <c r="NB3" s="60" t="s">
        <v>2376</v>
      </c>
      <c r="NC3" s="60" t="s">
        <v>2378</v>
      </c>
      <c r="ND3" s="60" t="s">
        <v>2380</v>
      </c>
      <c r="NE3" s="60" t="s">
        <v>2382</v>
      </c>
      <c r="NF3" s="60" t="s">
        <v>2384</v>
      </c>
      <c r="NG3" s="60" t="s">
        <v>2386</v>
      </c>
      <c r="NH3" s="60" t="s">
        <v>2388</v>
      </c>
      <c r="NI3" s="60" t="s">
        <v>2390</v>
      </c>
      <c r="NJ3" s="60" t="s">
        <v>2392</v>
      </c>
      <c r="NK3" s="60" t="s">
        <v>2394</v>
      </c>
      <c r="NL3" s="60" t="s">
        <v>2396</v>
      </c>
      <c r="NM3" s="60" t="s">
        <v>2398</v>
      </c>
      <c r="NN3" s="60" t="s">
        <v>2400</v>
      </c>
      <c r="NO3" s="60" t="s">
        <v>2830</v>
      </c>
      <c r="NP3" s="60" t="s">
        <v>2403</v>
      </c>
      <c r="NQ3" s="60" t="s">
        <v>2405</v>
      </c>
      <c r="NR3" s="60" t="s">
        <v>2407</v>
      </c>
      <c r="NS3" s="60" t="s">
        <v>2410</v>
      </c>
      <c r="NT3" s="60" t="s">
        <v>2412</v>
      </c>
      <c r="NU3" s="60" t="s">
        <v>2414</v>
      </c>
      <c r="NV3" s="60" t="s">
        <v>2417</v>
      </c>
      <c r="NW3" s="60" t="s">
        <v>2419</v>
      </c>
      <c r="NX3" s="60" t="s">
        <v>2421</v>
      </c>
      <c r="NY3" s="98" t="s">
        <v>2424</v>
      </c>
      <c r="NZ3" s="60" t="s">
        <v>2426</v>
      </c>
      <c r="OA3" s="99" t="s">
        <v>2428</v>
      </c>
      <c r="OB3" s="60" t="s">
        <v>2431</v>
      </c>
      <c r="OC3" s="60" t="s">
        <v>2434</v>
      </c>
      <c r="OD3" s="60" t="s">
        <v>2436</v>
      </c>
      <c r="OE3" s="99" t="s">
        <v>2438</v>
      </c>
      <c r="OF3" s="60" t="s">
        <v>2441</v>
      </c>
      <c r="OG3" s="60" t="s">
        <v>2807</v>
      </c>
      <c r="OH3" s="60" t="s">
        <v>2446</v>
      </c>
      <c r="OI3" s="99" t="s">
        <v>2448</v>
      </c>
      <c r="OJ3" s="56" t="s">
        <v>2451</v>
      </c>
      <c r="OK3" s="56" t="s">
        <v>2454</v>
      </c>
      <c r="OL3" s="99" t="s">
        <v>2456</v>
      </c>
      <c r="OM3" s="60" t="s">
        <v>2458</v>
      </c>
      <c r="ON3" s="60" t="s">
        <v>2460</v>
      </c>
      <c r="OO3" s="60" t="s">
        <v>2808</v>
      </c>
      <c r="OP3" s="355" t="s">
        <v>2465</v>
      </c>
      <c r="OQ3" s="351" t="s">
        <v>2469</v>
      </c>
      <c r="OR3" s="351" t="s">
        <v>2470</v>
      </c>
      <c r="OS3" s="351" t="s">
        <v>2471</v>
      </c>
      <c r="OT3" s="353" t="s">
        <v>2473</v>
      </c>
      <c r="OU3" s="351" t="s">
        <v>2476</v>
      </c>
      <c r="OV3" s="354" t="s">
        <v>2479</v>
      </c>
      <c r="OW3" s="351" t="s">
        <v>2482</v>
      </c>
      <c r="OX3" s="354" t="s">
        <v>2485</v>
      </c>
      <c r="OY3" s="356" t="s">
        <v>2810</v>
      </c>
      <c r="OZ3" s="292" t="s">
        <v>2489</v>
      </c>
      <c r="PA3" s="56" t="s">
        <v>2492</v>
      </c>
      <c r="PB3" s="56" t="s">
        <v>2495</v>
      </c>
      <c r="PC3" s="268" t="s">
        <v>2497</v>
      </c>
      <c r="PD3" s="59" t="s">
        <v>2498</v>
      </c>
      <c r="PE3" s="60" t="s">
        <v>2501</v>
      </c>
      <c r="PF3" s="60" t="s">
        <v>2504</v>
      </c>
      <c r="PG3" s="60" t="s">
        <v>2506</v>
      </c>
      <c r="PH3" s="60" t="s">
        <v>2508</v>
      </c>
      <c r="PI3" s="59" t="s">
        <v>2510</v>
      </c>
      <c r="PJ3" s="60" t="s">
        <v>2513</v>
      </c>
      <c r="PK3" s="60" t="s">
        <v>2516</v>
      </c>
      <c r="PL3" s="60" t="s">
        <v>2518</v>
      </c>
      <c r="PM3" s="60" t="s">
        <v>2520</v>
      </c>
      <c r="PN3" s="59" t="s">
        <v>2522</v>
      </c>
      <c r="PO3" s="60" t="s">
        <v>2525</v>
      </c>
      <c r="PP3" s="59" t="s">
        <v>2528</v>
      </c>
      <c r="PQ3" s="63" t="s">
        <v>2531</v>
      </c>
      <c r="PR3" s="168" t="s">
        <v>2535</v>
      </c>
      <c r="PS3" s="95" t="s">
        <v>2537</v>
      </c>
      <c r="PT3" s="56" t="s">
        <v>2539</v>
      </c>
      <c r="PU3" s="60" t="s">
        <v>2542</v>
      </c>
      <c r="PV3" s="56" t="s">
        <v>2545</v>
      </c>
      <c r="PW3" s="56" t="s">
        <v>2548</v>
      </c>
      <c r="PX3" s="65" t="s">
        <v>2551</v>
      </c>
      <c r="PY3" s="159" t="s">
        <v>2555</v>
      </c>
      <c r="PZ3" s="158" t="s">
        <v>2558</v>
      </c>
      <c r="QA3" s="60" t="s">
        <v>2560</v>
      </c>
      <c r="QB3" s="67" t="s">
        <v>2563</v>
      </c>
      <c r="QC3" s="67" t="s">
        <v>2566</v>
      </c>
      <c r="QD3" s="60" t="s">
        <v>2568</v>
      </c>
      <c r="QE3" s="60" t="s">
        <v>2571</v>
      </c>
      <c r="QF3" s="60" t="s">
        <v>2574</v>
      </c>
      <c r="QG3" s="60" t="s">
        <v>2577</v>
      </c>
      <c r="QH3" s="60" t="s">
        <v>2580</v>
      </c>
      <c r="QI3" s="60" t="s">
        <v>2583</v>
      </c>
      <c r="QJ3" s="60" t="s">
        <v>2586</v>
      </c>
      <c r="QK3" s="60" t="s">
        <v>2590</v>
      </c>
      <c r="QL3" s="68" t="s">
        <v>2022</v>
      </c>
      <c r="QM3" s="60" t="s">
        <v>2595</v>
      </c>
      <c r="QN3" s="60" t="s">
        <v>2597</v>
      </c>
      <c r="QO3" s="99" t="s">
        <v>2599</v>
      </c>
      <c r="QP3" s="60" t="s">
        <v>2602</v>
      </c>
      <c r="QQ3" s="60" t="s">
        <v>1741</v>
      </c>
      <c r="QR3" s="100" t="s">
        <v>2606</v>
      </c>
      <c r="QS3" s="97" t="s">
        <v>2609</v>
      </c>
      <c r="QT3" s="159" t="s">
        <v>2612</v>
      </c>
      <c r="QU3" s="99" t="s">
        <v>2612</v>
      </c>
      <c r="QV3" s="95" t="s">
        <v>2614</v>
      </c>
      <c r="QW3" s="60" t="s">
        <v>2616</v>
      </c>
      <c r="QX3" s="60" t="s">
        <v>2619</v>
      </c>
      <c r="QY3" s="69" t="s">
        <v>2622</v>
      </c>
      <c r="QZ3" s="69" t="s">
        <v>2625</v>
      </c>
      <c r="RA3" s="60" t="s">
        <v>2628</v>
      </c>
      <c r="RB3" s="60" t="s">
        <v>2631</v>
      </c>
      <c r="RC3" s="60" t="s">
        <v>2634</v>
      </c>
      <c r="RD3" s="60" t="s">
        <v>2636</v>
      </c>
      <c r="RE3" s="60" t="s">
        <v>2639</v>
      </c>
      <c r="RF3" s="60" t="s">
        <v>2642</v>
      </c>
      <c r="RG3" s="60" t="s">
        <v>2645</v>
      </c>
      <c r="RH3" s="60" t="s">
        <v>2647</v>
      </c>
      <c r="RI3" s="60" t="s">
        <v>2650</v>
      </c>
      <c r="RJ3" s="60" t="s">
        <v>2652</v>
      </c>
      <c r="RK3" s="60" t="s">
        <v>2655</v>
      </c>
      <c r="RL3" s="60" t="s">
        <v>2657</v>
      </c>
      <c r="RM3" s="68" t="s">
        <v>2660</v>
      </c>
      <c r="RN3" s="60" t="s">
        <v>2038</v>
      </c>
      <c r="RO3" s="60" t="s">
        <v>2041</v>
      </c>
      <c r="RP3" s="69" t="s">
        <v>2043</v>
      </c>
      <c r="RQ3" s="263" t="s">
        <v>2049</v>
      </c>
      <c r="RR3" s="99" t="s">
        <v>2606</v>
      </c>
      <c r="RS3" s="60" t="s">
        <v>2669</v>
      </c>
      <c r="RT3" s="60" t="s">
        <v>2671</v>
      </c>
      <c r="RU3" s="99" t="s">
        <v>2673</v>
      </c>
      <c r="RV3" s="97" t="s">
        <v>1867</v>
      </c>
    </row>
    <row r="4" spans="1:490" x14ac:dyDescent="0.25">
      <c r="A4">
        <f>+'1. Información General'!B2</f>
        <v>0</v>
      </c>
      <c r="B4">
        <f>+'1. Información General'!F2</f>
        <v>0</v>
      </c>
      <c r="C4">
        <f>+'1. Información General'!B3</f>
        <v>0</v>
      </c>
      <c r="D4" s="359">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59">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59">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59">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General'!B21</f>
        <v>0</v>
      </c>
      <c r="AJ4" s="360">
        <f>+'1. Información General'!D21</f>
        <v>0</v>
      </c>
      <c r="AK4" s="360">
        <f>+'1. Información General'!F21</f>
        <v>0</v>
      </c>
      <c r="AL4">
        <f>+'1. Información General'!B23</f>
        <v>0</v>
      </c>
      <c r="AM4">
        <f>+'1. Información General'!D23</f>
        <v>0</v>
      </c>
      <c r="AN4">
        <f>+'1. Información General'!B24</f>
        <v>0</v>
      </c>
      <c r="AO4" t="b">
        <f>+'1. Información General'!C27</f>
        <v>0</v>
      </c>
      <c r="AP4" t="b">
        <f>+'1. Información General'!C28</f>
        <v>0</v>
      </c>
      <c r="AQ4" t="b">
        <f>+'1. Información General'!C29</f>
        <v>0</v>
      </c>
      <c r="AR4" t="b">
        <f>+'1. Información General'!C30</f>
        <v>0</v>
      </c>
      <c r="AS4" t="b">
        <f>+'1. Información General'!C31</f>
        <v>0</v>
      </c>
      <c r="AT4" t="b">
        <f>+'1. Información General'!C32</f>
        <v>0</v>
      </c>
      <c r="AU4">
        <f>+'1. Información General'!B33</f>
        <v>0</v>
      </c>
      <c r="AV4">
        <f>+'1. Información General'!E33</f>
        <v>0</v>
      </c>
      <c r="AW4">
        <f>+'1. Información General'!B36</f>
        <v>0</v>
      </c>
      <c r="AX4">
        <f>+'1. Información General'!D36</f>
        <v>0</v>
      </c>
      <c r="AY4">
        <f>+'1. Información General'!B37</f>
        <v>0</v>
      </c>
      <c r="AZ4" s="360">
        <f>+'1. Información General'!D37</f>
        <v>0</v>
      </c>
      <c r="BA4" s="360">
        <f>+'1. Información General'!F37</f>
        <v>0</v>
      </c>
      <c r="BB4">
        <f>+'1. Información General'!B38</f>
        <v>0</v>
      </c>
      <c r="BC4">
        <f>+'1. Información General'!F38</f>
        <v>0</v>
      </c>
      <c r="BD4">
        <f>+'1. Información General'!B39</f>
        <v>0</v>
      </c>
      <c r="BE4">
        <f>+'1. Información General'!D39</f>
        <v>0</v>
      </c>
      <c r="BF4">
        <f>+'1. Información General'!F39</f>
        <v>0</v>
      </c>
      <c r="BG4">
        <f>+'1. Información General'!B40</f>
        <v>0</v>
      </c>
      <c r="BH4">
        <f>+'1. Información General'!D40</f>
        <v>0</v>
      </c>
      <c r="BI4">
        <f>+'1. Información General'!B41</f>
        <v>0</v>
      </c>
      <c r="BJ4" s="360">
        <f>+'1. Información General'!D41</f>
        <v>0</v>
      </c>
      <c r="BK4" s="360">
        <f>+'1. Información General'!F41</f>
        <v>0</v>
      </c>
      <c r="BL4">
        <f>+'1. Información General'!B42</f>
        <v>0</v>
      </c>
      <c r="BM4">
        <f>+'1. Información General'!F42</f>
        <v>0</v>
      </c>
      <c r="BN4">
        <f>+'1. Información General'!B43</f>
        <v>0</v>
      </c>
      <c r="BO4">
        <f>+'1. Información General'!D43</f>
        <v>0</v>
      </c>
      <c r="BP4">
        <f>+'1. Información General'!F43</f>
        <v>0</v>
      </c>
      <c r="BQ4" t="str">
        <f>+'2. Amb Adecuados y Seguros'!$D3</f>
        <v>NO APLICA</v>
      </c>
      <c r="BR4">
        <f>+'2. Amb Adecuados y Seguros'!$D4</f>
        <v>0</v>
      </c>
      <c r="BS4">
        <f>+'2. Amb Adecuados y Seguros'!$D5</f>
        <v>0</v>
      </c>
      <c r="BT4" t="str">
        <f>+'2. Amb Adecuados y Seguros'!$D6</f>
        <v>NO APLICA</v>
      </c>
      <c r="BU4">
        <f>+'2. Amb Adecuados y Seguros'!$D7</f>
        <v>0</v>
      </c>
      <c r="BV4" t="str">
        <f>+'2. Amb Adecuados y Seguros'!$D8</f>
        <v>NO APLICA</v>
      </c>
      <c r="BW4">
        <f>+'2. Amb Adecuados y Seguros'!$D9</f>
        <v>0</v>
      </c>
      <c r="BX4" t="str">
        <f>+'2. Amb Adecuados y Seguros'!$D10</f>
        <v>NO APLICA</v>
      </c>
      <c r="BY4">
        <f>+'2. Amb Adecuados y Seguros'!$D11</f>
        <v>0</v>
      </c>
      <c r="BZ4" t="str">
        <f>+'2. Amb Adecuados y Seguros'!$D12</f>
        <v>NO APLICA</v>
      </c>
      <c r="CA4">
        <f>+'2. Amb Adecuados y Seguros'!$D13</f>
        <v>0</v>
      </c>
      <c r="CB4">
        <f>+'2. Amb Adecuados y Seguros'!$D14</f>
        <v>0</v>
      </c>
      <c r="CC4">
        <f>+'2. Amb Adecuados y Seguros'!$D15</f>
        <v>0</v>
      </c>
      <c r="CD4">
        <f>+'2. Amb Adecuados y Seguros'!$D16</f>
        <v>0</v>
      </c>
      <c r="CE4">
        <f>+'2. Amb Adecuados y Seguros'!$D17</f>
        <v>0</v>
      </c>
      <c r="CF4">
        <f>+'2. Amb Adecuados y Seguros'!$D18</f>
        <v>0</v>
      </c>
      <c r="CG4">
        <f>+'2. Amb Adecuados y Seguros'!$D19</f>
        <v>0</v>
      </c>
      <c r="CH4">
        <f>+'2. Amb Adecuados y Seguros'!$D20</f>
        <v>0</v>
      </c>
      <c r="CI4">
        <f>+'2. Amb Adecuados y Seguros'!$D21</f>
        <v>0</v>
      </c>
      <c r="CJ4">
        <f>+'2. Amb Adecuados y Seguros'!$D22</f>
        <v>0</v>
      </c>
      <c r="CK4">
        <f>+'2. Amb Adecuados y Seguros'!$D23</f>
        <v>0</v>
      </c>
      <c r="CL4" t="str">
        <f>+'2. Amb Adecuados y Seguros'!$D24</f>
        <v>NO APLICA</v>
      </c>
      <c r="CM4" t="str">
        <f>+'2. Amb Adecuados y Seguros'!$D25</f>
        <v>NO APLICA</v>
      </c>
      <c r="CN4" t="str">
        <f>+'2. Amb Adecuados y Seguros'!$D26</f>
        <v>NO APLICA</v>
      </c>
      <c r="CO4">
        <f>+'2. Amb Adecuados y Seguros'!$D27</f>
        <v>0</v>
      </c>
      <c r="CP4">
        <f>+'2. Amb Adecuados y Seguros'!$D28</f>
        <v>0</v>
      </c>
      <c r="CQ4">
        <f>+'2. Amb Adecuados y Seguros'!$D29</f>
        <v>0</v>
      </c>
      <c r="CR4">
        <f>+'2. Amb Adecuados y Seguros'!$D30</f>
        <v>0</v>
      </c>
      <c r="CS4">
        <f>+'2. Amb Adecuados y Seguros'!$D31</f>
        <v>0</v>
      </c>
      <c r="CT4">
        <f>+'2. Amb Adecuados y Seguros'!$D32</f>
        <v>0</v>
      </c>
      <c r="CU4">
        <f>+'2. Amb Adecuados y Seguros'!$D33</f>
        <v>0</v>
      </c>
      <c r="CV4">
        <f>+'2. Amb Adecuados y Seguros'!$D34</f>
        <v>0</v>
      </c>
      <c r="CW4">
        <f>+'2. Amb Adecuados y Seguros'!$D35</f>
        <v>0</v>
      </c>
      <c r="CX4">
        <f>+'2. Amb Adecuados y Seguros'!$D36</f>
        <v>0</v>
      </c>
      <c r="CY4">
        <f>+'2. Amb Adecuados y Seguros'!$D37</f>
        <v>0</v>
      </c>
      <c r="CZ4">
        <f>+'2. Amb Adecuados y Seguros'!$D38</f>
        <v>0</v>
      </c>
      <c r="DA4">
        <f>+'2. Amb Adecuados y Seguros'!$D39</f>
        <v>0</v>
      </c>
      <c r="DB4">
        <f>+'2. Amb Adecuados y Seguros'!$D40</f>
        <v>0</v>
      </c>
      <c r="DC4">
        <f>+'2. Amb Adecuados y Seguros'!$D41</f>
        <v>0</v>
      </c>
      <c r="DD4">
        <f>+'2. Amb Adecuados y Seguros'!$D42</f>
        <v>0</v>
      </c>
      <c r="DE4">
        <f>+'2. Amb Adecuados y Seguros'!$D43</f>
        <v>0</v>
      </c>
      <c r="DF4">
        <f>+'2. Amb Adecuados y Seguros'!$D44</f>
        <v>0</v>
      </c>
      <c r="DG4">
        <f>+'2. Amb Adecuados y Seguros'!$D45</f>
        <v>0</v>
      </c>
      <c r="DH4">
        <f>+'2. Amb Adecuados y Seguros'!$D46</f>
        <v>0</v>
      </c>
      <c r="DI4">
        <f>+'2. Amb Adecuados y Seguros'!$D47</f>
        <v>0</v>
      </c>
      <c r="DJ4">
        <f>+'2. Amb Adecuados y Seguros'!$D48</f>
        <v>0</v>
      </c>
      <c r="DK4">
        <f>+'2. Amb Adecuados y Seguros'!$D49</f>
        <v>0</v>
      </c>
      <c r="DL4">
        <f>+'2. Amb Adecuados y Seguros'!$D50</f>
        <v>0</v>
      </c>
      <c r="DM4">
        <f>+'2. Amb Adecuados y Seguros'!$D51</f>
        <v>0</v>
      </c>
      <c r="DN4" t="str">
        <f>+'2. Amb Adecuados y Seguros'!$D52</f>
        <v>NO APLICA</v>
      </c>
      <c r="DO4">
        <f>+'2. Amb Adecuados y Seguros'!$D53</f>
        <v>0</v>
      </c>
      <c r="DP4">
        <f>+'2. Amb Adecuados y Seguros'!$D54</f>
        <v>0</v>
      </c>
      <c r="DQ4" t="str">
        <f>+'2. Amb Adecuados y Seguros'!$D55</f>
        <v>NO APLICA</v>
      </c>
      <c r="DR4" t="str">
        <f>+'2. Amb Adecuados y Seguros'!$D56</f>
        <v>NO APLICA</v>
      </c>
      <c r="DS4" t="str">
        <f>+'2. Amb Adecuados y Seguros'!$D57</f>
        <v>NO APLICA</v>
      </c>
      <c r="DT4" t="str">
        <f>+'2. Amb Adecuados y Seguros'!$D58</f>
        <v>NO APLICA</v>
      </c>
      <c r="DU4">
        <f>+'2. Amb Adecuados y Seguros'!$D59</f>
        <v>0</v>
      </c>
      <c r="DV4">
        <f>+'2. Amb Adecuados y Seguros'!$D60</f>
        <v>0</v>
      </c>
      <c r="DW4">
        <f>+'2. Amb Adecuados y Seguros'!$D61</f>
        <v>0</v>
      </c>
      <c r="DX4">
        <f>+'2. Amb Adecuados y Seguros'!$D62</f>
        <v>0</v>
      </c>
      <c r="DY4">
        <f>+'2. Amb Adecuados y Seguros'!$D63</f>
        <v>0</v>
      </c>
      <c r="DZ4">
        <f>+'2. Amb Adecuados y Seguros'!$D64</f>
        <v>0</v>
      </c>
      <c r="EA4">
        <f>+'2. Amb Adecuados y Seguros'!$D65</f>
        <v>0</v>
      </c>
      <c r="EB4">
        <f>+'2. Amb Adecuados y Seguros'!$D66</f>
        <v>0</v>
      </c>
      <c r="EC4">
        <f>+'2. Amb Adecuados y Seguros'!$D67</f>
        <v>0</v>
      </c>
      <c r="ED4">
        <f>+'2. Amb Adecuados y Seguros'!$D68</f>
        <v>0</v>
      </c>
      <c r="EE4">
        <f>+'2. Amb Adecuados y Seguros'!$D69</f>
        <v>0</v>
      </c>
      <c r="EF4">
        <f>+'2. Amb Adecuados y Seguros'!$D70</f>
        <v>0</v>
      </c>
      <c r="EG4">
        <f>+'2. Amb Adecuados y Seguros'!$D71</f>
        <v>0</v>
      </c>
      <c r="EH4">
        <f>+'2. Amb Adecuados y Seguros'!$D72</f>
        <v>0</v>
      </c>
      <c r="EI4">
        <f>+'2. Amb Adecuados y Seguros'!$D73</f>
        <v>0</v>
      </c>
      <c r="EJ4">
        <f>+'2. Amb Adecuados y Seguros'!$D74</f>
        <v>0</v>
      </c>
      <c r="EK4">
        <f>+'2. Amb Adecuados y Seguros'!$D75</f>
        <v>0</v>
      </c>
      <c r="EL4">
        <f>+'2. Amb Adecuados y Seguros'!$D76</f>
        <v>0</v>
      </c>
      <c r="EM4">
        <f>+'2. Amb Adecuados y Seguros'!$D77</f>
        <v>0</v>
      </c>
      <c r="EN4">
        <f>+'2. Amb Adecuados y Seguros'!$D78</f>
        <v>0</v>
      </c>
      <c r="EO4">
        <f>+'2. Amb Adecuados y Seguros'!$D79</f>
        <v>0</v>
      </c>
      <c r="EP4">
        <f>+'2. Amb Adecuados y Seguros'!$D80</f>
        <v>0</v>
      </c>
      <c r="EQ4">
        <f>+'2. Amb Adecuados y Seguros'!$D81</f>
        <v>0</v>
      </c>
      <c r="ER4">
        <f>+'2. Amb Adecuados y Seguros'!$D82</f>
        <v>0</v>
      </c>
      <c r="ES4">
        <f>+'2. Amb Adecuados y Seguros'!$D83</f>
        <v>0</v>
      </c>
      <c r="ET4">
        <f>+'2. Amb Adecuados y Seguros'!$D84</f>
        <v>0</v>
      </c>
      <c r="EU4">
        <f>+'2. Amb Adecuados y Seguros'!$D85</f>
        <v>0</v>
      </c>
      <c r="EV4">
        <f>+'2. Amb Adecuados y Seguros'!$D86</f>
        <v>0</v>
      </c>
      <c r="EW4">
        <f>+'2. Amb Adecuados y Seguros'!$D87</f>
        <v>0</v>
      </c>
      <c r="EX4">
        <f>+'2. Amb Adecuados y Seguros'!$D88</f>
        <v>0</v>
      </c>
      <c r="EY4">
        <f>+'2. Amb Adecuados y Seguros'!$D89</f>
        <v>0</v>
      </c>
      <c r="EZ4">
        <f>+'2. Amb Adecuados y Seguros'!$D90</f>
        <v>0</v>
      </c>
      <c r="FA4">
        <f>+'2. Amb Adecuados y Seguros'!$D91</f>
        <v>0</v>
      </c>
      <c r="FB4">
        <f>+'2. Amb Adecuados y Seguros'!$D92</f>
        <v>0</v>
      </c>
      <c r="FC4">
        <f>+'2. Amb Adecuados y Seguros'!$D93</f>
        <v>0</v>
      </c>
      <c r="FD4" t="str">
        <f>+'3. Alimentacion y Nutrición'!$D3</f>
        <v>NO APLICA</v>
      </c>
      <c r="FE4">
        <f>+'3. Alimentacion y Nutrición'!$D4</f>
        <v>0</v>
      </c>
      <c r="FF4">
        <f>+'3. Alimentacion y Nutrición'!$D5</f>
        <v>0</v>
      </c>
      <c r="FG4">
        <f>+'3. Alimentacion y Nutrición'!$D6</f>
        <v>0</v>
      </c>
      <c r="FH4">
        <f>+'3. Alimentacion y Nutrición'!$D7</f>
        <v>0</v>
      </c>
      <c r="FI4">
        <f>+'3. Alimentacion y Nutrición'!$D8</f>
        <v>0</v>
      </c>
      <c r="FJ4">
        <f>+'3. Alimentacion y Nutrición'!$D9</f>
        <v>0</v>
      </c>
      <c r="FK4">
        <f>+'3. Alimentacion y Nutrición'!$D10</f>
        <v>0</v>
      </c>
      <c r="FL4">
        <f>+'3. Alimentacion y Nutrición'!$D11</f>
        <v>0</v>
      </c>
      <c r="FM4" t="str">
        <f>+'3. Alimentacion y Nutrición'!$D12</f>
        <v>NO APLICA</v>
      </c>
      <c r="FN4">
        <f>+'3. Alimentacion y Nutrición'!$D13</f>
        <v>0</v>
      </c>
      <c r="FO4">
        <f>+'3. Alimentacion y Nutrición'!$D14</f>
        <v>0</v>
      </c>
      <c r="FP4">
        <f>+'3. Alimentacion y Nutrición'!$D15</f>
        <v>0</v>
      </c>
      <c r="FQ4" t="str">
        <f>+'3. Alimentacion y Nutrición'!$D16</f>
        <v>NO APLICA</v>
      </c>
      <c r="FR4">
        <f>+'3. Alimentacion y Nutrición'!$D17</f>
        <v>0</v>
      </c>
      <c r="FS4">
        <f>+'3. Alimentacion y Nutrición'!$D18</f>
        <v>0</v>
      </c>
      <c r="FT4">
        <f>+'3. Alimentacion y Nutrición'!$D19</f>
        <v>0</v>
      </c>
      <c r="FU4">
        <f>+'3. Alimentacion y Nutrición'!$D20</f>
        <v>0</v>
      </c>
      <c r="FV4">
        <f>+'3. Alimentacion y Nutrición'!$D21</f>
        <v>0</v>
      </c>
      <c r="FW4">
        <f>+'3. Alimentacion y Nutrición'!$D22</f>
        <v>0</v>
      </c>
      <c r="FX4" t="str">
        <f>+'3. Alimentacion y Nutrición'!$D23</f>
        <v>NO APLICA</v>
      </c>
      <c r="FY4">
        <f>+'3. Alimentacion y Nutrición'!$D24</f>
        <v>0</v>
      </c>
      <c r="FZ4">
        <f>+'3. Alimentacion y Nutrición'!$D25</f>
        <v>0</v>
      </c>
      <c r="GA4">
        <f>+'3. Alimentacion y Nutrición'!$D26</f>
        <v>0</v>
      </c>
      <c r="GB4" t="str">
        <f>+'3. Alimentacion y Nutrición'!$D27</f>
        <v>NO APLICA</v>
      </c>
      <c r="GC4">
        <f>+'3. Alimentacion y Nutrición'!$D28</f>
        <v>0</v>
      </c>
      <c r="GD4">
        <f>+'3. Alimentacion y Nutrición'!$D29</f>
        <v>0</v>
      </c>
      <c r="GE4">
        <f>+'3. Alimentacion y Nutrición'!$D30</f>
        <v>0</v>
      </c>
      <c r="GF4">
        <f>+'3. Alimentacion y Nutrición'!$D31</f>
        <v>0</v>
      </c>
      <c r="GG4">
        <f>+'3. Alimentacion y Nutrición'!$D32</f>
        <v>0</v>
      </c>
      <c r="GH4">
        <f>+'3. Alimentacion y Nutrición'!$D33</f>
        <v>0</v>
      </c>
      <c r="GI4" t="str">
        <f>+'3. Alimentacion y Nutrición'!$D34</f>
        <v>NO APLICA</v>
      </c>
      <c r="GJ4">
        <f>+'3. Alimentacion y Nutrición'!$D35</f>
        <v>0</v>
      </c>
      <c r="GK4">
        <f>+'3. Alimentacion y Nutrición'!$D36</f>
        <v>0</v>
      </c>
      <c r="GL4">
        <f>+'3. Alimentacion y Nutrición'!$D37</f>
        <v>0</v>
      </c>
      <c r="GM4" t="str">
        <f>+'3. Alimentacion y Nutrición'!$D38</f>
        <v>NO APLICA</v>
      </c>
      <c r="GN4">
        <f>+'3. Alimentacion y Nutrición'!$D39</f>
        <v>0</v>
      </c>
      <c r="GO4" t="str">
        <f>+'3. Alimentacion y Nutrición'!$D40</f>
        <v>NO APLICA</v>
      </c>
      <c r="GP4">
        <f>+'3. Alimentacion y Nutrición'!$D41</f>
        <v>0</v>
      </c>
      <c r="GQ4">
        <f>+'3. Alimentacion y Nutrición'!$D42</f>
        <v>0</v>
      </c>
      <c r="GR4">
        <f>+'3. Alimentacion y Nutrición'!$D43</f>
        <v>0</v>
      </c>
      <c r="GS4">
        <f>+'3. Alimentacion y Nutrición'!$D44</f>
        <v>0</v>
      </c>
      <c r="GT4">
        <f>+'3. Alimentacion y Nutrición'!$D45</f>
        <v>0</v>
      </c>
      <c r="GU4" t="str">
        <f>+'3. Alimentacion y Nutrición'!$D46</f>
        <v>NO APLICA</v>
      </c>
      <c r="GV4">
        <f>+'3. Alimentacion y Nutrición'!$D47</f>
        <v>0</v>
      </c>
      <c r="GW4">
        <f>+'3. Alimentacion y Nutrición'!$D48</f>
        <v>0</v>
      </c>
      <c r="GX4">
        <f>+'3. Alimentacion y Nutrición'!$D49</f>
        <v>0</v>
      </c>
      <c r="GY4">
        <f>+'3. Alimentacion y Nutrición'!$D50</f>
        <v>0</v>
      </c>
      <c r="GZ4">
        <f>+'3. Alimentacion y Nutrición'!$D51</f>
        <v>0</v>
      </c>
      <c r="HA4">
        <f>+'3. Alimentacion y Nutrición'!$D52</f>
        <v>0</v>
      </c>
      <c r="HB4">
        <f>+'3. Alimentacion y Nutrición'!$D53</f>
        <v>0</v>
      </c>
      <c r="HC4">
        <f>+'3. Alimentacion y Nutrición'!$D54</f>
        <v>0</v>
      </c>
      <c r="HD4" t="str">
        <f>+'3. Alimentacion y Nutrición'!$D55</f>
        <v>NO APLICA</v>
      </c>
      <c r="HE4">
        <f>+'3. Alimentacion y Nutrición'!$D56</f>
        <v>0</v>
      </c>
      <c r="HF4">
        <f>+'3. Alimentacion y Nutrición'!$D57</f>
        <v>0</v>
      </c>
      <c r="HG4">
        <f>+'3. Alimentacion y Nutrición'!$D58</f>
        <v>0</v>
      </c>
      <c r="HH4">
        <f>+'3. Alimentacion y Nutrición'!$D59</f>
        <v>0</v>
      </c>
      <c r="HI4">
        <f>+'3. Alimentacion y Nutrición'!$D60</f>
        <v>0</v>
      </c>
      <c r="HJ4">
        <f>+'3. Alimentacion y Nutrición'!$D61</f>
        <v>0</v>
      </c>
      <c r="HK4">
        <f>+'3. Alimentacion y Nutrición'!$D62</f>
        <v>0</v>
      </c>
      <c r="HL4">
        <f>+'3. Alimentacion y Nutrición'!$D63</f>
        <v>0</v>
      </c>
      <c r="HM4">
        <f>+'3. Alimentacion y Nutrición'!$D64</f>
        <v>0</v>
      </c>
      <c r="HN4">
        <f>+'3. Alimentacion y Nutrición'!$D65</f>
        <v>0</v>
      </c>
      <c r="HO4">
        <f>+'3. Alimentacion y Nutrición'!$D66</f>
        <v>0</v>
      </c>
      <c r="HP4" t="str">
        <f>+'3. Alimentacion y Nutrición'!$D67</f>
        <v>NO APLICA</v>
      </c>
      <c r="HQ4">
        <f>+'3. Alimentacion y Nutrición'!$D68</f>
        <v>0</v>
      </c>
      <c r="HR4">
        <f>+'3. Alimentacion y Nutrición'!$D69</f>
        <v>0</v>
      </c>
      <c r="HS4" t="str">
        <f>+'3. Alimentacion y Nutrición'!$D70</f>
        <v>NO APLICA</v>
      </c>
      <c r="HT4">
        <f>+'3. Alimentacion y Nutrición'!$D71</f>
        <v>0</v>
      </c>
      <c r="HU4" t="str">
        <f>+'3. Alimentacion y Nutrición'!$D72</f>
        <v>NO APLICA</v>
      </c>
      <c r="HV4">
        <f>+'3. Alimentacion y Nutrición'!$D73</f>
        <v>0</v>
      </c>
      <c r="HW4">
        <f>+'3. Alimentacion y Nutrición'!$D74</f>
        <v>0</v>
      </c>
      <c r="HX4">
        <f>+'3. Alimentacion y Nutrición'!$D75</f>
        <v>0</v>
      </c>
      <c r="HY4">
        <f>+'3. Alimentacion y Nutrición'!$D76</f>
        <v>0</v>
      </c>
      <c r="HZ4">
        <f>+'3. Alimentacion y Nutrición'!$D77</f>
        <v>0</v>
      </c>
      <c r="IA4">
        <f>+'3. Alimentacion y Nutrición'!$D78</f>
        <v>0</v>
      </c>
      <c r="IB4" t="str">
        <f>+'4. Modelo de Atencion'!$D3</f>
        <v>NO APLICA</v>
      </c>
      <c r="IC4">
        <f>+'4. Modelo de Atencion'!$D4</f>
        <v>0</v>
      </c>
      <c r="ID4">
        <f>+'4. Modelo de Atencion'!$D5</f>
        <v>0</v>
      </c>
      <c r="IE4">
        <f>+'4. Modelo de Atencion'!$D6</f>
        <v>0</v>
      </c>
      <c r="IF4" t="str">
        <f>+'4. Modelo de Atencion'!$D7</f>
        <v>NO APLICA</v>
      </c>
      <c r="IG4">
        <f>+'4. Modelo de Atencion'!$D8</f>
        <v>0</v>
      </c>
      <c r="IH4">
        <f>+'4. Modelo de Atencion'!$D9</f>
        <v>0</v>
      </c>
      <c r="II4">
        <f>+'4. Modelo de Atencion'!$D10</f>
        <v>0</v>
      </c>
      <c r="IJ4">
        <f>+'4. Modelo de Atencion'!$D11</f>
        <v>0</v>
      </c>
      <c r="IK4">
        <f>+'4. Modelo de Atencion'!$D12</f>
        <v>0</v>
      </c>
      <c r="IL4">
        <f>+'4. Modelo de Atencion'!$D13</f>
        <v>0</v>
      </c>
      <c r="IM4">
        <f>+'4. Modelo de Atencion'!$D14</f>
        <v>0</v>
      </c>
      <c r="IN4">
        <f>+'4. Modelo de Atencion'!$D15</f>
        <v>0</v>
      </c>
      <c r="IO4" t="str">
        <f>+'5. Situaciones de Riesgo'!$D3</f>
        <v>NO APLICA</v>
      </c>
      <c r="IP4">
        <f>+'5. Situaciones de Riesgo'!$D4</f>
        <v>0</v>
      </c>
      <c r="IQ4" t="str">
        <f>+'5. Situaciones de Riesgo'!$D5</f>
        <v>NO APLICA</v>
      </c>
      <c r="IR4">
        <f>+'5. Situaciones de Riesgo'!$D6</f>
        <v>0</v>
      </c>
      <c r="IS4">
        <f>+'5. Situaciones de Riesgo'!$D7</f>
        <v>0</v>
      </c>
      <c r="IT4">
        <f>+'5. Situaciones de Riesgo'!$D8</f>
        <v>0</v>
      </c>
      <c r="IU4">
        <f>+'5. Situaciones de Riesgo'!$D9</f>
        <v>0</v>
      </c>
      <c r="IV4" t="str">
        <f>+'5. Situaciones de Riesgo'!$D10</f>
        <v>NO APLICA</v>
      </c>
      <c r="IW4">
        <f>+'5. Situaciones de Riesgo'!$D11</f>
        <v>0</v>
      </c>
      <c r="IX4">
        <f>+'5. Situaciones de Riesgo'!$D12</f>
        <v>0</v>
      </c>
      <c r="IY4">
        <f>+'5. Situaciones de Riesgo'!$D13</f>
        <v>0</v>
      </c>
      <c r="IZ4">
        <f>+'5. Situaciones de Riesgo'!$D14</f>
        <v>0</v>
      </c>
      <c r="JA4">
        <f>+'5. Situaciones de Riesgo'!$D15</f>
        <v>0</v>
      </c>
      <c r="JB4">
        <f>+'5. Situaciones de Riesgo'!$D16</f>
        <v>0</v>
      </c>
      <c r="JC4">
        <f>+'5. Situaciones de Riesgo'!$D17</f>
        <v>0</v>
      </c>
      <c r="JD4" t="str">
        <f>+'5. Situaciones de Riesgo'!$D18</f>
        <v>NO APLICA</v>
      </c>
      <c r="JE4">
        <f>+'5. Situaciones de Riesgo'!$D19</f>
        <v>0</v>
      </c>
      <c r="JF4">
        <f>+'5. Situaciones de Riesgo'!$D20</f>
        <v>0</v>
      </c>
      <c r="JG4">
        <f>+'5. Situaciones de Riesgo'!$D21</f>
        <v>0</v>
      </c>
      <c r="JH4">
        <f>+'5. Situaciones de Riesgo'!$D22</f>
        <v>0</v>
      </c>
      <c r="JI4">
        <f>+'5. Situaciones de Riesgo'!$D23</f>
        <v>0</v>
      </c>
      <c r="JJ4">
        <f>+'5. Situaciones de Riesgo'!$D24</f>
        <v>0</v>
      </c>
      <c r="JK4">
        <f>+'5. Situaciones de Riesgo'!$D25</f>
        <v>0</v>
      </c>
      <c r="JL4">
        <f>+'5. Situaciones de Riesgo'!$D26</f>
        <v>0</v>
      </c>
      <c r="JM4">
        <f>+'5. Situaciones de Riesgo'!$D27</f>
        <v>0</v>
      </c>
      <c r="JN4">
        <f>+'5. Situaciones de Riesgo'!$D28</f>
        <v>0</v>
      </c>
      <c r="JO4">
        <f>+'5. Situaciones de Riesgo'!$D29</f>
        <v>0</v>
      </c>
      <c r="JP4">
        <f>+'5. Situaciones de Riesgo'!$D30</f>
        <v>0</v>
      </c>
      <c r="JQ4" t="str">
        <f>+'5. Situaciones de Riesgo'!$D31</f>
        <v>NO APLICA</v>
      </c>
      <c r="JR4" t="str">
        <f>+'5. Situaciones de Riesgo'!$D32</f>
        <v>NO APLICA</v>
      </c>
      <c r="JS4">
        <f>+'5. Situaciones de Riesgo'!$D33</f>
        <v>0</v>
      </c>
      <c r="JT4">
        <f>+'5. Situaciones de Riesgo'!$D34</f>
        <v>0</v>
      </c>
      <c r="JU4">
        <f>+'5. Situaciones de Riesgo'!$D35</f>
        <v>0</v>
      </c>
      <c r="JV4">
        <f>+'5. Situaciones de Riesgo'!$D36</f>
        <v>0</v>
      </c>
      <c r="JW4">
        <f>+'5. Situaciones de Riesgo'!$D37</f>
        <v>0</v>
      </c>
      <c r="JX4">
        <f>+'5. Situaciones de Riesgo'!$D38</f>
        <v>0</v>
      </c>
      <c r="JY4">
        <f>+'5. Situaciones de Riesgo'!$D39</f>
        <v>0</v>
      </c>
      <c r="JZ4">
        <f>+'5. Situaciones de Riesgo'!$D40</f>
        <v>0</v>
      </c>
      <c r="KA4">
        <f>+'5. Situaciones de Riesgo'!$D41</f>
        <v>0</v>
      </c>
      <c r="KB4">
        <f>+'5. Situaciones de Riesgo'!$D42</f>
        <v>0</v>
      </c>
      <c r="KC4">
        <f>+'5. Situaciones de Riesgo'!$D43</f>
        <v>0</v>
      </c>
      <c r="KD4">
        <f>+'5. Situaciones de Riesgo'!$D44</f>
        <v>0</v>
      </c>
      <c r="KE4">
        <f>+'5. Situaciones de Riesgo'!$D45</f>
        <v>0</v>
      </c>
      <c r="KF4">
        <f>+'5. Situaciones de Riesgo'!$D46</f>
        <v>0</v>
      </c>
      <c r="KG4">
        <f>+'5. Situaciones de Riesgo'!$D47</f>
        <v>0</v>
      </c>
      <c r="KH4">
        <f>+'5. Situaciones de Riesgo'!$D48</f>
        <v>0</v>
      </c>
      <c r="KI4">
        <f>+'5. Situaciones de Riesgo'!$D49</f>
        <v>0</v>
      </c>
      <c r="KJ4">
        <f>+'5. Situaciones de Riesgo'!$D50</f>
        <v>0</v>
      </c>
      <c r="KK4">
        <f>+'5. Situaciones de Riesgo'!$D51</f>
        <v>0</v>
      </c>
      <c r="KL4">
        <f>+'5. Situaciones de Riesgo'!$D52</f>
        <v>0</v>
      </c>
      <c r="KM4">
        <f>+'5. Situaciones de Riesgo'!$D53</f>
        <v>0</v>
      </c>
      <c r="KN4">
        <f>+'5. Situaciones de Riesgo'!$D54</f>
        <v>0</v>
      </c>
      <c r="KO4" t="str">
        <f>+'5. Situaciones de Riesgo'!$D55</f>
        <v>NO APLICA</v>
      </c>
      <c r="KP4">
        <f>+'5. Situaciones de Riesgo'!$D56</f>
        <v>0</v>
      </c>
      <c r="KQ4">
        <f>+'5. Situaciones de Riesgo'!$D57</f>
        <v>0</v>
      </c>
      <c r="KR4">
        <f>+'5. Situaciones de Riesgo'!$D58</f>
        <v>0</v>
      </c>
      <c r="KS4">
        <f>+'5. Situaciones de Riesgo'!$D59</f>
        <v>0</v>
      </c>
      <c r="KT4">
        <f>+'5. Situaciones de Riesgo'!$D60</f>
        <v>0</v>
      </c>
      <c r="KU4">
        <f>+'5. Situaciones de Riesgo'!$D61</f>
        <v>0</v>
      </c>
      <c r="KV4">
        <f>+'5. Situaciones de Riesgo'!$D62</f>
        <v>0</v>
      </c>
      <c r="KW4" t="str">
        <f>+'5. Situaciones de Riesgo'!$D63</f>
        <v>NO APLICA</v>
      </c>
      <c r="KX4">
        <f>+'5. Situaciones de Riesgo'!$D64</f>
        <v>0</v>
      </c>
      <c r="KY4">
        <f>+'5. Situaciones de Riesgo'!$D65</f>
        <v>0</v>
      </c>
      <c r="KZ4" t="str">
        <f>+'5. Situaciones de Riesgo'!$D66</f>
        <v>NO APLICA</v>
      </c>
      <c r="LA4">
        <f>+'5. Situaciones de Riesgo'!$D67</f>
        <v>0</v>
      </c>
      <c r="LB4">
        <f>+'5. Situaciones de Riesgo'!$D68</f>
        <v>0</v>
      </c>
      <c r="LC4">
        <f>+'5. Situaciones de Riesgo'!$D69</f>
        <v>0</v>
      </c>
      <c r="LD4">
        <f>+'5. Situaciones de Riesgo'!$D70</f>
        <v>0</v>
      </c>
      <c r="LE4">
        <f>+'5. Situaciones de Riesgo'!$D71</f>
        <v>0</v>
      </c>
      <c r="LF4">
        <f>+'5. Situaciones de Riesgo'!$D72</f>
        <v>0</v>
      </c>
      <c r="LG4">
        <f>+'5. Situaciones de Riesgo'!$D73</f>
        <v>0</v>
      </c>
      <c r="LH4">
        <f>+'5. Situaciones de Riesgo'!$D74</f>
        <v>0</v>
      </c>
      <c r="LI4">
        <f>+'5. Situaciones de Riesgo'!$D75</f>
        <v>0</v>
      </c>
      <c r="LJ4">
        <f>+'5. Situaciones de Riesgo'!$D76</f>
        <v>0</v>
      </c>
      <c r="LK4" t="str">
        <f>+'5. Situaciones de Riesgo'!$D77</f>
        <v>NO APLICA</v>
      </c>
      <c r="LL4">
        <f>+'5. Situaciones de Riesgo'!$D78</f>
        <v>0</v>
      </c>
      <c r="LM4">
        <f>+'5. Situaciones de Riesgo'!$D79</f>
        <v>0</v>
      </c>
      <c r="LN4">
        <f>+'5. Situaciones de Riesgo'!$D80</f>
        <v>0</v>
      </c>
      <c r="LO4">
        <f>+'5. Situaciones de Riesgo'!$D81</f>
        <v>0</v>
      </c>
      <c r="LP4">
        <f>+'5. Situaciones de Riesgo'!$D82</f>
        <v>0</v>
      </c>
      <c r="LQ4">
        <f>+'5. Situaciones de Riesgo'!$D83</f>
        <v>0</v>
      </c>
      <c r="LR4">
        <f>+'5. Situaciones de Riesgo'!$D84</f>
        <v>0</v>
      </c>
      <c r="LS4">
        <f>+'5. Situaciones de Riesgo'!$D85</f>
        <v>0</v>
      </c>
      <c r="LT4" t="str">
        <f>+'5. Situaciones de Riesgo'!$D86</f>
        <v>NO APLICA</v>
      </c>
      <c r="LU4">
        <f>+'5. Situaciones de Riesgo'!$D87</f>
        <v>0</v>
      </c>
      <c r="LV4">
        <f>+'5. Situaciones de Riesgo'!$D88</f>
        <v>0</v>
      </c>
      <c r="LW4">
        <f>+'5. Situaciones de Riesgo'!$D89</f>
        <v>0</v>
      </c>
      <c r="LX4">
        <f>+'5. Situaciones de Riesgo'!$D90</f>
        <v>0</v>
      </c>
      <c r="LY4">
        <f>+'5. Situaciones de Riesgo'!$D91</f>
        <v>0</v>
      </c>
      <c r="LZ4">
        <f>+'5. Situaciones de Riesgo'!$D92</f>
        <v>0</v>
      </c>
      <c r="MA4">
        <f>+'5. Situaciones de Riesgo'!$D93</f>
        <v>0</v>
      </c>
      <c r="MB4" t="str">
        <f>+'5. Situaciones de Riesgo'!$D94</f>
        <v>NO APLICA</v>
      </c>
      <c r="MC4">
        <f>+'5. Situaciones de Riesgo'!$D95</f>
        <v>0</v>
      </c>
      <c r="MD4">
        <f>+'5. Situaciones de Riesgo'!$D96</f>
        <v>0</v>
      </c>
      <c r="ME4">
        <f>+'5. Situaciones de Riesgo'!$D97</f>
        <v>0</v>
      </c>
      <c r="MF4">
        <f>+'5. Situaciones de Riesgo'!$D98</f>
        <v>0</v>
      </c>
      <c r="MG4">
        <f>+'5. Situaciones de Riesgo'!$D99</f>
        <v>0</v>
      </c>
      <c r="MH4">
        <f>+'5. Situaciones de Riesgo'!$D100</f>
        <v>0</v>
      </c>
      <c r="MI4">
        <f>+'5. Situaciones de Riesgo'!$D101</f>
        <v>0</v>
      </c>
      <c r="MJ4" t="str">
        <f>+'5. Situaciones de Riesgo'!$D102</f>
        <v>NO APLICA</v>
      </c>
      <c r="MK4">
        <f>+'5. Situaciones de Riesgo'!$D103</f>
        <v>0</v>
      </c>
      <c r="ML4">
        <f>+'5. Situaciones de Riesgo'!$D104</f>
        <v>0</v>
      </c>
      <c r="MM4">
        <f>+'5. Situaciones de Riesgo'!$D105</f>
        <v>0</v>
      </c>
      <c r="MN4">
        <f>+'5. Situaciones de Riesgo'!$D106</f>
        <v>0</v>
      </c>
      <c r="MO4">
        <f>+'5. Situaciones de Riesgo'!$D107</f>
        <v>0</v>
      </c>
      <c r="MP4">
        <f>+'5. Situaciones de Riesgo'!$D108</f>
        <v>0</v>
      </c>
      <c r="MQ4">
        <f>+'5. Situaciones de Riesgo'!$D109</f>
        <v>0</v>
      </c>
      <c r="MR4">
        <f>+'5. Situaciones de Riesgo'!$D110</f>
        <v>0</v>
      </c>
      <c r="MS4" t="str">
        <f>+'6. Código de Etica'!$D3</f>
        <v>NO APLICA</v>
      </c>
      <c r="MT4" t="str">
        <f>+'6. Código de Etica'!$D4</f>
        <v>NO APLICA</v>
      </c>
      <c r="MU4" t="str">
        <f>+'6. Código de Etica'!$D5</f>
        <v>NO APLICA</v>
      </c>
      <c r="MV4">
        <f>+'6. Código de Etica'!$D6</f>
        <v>0</v>
      </c>
      <c r="MW4">
        <f>+'6. Código de Etica'!$D7</f>
        <v>0</v>
      </c>
      <c r="MX4">
        <f>+'6. Código de Etica'!$D8</f>
        <v>0</v>
      </c>
      <c r="MY4">
        <f>+'6. Código de Etica'!$D9</f>
        <v>0</v>
      </c>
      <c r="MZ4">
        <f>+'6. Código de Etica'!$D10</f>
        <v>0</v>
      </c>
      <c r="NA4">
        <f>+'6. Código de Etica'!$D11</f>
        <v>0</v>
      </c>
      <c r="NB4">
        <f>+'6. Código de Etica'!$D12</f>
        <v>0</v>
      </c>
      <c r="NC4">
        <f>+'6. Código de Etica'!$D13</f>
        <v>0</v>
      </c>
      <c r="ND4">
        <f>+'6. Código de Etica'!$D14</f>
        <v>0</v>
      </c>
      <c r="NE4">
        <f>+'6. Código de Etica'!$D15</f>
        <v>0</v>
      </c>
      <c r="NF4">
        <f>+'6. Código de Etica'!$D16</f>
        <v>0</v>
      </c>
      <c r="NG4">
        <f>+'6. Código de Etica'!$D17</f>
        <v>0</v>
      </c>
      <c r="NH4">
        <f>+'6. Código de Etica'!$D18</f>
        <v>0</v>
      </c>
      <c r="NI4">
        <f>+'6. Código de Etica'!$D19</f>
        <v>0</v>
      </c>
      <c r="NJ4">
        <f>+'6. Código de Etica'!$D20</f>
        <v>0</v>
      </c>
      <c r="NK4">
        <f>+'6. Código de Etica'!$D21</f>
        <v>0</v>
      </c>
      <c r="NL4">
        <f>+'6. Código de Etica'!$D22</f>
        <v>0</v>
      </c>
      <c r="NM4">
        <f>+'6. Código de Etica'!$D23</f>
        <v>0</v>
      </c>
      <c r="NN4">
        <f>+'6. Código de Etica'!$D24</f>
        <v>0</v>
      </c>
      <c r="NO4">
        <f>+'6. Código de Etica'!$D25</f>
        <v>0</v>
      </c>
      <c r="NP4">
        <f>+'6. Código de Etica'!$D26</f>
        <v>0</v>
      </c>
      <c r="NQ4">
        <f>+'6. Código de Etica'!$D27</f>
        <v>0</v>
      </c>
      <c r="NR4">
        <f>+'6. Código de Etica'!$D28</f>
        <v>0</v>
      </c>
      <c r="NS4">
        <f>+'6. Código de Etica'!$D29</f>
        <v>0</v>
      </c>
      <c r="NT4">
        <f>+'6. Código de Etica'!$D30</f>
        <v>0</v>
      </c>
      <c r="NU4">
        <f>+'6. Código de Etica'!$D31</f>
        <v>0</v>
      </c>
      <c r="NV4">
        <f>+'6. Código de Etica'!$D32</f>
        <v>0</v>
      </c>
      <c r="NW4">
        <f>+'6. Código de Etica'!$D33</f>
        <v>0</v>
      </c>
      <c r="NX4">
        <f>+'6. Código de Etica'!$D34</f>
        <v>0</v>
      </c>
      <c r="NY4" t="str">
        <f>+'7. Talento Humano'!$D3</f>
        <v>NO APLICA</v>
      </c>
      <c r="NZ4">
        <f>+'7. Talento Humano'!$D4</f>
        <v>0</v>
      </c>
      <c r="OA4" t="str">
        <f>+'7. Talento Humano'!$D5</f>
        <v>NO APLICA</v>
      </c>
      <c r="OB4">
        <f>+'7. Talento Humano'!$D6</f>
        <v>0</v>
      </c>
      <c r="OC4">
        <f>+'7. Talento Humano'!$D7</f>
        <v>0</v>
      </c>
      <c r="OD4">
        <f>+'7. Talento Humano'!$D8</f>
        <v>0</v>
      </c>
      <c r="OE4" t="str">
        <f>+'7. Talento Humano'!$D9</f>
        <v>NO APLICA</v>
      </c>
      <c r="OF4">
        <f>+'7. Talento Humano'!$D10</f>
        <v>0</v>
      </c>
      <c r="OG4">
        <f>+'7. Talento Humano'!$D11</f>
        <v>0</v>
      </c>
      <c r="OH4">
        <f>+'7. Talento Humano'!$D12</f>
        <v>0</v>
      </c>
      <c r="OI4" t="str">
        <f>+'7. Talento Humano'!$D13</f>
        <v>NO APLICA</v>
      </c>
      <c r="OJ4">
        <f>+'7. Talento Humano'!$D14</f>
        <v>0</v>
      </c>
      <c r="OK4">
        <f>+'7. Talento Humano'!$D15</f>
        <v>0</v>
      </c>
      <c r="OL4" t="str">
        <f>+'7. Talento Humano'!$D16</f>
        <v>NO APLICA</v>
      </c>
      <c r="OM4">
        <f>+'7. Talento Humano'!$D17</f>
        <v>0</v>
      </c>
      <c r="ON4">
        <f>+'7. Talento Humano'!$D18</f>
        <v>0</v>
      </c>
      <c r="OO4">
        <f>+'7. Talento Humano'!$D19</f>
        <v>0</v>
      </c>
      <c r="OP4" t="str">
        <f>+'8. Financiero'!$D3</f>
        <v>NO APLICA</v>
      </c>
      <c r="OQ4">
        <f>+'8. Financiero'!$D4</f>
        <v>0</v>
      </c>
      <c r="OR4">
        <f>+'8. Financiero'!$D5</f>
        <v>0</v>
      </c>
      <c r="OS4">
        <f>+'8. Financiero'!$D6</f>
        <v>0</v>
      </c>
      <c r="OT4" t="str">
        <f>+'8. Financiero'!$D7</f>
        <v>NO APLICA</v>
      </c>
      <c r="OU4">
        <f>+'8. Financiero'!$D8</f>
        <v>0</v>
      </c>
      <c r="OV4">
        <f>+'8. Financiero'!$D9</f>
        <v>0</v>
      </c>
      <c r="OW4">
        <f>+'8. Financiero'!$D10</f>
        <v>0</v>
      </c>
      <c r="OX4">
        <f>+'8. Financiero'!$D11</f>
        <v>0</v>
      </c>
      <c r="OY4">
        <f>+'8. Financiero'!$D12</f>
        <v>0</v>
      </c>
      <c r="OZ4" t="str">
        <f>+'9. Dotación'!$D3</f>
        <v>NO APLICA</v>
      </c>
      <c r="PA4">
        <f>+'9. Dotación'!$D4</f>
        <v>0</v>
      </c>
      <c r="PB4">
        <f>+'9. Dotación'!$D5</f>
        <v>0</v>
      </c>
      <c r="PC4">
        <f>+'9. Dotación'!$D6</f>
        <v>0</v>
      </c>
      <c r="PD4" t="str">
        <f>+'9. Dotación'!$D7</f>
        <v>NO APLICA</v>
      </c>
      <c r="PE4">
        <f>+'9. Dotación'!$D8</f>
        <v>0</v>
      </c>
      <c r="PF4">
        <f>+'9. Dotación'!$D9</f>
        <v>0</v>
      </c>
      <c r="PG4">
        <f>+'9. Dotación'!$D10</f>
        <v>0</v>
      </c>
      <c r="PH4">
        <f>+'9. Dotación'!$D11</f>
        <v>0</v>
      </c>
      <c r="PI4" t="str">
        <f>+'9. Dotación'!$D12</f>
        <v>NO APLICA</v>
      </c>
      <c r="PJ4">
        <f>+'9. Dotación'!$D13</f>
        <v>0</v>
      </c>
      <c r="PK4">
        <f>+'9. Dotación'!$D14</f>
        <v>0</v>
      </c>
      <c r="PL4">
        <f>+'9. Dotación'!$D15</f>
        <v>0</v>
      </c>
      <c r="PM4">
        <f>+'9. Dotación'!$D16</f>
        <v>0</v>
      </c>
      <c r="PN4" t="str">
        <f>+'9. Dotación'!$D17</f>
        <v>NO APLICA</v>
      </c>
      <c r="PO4">
        <f>+'9. Dotación'!$D18</f>
        <v>0</v>
      </c>
      <c r="PP4" t="str">
        <f>+'9. Dotación'!$D19</f>
        <v>NO APLICA</v>
      </c>
      <c r="PQ4">
        <f>+'9. Dotación'!$D20</f>
        <v>0</v>
      </c>
      <c r="PR4" t="str">
        <f>+'Anexo 1 Violencias'!$D3</f>
        <v>NO APLICA</v>
      </c>
      <c r="PS4">
        <f>+'Anexo 1 Violencias'!$D4</f>
        <v>0</v>
      </c>
      <c r="PT4">
        <f>+'Anexo 1 Violencias'!$D5</f>
        <v>0</v>
      </c>
      <c r="PU4">
        <f>+'Anexo 1 Violencias'!$D6</f>
        <v>0</v>
      </c>
      <c r="PV4">
        <f>+'Anexo 1 Violencias'!$D7</f>
        <v>0</v>
      </c>
      <c r="PW4">
        <f>+'Anexo 1 Violencias'!$D8</f>
        <v>0</v>
      </c>
      <c r="PX4">
        <f>+'Anexo 1 Violencias'!$D9</f>
        <v>0</v>
      </c>
      <c r="PY4" t="str">
        <f>+'Anexo 2. Discapacidad'!$D3</f>
        <v>NO APLICA</v>
      </c>
      <c r="PZ4">
        <f>+'Anexo 2. Discapacidad'!$D4</f>
        <v>0</v>
      </c>
      <c r="QA4">
        <f>+'Anexo 2. Discapacidad'!$D5</f>
        <v>0</v>
      </c>
      <c r="QB4">
        <f>+'Anexo 2. Discapacidad'!$D6</f>
        <v>0</v>
      </c>
      <c r="QC4">
        <f>+'Anexo 2. Discapacidad'!$D7</f>
        <v>0</v>
      </c>
      <c r="QD4">
        <f>+'Anexo 2. Discapacidad'!$D8</f>
        <v>0</v>
      </c>
      <c r="QE4">
        <f>+'Anexo 2. Discapacidad'!$D9</f>
        <v>0</v>
      </c>
      <c r="QF4">
        <f>+'Anexo 2. Discapacidad'!$D10</f>
        <v>0</v>
      </c>
      <c r="QG4">
        <f>+'Anexo 2. Discapacidad'!$D11</f>
        <v>0</v>
      </c>
      <c r="QH4">
        <f>+'Anexo 2. Discapacidad'!$D12</f>
        <v>0</v>
      </c>
      <c r="QI4">
        <f>+'Anexo 2. Discapacidad'!$D13</f>
        <v>0</v>
      </c>
      <c r="QJ4">
        <f>+'Anexo 2. Discapacidad'!$D14</f>
        <v>0</v>
      </c>
      <c r="QK4">
        <f>+'Anexo 2. Discapacidad'!$D15</f>
        <v>0</v>
      </c>
      <c r="QL4" t="str">
        <f>+'Anexo 2. Discapacidad'!$D16</f>
        <v>NO APLICA</v>
      </c>
      <c r="QM4">
        <f>+'Anexo 2. Discapacidad'!$D17</f>
        <v>0</v>
      </c>
      <c r="QN4">
        <f>+'Anexo 2. Discapacidad'!$D18</f>
        <v>0</v>
      </c>
      <c r="QO4" t="str">
        <f>+'Anexo 2. Discapacidad'!$D19</f>
        <v>NO APLICA</v>
      </c>
      <c r="QP4">
        <f>+'Anexo 2. Discapacidad'!$D20</f>
        <v>0</v>
      </c>
      <c r="QQ4">
        <f>+'Anexo 2. Discapacidad'!$D21</f>
        <v>0</v>
      </c>
      <c r="QR4" t="str">
        <f>+'Anexo 2. Discapacidad'!$D22</f>
        <v>NO APLICA</v>
      </c>
      <c r="QS4">
        <f>+'Anexo 2. Discapacidad'!$D23</f>
        <v>0</v>
      </c>
      <c r="QT4" t="str">
        <f>+'Anexo 3. Gestantes y Lactan'!$D3</f>
        <v>NO APLICA</v>
      </c>
      <c r="QU4" t="str">
        <f>+'Anexo 3. Gestantes y Lactan'!$D4</f>
        <v>NO APLICA</v>
      </c>
      <c r="QV4">
        <f>+'Anexo 3. Gestantes y Lactan'!$D5</f>
        <v>0</v>
      </c>
      <c r="QW4">
        <f>+'Anexo 3. Gestantes y Lactan'!$D6</f>
        <v>0</v>
      </c>
      <c r="QX4">
        <f>+'Anexo 3. Gestantes y Lactan'!$D7</f>
        <v>0</v>
      </c>
      <c r="QY4">
        <f>+'Anexo 3. Gestantes y Lactan'!$D8</f>
        <v>0</v>
      </c>
      <c r="QZ4">
        <f>+'Anexo 3. Gestantes y Lactan'!$D9</f>
        <v>0</v>
      </c>
      <c r="RA4">
        <f>+'Anexo 3. Gestantes y Lactan'!$D10</f>
        <v>0</v>
      </c>
      <c r="RB4">
        <f>+'Anexo 3. Gestantes y Lactan'!$D11</f>
        <v>0</v>
      </c>
      <c r="RC4">
        <f>+'Anexo 3. Gestantes y Lactan'!$D12</f>
        <v>0</v>
      </c>
      <c r="RD4">
        <f>+'Anexo 3. Gestantes y Lactan'!$D13</f>
        <v>0</v>
      </c>
      <c r="RE4">
        <f>+'Anexo 3. Gestantes y Lactan'!$D14</f>
        <v>0</v>
      </c>
      <c r="RF4">
        <f>+'Anexo 3. Gestantes y Lactan'!$D15</f>
        <v>0</v>
      </c>
      <c r="RG4">
        <f>+'Anexo 3. Gestantes y Lactan'!$D16</f>
        <v>0</v>
      </c>
      <c r="RH4">
        <f>+'Anexo 3. Gestantes y Lactan'!$D17</f>
        <v>0</v>
      </c>
      <c r="RI4">
        <f>+'Anexo 3. Gestantes y Lactan'!$D18</f>
        <v>0</v>
      </c>
      <c r="RJ4">
        <f>+'Anexo 3. Gestantes y Lactan'!$D19</f>
        <v>0</v>
      </c>
      <c r="RK4">
        <f>+'Anexo 3. Gestantes y Lactan'!$D20</f>
        <v>0</v>
      </c>
      <c r="RL4">
        <f>+'Anexo 3. Gestantes y Lactan'!$D21</f>
        <v>0</v>
      </c>
      <c r="RM4" t="str">
        <f>+'Anexo 3. Gestantes y Lactan'!$D22</f>
        <v>NO APLICA</v>
      </c>
      <c r="RN4">
        <f>+'Anexo 3. Gestantes y Lactan'!$D23</f>
        <v>0</v>
      </c>
      <c r="RO4">
        <f>+'Anexo 3. Gestantes y Lactan'!$D24</f>
        <v>0</v>
      </c>
      <c r="RP4">
        <f>+'Anexo 3. Gestantes y Lactan'!$D25</f>
        <v>0</v>
      </c>
      <c r="RQ4">
        <f>+'Anexo 3. Gestantes y Lactan'!$D26</f>
        <v>0</v>
      </c>
      <c r="RR4" t="str">
        <f>+'Anexo 3. Gestantes y Lactan'!$D27</f>
        <v>NO APLICA</v>
      </c>
      <c r="RS4">
        <f>+'Anexo 3. Gestantes y Lactan'!$D28</f>
        <v>0</v>
      </c>
      <c r="RT4">
        <f>+'Anexo 3. Gestantes y Lactan'!$D29</f>
        <v>0</v>
      </c>
      <c r="RU4" t="str">
        <f>+'Anexo 3. Gestantes y Lactan'!$D30</f>
        <v>NO APLICA</v>
      </c>
      <c r="RV4">
        <f>+'Anexo 3. Gestantes y Lactan'!$D31</f>
        <v>0</v>
      </c>
    </row>
  </sheetData>
  <sheetProtection algorithmName="SHA-512" hashValue="OJ3TCTY0ADpdp9XssKZmbTVQhNOkiqNRXm/D6uecbvmFIDEW4Jeay5CSGJN75RxcWTDy4EoQhp6WaQfrjDNyBg==" saltValue="2CfCTUyXmbH78iT4qQgolg==" spinCount="100000" sheet="1" objects="1" scenarios="1" formatRows="0"/>
  <mergeCells count="15">
    <mergeCell ref="PY1:QS1"/>
    <mergeCell ref="QT1:RV1"/>
    <mergeCell ref="MS1:NX1"/>
    <mergeCell ref="NY1:OO1"/>
    <mergeCell ref="OP1:OY1"/>
    <mergeCell ref="OZ1:PQ1"/>
    <mergeCell ref="PR1:PX1"/>
    <mergeCell ref="BQ1:FC1"/>
    <mergeCell ref="FD1:IA1"/>
    <mergeCell ref="IB1:IN1"/>
    <mergeCell ref="IO1:MR1"/>
    <mergeCell ref="A1:O1"/>
    <mergeCell ref="P1:AH1"/>
    <mergeCell ref="AI1:AV1"/>
    <mergeCell ref="AW1:BP1"/>
  </mergeCells>
  <conditionalFormatting sqref="OZ2:OZ3">
    <cfRule type="cellIs" dxfId="0" priority="1" operator="equal">
      <formula>"No Cumple"</formula>
    </cfRule>
  </conditionalFormatting>
  <printOptions horizontalCentered="1"/>
  <pageMargins left="0.31496062992125984" right="0.31496062992125984" top="1.1417322834645669" bottom="0.74803149606299213" header="0.31496062992125984" footer="0.31496062992125984"/>
  <pageSetup scale="10" fitToHeight="0" orientation="landscape" r:id="rId1"/>
  <headerFooter>
    <oddHeader>&amp;L&amp;G&amp;C
PROCESO DE INSPECCIÓN, VIGILANCIA Y CONTROL
INSTRUMENTO IV
CASA HOGAR
&amp;RIN83.IVC
Versión 1
14/04/2026
Clasificación de la Información
CLASIFICADA</oddHeader>
    <oddFooter>&amp;C&amp;G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6B9E-6D7D-450D-BF75-4EDF09431F9A}">
  <sheetPr>
    <pageSetUpPr fitToPage="1"/>
  </sheetPr>
  <dimension ref="A1:E101"/>
  <sheetViews>
    <sheetView zoomScale="90" zoomScaleNormal="90" workbookViewId="0">
      <selection activeCell="H8" sqref="H8"/>
    </sheetView>
  </sheetViews>
  <sheetFormatPr baseColWidth="10" defaultColWidth="11.42578125" defaultRowHeight="15" x14ac:dyDescent="0.25"/>
  <cols>
    <col min="1" max="1" width="86.85546875" style="105" customWidth="1"/>
    <col min="2" max="2" width="150.85546875" style="29" customWidth="1"/>
  </cols>
  <sheetData>
    <row r="1" spans="1:5" ht="15.75" customHeight="1" x14ac:dyDescent="0.25">
      <c r="C1" s="264" t="s">
        <v>1684</v>
      </c>
    </row>
    <row r="2" spans="1:5" ht="17.25" thickBot="1" x14ac:dyDescent="0.3">
      <c r="A2" s="373" t="s">
        <v>1480</v>
      </c>
      <c r="B2" s="374"/>
    </row>
    <row r="3" spans="1:5" ht="17.25" customHeight="1" x14ac:dyDescent="0.25">
      <c r="A3" s="191" t="s">
        <v>1481</v>
      </c>
      <c r="B3" s="191" t="s">
        <v>1482</v>
      </c>
      <c r="E3" t="str">
        <f>UPPER(D2)</f>
        <v/>
      </c>
    </row>
    <row r="4" spans="1:5" ht="17.25" thickBot="1" x14ac:dyDescent="0.3">
      <c r="A4" s="373" t="s">
        <v>1483</v>
      </c>
      <c r="B4" s="374"/>
    </row>
    <row r="5" spans="1:5" ht="16.5" x14ac:dyDescent="0.25">
      <c r="A5" s="375" t="s">
        <v>1484</v>
      </c>
      <c r="B5" s="375"/>
    </row>
    <row r="6" spans="1:5" x14ac:dyDescent="0.25">
      <c r="A6" s="105" t="s">
        <v>1485</v>
      </c>
      <c r="B6" s="29" t="s">
        <v>1486</v>
      </c>
    </row>
    <row r="7" spans="1:5" x14ac:dyDescent="0.25">
      <c r="A7" s="105" t="s">
        <v>1487</v>
      </c>
      <c r="B7" s="29" t="s">
        <v>1488</v>
      </c>
    </row>
    <row r="8" spans="1:5" x14ac:dyDescent="0.25">
      <c r="A8" s="105" t="s">
        <v>1489</v>
      </c>
      <c r="B8" s="29" t="s">
        <v>1490</v>
      </c>
    </row>
    <row r="9" spans="1:5" x14ac:dyDescent="0.25">
      <c r="A9" s="105" t="s">
        <v>1491</v>
      </c>
      <c r="B9" s="29" t="s">
        <v>1492</v>
      </c>
    </row>
    <row r="10" spans="1:5" ht="17.25" customHeight="1" x14ac:dyDescent="0.25">
      <c r="A10" s="105" t="s">
        <v>1493</v>
      </c>
      <c r="B10" s="29" t="s">
        <v>1494</v>
      </c>
    </row>
    <row r="11" spans="1:5" x14ac:dyDescent="0.25">
      <c r="A11" s="105" t="s">
        <v>1495</v>
      </c>
      <c r="B11" s="29" t="s">
        <v>1496</v>
      </c>
    </row>
    <row r="12" spans="1:5" x14ac:dyDescent="0.25">
      <c r="A12" s="105" t="s">
        <v>1497</v>
      </c>
      <c r="B12" s="29" t="s">
        <v>1498</v>
      </c>
    </row>
    <row r="13" spans="1:5" x14ac:dyDescent="0.25">
      <c r="A13" s="105" t="s">
        <v>1499</v>
      </c>
      <c r="B13" s="29" t="s">
        <v>1500</v>
      </c>
    </row>
    <row r="14" spans="1:5" x14ac:dyDescent="0.25">
      <c r="A14" s="105" t="s">
        <v>1501</v>
      </c>
      <c r="B14" s="29" t="s">
        <v>1502</v>
      </c>
    </row>
    <row r="15" spans="1:5" ht="17.25" customHeight="1" x14ac:dyDescent="0.25">
      <c r="A15" s="105" t="s">
        <v>1503</v>
      </c>
      <c r="B15" s="29" t="s">
        <v>1504</v>
      </c>
    </row>
    <row r="16" spans="1:5" x14ac:dyDescent="0.25">
      <c r="A16" s="105" t="s">
        <v>1505</v>
      </c>
      <c r="B16" s="29" t="s">
        <v>1506</v>
      </c>
    </row>
    <row r="17" spans="1:2" x14ac:dyDescent="0.25">
      <c r="A17" s="105" t="s">
        <v>1507</v>
      </c>
      <c r="B17" s="29" t="s">
        <v>1508</v>
      </c>
    </row>
    <row r="18" spans="1:2" x14ac:dyDescent="0.25">
      <c r="A18" s="105" t="s">
        <v>1509</v>
      </c>
      <c r="B18" s="29" t="s">
        <v>1510</v>
      </c>
    </row>
    <row r="19" spans="1:2" ht="15.75" thickBot="1" x14ac:dyDescent="0.3">
      <c r="A19" s="105" t="s">
        <v>1511</v>
      </c>
      <c r="B19" s="29" t="s">
        <v>1512</v>
      </c>
    </row>
    <row r="20" spans="1:2" ht="16.5" x14ac:dyDescent="0.25">
      <c r="A20" s="375" t="s">
        <v>1513</v>
      </c>
      <c r="B20" s="375"/>
    </row>
    <row r="21" spans="1:2" ht="30" x14ac:dyDescent="0.25">
      <c r="A21" s="192" t="s">
        <v>1514</v>
      </c>
      <c r="B21" s="193" t="s">
        <v>1515</v>
      </c>
    </row>
    <row r="22" spans="1:2" x14ac:dyDescent="0.25">
      <c r="A22" s="105" t="s">
        <v>1516</v>
      </c>
      <c r="B22" s="29" t="s">
        <v>1486</v>
      </c>
    </row>
    <row r="23" spans="1:2" x14ac:dyDescent="0.25">
      <c r="A23" s="105" t="s">
        <v>1517</v>
      </c>
      <c r="B23" s="29" t="s">
        <v>1518</v>
      </c>
    </row>
    <row r="24" spans="1:2" x14ac:dyDescent="0.25">
      <c r="A24" s="105" t="s">
        <v>1519</v>
      </c>
      <c r="B24" s="29" t="s">
        <v>1520</v>
      </c>
    </row>
    <row r="25" spans="1:2" x14ac:dyDescent="0.25">
      <c r="A25" s="105" t="s">
        <v>1521</v>
      </c>
      <c r="B25" s="29" t="s">
        <v>1522</v>
      </c>
    </row>
    <row r="26" spans="1:2" x14ac:dyDescent="0.25">
      <c r="A26" s="105" t="s">
        <v>1523</v>
      </c>
      <c r="B26" s="29" t="s">
        <v>1524</v>
      </c>
    </row>
    <row r="27" spans="1:2" x14ac:dyDescent="0.25">
      <c r="A27" s="105" t="s">
        <v>1491</v>
      </c>
      <c r="B27" s="29" t="s">
        <v>1525</v>
      </c>
    </row>
    <row r="28" spans="1:2" x14ac:dyDescent="0.25">
      <c r="A28" s="105" t="s">
        <v>1526</v>
      </c>
      <c r="B28" s="29" t="s">
        <v>1527</v>
      </c>
    </row>
    <row r="29" spans="1:2" ht="30" x14ac:dyDescent="0.25">
      <c r="A29" s="105" t="s">
        <v>1528</v>
      </c>
      <c r="B29" s="29" t="s">
        <v>1529</v>
      </c>
    </row>
    <row r="30" spans="1:2" x14ac:dyDescent="0.25">
      <c r="A30" s="105" t="s">
        <v>1530</v>
      </c>
      <c r="B30" s="29" t="s">
        <v>1531</v>
      </c>
    </row>
    <row r="31" spans="1:2" x14ac:dyDescent="0.25">
      <c r="A31" s="105" t="s">
        <v>1532</v>
      </c>
      <c r="B31" s="29" t="s">
        <v>1533</v>
      </c>
    </row>
    <row r="32" spans="1:2" x14ac:dyDescent="0.25">
      <c r="A32" s="105" t="s">
        <v>1534</v>
      </c>
      <c r="B32" s="29" t="s">
        <v>1535</v>
      </c>
    </row>
    <row r="33" spans="1:2" x14ac:dyDescent="0.25">
      <c r="A33" s="105" t="s">
        <v>1536</v>
      </c>
      <c r="B33" s="29" t="s">
        <v>1537</v>
      </c>
    </row>
    <row r="34" spans="1:2" x14ac:dyDescent="0.25">
      <c r="A34" s="105" t="s">
        <v>1507</v>
      </c>
      <c r="B34" s="29" t="s">
        <v>1538</v>
      </c>
    </row>
    <row r="35" spans="1:2" x14ac:dyDescent="0.25">
      <c r="A35" s="105" t="s">
        <v>1509</v>
      </c>
      <c r="B35" s="29" t="s">
        <v>1539</v>
      </c>
    </row>
    <row r="36" spans="1:2" x14ac:dyDescent="0.25">
      <c r="A36" s="105" t="s">
        <v>1540</v>
      </c>
      <c r="B36" s="29" t="s">
        <v>1541</v>
      </c>
    </row>
    <row r="37" spans="1:2" ht="75" x14ac:dyDescent="0.25">
      <c r="A37" s="105" t="s">
        <v>1542</v>
      </c>
      <c r="B37" s="29" t="s">
        <v>1543</v>
      </c>
    </row>
    <row r="38" spans="1:2" x14ac:dyDescent="0.25">
      <c r="A38" s="105" t="s">
        <v>1544</v>
      </c>
      <c r="B38" s="29" t="s">
        <v>1545</v>
      </c>
    </row>
    <row r="39" spans="1:2" ht="15.75" thickBot="1" x14ac:dyDescent="0.3">
      <c r="A39" s="105" t="s">
        <v>1546</v>
      </c>
      <c r="B39" s="29" t="s">
        <v>1545</v>
      </c>
    </row>
    <row r="40" spans="1:2" ht="16.5" x14ac:dyDescent="0.25">
      <c r="A40" s="375" t="s">
        <v>1547</v>
      </c>
      <c r="B40" s="375"/>
    </row>
    <row r="41" spans="1:2" x14ac:dyDescent="0.25">
      <c r="A41" s="105" t="s">
        <v>1548</v>
      </c>
      <c r="B41" s="29" t="s">
        <v>1549</v>
      </c>
    </row>
    <row r="42" spans="1:2" x14ac:dyDescent="0.25">
      <c r="A42" s="105" t="s">
        <v>1550</v>
      </c>
      <c r="B42" s="29" t="s">
        <v>1551</v>
      </c>
    </row>
    <row r="43" spans="1:2" x14ac:dyDescent="0.25">
      <c r="A43" s="105" t="s">
        <v>1552</v>
      </c>
      <c r="B43" s="29" t="s">
        <v>1553</v>
      </c>
    </row>
    <row r="44" spans="1:2" x14ac:dyDescent="0.25">
      <c r="A44" s="105" t="s">
        <v>1554</v>
      </c>
      <c r="B44" s="29" t="s">
        <v>1555</v>
      </c>
    </row>
    <row r="45" spans="1:2" x14ac:dyDescent="0.25">
      <c r="A45" s="105" t="s">
        <v>1556</v>
      </c>
      <c r="B45" s="29" t="s">
        <v>1557</v>
      </c>
    </row>
    <row r="46" spans="1:2" x14ac:dyDescent="0.25">
      <c r="A46" s="105" t="s">
        <v>1558</v>
      </c>
      <c r="B46" s="193" t="s">
        <v>1559</v>
      </c>
    </row>
    <row r="47" spans="1:2" x14ac:dyDescent="0.25">
      <c r="A47" s="105" t="s">
        <v>1560</v>
      </c>
      <c r="B47" s="193" t="s">
        <v>1561</v>
      </c>
    </row>
    <row r="48" spans="1:2" x14ac:dyDescent="0.25">
      <c r="A48" s="105" t="s">
        <v>1562</v>
      </c>
      <c r="B48" s="29" t="s">
        <v>1563</v>
      </c>
    </row>
    <row r="49" spans="1:2" ht="15.75" thickBot="1" x14ac:dyDescent="0.3">
      <c r="A49" s="105" t="s">
        <v>1564</v>
      </c>
      <c r="B49" s="29" t="s">
        <v>1565</v>
      </c>
    </row>
    <row r="50" spans="1:2" ht="16.5" x14ac:dyDescent="0.25">
      <c r="A50" s="375" t="s">
        <v>1566</v>
      </c>
      <c r="B50" s="375"/>
    </row>
    <row r="51" spans="1:2" x14ac:dyDescent="0.25">
      <c r="A51" s="105" t="s">
        <v>1567</v>
      </c>
      <c r="B51" s="29" t="s">
        <v>1568</v>
      </c>
    </row>
    <row r="52" spans="1:2" x14ac:dyDescent="0.25">
      <c r="A52" s="105" t="s">
        <v>1569</v>
      </c>
      <c r="B52" s="29" t="s">
        <v>1570</v>
      </c>
    </row>
    <row r="53" spans="1:2" x14ac:dyDescent="0.25">
      <c r="A53" s="105" t="s">
        <v>1571</v>
      </c>
      <c r="B53" s="29" t="s">
        <v>1572</v>
      </c>
    </row>
    <row r="54" spans="1:2" x14ac:dyDescent="0.25">
      <c r="A54" s="105" t="s">
        <v>1573</v>
      </c>
      <c r="B54" s="29" t="s">
        <v>1574</v>
      </c>
    </row>
    <row r="55" spans="1:2" x14ac:dyDescent="0.25">
      <c r="A55" s="105" t="s">
        <v>1575</v>
      </c>
      <c r="B55" s="29" t="s">
        <v>1576</v>
      </c>
    </row>
    <row r="56" spans="1:2" x14ac:dyDescent="0.25">
      <c r="A56" s="105" t="s">
        <v>1577</v>
      </c>
      <c r="B56" s="29" t="s">
        <v>1578</v>
      </c>
    </row>
    <row r="57" spans="1:2" x14ac:dyDescent="0.25">
      <c r="A57" s="105" t="s">
        <v>1579</v>
      </c>
      <c r="B57" s="29" t="s">
        <v>1580</v>
      </c>
    </row>
    <row r="58" spans="1:2" x14ac:dyDescent="0.25">
      <c r="A58" s="105" t="s">
        <v>1581</v>
      </c>
      <c r="B58" s="29" t="s">
        <v>1582</v>
      </c>
    </row>
    <row r="59" spans="1:2" x14ac:dyDescent="0.25">
      <c r="A59" s="105" t="s">
        <v>1583</v>
      </c>
      <c r="B59" s="29" t="s">
        <v>1584</v>
      </c>
    </row>
    <row r="60" spans="1:2" x14ac:dyDescent="0.25">
      <c r="A60" s="105" t="s">
        <v>1585</v>
      </c>
      <c r="B60" s="29" t="s">
        <v>1586</v>
      </c>
    </row>
    <row r="61" spans="1:2" x14ac:dyDescent="0.25">
      <c r="A61" s="105" t="s">
        <v>1532</v>
      </c>
      <c r="B61" s="29" t="s">
        <v>1587</v>
      </c>
    </row>
    <row r="62" spans="1:2" ht="16.5" x14ac:dyDescent="0.25">
      <c r="A62" s="376" t="s">
        <v>1588</v>
      </c>
      <c r="B62" s="377"/>
    </row>
    <row r="63" spans="1:2" x14ac:dyDescent="0.25">
      <c r="A63" s="378" t="s">
        <v>1589</v>
      </c>
      <c r="B63" s="194" t="s">
        <v>1590</v>
      </c>
    </row>
    <row r="64" spans="1:2" x14ac:dyDescent="0.25">
      <c r="A64" s="378"/>
      <c r="B64" s="195" t="s">
        <v>1591</v>
      </c>
    </row>
    <row r="65" spans="1:2" x14ac:dyDescent="0.25">
      <c r="A65" s="378"/>
      <c r="B65" s="196" t="s">
        <v>1592</v>
      </c>
    </row>
    <row r="66" spans="1:2" x14ac:dyDescent="0.25">
      <c r="A66" s="378"/>
      <c r="B66" s="197" t="s">
        <v>1593</v>
      </c>
    </row>
    <row r="67" spans="1:2" x14ac:dyDescent="0.25">
      <c r="A67" s="378"/>
      <c r="B67" s="198" t="s">
        <v>1594</v>
      </c>
    </row>
    <row r="68" spans="1:2" x14ac:dyDescent="0.25">
      <c r="A68" s="105" t="s">
        <v>1595</v>
      </c>
      <c r="B68" s="29" t="s">
        <v>1596</v>
      </c>
    </row>
    <row r="69" spans="1:2" ht="90" x14ac:dyDescent="0.25">
      <c r="A69" s="105" t="s">
        <v>1597</v>
      </c>
      <c r="B69" s="29" t="s">
        <v>1598</v>
      </c>
    </row>
    <row r="70" spans="1:2" ht="45.75" thickBot="1" x14ac:dyDescent="0.3">
      <c r="A70" s="105" t="s">
        <v>1599</v>
      </c>
      <c r="B70" s="29" t="s">
        <v>1600</v>
      </c>
    </row>
    <row r="71" spans="1:2" ht="16.5" x14ac:dyDescent="0.25">
      <c r="A71" s="379" t="s">
        <v>1601</v>
      </c>
      <c r="B71" s="379"/>
    </row>
    <row r="72" spans="1:2" ht="15.75" thickBot="1" x14ac:dyDescent="0.3">
      <c r="A72" s="380" t="s">
        <v>1602</v>
      </c>
      <c r="B72" s="380"/>
    </row>
    <row r="73" spans="1:2" ht="16.5" x14ac:dyDescent="0.25">
      <c r="A73" s="372" t="s">
        <v>1603</v>
      </c>
      <c r="B73" s="372"/>
    </row>
    <row r="74" spans="1:2" ht="181.5" customHeight="1" x14ac:dyDescent="0.25">
      <c r="A74" s="105" t="s">
        <v>1604</v>
      </c>
      <c r="B74" s="199" t="s">
        <v>1605</v>
      </c>
    </row>
    <row r="75" spans="1:2" ht="63" customHeight="1" x14ac:dyDescent="0.25">
      <c r="A75" s="105" t="s">
        <v>1606</v>
      </c>
      <c r="B75" s="29" t="s">
        <v>1607</v>
      </c>
    </row>
    <row r="76" spans="1:2" ht="214.5" customHeight="1" x14ac:dyDescent="0.25">
      <c r="A76" s="105" t="s">
        <v>1608</v>
      </c>
      <c r="B76" s="29" t="s">
        <v>1609</v>
      </c>
    </row>
    <row r="77" spans="1:2" ht="278.25" customHeight="1" x14ac:dyDescent="0.25">
      <c r="A77" s="105" t="s">
        <v>1610</v>
      </c>
      <c r="B77" s="29" t="s">
        <v>1611</v>
      </c>
    </row>
    <row r="78" spans="1:2" ht="87.6" customHeight="1" x14ac:dyDescent="0.25">
      <c r="A78" s="105" t="s">
        <v>1612</v>
      </c>
      <c r="B78" s="29" t="s">
        <v>1613</v>
      </c>
    </row>
    <row r="79" spans="1:2" ht="156" customHeight="1" x14ac:dyDescent="0.25">
      <c r="A79" s="105" t="s">
        <v>1614</v>
      </c>
      <c r="B79" s="29" t="s">
        <v>1615</v>
      </c>
    </row>
    <row r="80" spans="1:2" ht="90" x14ac:dyDescent="0.25">
      <c r="A80" s="105" t="s">
        <v>1616</v>
      </c>
      <c r="B80" s="29" t="s">
        <v>1617</v>
      </c>
    </row>
    <row r="81" spans="1:2" ht="135" x14ac:dyDescent="0.25">
      <c r="A81" s="105" t="s">
        <v>1618</v>
      </c>
      <c r="B81" s="193" t="s">
        <v>1619</v>
      </c>
    </row>
    <row r="82" spans="1:2" ht="74.25" customHeight="1" thickBot="1" x14ac:dyDescent="0.3">
      <c r="A82" s="255" t="s">
        <v>1620</v>
      </c>
      <c r="B82" s="193" t="s">
        <v>1621</v>
      </c>
    </row>
    <row r="83" spans="1:2" ht="16.5" x14ac:dyDescent="0.25">
      <c r="A83" s="372" t="s">
        <v>1622</v>
      </c>
      <c r="B83" s="372"/>
    </row>
    <row r="84" spans="1:2" ht="30" x14ac:dyDescent="0.25">
      <c r="A84" s="105" t="s">
        <v>1623</v>
      </c>
      <c r="B84" s="29" t="s">
        <v>1624</v>
      </c>
    </row>
    <row r="85" spans="1:2" ht="86.25" customHeight="1" thickBot="1" x14ac:dyDescent="0.3">
      <c r="A85" s="105" t="s">
        <v>1625</v>
      </c>
      <c r="B85" s="29" t="s">
        <v>1626</v>
      </c>
    </row>
    <row r="86" spans="1:2" ht="16.5" x14ac:dyDescent="0.25">
      <c r="A86" s="372" t="s">
        <v>1627</v>
      </c>
      <c r="B86" s="372"/>
    </row>
    <row r="87" spans="1:2" ht="51" customHeight="1" thickBot="1" x14ac:dyDescent="0.3">
      <c r="A87" s="105" t="s">
        <v>1628</v>
      </c>
      <c r="B87" s="193" t="s">
        <v>1629</v>
      </c>
    </row>
    <row r="88" spans="1:2" ht="16.5" x14ac:dyDescent="0.25">
      <c r="A88" s="381" t="s">
        <v>1630</v>
      </c>
      <c r="B88" s="381"/>
    </row>
    <row r="89" spans="1:2" ht="135" x14ac:dyDescent="0.25">
      <c r="A89" s="105" t="s">
        <v>1631</v>
      </c>
      <c r="B89" s="29" t="s">
        <v>1632</v>
      </c>
    </row>
    <row r="90" spans="1:2" ht="120" x14ac:dyDescent="0.25">
      <c r="A90" s="105" t="s">
        <v>1633</v>
      </c>
      <c r="B90" s="29" t="s">
        <v>1632</v>
      </c>
    </row>
    <row r="91" spans="1:2" ht="105" x14ac:dyDescent="0.25">
      <c r="A91" s="105" t="s">
        <v>1634</v>
      </c>
      <c r="B91" s="29" t="s">
        <v>1632</v>
      </c>
    </row>
    <row r="92" spans="1:2" ht="60.75" thickBot="1" x14ac:dyDescent="0.3">
      <c r="A92" s="105" t="s">
        <v>1635</v>
      </c>
      <c r="B92" s="29" t="s">
        <v>1636</v>
      </c>
    </row>
    <row r="93" spans="1:2" ht="16.5" x14ac:dyDescent="0.25">
      <c r="A93" s="382" t="s">
        <v>1637</v>
      </c>
      <c r="B93" s="382"/>
    </row>
    <row r="94" spans="1:2" ht="30" x14ac:dyDescent="0.25">
      <c r="A94" s="105" t="s">
        <v>1638</v>
      </c>
      <c r="B94" s="193" t="s">
        <v>1639</v>
      </c>
    </row>
    <row r="95" spans="1:2" ht="45.75" thickBot="1" x14ac:dyDescent="0.3">
      <c r="A95" s="105" t="s">
        <v>1640</v>
      </c>
      <c r="B95" s="193" t="s">
        <v>1641</v>
      </c>
    </row>
    <row r="96" spans="1:2" ht="16.5" x14ac:dyDescent="0.25">
      <c r="A96" s="381" t="s">
        <v>1642</v>
      </c>
      <c r="B96" s="381"/>
    </row>
    <row r="97" spans="1:2" ht="15.75" thickBot="1" x14ac:dyDescent="0.3">
      <c r="A97" s="105" t="s">
        <v>1643</v>
      </c>
      <c r="B97" s="29" t="s">
        <v>1644</v>
      </c>
    </row>
    <row r="98" spans="1:2" ht="16.5" x14ac:dyDescent="0.25">
      <c r="A98" s="383" t="s">
        <v>1645</v>
      </c>
      <c r="B98" s="383"/>
    </row>
    <row r="99" spans="1:2" ht="30" x14ac:dyDescent="0.25">
      <c r="A99" s="105" t="s">
        <v>1646</v>
      </c>
      <c r="B99" s="29" t="s">
        <v>1647</v>
      </c>
    </row>
    <row r="100" spans="1:2" ht="30" x14ac:dyDescent="0.25">
      <c r="A100" s="105" t="s">
        <v>1648</v>
      </c>
      <c r="B100" s="29" t="s">
        <v>1649</v>
      </c>
    </row>
    <row r="101" spans="1:2" x14ac:dyDescent="0.25">
      <c r="A101" s="105" t="s">
        <v>1650</v>
      </c>
      <c r="B101" s="29" t="s">
        <v>1651</v>
      </c>
    </row>
  </sheetData>
  <sheetProtection algorithmName="SHA-512" hashValue="iDKmddd0e1uLsFp3dlMeq4Y/hso9SKzOKx4pcbm+7VCIKRSYEia9okFP1OHk7qLjQqM6qe9L/KOM6Jsi8eY4IQ==" saltValue="6/7S17yBn5jBN8SdnFcHdw==" spinCount="100000" sheet="1" formatRows="0"/>
  <mergeCells count="17">
    <mergeCell ref="A86:B86"/>
    <mergeCell ref="A88:B88"/>
    <mergeCell ref="A93:B93"/>
    <mergeCell ref="A96:B96"/>
    <mergeCell ref="A98:B98"/>
    <mergeCell ref="A83:B83"/>
    <mergeCell ref="A2:B2"/>
    <mergeCell ref="A4:B4"/>
    <mergeCell ref="A5:B5"/>
    <mergeCell ref="A20:B20"/>
    <mergeCell ref="A40:B40"/>
    <mergeCell ref="A50:B50"/>
    <mergeCell ref="A62:B62"/>
    <mergeCell ref="A63:A67"/>
    <mergeCell ref="A71:B71"/>
    <mergeCell ref="A72:B72"/>
    <mergeCell ref="A73:B73"/>
  </mergeCells>
  <hyperlinks>
    <hyperlink ref="C1" location="PORTADA!A1" display="Portada" xr:uid="{5840B186-BB75-470A-9812-16C6DEB4A72D}"/>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110" zoomScaleNormal="110" workbookViewId="0">
      <selection activeCell="H8" sqref="H8"/>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x14ac:dyDescent="0.3">
      <c r="A1" s="386" t="s">
        <v>1652</v>
      </c>
      <c r="B1" s="387"/>
      <c r="C1" s="387"/>
      <c r="D1" s="387"/>
      <c r="E1" s="387"/>
      <c r="F1" s="388"/>
      <c r="G1" s="264" t="s">
        <v>1684</v>
      </c>
    </row>
    <row r="2" spans="1:7" ht="29.25" customHeight="1" thickBot="1" x14ac:dyDescent="0.3">
      <c r="A2" s="12" t="s">
        <v>1653</v>
      </c>
      <c r="B2" s="384"/>
      <c r="C2" s="384"/>
      <c r="D2" s="385"/>
      <c r="E2" s="12" t="s">
        <v>1487</v>
      </c>
      <c r="F2" s="236"/>
    </row>
    <row r="3" spans="1:7" ht="36" customHeight="1" thickBot="1" x14ac:dyDescent="0.3">
      <c r="A3" s="12" t="s">
        <v>1489</v>
      </c>
      <c r="B3" s="384"/>
      <c r="C3" s="384"/>
      <c r="D3" s="384"/>
      <c r="E3" s="12" t="s">
        <v>1491</v>
      </c>
      <c r="F3" s="237"/>
    </row>
    <row r="4" spans="1:7" ht="33.6" customHeight="1" thickBot="1" x14ac:dyDescent="0.3">
      <c r="A4" s="12" t="s">
        <v>1493</v>
      </c>
      <c r="B4" s="124"/>
      <c r="C4" s="12" t="s">
        <v>1495</v>
      </c>
      <c r="D4" s="389"/>
      <c r="E4" s="389"/>
      <c r="F4" s="390"/>
    </row>
    <row r="5" spans="1:7" ht="30.75" thickBot="1" x14ac:dyDescent="0.3">
      <c r="A5" s="12" t="s">
        <v>1497</v>
      </c>
      <c r="B5" s="236"/>
      <c r="C5" s="12" t="s">
        <v>1499</v>
      </c>
      <c r="D5" s="384"/>
      <c r="E5" s="384"/>
      <c r="F5" s="385"/>
    </row>
    <row r="6" spans="1:7" ht="45.75" thickBot="1" x14ac:dyDescent="0.3">
      <c r="A6" s="12" t="s">
        <v>1501</v>
      </c>
      <c r="B6" s="236"/>
      <c r="C6" s="21" t="s">
        <v>1654</v>
      </c>
      <c r="D6" s="384"/>
      <c r="E6" s="384"/>
      <c r="F6" s="385"/>
    </row>
    <row r="7" spans="1:7" ht="31.5" customHeight="1" thickBot="1" x14ac:dyDescent="0.3">
      <c r="A7" s="12" t="s">
        <v>1505</v>
      </c>
      <c r="B7" s="384"/>
      <c r="C7" s="384"/>
      <c r="D7" s="385"/>
      <c r="E7" s="12" t="s">
        <v>1536</v>
      </c>
      <c r="F7" s="237"/>
    </row>
    <row r="8" spans="1:7" ht="30" customHeight="1" thickBot="1" x14ac:dyDescent="0.3">
      <c r="A8" s="12" t="s">
        <v>1507</v>
      </c>
      <c r="B8" s="236"/>
      <c r="C8" s="12" t="s">
        <v>1509</v>
      </c>
      <c r="D8" s="236"/>
      <c r="E8" s="12" t="s">
        <v>1511</v>
      </c>
      <c r="F8" s="236"/>
    </row>
    <row r="9" spans="1:7" ht="9" customHeight="1" thickBot="1" x14ac:dyDescent="0.3">
      <c r="A9" s="232"/>
      <c r="B9" s="232"/>
      <c r="C9" s="232"/>
      <c r="D9" s="232"/>
      <c r="E9" s="232"/>
      <c r="F9" s="232"/>
    </row>
    <row r="10" spans="1:7" ht="15.75" thickBot="1" x14ac:dyDescent="0.3">
      <c r="A10" s="411" t="s">
        <v>1655</v>
      </c>
      <c r="B10" s="412"/>
      <c r="C10" s="412"/>
      <c r="D10" s="412"/>
      <c r="E10" s="412"/>
      <c r="F10" s="413"/>
    </row>
    <row r="11" spans="1:7" ht="30.75" thickBot="1" x14ac:dyDescent="0.3">
      <c r="A11" s="12" t="s">
        <v>1516</v>
      </c>
      <c r="B11" s="384"/>
      <c r="C11" s="384"/>
      <c r="D11" s="385"/>
      <c r="E11" s="12" t="s">
        <v>1656</v>
      </c>
      <c r="F11" s="236"/>
    </row>
    <row r="12" spans="1:7" ht="33.75" customHeight="1" thickBot="1" x14ac:dyDescent="0.3">
      <c r="A12" s="12" t="s">
        <v>1519</v>
      </c>
      <c r="B12" s="124"/>
      <c r="C12" s="12" t="s">
        <v>1521</v>
      </c>
      <c r="D12" s="389"/>
      <c r="E12" s="389"/>
      <c r="F12" s="390"/>
    </row>
    <row r="13" spans="1:7" ht="30.75" thickBot="1" x14ac:dyDescent="0.3">
      <c r="A13" s="12" t="s">
        <v>1523</v>
      </c>
      <c r="B13" s="384"/>
      <c r="C13" s="384"/>
      <c r="D13" s="384"/>
      <c r="E13" s="12" t="s">
        <v>1491</v>
      </c>
      <c r="F13" s="237"/>
    </row>
    <row r="14" spans="1:7" ht="60.75" thickBot="1" x14ac:dyDescent="0.3">
      <c r="A14" s="12" t="s">
        <v>1657</v>
      </c>
      <c r="B14" s="234"/>
      <c r="C14" s="12" t="s">
        <v>1528</v>
      </c>
      <c r="D14" s="384"/>
      <c r="E14" s="384"/>
      <c r="F14" s="385"/>
    </row>
    <row r="15" spans="1:7" ht="37.5" customHeight="1" thickBot="1" x14ac:dyDescent="0.3">
      <c r="A15" s="12" t="s">
        <v>1658</v>
      </c>
      <c r="B15" s="236"/>
      <c r="C15" s="12" t="s">
        <v>1530</v>
      </c>
      <c r="D15" s="236"/>
      <c r="E15" s="12" t="s">
        <v>1532</v>
      </c>
      <c r="F15" s="236"/>
    </row>
    <row r="16" spans="1:7" ht="45.75" thickBot="1" x14ac:dyDescent="0.3">
      <c r="A16" s="12" t="s">
        <v>1534</v>
      </c>
      <c r="B16" s="384"/>
      <c r="C16" s="384"/>
      <c r="D16" s="385"/>
      <c r="E16" s="12" t="s">
        <v>1536</v>
      </c>
      <c r="F16" s="237"/>
    </row>
    <row r="17" spans="1:6" ht="22.35" customHeight="1" thickBot="1" x14ac:dyDescent="0.3">
      <c r="A17" s="12" t="s">
        <v>1507</v>
      </c>
      <c r="B17" s="236"/>
      <c r="C17" s="12" t="s">
        <v>1509</v>
      </c>
      <c r="D17" s="236"/>
      <c r="E17" s="12" t="s">
        <v>1540</v>
      </c>
      <c r="F17" s="236"/>
    </row>
    <row r="18" spans="1:6" ht="48.6" customHeight="1" thickBot="1" x14ac:dyDescent="0.3">
      <c r="A18" s="12" t="s">
        <v>1542</v>
      </c>
      <c r="B18" s="238"/>
      <c r="C18" s="189" t="s">
        <v>1544</v>
      </c>
      <c r="D18" s="239" t="str">
        <f>IFERROR(LEFT($B$18,FIND(",",$B$18)-1)," ")</f>
        <v xml:space="preserve"> </v>
      </c>
      <c r="E18" s="190" t="s">
        <v>1546</v>
      </c>
      <c r="F18" s="239" t="str">
        <f>IFERROR(RIGHT($B$18,FIND(",",$B$18))," ")</f>
        <v xml:space="preserve"> </v>
      </c>
    </row>
    <row r="19" spans="1:6" ht="16.5" customHeight="1" thickBot="1" x14ac:dyDescent="0.3">
      <c r="A19" s="232"/>
      <c r="B19" s="232"/>
      <c r="C19" s="232"/>
      <c r="D19" s="232"/>
      <c r="E19" s="232"/>
      <c r="F19" s="232"/>
    </row>
    <row r="20" spans="1:6" ht="15.75" thickBot="1" x14ac:dyDescent="0.3">
      <c r="A20" s="386" t="s">
        <v>1659</v>
      </c>
      <c r="B20" s="387"/>
      <c r="C20" s="387"/>
      <c r="D20" s="387"/>
      <c r="E20" s="387"/>
      <c r="F20" s="388"/>
    </row>
    <row r="21" spans="1:6" ht="30.75" thickBot="1" x14ac:dyDescent="0.3">
      <c r="A21" s="12" t="s">
        <v>1548</v>
      </c>
      <c r="B21" s="124"/>
      <c r="C21" s="12" t="s">
        <v>1550</v>
      </c>
      <c r="D21" s="125"/>
      <c r="E21" s="12" t="s">
        <v>1660</v>
      </c>
      <c r="F21" s="125"/>
    </row>
    <row r="22" spans="1:6" ht="30.75" thickBot="1" x14ac:dyDescent="0.3">
      <c r="A22" s="12" t="s">
        <v>1661</v>
      </c>
      <c r="B22" s="389"/>
      <c r="C22" s="389"/>
      <c r="D22" s="389"/>
      <c r="E22" s="12" t="s">
        <v>1662</v>
      </c>
      <c r="F22" s="124"/>
    </row>
    <row r="23" spans="1:6" ht="35.25" customHeight="1" thickBot="1" x14ac:dyDescent="0.3">
      <c r="A23" s="12" t="s">
        <v>1554</v>
      </c>
      <c r="B23" s="124"/>
      <c r="C23" s="13" t="s">
        <v>1556</v>
      </c>
      <c r="D23" s="403"/>
      <c r="E23" s="403"/>
      <c r="F23" s="404"/>
    </row>
    <row r="24" spans="1:6" ht="45.75" customHeight="1" thickBot="1" x14ac:dyDescent="0.3">
      <c r="A24" s="12" t="s">
        <v>1663</v>
      </c>
      <c r="B24" s="405"/>
      <c r="C24" s="405"/>
      <c r="D24" s="405"/>
      <c r="E24" s="405"/>
      <c r="F24" s="406"/>
    </row>
    <row r="25" spans="1:6" ht="23.25" customHeight="1" thickBot="1" x14ac:dyDescent="0.3">
      <c r="A25" s="394" t="s">
        <v>1664</v>
      </c>
      <c r="B25" s="391" t="s">
        <v>1665</v>
      </c>
      <c r="C25" s="392"/>
      <c r="D25" s="392"/>
      <c r="E25" s="392"/>
      <c r="F25" s="393"/>
    </row>
    <row r="26" spans="1:6" ht="20.25" customHeight="1" thickBot="1" x14ac:dyDescent="0.3">
      <c r="A26" s="395"/>
      <c r="B26" s="397"/>
      <c r="C26" s="107" t="s">
        <v>1666</v>
      </c>
      <c r="D26" s="107" t="s">
        <v>1667</v>
      </c>
      <c r="E26" s="107" t="s">
        <v>1668</v>
      </c>
      <c r="F26" s="400"/>
    </row>
    <row r="27" spans="1:6" ht="19.5" customHeight="1" x14ac:dyDescent="0.25">
      <c r="A27" s="395"/>
      <c r="B27" s="398"/>
      <c r="C27" s="126" t="b">
        <v>0</v>
      </c>
      <c r="D27" s="66" t="s">
        <v>1669</v>
      </c>
      <c r="E27" s="66" t="s">
        <v>1670</v>
      </c>
      <c r="F27" s="401"/>
    </row>
    <row r="28" spans="1:6" ht="19.5" customHeight="1" x14ac:dyDescent="0.25">
      <c r="A28" s="395"/>
      <c r="B28" s="398"/>
      <c r="C28" s="126" t="b">
        <v>0</v>
      </c>
      <c r="D28" s="66" t="s">
        <v>1671</v>
      </c>
      <c r="E28" s="66" t="s">
        <v>1672</v>
      </c>
      <c r="F28" s="401"/>
    </row>
    <row r="29" spans="1:6" ht="18" customHeight="1" x14ac:dyDescent="0.25">
      <c r="A29" s="395"/>
      <c r="B29" s="398"/>
      <c r="C29" s="126" t="b">
        <v>0</v>
      </c>
      <c r="D29" s="66" t="s">
        <v>1673</v>
      </c>
      <c r="E29" s="66" t="s">
        <v>1674</v>
      </c>
      <c r="F29" s="401"/>
    </row>
    <row r="30" spans="1:6" ht="18" customHeight="1" x14ac:dyDescent="0.25">
      <c r="A30" s="395"/>
      <c r="B30" s="398"/>
      <c r="C30" s="126" t="b">
        <v>0</v>
      </c>
      <c r="D30" s="66" t="s">
        <v>1675</v>
      </c>
      <c r="E30" s="66" t="s">
        <v>1676</v>
      </c>
      <c r="F30" s="401"/>
    </row>
    <row r="31" spans="1:6" ht="21" customHeight="1" x14ac:dyDescent="0.25">
      <c r="A31" s="395"/>
      <c r="B31" s="398"/>
      <c r="C31" s="126" t="b">
        <v>0</v>
      </c>
      <c r="D31" s="66" t="s">
        <v>1677</v>
      </c>
      <c r="E31" s="66" t="s">
        <v>1678</v>
      </c>
      <c r="F31" s="401"/>
    </row>
    <row r="32" spans="1:6" ht="20.25" customHeight="1" thickBot="1" x14ac:dyDescent="0.3">
      <c r="A32" s="396"/>
      <c r="B32" s="399"/>
      <c r="C32" s="126" t="b">
        <v>0</v>
      </c>
      <c r="D32" s="66" t="s">
        <v>1679</v>
      </c>
      <c r="E32" s="66" t="s">
        <v>1680</v>
      </c>
      <c r="F32" s="402"/>
    </row>
    <row r="33" spans="1:6" ht="31.5" customHeight="1" thickBot="1" x14ac:dyDescent="0.3">
      <c r="A33" s="12" t="s">
        <v>1562</v>
      </c>
      <c r="B33" s="407"/>
      <c r="C33" s="408"/>
      <c r="D33" s="106" t="s">
        <v>1564</v>
      </c>
      <c r="E33" s="409"/>
      <c r="F33" s="410"/>
    </row>
    <row r="34" spans="1:6" ht="8.25" customHeight="1" thickBot="1" x14ac:dyDescent="0.3">
      <c r="A34" s="76"/>
      <c r="B34" s="76"/>
      <c r="C34" s="76"/>
      <c r="D34" s="76"/>
      <c r="E34" s="76"/>
      <c r="F34" s="76"/>
    </row>
    <row r="35" spans="1:6" ht="15.75" thickBot="1" x14ac:dyDescent="0.3">
      <c r="A35" s="386" t="s">
        <v>1681</v>
      </c>
      <c r="B35" s="387"/>
      <c r="C35" s="387"/>
      <c r="D35" s="387"/>
      <c r="E35" s="387"/>
      <c r="F35" s="388"/>
    </row>
    <row r="36" spans="1:6" ht="20.25" customHeight="1" thickBot="1" x14ac:dyDescent="0.3">
      <c r="A36" s="12" t="s">
        <v>1682</v>
      </c>
      <c r="B36" s="124"/>
      <c r="C36" s="12" t="s">
        <v>1569</v>
      </c>
      <c r="D36" s="389"/>
      <c r="E36" s="389"/>
      <c r="F36" s="390"/>
    </row>
    <row r="37" spans="1:6" ht="30.75" thickBot="1" x14ac:dyDescent="0.3">
      <c r="A37" s="12" t="s">
        <v>1571</v>
      </c>
      <c r="B37" s="235"/>
      <c r="C37" s="12" t="s">
        <v>1573</v>
      </c>
      <c r="D37" s="222"/>
      <c r="E37" s="12" t="s">
        <v>1575</v>
      </c>
      <c r="F37" s="222"/>
    </row>
    <row r="38" spans="1:6" ht="30.75" thickBot="1" x14ac:dyDescent="0.3">
      <c r="A38" s="12" t="s">
        <v>1577</v>
      </c>
      <c r="B38" s="384"/>
      <c r="C38" s="384"/>
      <c r="D38" s="384"/>
      <c r="E38" s="12" t="s">
        <v>1581</v>
      </c>
      <c r="F38" s="236"/>
    </row>
    <row r="39" spans="1:6" ht="30.75" thickBot="1" x14ac:dyDescent="0.3">
      <c r="A39" s="12" t="s">
        <v>1583</v>
      </c>
      <c r="B39" s="236"/>
      <c r="C39" s="12" t="s">
        <v>1585</v>
      </c>
      <c r="D39" s="236"/>
      <c r="E39" s="12" t="s">
        <v>1532</v>
      </c>
      <c r="F39" s="236"/>
    </row>
    <row r="40" spans="1:6" ht="20.25" customHeight="1" thickBot="1" x14ac:dyDescent="0.3">
      <c r="A40" s="12" t="s">
        <v>1683</v>
      </c>
      <c r="B40" s="124"/>
      <c r="C40" s="12" t="s">
        <v>1569</v>
      </c>
      <c r="D40" s="389"/>
      <c r="E40" s="389"/>
      <c r="F40" s="390"/>
    </row>
    <row r="41" spans="1:6" ht="30.75" thickBot="1" x14ac:dyDescent="0.3">
      <c r="A41" s="12" t="s">
        <v>1571</v>
      </c>
      <c r="B41" s="235"/>
      <c r="C41" s="12" t="s">
        <v>1573</v>
      </c>
      <c r="D41" s="222"/>
      <c r="E41" s="12" t="s">
        <v>1575</v>
      </c>
      <c r="F41" s="222"/>
    </row>
    <row r="42" spans="1:6" ht="30.75" thickBot="1" x14ac:dyDescent="0.3">
      <c r="A42" s="12" t="s">
        <v>1577</v>
      </c>
      <c r="B42" s="384"/>
      <c r="C42" s="384"/>
      <c r="D42" s="384"/>
      <c r="E42" s="12" t="s">
        <v>1581</v>
      </c>
      <c r="F42" s="235"/>
    </row>
    <row r="43" spans="1:6" ht="30.75" thickBot="1" x14ac:dyDescent="0.3">
      <c r="A43" s="12" t="s">
        <v>1583</v>
      </c>
      <c r="B43" s="235"/>
      <c r="C43" s="12" t="s">
        <v>1585</v>
      </c>
      <c r="D43" s="235"/>
      <c r="E43" s="12" t="s">
        <v>1532</v>
      </c>
      <c r="F43" s="235"/>
    </row>
  </sheetData>
  <sheetProtection formatRows="0"/>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6BBDC745-FC2F-4091-A0FF-C4957EEA4C3A}"/>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A0E9-A586-4522-ACE2-9C6F94F6BA04}">
  <sheetPr>
    <tabColor rgb="FFFFFF00"/>
    <pageSetUpPr fitToPage="1"/>
  </sheetPr>
  <dimension ref="A1:I97"/>
  <sheetViews>
    <sheetView zoomScale="85" zoomScaleNormal="85" zoomScalePageLayoutView="60" workbookViewId="0">
      <selection activeCell="H8" sqref="H8"/>
    </sheetView>
  </sheetViews>
  <sheetFormatPr baseColWidth="10" defaultColWidth="11.42578125" defaultRowHeight="15" x14ac:dyDescent="0.25"/>
  <cols>
    <col min="1" max="1" width="9.85546875" style="112" customWidth="1"/>
    <col min="2" max="2" width="7.85546875" style="14" customWidth="1"/>
    <col min="3" max="3" width="85.85546875" customWidth="1"/>
    <col min="4" max="4" width="21.140625" customWidth="1"/>
    <col min="5" max="5" width="87.42578125" customWidth="1"/>
    <col min="6" max="6" width="37.42578125" customWidth="1"/>
    <col min="7" max="7" width="11.42578125" hidden="1" customWidth="1"/>
  </cols>
  <sheetData>
    <row r="1" spans="1:7" s="34" customFormat="1" ht="21.75" customHeight="1" thickBot="1" x14ac:dyDescent="0.3">
      <c r="A1" s="264" t="s">
        <v>1684</v>
      </c>
      <c r="B1" s="414" t="s">
        <v>1685</v>
      </c>
      <c r="C1" s="415"/>
      <c r="D1" s="415"/>
      <c r="E1" s="416"/>
      <c r="F1" s="30"/>
    </row>
    <row r="2" spans="1:7" s="32" customFormat="1" ht="59.25" customHeight="1" thickBot="1" x14ac:dyDescent="0.3">
      <c r="A2" s="109" t="s">
        <v>1686</v>
      </c>
      <c r="B2" s="62" t="s">
        <v>1687</v>
      </c>
      <c r="C2" s="64" t="s">
        <v>1688</v>
      </c>
      <c r="D2" s="275" t="s">
        <v>1689</v>
      </c>
      <c r="E2" s="276" t="s">
        <v>1690</v>
      </c>
      <c r="F2" s="277" t="s">
        <v>1691</v>
      </c>
    </row>
    <row r="3" spans="1:7" ht="30.75" customHeight="1" x14ac:dyDescent="0.25">
      <c r="A3" s="110"/>
      <c r="B3" s="54" t="s">
        <v>1692</v>
      </c>
      <c r="C3" s="278" t="s">
        <v>1693</v>
      </c>
      <c r="D3" s="77" t="str">
        <f>IF(COUNTIF(D4:D5,"NO CUMPLE")&gt;0,"NO CUMPLE CONDICIÓN",IF(COUNTIF(D4:D5,"CUMPLE")=0,"NO APLICA","CUMPLE"))</f>
        <v>NO APLICA</v>
      </c>
      <c r="E3" s="223" t="str">
        <f>CONCATENATE(IF(D4="NO CUMPLE",CONCATENATE(E4," / "),""),IF(D5="NO CUMPLE",CONCATENATE(E5," / "),""))</f>
        <v/>
      </c>
      <c r="F3" s="279" t="s">
        <v>1694</v>
      </c>
      <c r="G3" s="14">
        <f>IF(D3="CUMPLE",1,IF(D3="NO CUMPLE CONDICIÓN",2,3))</f>
        <v>3</v>
      </c>
    </row>
    <row r="4" spans="1:7" ht="63" customHeight="1" x14ac:dyDescent="0.25">
      <c r="A4" s="111" t="s">
        <v>1695</v>
      </c>
      <c r="B4" s="55" t="s">
        <v>1696</v>
      </c>
      <c r="C4" s="56" t="s">
        <v>1697</v>
      </c>
      <c r="D4" s="342"/>
      <c r="E4" s="233"/>
      <c r="F4" s="240" t="s">
        <v>1698</v>
      </c>
      <c r="G4" s="14"/>
    </row>
    <row r="5" spans="1:7" ht="101.25" x14ac:dyDescent="0.25">
      <c r="A5" s="111" t="s">
        <v>1695</v>
      </c>
      <c r="B5" s="55" t="s">
        <v>1699</v>
      </c>
      <c r="C5" s="56" t="s">
        <v>1700</v>
      </c>
      <c r="D5" s="342"/>
      <c r="E5" s="233"/>
      <c r="F5" s="240" t="s">
        <v>1698</v>
      </c>
      <c r="G5" s="14"/>
    </row>
    <row r="6" spans="1:7" ht="35.25" customHeight="1" x14ac:dyDescent="0.25">
      <c r="B6" s="58" t="s">
        <v>1701</v>
      </c>
      <c r="C6" s="280" t="s">
        <v>1702</v>
      </c>
      <c r="D6" s="78" t="str">
        <f>IF(COUNTIF(D7:D7,"NO CUMPLE")&gt;0,"NO CUMPLE CONDICIÓN",IF(COUNTIF(D7:D7,"CUMPLE")=0,"NO APLICA","CUMPLE"))</f>
        <v>NO APLICA</v>
      </c>
      <c r="E6" s="73" t="str">
        <f>CONCATENATE(IF(D7="NO CUMPLE",CONCATENATE(E7," / "),""))</f>
        <v/>
      </c>
      <c r="F6" s="281" t="s">
        <v>1703</v>
      </c>
      <c r="G6" s="14">
        <f t="shared" ref="G6:G58" si="0">IF(D6="CUMPLE",1,IF(D6="NO CUMPLE CONDICIÓN",2,3))</f>
        <v>3</v>
      </c>
    </row>
    <row r="7" spans="1:7" ht="66" customHeight="1" x14ac:dyDescent="0.25">
      <c r="A7" s="111" t="s">
        <v>1695</v>
      </c>
      <c r="B7" s="55" t="s">
        <v>1704</v>
      </c>
      <c r="C7" s="56" t="s">
        <v>1705</v>
      </c>
      <c r="D7" s="342"/>
      <c r="E7" s="233"/>
      <c r="F7" s="240" t="s">
        <v>1706</v>
      </c>
      <c r="G7" s="14"/>
    </row>
    <row r="8" spans="1:7" ht="33.75" customHeight="1" x14ac:dyDescent="0.25">
      <c r="B8" s="58" t="s">
        <v>1707</v>
      </c>
      <c r="C8" s="280" t="s">
        <v>1708</v>
      </c>
      <c r="D8" s="78" t="str">
        <f>IF(COUNTIF(D9:D9,"NO CUMPLE")&gt;0,"NO CUMPLE CONDICIÓN",IF(COUNTIF(D9:D9,"CUMPLE")=0,"NO APLICA","CUMPLE"))</f>
        <v>NO APLICA</v>
      </c>
      <c r="E8" s="73" t="str">
        <f>CONCATENATE(IF(D9="NO CUMPLE",CONCATENATE(E9," / "),""))</f>
        <v/>
      </c>
      <c r="F8" s="281" t="s">
        <v>1709</v>
      </c>
      <c r="G8" s="14">
        <f t="shared" si="0"/>
        <v>3</v>
      </c>
    </row>
    <row r="9" spans="1:7" ht="63.75" customHeight="1" x14ac:dyDescent="0.25">
      <c r="A9" s="111" t="s">
        <v>1695</v>
      </c>
      <c r="B9" s="55" t="s">
        <v>1710</v>
      </c>
      <c r="C9" s="56" t="s">
        <v>1711</v>
      </c>
      <c r="D9" s="342"/>
      <c r="E9" s="233"/>
      <c r="F9" s="240" t="s">
        <v>1706</v>
      </c>
      <c r="G9" s="14"/>
    </row>
    <row r="10" spans="1:7" ht="33.950000000000003" customHeight="1" x14ac:dyDescent="0.25">
      <c r="B10" s="58" t="s">
        <v>1712</v>
      </c>
      <c r="C10" s="280" t="s">
        <v>1713</v>
      </c>
      <c r="D10" s="78" t="str">
        <f>IF(COUNTIF(D11:D11,"NO CUMPLE")&gt;0,"NO CUMPLE CONDICIÓN",IF(COUNTIF(D11:D11,"CUMPLE")=0,"NO APLICA","CUMPLE"))</f>
        <v>NO APLICA</v>
      </c>
      <c r="E10" s="73" t="str">
        <f>CONCATENATE(IF(D11="NO CUMPLE",CONCATENATE(E11," / "),""))</f>
        <v/>
      </c>
      <c r="F10" s="281" t="s">
        <v>1714</v>
      </c>
      <c r="G10" s="14">
        <f t="shared" si="0"/>
        <v>3</v>
      </c>
    </row>
    <row r="11" spans="1:7" ht="33.950000000000003" customHeight="1" x14ac:dyDescent="0.25">
      <c r="A11" s="111" t="s">
        <v>1695</v>
      </c>
      <c r="B11" s="55" t="s">
        <v>1715</v>
      </c>
      <c r="C11" s="56" t="s">
        <v>1716</v>
      </c>
      <c r="D11" s="342"/>
      <c r="E11" s="233"/>
      <c r="F11" s="240" t="s">
        <v>1714</v>
      </c>
      <c r="G11" s="14"/>
    </row>
    <row r="12" spans="1:7" ht="33" customHeight="1" x14ac:dyDescent="0.25">
      <c r="B12" s="58" t="s">
        <v>1717</v>
      </c>
      <c r="C12" s="282" t="s">
        <v>1718</v>
      </c>
      <c r="D12" s="78" t="str">
        <f>IF(COUNTIF(D13:D23,"NO CUMPLE")&gt;0,"NO CUMPLE CONDICIÓN",IF(COUNTIF(D13:D23,"CUMPLE")=0,"NO APLICA","CUMPLE"))</f>
        <v>NO APLICA</v>
      </c>
      <c r="E12" s="73"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"),""),IF(D22="NO CUMPLE",CONCATENATE(E22," / "),""),IF(D23="NO CUMPLE",CONCATENATE(E23," / "),""))</f>
        <v/>
      </c>
      <c r="F12" s="281" t="s">
        <v>1719</v>
      </c>
      <c r="G12" s="14">
        <f t="shared" si="0"/>
        <v>3</v>
      </c>
    </row>
    <row r="13" spans="1:7" ht="25.5" customHeight="1" x14ac:dyDescent="0.25">
      <c r="A13" s="111" t="s">
        <v>1695</v>
      </c>
      <c r="B13" s="55" t="s">
        <v>1720</v>
      </c>
      <c r="C13" s="60" t="s">
        <v>1721</v>
      </c>
      <c r="D13" s="342"/>
      <c r="E13" s="233"/>
      <c r="F13" s="240" t="s">
        <v>1722</v>
      </c>
      <c r="G13" s="14"/>
    </row>
    <row r="14" spans="1:7" ht="28.5" customHeight="1" x14ac:dyDescent="0.25">
      <c r="A14" s="111" t="s">
        <v>1695</v>
      </c>
      <c r="B14" s="55" t="s">
        <v>1723</v>
      </c>
      <c r="C14" s="60" t="s">
        <v>1724</v>
      </c>
      <c r="D14" s="342"/>
      <c r="E14" s="233"/>
      <c r="F14" s="240" t="s">
        <v>1722</v>
      </c>
      <c r="G14" s="14"/>
    </row>
    <row r="15" spans="1:7" ht="34.35" customHeight="1" x14ac:dyDescent="0.25">
      <c r="A15" s="111" t="s">
        <v>1695</v>
      </c>
      <c r="B15" s="55" t="s">
        <v>1725</v>
      </c>
      <c r="C15" s="60" t="s">
        <v>1726</v>
      </c>
      <c r="D15" s="342"/>
      <c r="E15" s="233"/>
      <c r="F15" s="240" t="s">
        <v>1722</v>
      </c>
      <c r="G15" s="14"/>
    </row>
    <row r="16" spans="1:7" ht="31.5" customHeight="1" x14ac:dyDescent="0.25">
      <c r="A16" s="111" t="s">
        <v>1695</v>
      </c>
      <c r="B16" s="55" t="s">
        <v>1727</v>
      </c>
      <c r="C16" s="60" t="s">
        <v>1728</v>
      </c>
      <c r="D16" s="342"/>
      <c r="E16" s="233"/>
      <c r="F16" s="240" t="s">
        <v>1722</v>
      </c>
      <c r="G16" s="14"/>
    </row>
    <row r="17" spans="1:9" ht="33" customHeight="1" x14ac:dyDescent="0.25">
      <c r="A17" s="111" t="s">
        <v>1695</v>
      </c>
      <c r="B17" s="55" t="s">
        <v>1729</v>
      </c>
      <c r="C17" s="60" t="s">
        <v>1730</v>
      </c>
      <c r="D17" s="342"/>
      <c r="E17" s="233"/>
      <c r="F17" s="240" t="s">
        <v>1722</v>
      </c>
      <c r="G17" s="14"/>
    </row>
    <row r="18" spans="1:9" ht="33" customHeight="1" x14ac:dyDescent="0.25">
      <c r="A18" s="111" t="s">
        <v>1695</v>
      </c>
      <c r="B18" s="55" t="s">
        <v>1731</v>
      </c>
      <c r="C18" s="60" t="s">
        <v>1732</v>
      </c>
      <c r="D18" s="342"/>
      <c r="E18" s="233"/>
      <c r="F18" s="240" t="s">
        <v>1722</v>
      </c>
      <c r="G18" s="14"/>
    </row>
    <row r="19" spans="1:9" ht="128.44999999999999" customHeight="1" x14ac:dyDescent="0.25">
      <c r="A19" s="111" t="s">
        <v>1695</v>
      </c>
      <c r="B19" s="55" t="s">
        <v>1733</v>
      </c>
      <c r="C19" s="60" t="s">
        <v>1734</v>
      </c>
      <c r="D19" s="342"/>
      <c r="E19" s="233"/>
      <c r="F19" s="240" t="s">
        <v>1722</v>
      </c>
      <c r="G19" s="14"/>
    </row>
    <row r="20" spans="1:9" ht="36.6" customHeight="1" x14ac:dyDescent="0.25">
      <c r="A20" s="111" t="s">
        <v>1695</v>
      </c>
      <c r="B20" s="55" t="s">
        <v>1735</v>
      </c>
      <c r="C20" s="60" t="s">
        <v>1736</v>
      </c>
      <c r="D20" s="342"/>
      <c r="E20" s="233"/>
      <c r="F20" s="240" t="s">
        <v>1722</v>
      </c>
      <c r="G20" s="14"/>
    </row>
    <row r="21" spans="1:9" ht="41.1" customHeight="1" x14ac:dyDescent="0.25">
      <c r="A21" s="111" t="s">
        <v>1695</v>
      </c>
      <c r="B21" s="55" t="s">
        <v>1737</v>
      </c>
      <c r="C21" s="60" t="s">
        <v>1738</v>
      </c>
      <c r="D21" s="132"/>
      <c r="E21" s="233"/>
      <c r="F21" s="283" t="s">
        <v>1739</v>
      </c>
      <c r="G21" s="14"/>
      <c r="I21" s="32"/>
    </row>
    <row r="22" spans="1:9" ht="41.1" customHeight="1" x14ac:dyDescent="0.25">
      <c r="A22" s="111" t="s">
        <v>1695</v>
      </c>
      <c r="B22" s="55" t="s">
        <v>1740</v>
      </c>
      <c r="C22" s="60" t="s">
        <v>1741</v>
      </c>
      <c r="D22" s="132"/>
      <c r="E22" s="233"/>
      <c r="F22" s="283" t="s">
        <v>1739</v>
      </c>
      <c r="G22" s="14"/>
      <c r="I22" s="32"/>
    </row>
    <row r="23" spans="1:9" ht="33" customHeight="1" x14ac:dyDescent="0.25">
      <c r="A23" s="111" t="s">
        <v>1695</v>
      </c>
      <c r="B23" s="55" t="s">
        <v>1742</v>
      </c>
      <c r="C23" s="60" t="s">
        <v>1743</v>
      </c>
      <c r="D23" s="342"/>
      <c r="E23" s="233"/>
      <c r="F23" s="240" t="s">
        <v>1722</v>
      </c>
      <c r="G23" s="14"/>
    </row>
    <row r="24" spans="1:9" ht="36.75" customHeight="1" x14ac:dyDescent="0.25">
      <c r="B24" s="284" t="s">
        <v>1744</v>
      </c>
      <c r="C24" s="285" t="s">
        <v>1745</v>
      </c>
      <c r="D24" s="78" t="str">
        <f>IF(COUNTIF(D27:D35,"NO CUMPLE")&gt;0,"NO CUMPLE CONDICIÓN",IF(COUNTIF(D27:D35,"CUMPLE")=0,"NO APLICA","CUMPLE"))</f>
        <v>NO APLICA</v>
      </c>
      <c r="E24" s="73" t="str">
        <f>CONCATENATE(IF(D27="NO CUMPLE",CONCATENATE(E27," / "),""),IF(D28="NO CUMPLE",CONCATENATE(E28," / "),""),IF(D29="NO CUMPLE",CONCATENATE(E29," / "),""),IF(D30="NO CUMPLE",CONCATENATE(E30," / "),""),IF(D31="NO CUMPLE",CONCATENATE(E31," / "),""),IF(D32="NO CUMPLE",CONCATENATE(E32," / "),""),IF(D33="NO CUMPLE",CONCATENATE(E33," / "),""),IF(D34="NO CUMPLE",CONCATENATE(E34," / "),""),IF(D35="NO CUMPLE",CONCATENATE(E35," / "),""))</f>
        <v/>
      </c>
      <c r="F24" s="286" t="s">
        <v>1746</v>
      </c>
      <c r="G24" s="14">
        <f t="shared" si="0"/>
        <v>3</v>
      </c>
    </row>
    <row r="25" spans="1:9" ht="36.75" customHeight="1" x14ac:dyDescent="0.25">
      <c r="B25" s="284" t="s">
        <v>1744</v>
      </c>
      <c r="C25" s="285" t="s">
        <v>1745</v>
      </c>
      <c r="D25" s="78" t="str">
        <f>IF(COUNTIF(D36:D43,"NO CUMPLE")&gt;0,"NO CUMPLE CONDICIÓN",IF(COUNTIF(D36:D43,"CUMPLE")=0,"NO APLICA","CUMPLE"))</f>
        <v>NO APLICA</v>
      </c>
      <c r="E25" s="73" t="str">
        <f>CONCATENATE(IF(D36="NO CUMPLE",CONCATENATE(E36," / "),""),IF(D37="NO CUMPLE",CONCATENATE(E37," / "),""),IF(D38="NO CUMPLE",CONCATENATE(E38," / "),""),IF(D39="NO CUMPLE",CONCATENATE(E39," / "),""),IF(D40="NO CUMPLE",CONCATENATE(E40," / "),""),IF(D41="NO CUMPLE",CONCATENATE(E41," / "),""),IF(D42="NO CUMPLE",CONCATENATE(E42," / "),""),IF(D43="NO CUMPLE",CONCATENATE(E43," / "),""))</f>
        <v/>
      </c>
      <c r="F25" s="286" t="s">
        <v>1746</v>
      </c>
      <c r="G25" s="14">
        <f t="shared" si="0"/>
        <v>3</v>
      </c>
    </row>
    <row r="26" spans="1:9" ht="36.75" customHeight="1" x14ac:dyDescent="0.25">
      <c r="B26" s="284" t="s">
        <v>1744</v>
      </c>
      <c r="C26" s="285" t="s">
        <v>1745</v>
      </c>
      <c r="D26" s="78" t="str">
        <f>IF(COUNTIF(D44:D51,"NO CUMPLE")&gt;0,"NO CUMPLE CONDICIÓN",IF(COUNTIF(D44:D51,"CUMPLE")=0,"NO APLICA","CUMPLE"))</f>
        <v>NO APLICA</v>
      </c>
      <c r="E26" s="73" t="str">
        <f>CONCATENATE(IF(D44="NO CUMPLE",CONCATENATE(E44," / "),""),IF(D45="NO CUMPLE",CONCATENATE(E45," / "),""),IF(D46="NO CUMPLE",CONCATENATE(E46," / "),""),IF(D47="NO CUMPLE",CONCATENATE(E47," / "),""),IF(D48="NO CUMPLE",CONCATENATE(E48," / "),""),IF(D49="NO CUMPLE",CONCATENATE(E49," / "),""),IF(D50="NO CUMPLE",CONCATENATE(E50," / "),""),IF(D51="NO CUMPLE",CONCATENATE(E51," / "),""))</f>
        <v/>
      </c>
      <c r="F26" s="286" t="s">
        <v>1746</v>
      </c>
      <c r="G26" s="14">
        <f t="shared" si="0"/>
        <v>3</v>
      </c>
    </row>
    <row r="27" spans="1:9" ht="27" customHeight="1" x14ac:dyDescent="0.25">
      <c r="A27" s="111" t="s">
        <v>1695</v>
      </c>
      <c r="B27" s="55" t="s">
        <v>1747</v>
      </c>
      <c r="C27" s="60" t="s">
        <v>1748</v>
      </c>
      <c r="D27" s="342"/>
      <c r="E27" s="233"/>
      <c r="F27" s="240" t="s">
        <v>1749</v>
      </c>
      <c r="G27" s="14"/>
    </row>
    <row r="28" spans="1:9" ht="47.25" customHeight="1" x14ac:dyDescent="0.25">
      <c r="A28" s="111" t="s">
        <v>1695</v>
      </c>
      <c r="B28" s="55" t="s">
        <v>1750</v>
      </c>
      <c r="C28" s="60" t="s">
        <v>1751</v>
      </c>
      <c r="D28" s="342"/>
      <c r="E28" s="233"/>
      <c r="F28" s="240" t="s">
        <v>1749</v>
      </c>
      <c r="G28" s="14"/>
    </row>
    <row r="29" spans="1:9" ht="32.25" customHeight="1" x14ac:dyDescent="0.25">
      <c r="A29" s="111" t="s">
        <v>1695</v>
      </c>
      <c r="B29" s="55" t="s">
        <v>1752</v>
      </c>
      <c r="C29" s="60" t="s">
        <v>1753</v>
      </c>
      <c r="D29" s="342"/>
      <c r="E29" s="233"/>
      <c r="F29" s="240" t="s">
        <v>1749</v>
      </c>
      <c r="G29" s="14"/>
    </row>
    <row r="30" spans="1:9" ht="57" customHeight="1" x14ac:dyDescent="0.25">
      <c r="A30" s="111" t="s">
        <v>1695</v>
      </c>
      <c r="B30" s="55" t="s">
        <v>1754</v>
      </c>
      <c r="C30" s="60" t="s">
        <v>1755</v>
      </c>
      <c r="D30" s="342"/>
      <c r="E30" s="233"/>
      <c r="F30" s="240" t="s">
        <v>1749</v>
      </c>
      <c r="G30" s="14"/>
    </row>
    <row r="31" spans="1:9" ht="57.75" customHeight="1" x14ac:dyDescent="0.25">
      <c r="A31" s="111" t="s">
        <v>1695</v>
      </c>
      <c r="B31" s="55" t="s">
        <v>1756</v>
      </c>
      <c r="C31" s="60" t="s">
        <v>1757</v>
      </c>
      <c r="D31" s="342"/>
      <c r="E31" s="233"/>
      <c r="F31" s="240" t="s">
        <v>1749</v>
      </c>
      <c r="G31" s="14"/>
    </row>
    <row r="32" spans="1:9" ht="27.75" customHeight="1" x14ac:dyDescent="0.25">
      <c r="A32" s="111" t="s">
        <v>1695</v>
      </c>
      <c r="B32" s="55" t="s">
        <v>1758</v>
      </c>
      <c r="C32" s="60" t="s">
        <v>1759</v>
      </c>
      <c r="D32" s="342"/>
      <c r="E32" s="233"/>
      <c r="F32" s="240" t="s">
        <v>1749</v>
      </c>
      <c r="G32" s="14"/>
    </row>
    <row r="33" spans="1:7" ht="36.75" customHeight="1" x14ac:dyDescent="0.25">
      <c r="A33" s="111" t="s">
        <v>1695</v>
      </c>
      <c r="B33" s="55" t="s">
        <v>1760</v>
      </c>
      <c r="C33" s="60" t="s">
        <v>1761</v>
      </c>
      <c r="D33" s="342"/>
      <c r="E33" s="233"/>
      <c r="F33" s="240" t="s">
        <v>1749</v>
      </c>
      <c r="G33" s="14"/>
    </row>
    <row r="34" spans="1:7" ht="52.7" customHeight="1" x14ac:dyDescent="0.25">
      <c r="A34" s="111" t="s">
        <v>1695</v>
      </c>
      <c r="B34" s="55" t="s">
        <v>1762</v>
      </c>
      <c r="C34" s="60" t="s">
        <v>1763</v>
      </c>
      <c r="D34" s="342"/>
      <c r="E34" s="233"/>
      <c r="F34" s="240" t="s">
        <v>1749</v>
      </c>
      <c r="G34" s="14"/>
    </row>
    <row r="35" spans="1:7" ht="45" customHeight="1" x14ac:dyDescent="0.25">
      <c r="A35" s="111" t="s">
        <v>1695</v>
      </c>
      <c r="B35" s="55" t="s">
        <v>1764</v>
      </c>
      <c r="C35" s="60" t="s">
        <v>1765</v>
      </c>
      <c r="D35" s="342"/>
      <c r="E35" s="233"/>
      <c r="F35" s="240" t="s">
        <v>1749</v>
      </c>
      <c r="G35" s="14"/>
    </row>
    <row r="36" spans="1:7" ht="37.5" customHeight="1" x14ac:dyDescent="0.25">
      <c r="A36" s="111" t="s">
        <v>1695</v>
      </c>
      <c r="B36" s="55" t="s">
        <v>1766</v>
      </c>
      <c r="C36" s="60" t="s">
        <v>1767</v>
      </c>
      <c r="D36" s="342"/>
      <c r="E36" s="233"/>
      <c r="F36" s="240" t="s">
        <v>1749</v>
      </c>
      <c r="G36" s="14"/>
    </row>
    <row r="37" spans="1:7" ht="60" customHeight="1" x14ac:dyDescent="0.25">
      <c r="A37" s="111" t="s">
        <v>1695</v>
      </c>
      <c r="B37" s="55" t="s">
        <v>1768</v>
      </c>
      <c r="C37" s="60" t="s">
        <v>1769</v>
      </c>
      <c r="D37" s="342"/>
      <c r="E37" s="233"/>
      <c r="F37" s="240" t="s">
        <v>1749</v>
      </c>
      <c r="G37" s="14"/>
    </row>
    <row r="38" spans="1:7" ht="87.6" customHeight="1" x14ac:dyDescent="0.25">
      <c r="A38" s="111" t="s">
        <v>1695</v>
      </c>
      <c r="B38" s="55" t="s">
        <v>1770</v>
      </c>
      <c r="C38" s="60" t="s">
        <v>1771</v>
      </c>
      <c r="D38" s="342"/>
      <c r="E38" s="233"/>
      <c r="F38" s="240" t="s">
        <v>1749</v>
      </c>
      <c r="G38" s="14"/>
    </row>
    <row r="39" spans="1:7" ht="42.75" customHeight="1" x14ac:dyDescent="0.25">
      <c r="A39" s="111" t="s">
        <v>1695</v>
      </c>
      <c r="B39" s="55" t="s">
        <v>1772</v>
      </c>
      <c r="C39" s="60" t="s">
        <v>1773</v>
      </c>
      <c r="D39" s="342"/>
      <c r="E39" s="233"/>
      <c r="F39" s="240" t="s">
        <v>1749</v>
      </c>
      <c r="G39" s="14"/>
    </row>
    <row r="40" spans="1:7" ht="39" customHeight="1" x14ac:dyDescent="0.25">
      <c r="A40" s="111" t="s">
        <v>1695</v>
      </c>
      <c r="B40" s="55" t="s">
        <v>1774</v>
      </c>
      <c r="C40" s="60" t="s">
        <v>1775</v>
      </c>
      <c r="D40" s="342"/>
      <c r="E40" s="233"/>
      <c r="F40" s="240" t="s">
        <v>1749</v>
      </c>
      <c r="G40" s="14"/>
    </row>
    <row r="41" spans="1:7" ht="33.75" customHeight="1" x14ac:dyDescent="0.25">
      <c r="A41" s="111" t="s">
        <v>1695</v>
      </c>
      <c r="B41" s="55" t="s">
        <v>1776</v>
      </c>
      <c r="C41" s="60" t="s">
        <v>1777</v>
      </c>
      <c r="D41" s="342"/>
      <c r="E41" s="233"/>
      <c r="F41" s="240" t="s">
        <v>1749</v>
      </c>
      <c r="G41" s="14"/>
    </row>
    <row r="42" spans="1:7" ht="35.25" customHeight="1" x14ac:dyDescent="0.25">
      <c r="A42" s="111" t="s">
        <v>1695</v>
      </c>
      <c r="B42" s="55" t="s">
        <v>1778</v>
      </c>
      <c r="C42" s="60" t="s">
        <v>1779</v>
      </c>
      <c r="D42" s="342"/>
      <c r="E42" s="233"/>
      <c r="F42" s="240" t="s">
        <v>1780</v>
      </c>
      <c r="G42" s="14"/>
    </row>
    <row r="43" spans="1:7" ht="209.25" customHeight="1" x14ac:dyDescent="0.25">
      <c r="A43" s="111" t="s">
        <v>1695</v>
      </c>
      <c r="B43" s="55" t="s">
        <v>1781</v>
      </c>
      <c r="C43" s="60" t="s">
        <v>1782</v>
      </c>
      <c r="D43" s="342"/>
      <c r="E43" s="233"/>
      <c r="F43" s="240" t="s">
        <v>1783</v>
      </c>
      <c r="G43" s="14"/>
    </row>
    <row r="44" spans="1:7" ht="32.450000000000003" customHeight="1" x14ac:dyDescent="0.25">
      <c r="A44" s="111" t="s">
        <v>1695</v>
      </c>
      <c r="B44" s="55" t="s">
        <v>1784</v>
      </c>
      <c r="C44" s="60" t="s">
        <v>1785</v>
      </c>
      <c r="D44" s="342"/>
      <c r="E44" s="233"/>
      <c r="F44" s="240" t="s">
        <v>1749</v>
      </c>
      <c r="G44" s="14"/>
    </row>
    <row r="45" spans="1:7" ht="36.75" customHeight="1" x14ac:dyDescent="0.25">
      <c r="A45" s="111" t="s">
        <v>1695</v>
      </c>
      <c r="B45" s="55" t="s">
        <v>1786</v>
      </c>
      <c r="C45" s="60" t="s">
        <v>1787</v>
      </c>
      <c r="D45" s="342"/>
      <c r="E45" s="233"/>
      <c r="F45" s="240" t="s">
        <v>1749</v>
      </c>
      <c r="G45" s="14"/>
    </row>
    <row r="46" spans="1:7" ht="28.5" customHeight="1" x14ac:dyDescent="0.25">
      <c r="A46" s="111" t="s">
        <v>1695</v>
      </c>
      <c r="B46" s="55" t="s">
        <v>1788</v>
      </c>
      <c r="C46" s="60" t="s">
        <v>1789</v>
      </c>
      <c r="D46" s="342"/>
      <c r="E46" s="233"/>
      <c r="F46" s="240" t="s">
        <v>1749</v>
      </c>
      <c r="G46" s="14"/>
    </row>
    <row r="47" spans="1:7" ht="32.25" customHeight="1" x14ac:dyDescent="0.25">
      <c r="A47" s="111" t="s">
        <v>1695</v>
      </c>
      <c r="B47" s="55" t="s">
        <v>1790</v>
      </c>
      <c r="C47" s="60" t="s">
        <v>1791</v>
      </c>
      <c r="D47" s="342"/>
      <c r="E47" s="233"/>
      <c r="F47" s="240" t="s">
        <v>1749</v>
      </c>
      <c r="G47" s="14"/>
    </row>
    <row r="48" spans="1:7" ht="41.25" customHeight="1" x14ac:dyDescent="0.25">
      <c r="A48" s="111" t="s">
        <v>1695</v>
      </c>
      <c r="B48" s="55" t="s">
        <v>1792</v>
      </c>
      <c r="C48" s="69" t="s">
        <v>1793</v>
      </c>
      <c r="D48" s="342"/>
      <c r="E48" s="233"/>
      <c r="F48" s="240" t="s">
        <v>1749</v>
      </c>
      <c r="G48" s="14"/>
    </row>
    <row r="49" spans="1:7" ht="41.25" customHeight="1" x14ac:dyDescent="0.25">
      <c r="A49" s="111"/>
      <c r="B49" s="55" t="s">
        <v>1794</v>
      </c>
      <c r="C49" s="69" t="s">
        <v>2816</v>
      </c>
      <c r="D49" s="342"/>
      <c r="E49" s="233"/>
      <c r="F49" s="240" t="s">
        <v>1749</v>
      </c>
      <c r="G49" s="14"/>
    </row>
    <row r="50" spans="1:7" ht="38.25" customHeight="1" x14ac:dyDescent="0.25">
      <c r="A50" s="111" t="s">
        <v>1695</v>
      </c>
      <c r="B50" s="55" t="s">
        <v>1797</v>
      </c>
      <c r="C50" s="60" t="s">
        <v>1795</v>
      </c>
      <c r="D50" s="342"/>
      <c r="E50" s="233"/>
      <c r="F50" s="240" t="s">
        <v>1796</v>
      </c>
      <c r="G50" s="14"/>
    </row>
    <row r="51" spans="1:7" ht="30.75" customHeight="1" x14ac:dyDescent="0.25">
      <c r="A51" s="111" t="s">
        <v>1695</v>
      </c>
      <c r="B51" s="55" t="s">
        <v>2817</v>
      </c>
      <c r="C51" s="60" t="s">
        <v>1798</v>
      </c>
      <c r="D51" s="342"/>
      <c r="E51" s="233"/>
      <c r="F51" s="240" t="s">
        <v>1749</v>
      </c>
      <c r="G51" s="14"/>
    </row>
    <row r="52" spans="1:7" ht="38.25" customHeight="1" x14ac:dyDescent="0.25">
      <c r="A52" s="287" t="s">
        <v>1799</v>
      </c>
      <c r="B52" s="58" t="s">
        <v>1800</v>
      </c>
      <c r="C52" s="282" t="s">
        <v>1801</v>
      </c>
      <c r="D52" s="78" t="str">
        <f>IF(COUNTIF(D53:D54,"NO CUMPLE")&gt;0,"NO CUMPLE CONDICIÓN",IF(COUNTIF(D53:D53,"CUMPLE")=0,"NO APLICA","CUMPLE"))</f>
        <v>NO APLICA</v>
      </c>
      <c r="E52" s="73" t="str">
        <f>CONCATENATE(IF(D53="NO CUMPLE",CONCATENATE(E53," "),""),IF(D54="NO CUMPLE",CONCATENATE(E54," "),""))</f>
        <v/>
      </c>
      <c r="F52" s="281" t="s">
        <v>1802</v>
      </c>
      <c r="G52" s="14">
        <f t="shared" si="0"/>
        <v>3</v>
      </c>
    </row>
    <row r="53" spans="1:7" ht="136.5" customHeight="1" x14ac:dyDescent="0.25">
      <c r="A53" s="111" t="s">
        <v>1695</v>
      </c>
      <c r="B53" s="55" t="s">
        <v>1803</v>
      </c>
      <c r="C53" s="60" t="s">
        <v>1804</v>
      </c>
      <c r="D53" s="342"/>
      <c r="E53" s="233"/>
      <c r="F53" s="240" t="s">
        <v>1805</v>
      </c>
      <c r="G53" s="14"/>
    </row>
    <row r="54" spans="1:7" ht="61.5" customHeight="1" x14ac:dyDescent="0.25">
      <c r="A54" s="111" t="s">
        <v>1695</v>
      </c>
      <c r="B54" s="55" t="s">
        <v>1806</v>
      </c>
      <c r="C54" s="60" t="s">
        <v>1807</v>
      </c>
      <c r="D54" s="342"/>
      <c r="E54" s="233"/>
      <c r="F54" s="240" t="s">
        <v>1805</v>
      </c>
      <c r="G54" s="14"/>
    </row>
    <row r="55" spans="1:7" s="14" customFormat="1" ht="60" customHeight="1" x14ac:dyDescent="0.25">
      <c r="A55" s="110"/>
      <c r="B55" s="284" t="s">
        <v>1808</v>
      </c>
      <c r="C55" s="285" t="s">
        <v>1809</v>
      </c>
      <c r="D55" s="78" t="str">
        <f>IF(COUNTIF(D59:D67,"NO CUMPLE")&gt;0,"NO CUMPLE CONDICIÓN",IF(COUNTIF(D59:D67,"CUMPLE")=0,"NO APLICA","CUMPLE"))</f>
        <v>NO APLICA</v>
      </c>
      <c r="E55" s="272" t="str">
        <f>CONCATENATE(IF(D59="NO CUMPLE",CONCATENATE(E59," / "),""),IF(D60="NO CUMPLE",CONCATENATE(E60," / "),""),IF(D61="NO CUMPLE",CONCATENATE(E61," / "),""),IF(D62="NO CUMPLE",CONCATENATE(E62," / "),""),IF(D63="NO CUMPLE",CONCATENATE(E63," / "),""),IF(D64="NO CUMPLE",CONCATENATE(E64," / "),""),IF(D65="NO CUMPLE",CONCATENATE(E65," / "),""),IF(D66="NO CUMPLE",CONCATENATE(E66," / "),""),IF(D67="NO CUMPLE",CONCATENATE(E67," / "),""))</f>
        <v/>
      </c>
      <c r="F55" s="286" t="s">
        <v>1810</v>
      </c>
      <c r="G55" s="14">
        <f t="shared" si="0"/>
        <v>3</v>
      </c>
    </row>
    <row r="56" spans="1:7" s="14" customFormat="1" ht="60" customHeight="1" x14ac:dyDescent="0.25">
      <c r="A56" s="110"/>
      <c r="B56" s="284" t="s">
        <v>1808</v>
      </c>
      <c r="C56" s="285" t="s">
        <v>1809</v>
      </c>
      <c r="D56" s="78" t="str">
        <f>IF(COUNTIF(D68:D76,"NO CUMPLE")&gt;0,"NO CUMPLE CONDICIÓN",IF(COUNTIF(D68:D76,"CUMPLE")=0,"NO APLICA","CUMPLE"))</f>
        <v>NO APLICA</v>
      </c>
      <c r="E56" s="272" t="str">
        <f>CONCATENATE(IF(D68="NO CUMPLE",CONCATENATE(E68," / "),""),IF(D69="NO CUMPLE",CONCATENATE(E69," / "),""),IF(D71="NO CUMPLE",CONCATENATE(E71," / "),""),IF(D70="NO CUMPLE",CONCATENATE(E70," / "),""),IF(D72="NO CUMPLE",CONCATENATE(E72," / "),""),IF(D73="NO CUMPLE",CONCATENATE(E73," / "),""),IF(D74="NO CUMPLE",CONCATENATE(E74," / "),""),IF(D75="NO CUMPLE",CONCATENATE(E75," / "),""),IF(D76="NO CUMPLE",CONCATENATE(E76," / "),""))</f>
        <v/>
      </c>
      <c r="F56" s="286" t="s">
        <v>1810</v>
      </c>
      <c r="G56" s="14">
        <f t="shared" si="0"/>
        <v>3</v>
      </c>
    </row>
    <row r="57" spans="1:7" s="14" customFormat="1" ht="60" customHeight="1" x14ac:dyDescent="0.25">
      <c r="A57" s="110"/>
      <c r="B57" s="284" t="s">
        <v>1808</v>
      </c>
      <c r="C57" s="285" t="s">
        <v>1809</v>
      </c>
      <c r="D57" s="78" t="str">
        <f>IF(COUNTIF(D77:D85,"NO CUMPLE")&gt;0,"NO CUMPLE CONDICIÓN",IF(COUNTIF(D77:D85,"CUMPLE")=0,"NO APLICA","CUMPLE"))</f>
        <v>NO APLICA</v>
      </c>
      <c r="E57" s="272" t="str">
        <f>CONCATENATE(IF(D77="NO CUMPLE",CONCATENATE(E77," / "),""),IF(D78="NO CUMPLE",CONCATENATE(E78," / "),""),IF(D79="NO CUMPLE",CONCATENATE(E79," / "),""),IF(D80="NO CUMPLE",CONCATENATE(E80," / "),""),IF(D81="NO CUMPLE",CONCATENATE(E81," / "),""),IF(D82="NO CUMPLE",CONCATENATE(E82," / "),""),IF(D83="NO CUMPLE",CONCATENATE(E83," / "),""),IF(D84="NO CUMPLE",CONCATENATE(E84," / "),""),IF(D85="NO CUMPLE",CONCATENATE(E85," / "),""))</f>
        <v/>
      </c>
      <c r="F57" s="286" t="s">
        <v>1810</v>
      </c>
      <c r="G57" s="14">
        <f t="shared" si="0"/>
        <v>3</v>
      </c>
    </row>
    <row r="58" spans="1:7" s="14" customFormat="1" ht="60" customHeight="1" x14ac:dyDescent="0.25">
      <c r="A58" s="110"/>
      <c r="B58" s="284" t="s">
        <v>1808</v>
      </c>
      <c r="C58" s="285" t="s">
        <v>1809</v>
      </c>
      <c r="D58" s="78" t="str">
        <f>IF(COUNTIF(D86:D93,"NO CUMPLE")&gt;0,"NO CUMPLE CONDICIÓN",IF(COUNTIF(D86:D93,"CUMPLE")=0,"NO APLICA","CUMPLE"))</f>
        <v>NO APLICA</v>
      </c>
      <c r="E58" s="272" t="str">
        <f>CONCATENATE(IF(D86="NO CUMPLE",CONCATENATE(E86," / "),""),IF(D87="NO CUMPLE",CONCATENATE(E87," / "),""),IF(D88="NO CUMPLE",CONCATENATE(E88," / "),""),IF(D89="NO CUMPLE",CONCATENATE(E89," / "),""),IF(D90="NO CUMPLE",CONCATENATE(E90," / "),""),IF(D91="NO CUMPLE",CONCATENATE(E91," / "),""),IF(D92="NO CUMPLE",CONCATENATE(E92," / "),""),IF(D93="NO CUMPLE",CONCATENATE(E93," / "),""))</f>
        <v/>
      </c>
      <c r="F58" s="286" t="s">
        <v>1810</v>
      </c>
      <c r="G58" s="14">
        <f t="shared" si="0"/>
        <v>3</v>
      </c>
    </row>
    <row r="59" spans="1:7" ht="73.5" customHeight="1" x14ac:dyDescent="0.25">
      <c r="A59" s="111" t="s">
        <v>1695</v>
      </c>
      <c r="B59" s="55" t="s">
        <v>1811</v>
      </c>
      <c r="C59" s="60" t="s">
        <v>1812</v>
      </c>
      <c r="D59" s="342"/>
      <c r="E59" s="233"/>
      <c r="F59" s="240" t="s">
        <v>1810</v>
      </c>
      <c r="G59" s="14"/>
    </row>
    <row r="60" spans="1:7" ht="98.25" customHeight="1" x14ac:dyDescent="0.25">
      <c r="A60" s="111" t="s">
        <v>1695</v>
      </c>
      <c r="B60" s="55" t="s">
        <v>1813</v>
      </c>
      <c r="C60" s="69" t="s">
        <v>2820</v>
      </c>
      <c r="D60" s="342"/>
      <c r="E60" s="233"/>
      <c r="F60" s="240" t="s">
        <v>1810</v>
      </c>
      <c r="G60" s="14"/>
    </row>
    <row r="61" spans="1:7" ht="41.45" customHeight="1" x14ac:dyDescent="0.25">
      <c r="A61" s="111" t="s">
        <v>1695</v>
      </c>
      <c r="B61" s="55" t="s">
        <v>1814</v>
      </c>
      <c r="C61" s="60" t="s">
        <v>1815</v>
      </c>
      <c r="D61" s="342"/>
      <c r="E61" s="233"/>
      <c r="F61" s="240" t="s">
        <v>1810</v>
      </c>
      <c r="G61" s="14"/>
    </row>
    <row r="62" spans="1:7" ht="77.099999999999994" customHeight="1" x14ac:dyDescent="0.25">
      <c r="A62" s="111" t="s">
        <v>1695</v>
      </c>
      <c r="B62" s="55" t="s">
        <v>1816</v>
      </c>
      <c r="C62" s="69" t="s">
        <v>1817</v>
      </c>
      <c r="D62" s="342"/>
      <c r="E62" s="233"/>
      <c r="F62" s="240" t="s">
        <v>1810</v>
      </c>
      <c r="G62" s="14"/>
    </row>
    <row r="63" spans="1:7" ht="43.5" customHeight="1" x14ac:dyDescent="0.25">
      <c r="A63" s="111" t="s">
        <v>1695</v>
      </c>
      <c r="B63" s="55" t="s">
        <v>1818</v>
      </c>
      <c r="C63" s="60" t="s">
        <v>1819</v>
      </c>
      <c r="D63" s="342"/>
      <c r="E63" s="127"/>
      <c r="F63" s="240" t="s">
        <v>1810</v>
      </c>
      <c r="G63" s="14"/>
    </row>
    <row r="64" spans="1:7" ht="51" customHeight="1" x14ac:dyDescent="0.25">
      <c r="A64" s="111" t="s">
        <v>1695</v>
      </c>
      <c r="B64" s="55" t="s">
        <v>1820</v>
      </c>
      <c r="C64" s="60" t="s">
        <v>1821</v>
      </c>
      <c r="D64" s="342"/>
      <c r="E64" s="127"/>
      <c r="F64" s="240" t="s">
        <v>1822</v>
      </c>
      <c r="G64" s="14"/>
    </row>
    <row r="65" spans="1:7" ht="74.25" x14ac:dyDescent="0.25">
      <c r="A65" s="111" t="s">
        <v>1695</v>
      </c>
      <c r="B65" s="55" t="s">
        <v>1823</v>
      </c>
      <c r="C65" s="60" t="s">
        <v>1824</v>
      </c>
      <c r="D65" s="342"/>
      <c r="E65" s="127"/>
      <c r="F65" s="240" t="s">
        <v>1822</v>
      </c>
      <c r="G65" s="14"/>
    </row>
    <row r="66" spans="1:7" ht="74.25" x14ac:dyDescent="0.25">
      <c r="A66" s="111" t="s">
        <v>1695</v>
      </c>
      <c r="B66" s="55" t="s">
        <v>1825</v>
      </c>
      <c r="C66" s="60" t="s">
        <v>1826</v>
      </c>
      <c r="D66" s="342"/>
      <c r="E66" s="127"/>
      <c r="F66" s="240" t="s">
        <v>1822</v>
      </c>
      <c r="G66" s="14"/>
    </row>
    <row r="67" spans="1:7" ht="74.25" x14ac:dyDescent="0.25">
      <c r="A67" s="111" t="s">
        <v>1695</v>
      </c>
      <c r="B67" s="55" t="s">
        <v>1827</v>
      </c>
      <c r="C67" s="60" t="s">
        <v>1828</v>
      </c>
      <c r="D67" s="342"/>
      <c r="E67" s="127"/>
      <c r="F67" s="240" t="s">
        <v>1822</v>
      </c>
      <c r="G67" s="14"/>
    </row>
    <row r="68" spans="1:7" ht="74.25" x14ac:dyDescent="0.25">
      <c r="A68" s="111" t="s">
        <v>1695</v>
      </c>
      <c r="B68" s="55" t="s">
        <v>1829</v>
      </c>
      <c r="C68" s="60" t="s">
        <v>1830</v>
      </c>
      <c r="D68" s="342"/>
      <c r="E68" s="127"/>
      <c r="F68" s="240" t="s">
        <v>1822</v>
      </c>
      <c r="G68" s="14"/>
    </row>
    <row r="69" spans="1:7" ht="74.25" x14ac:dyDescent="0.25">
      <c r="A69" s="111" t="s">
        <v>1695</v>
      </c>
      <c r="B69" s="55" t="s">
        <v>1831</v>
      </c>
      <c r="C69" s="60" t="s">
        <v>1832</v>
      </c>
      <c r="D69" s="342"/>
      <c r="E69" s="127"/>
      <c r="F69" s="240" t="s">
        <v>1822</v>
      </c>
      <c r="G69" s="14"/>
    </row>
    <row r="70" spans="1:7" ht="74.25" x14ac:dyDescent="0.25">
      <c r="A70" s="111" t="s">
        <v>1695</v>
      </c>
      <c r="B70" s="55" t="s">
        <v>1833</v>
      </c>
      <c r="C70" s="60" t="s">
        <v>1834</v>
      </c>
      <c r="D70" s="342"/>
      <c r="E70" s="127"/>
      <c r="F70" s="240" t="s">
        <v>1822</v>
      </c>
      <c r="G70" s="14"/>
    </row>
    <row r="71" spans="1:7" ht="74.25" x14ac:dyDescent="0.25">
      <c r="A71" s="111" t="s">
        <v>1695</v>
      </c>
      <c r="B71" s="55" t="s">
        <v>1835</v>
      </c>
      <c r="C71" s="60" t="s">
        <v>1836</v>
      </c>
      <c r="D71" s="342"/>
      <c r="E71" s="127"/>
      <c r="F71" s="240" t="s">
        <v>1822</v>
      </c>
      <c r="G71" s="14"/>
    </row>
    <row r="72" spans="1:7" ht="74.25" x14ac:dyDescent="0.25">
      <c r="A72" s="111" t="s">
        <v>1695</v>
      </c>
      <c r="B72" s="55" t="s">
        <v>1837</v>
      </c>
      <c r="C72" s="60" t="s">
        <v>1838</v>
      </c>
      <c r="D72" s="342"/>
      <c r="E72" s="127"/>
      <c r="F72" s="240" t="s">
        <v>1822</v>
      </c>
      <c r="G72" s="14"/>
    </row>
    <row r="73" spans="1:7" ht="74.25" x14ac:dyDescent="0.25">
      <c r="A73" s="111" t="s">
        <v>1695</v>
      </c>
      <c r="B73" s="55" t="s">
        <v>1839</v>
      </c>
      <c r="C73" s="60" t="s">
        <v>1840</v>
      </c>
      <c r="D73" s="342"/>
      <c r="E73" s="127"/>
      <c r="F73" s="240" t="s">
        <v>1822</v>
      </c>
      <c r="G73" s="14"/>
    </row>
    <row r="74" spans="1:7" ht="74.25" x14ac:dyDescent="0.25">
      <c r="A74" s="111" t="s">
        <v>1695</v>
      </c>
      <c r="B74" s="55" t="s">
        <v>1841</v>
      </c>
      <c r="C74" s="60" t="s">
        <v>1842</v>
      </c>
      <c r="D74" s="342"/>
      <c r="E74" s="127"/>
      <c r="F74" s="240" t="s">
        <v>1822</v>
      </c>
      <c r="G74" s="14"/>
    </row>
    <row r="75" spans="1:7" ht="74.25" x14ac:dyDescent="0.25">
      <c r="A75" s="111" t="s">
        <v>1695</v>
      </c>
      <c r="B75" s="55" t="s">
        <v>1843</v>
      </c>
      <c r="C75" s="60" t="s">
        <v>1844</v>
      </c>
      <c r="D75" s="342"/>
      <c r="E75" s="127"/>
      <c r="F75" s="240" t="s">
        <v>1822</v>
      </c>
      <c r="G75" s="14"/>
    </row>
    <row r="76" spans="1:7" ht="85.5" customHeight="1" x14ac:dyDescent="0.25">
      <c r="A76" s="111" t="s">
        <v>1695</v>
      </c>
      <c r="B76" s="55" t="s">
        <v>1845</v>
      </c>
      <c r="C76" s="60" t="s">
        <v>1846</v>
      </c>
      <c r="D76" s="342"/>
      <c r="E76" s="127"/>
      <c r="F76" s="240" t="s">
        <v>1822</v>
      </c>
      <c r="G76" s="14"/>
    </row>
    <row r="77" spans="1:7" ht="74.25" x14ac:dyDescent="0.25">
      <c r="A77" s="111" t="s">
        <v>1695</v>
      </c>
      <c r="B77" s="55" t="s">
        <v>1847</v>
      </c>
      <c r="C77" s="60" t="s">
        <v>1848</v>
      </c>
      <c r="D77" s="342"/>
      <c r="E77" s="127"/>
      <c r="F77" s="240" t="s">
        <v>1822</v>
      </c>
      <c r="G77" s="14"/>
    </row>
    <row r="78" spans="1:7" ht="74.25" x14ac:dyDescent="0.25">
      <c r="A78" s="111" t="s">
        <v>1695</v>
      </c>
      <c r="B78" s="55" t="s">
        <v>1849</v>
      </c>
      <c r="C78" s="60" t="s">
        <v>1850</v>
      </c>
      <c r="D78" s="342"/>
      <c r="E78" s="127"/>
      <c r="F78" s="240" t="s">
        <v>1822</v>
      </c>
      <c r="G78" s="14"/>
    </row>
    <row r="79" spans="1:7" ht="74.25" x14ac:dyDescent="0.25">
      <c r="A79" s="111" t="s">
        <v>1695</v>
      </c>
      <c r="B79" s="55" t="s">
        <v>1851</v>
      </c>
      <c r="C79" s="60" t="s">
        <v>1852</v>
      </c>
      <c r="D79" s="342"/>
      <c r="E79" s="127"/>
      <c r="F79" s="240" t="s">
        <v>1822</v>
      </c>
      <c r="G79" s="14"/>
    </row>
    <row r="80" spans="1:7" ht="93.75" customHeight="1" x14ac:dyDescent="0.25">
      <c r="A80" s="111" t="s">
        <v>1695</v>
      </c>
      <c r="B80" s="55" t="s">
        <v>1853</v>
      </c>
      <c r="C80" s="60" t="s">
        <v>1854</v>
      </c>
      <c r="D80" s="342"/>
      <c r="E80" s="127"/>
      <c r="F80" s="240" t="s">
        <v>1822</v>
      </c>
      <c r="G80" s="14"/>
    </row>
    <row r="81" spans="1:7" ht="74.25" x14ac:dyDescent="0.25">
      <c r="A81" s="111" t="s">
        <v>1695</v>
      </c>
      <c r="B81" s="55" t="s">
        <v>1855</v>
      </c>
      <c r="C81" s="60" t="s">
        <v>1856</v>
      </c>
      <c r="D81" s="342"/>
      <c r="E81" s="127"/>
      <c r="F81" s="240" t="s">
        <v>1822</v>
      </c>
      <c r="G81" s="14"/>
    </row>
    <row r="82" spans="1:7" ht="74.25" x14ac:dyDescent="0.25">
      <c r="A82" s="111" t="s">
        <v>1695</v>
      </c>
      <c r="B82" s="55" t="s">
        <v>1857</v>
      </c>
      <c r="C82" s="60" t="s">
        <v>1858</v>
      </c>
      <c r="D82" s="342"/>
      <c r="E82" s="127"/>
      <c r="F82" s="240" t="s">
        <v>1822</v>
      </c>
      <c r="G82" s="14"/>
    </row>
    <row r="83" spans="1:7" ht="59.25" customHeight="1" x14ac:dyDescent="0.25">
      <c r="A83" s="111" t="s">
        <v>1695</v>
      </c>
      <c r="B83" s="55" t="s">
        <v>1859</v>
      </c>
      <c r="C83" s="60" t="s">
        <v>1860</v>
      </c>
      <c r="D83" s="342"/>
      <c r="E83" s="127"/>
      <c r="F83" s="240" t="s">
        <v>1810</v>
      </c>
      <c r="G83" s="14"/>
    </row>
    <row r="84" spans="1:7" ht="39.950000000000003" customHeight="1" x14ac:dyDescent="0.25">
      <c r="A84" s="111" t="s">
        <v>1695</v>
      </c>
      <c r="B84" s="55" t="s">
        <v>1861</v>
      </c>
      <c r="C84" s="60" t="s">
        <v>1862</v>
      </c>
      <c r="D84" s="342"/>
      <c r="E84" s="127"/>
      <c r="F84" s="240" t="s">
        <v>1810</v>
      </c>
      <c r="G84" s="14"/>
    </row>
    <row r="85" spans="1:7" ht="39.950000000000003" customHeight="1" x14ac:dyDescent="0.25">
      <c r="A85" s="111" t="s">
        <v>1695</v>
      </c>
      <c r="B85" s="55" t="s">
        <v>1863</v>
      </c>
      <c r="C85" s="60" t="s">
        <v>1864</v>
      </c>
      <c r="D85" s="342"/>
      <c r="E85" s="127"/>
      <c r="F85" s="240" t="s">
        <v>1810</v>
      </c>
      <c r="G85" s="14"/>
    </row>
    <row r="86" spans="1:7" ht="41.25" x14ac:dyDescent="0.25">
      <c r="A86" s="111" t="s">
        <v>1695</v>
      </c>
      <c r="B86" s="55" t="s">
        <v>1865</v>
      </c>
      <c r="C86" s="60" t="s">
        <v>1866</v>
      </c>
      <c r="D86" s="343"/>
      <c r="E86" s="233"/>
      <c r="F86" s="240" t="s">
        <v>1810</v>
      </c>
      <c r="G86" s="14"/>
    </row>
    <row r="87" spans="1:7" ht="41.25" x14ac:dyDescent="0.25">
      <c r="A87" s="111" t="s">
        <v>1695</v>
      </c>
      <c r="B87" s="55" t="s">
        <v>2821</v>
      </c>
      <c r="C87" s="288" t="s">
        <v>1869</v>
      </c>
      <c r="D87" s="343"/>
      <c r="E87" s="233"/>
      <c r="F87" s="289" t="s">
        <v>1810</v>
      </c>
      <c r="G87" s="14"/>
    </row>
    <row r="88" spans="1:7" ht="53.45" customHeight="1" x14ac:dyDescent="0.25">
      <c r="A88" s="111" t="s">
        <v>1695</v>
      </c>
      <c r="B88" s="55" t="s">
        <v>1868</v>
      </c>
      <c r="C88" s="60" t="s">
        <v>1871</v>
      </c>
      <c r="D88" s="343"/>
      <c r="E88" s="233"/>
      <c r="F88" s="240" t="s">
        <v>1810</v>
      </c>
      <c r="G88" s="14"/>
    </row>
    <row r="89" spans="1:7" ht="41.25" x14ac:dyDescent="0.25">
      <c r="A89" s="111" t="s">
        <v>1695</v>
      </c>
      <c r="B89" s="55" t="s">
        <v>1870</v>
      </c>
      <c r="C89" s="60" t="s">
        <v>1873</v>
      </c>
      <c r="D89" s="343"/>
      <c r="E89" s="233"/>
      <c r="F89" s="240" t="s">
        <v>1810</v>
      </c>
      <c r="G89" s="14"/>
    </row>
    <row r="90" spans="1:7" ht="66.599999999999994" customHeight="1" x14ac:dyDescent="0.25">
      <c r="A90" s="111" t="s">
        <v>1695</v>
      </c>
      <c r="B90" s="55" t="s">
        <v>1872</v>
      </c>
      <c r="C90" s="60" t="s">
        <v>1875</v>
      </c>
      <c r="D90" s="343"/>
      <c r="E90" s="233"/>
      <c r="F90" s="240" t="s">
        <v>1810</v>
      </c>
      <c r="G90" s="14"/>
    </row>
    <row r="91" spans="1:7" ht="41.25" x14ac:dyDescent="0.25">
      <c r="A91" s="111" t="s">
        <v>1695</v>
      </c>
      <c r="B91" s="55" t="s">
        <v>1874</v>
      </c>
      <c r="C91" s="60" t="s">
        <v>1877</v>
      </c>
      <c r="D91" s="343"/>
      <c r="E91" s="233"/>
      <c r="F91" s="240" t="s">
        <v>1810</v>
      </c>
      <c r="G91" s="14"/>
    </row>
    <row r="92" spans="1:7" ht="83.1" customHeight="1" x14ac:dyDescent="0.25">
      <c r="A92" s="111" t="s">
        <v>1695</v>
      </c>
      <c r="B92" s="55" t="s">
        <v>1876</v>
      </c>
      <c r="C92" s="60" t="s">
        <v>1879</v>
      </c>
      <c r="D92" s="342"/>
      <c r="E92" s="233"/>
      <c r="F92" s="240" t="s">
        <v>1810</v>
      </c>
      <c r="G92" s="14"/>
    </row>
    <row r="93" spans="1:7" ht="66.75" thickBot="1" x14ac:dyDescent="0.3">
      <c r="A93" s="111" t="s">
        <v>1695</v>
      </c>
      <c r="B93" s="55" t="s">
        <v>1878</v>
      </c>
      <c r="C93" s="290" t="s">
        <v>1880</v>
      </c>
      <c r="D93" s="344"/>
      <c r="E93" s="128"/>
      <c r="F93" s="291" t="s">
        <v>1881</v>
      </c>
      <c r="G93" s="14"/>
    </row>
    <row r="95" spans="1:7" hidden="1" x14ac:dyDescent="0.25">
      <c r="C95" s="101" t="s">
        <v>1882</v>
      </c>
      <c r="D95" s="14">
        <f>COUNTIF(G3:G93,1)</f>
        <v>0</v>
      </c>
    </row>
    <row r="96" spans="1:7" hidden="1" x14ac:dyDescent="0.25">
      <c r="C96" s="101" t="s">
        <v>1883</v>
      </c>
      <c r="D96" s="14">
        <f>COUNTIF(G3:G93,2)</f>
        <v>0</v>
      </c>
    </row>
    <row r="97" spans="3:4" hidden="1" x14ac:dyDescent="0.25">
      <c r="C97" s="101" t="s">
        <v>1884</v>
      </c>
      <c r="D97" s="14">
        <f>COUNTIF(G3:G93,3)</f>
        <v>13</v>
      </c>
    </row>
  </sheetData>
  <sheetProtection algorithmName="SHA-512" hashValue="2vjIkXTVDCEY4BmiH9FU2JzQmshamO6UP+vMiBD/d42lIiLCbyFD/gZK/7T1FTdJIP0atUY0uT9o+KxrfrYnJw==" saltValue="oGR6CX0BX7eID0QJ8JsRYQ==" spinCount="100000" sheet="1" formatRows="0" autoFilter="0"/>
  <mergeCells count="1">
    <mergeCell ref="B1:E1"/>
  </mergeCells>
  <phoneticPr fontId="36" type="noConversion"/>
  <conditionalFormatting sqref="D3">
    <cfRule type="cellIs" dxfId="120" priority="27" operator="equal">
      <formula>"NO CUMPLE CONDICIÓN"</formula>
    </cfRule>
    <cfRule type="cellIs" dxfId="119" priority="28" operator="equal">
      <formula>"No Cumple"</formula>
    </cfRule>
  </conditionalFormatting>
  <conditionalFormatting sqref="D6">
    <cfRule type="cellIs" dxfId="118" priority="25" operator="equal">
      <formula>"NO CUMPLE CONDICIÓN"</formula>
    </cfRule>
    <cfRule type="cellIs" dxfId="117" priority="26" operator="equal">
      <formula>"No Cumple"</formula>
    </cfRule>
  </conditionalFormatting>
  <conditionalFormatting sqref="D8">
    <cfRule type="cellIs" dxfId="116" priority="11" operator="equal">
      <formula>"NO CUMPLE CONDICIÓN"</formula>
    </cfRule>
    <cfRule type="cellIs" dxfId="115" priority="12" operator="equal">
      <formula>"No Cumple"</formula>
    </cfRule>
  </conditionalFormatting>
  <conditionalFormatting sqref="D10">
    <cfRule type="cellIs" dxfId="114" priority="9" operator="equal">
      <formula>"NO CUMPLE CONDICIÓN"</formula>
    </cfRule>
    <cfRule type="cellIs" dxfId="113" priority="10" operator="equal">
      <formula>"No Cumple"</formula>
    </cfRule>
  </conditionalFormatting>
  <conditionalFormatting sqref="D12">
    <cfRule type="cellIs" dxfId="112" priority="7" operator="equal">
      <formula>"NO CUMPLE CONDICIÓN"</formula>
    </cfRule>
    <cfRule type="cellIs" dxfId="111" priority="8" operator="equal">
      <formula>"No Cumple"</formula>
    </cfRule>
  </conditionalFormatting>
  <conditionalFormatting sqref="D24:D26">
    <cfRule type="cellIs" dxfId="110" priority="5" operator="equal">
      <formula>"NO CUMPLE CONDICIÓN"</formula>
    </cfRule>
    <cfRule type="cellIs" dxfId="109" priority="6" operator="equal">
      <formula>"No Cumple"</formula>
    </cfRule>
  </conditionalFormatting>
  <conditionalFormatting sqref="D52">
    <cfRule type="cellIs" dxfId="108" priority="3" operator="equal">
      <formula>"NO CUMPLE CONDICIÓN"</formula>
    </cfRule>
    <cfRule type="cellIs" dxfId="107" priority="4" operator="equal">
      <formula>"No Cumple"</formula>
    </cfRule>
  </conditionalFormatting>
  <conditionalFormatting sqref="D55:D58">
    <cfRule type="cellIs" dxfId="106" priority="1" operator="equal">
      <formula>"NO CUMPLE CONDICIÓN"</formula>
    </cfRule>
    <cfRule type="cellIs" dxfId="105" priority="2" operator="equal">
      <formula>"No Cumple"</formula>
    </cfRule>
  </conditionalFormatting>
  <dataValidations count="2">
    <dataValidation type="list" allowBlank="1" showInputMessage="1" showErrorMessage="1" sqref="D16:D17 D44:D51 D39 D27:D37 D59:D62 D11 D4:D5 D13:D14 D23 D19 D53 D86:D93" xr:uid="{8968469F-40DD-40EF-9928-1FA46AC88A2B}">
      <formula1>"CUMPLE,NO CUMPLE"</formula1>
    </dataValidation>
    <dataValidation type="list" allowBlank="1" showInputMessage="1" showErrorMessage="1" sqref="D7 D9 D15 D38 D40:D43 D20:D22 D18 D54 D63:D85" xr:uid="{224FCC24-6B13-425F-B09E-12EC79E97DDD}">
      <formula1>"CUMPLE,NO CUMPLE,NO APLICA"</formula1>
    </dataValidation>
  </dataValidations>
  <hyperlinks>
    <hyperlink ref="A1" location="PORTADA!A1" display="Portada" xr:uid="{E42849A1-0E6E-48B7-B024-408F2E7139A1}"/>
    <hyperlink ref="A52" location="'Tabla 3. Amb Adec y Seg - Áreas'!A1" display="Click" xr:uid="{49E14374-0C77-4F9F-9F97-E47154D35D07}"/>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
PROCESO DE INSPECCIÓN, VIGILANCIA Y CONTROL
INSTRUMENTO IV
CASA HOGAR
&amp;RIN83.IVC
Versión 2
24/06/2026
Clasificación de la Información
CLASIFICADA</oddHeader>
    <oddFooter>&amp;C&amp;G</oddFooter>
  </headerFooter>
  <ignoredErrors>
    <ignoredError sqref="D3:E3 D6:E6 D8:E8 D10:E10 D12:E12" unlocked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C7381-DCD8-489E-A4C8-AE8497A42E80}">
  <sheetPr>
    <tabColor rgb="FFF2CEEF"/>
    <pageSetUpPr fitToPage="1"/>
  </sheetPr>
  <dimension ref="A1:H88"/>
  <sheetViews>
    <sheetView zoomScale="80" zoomScaleNormal="80" workbookViewId="0">
      <selection activeCell="H8" sqref="H8"/>
    </sheetView>
  </sheetViews>
  <sheetFormatPr baseColWidth="10" defaultColWidth="11.42578125" defaultRowHeight="15" x14ac:dyDescent="0.25"/>
  <cols>
    <col min="1" max="1" width="9.42578125" style="112" customWidth="1"/>
    <col min="2" max="2" width="7.140625" style="14" customWidth="1"/>
    <col min="3" max="3" width="93.42578125" customWidth="1"/>
    <col min="4" max="4" width="19.85546875" customWidth="1"/>
    <col min="5" max="5" width="104.42578125" customWidth="1"/>
    <col min="6" max="6" width="46.42578125" style="47" customWidth="1"/>
    <col min="7" max="7" width="11.42578125" style="14" hidden="1" customWidth="1"/>
    <col min="8" max="8" width="25.28515625" customWidth="1"/>
  </cols>
  <sheetData>
    <row r="1" spans="1:8" s="34" customFormat="1" ht="20.25" customHeight="1" thickBot="1" x14ac:dyDescent="0.3">
      <c r="A1" s="264" t="s">
        <v>1684</v>
      </c>
      <c r="B1" s="417" t="s">
        <v>1885</v>
      </c>
      <c r="C1" s="418"/>
      <c r="D1" s="418"/>
      <c r="E1" s="419"/>
      <c r="F1" s="298"/>
      <c r="G1" s="256"/>
    </row>
    <row r="2" spans="1:8" s="32" customFormat="1" ht="74.25" customHeight="1" x14ac:dyDescent="0.25">
      <c r="A2" s="299" t="s">
        <v>1686</v>
      </c>
      <c r="B2" s="300" t="s">
        <v>1687</v>
      </c>
      <c r="C2" s="301" t="s">
        <v>1688</v>
      </c>
      <c r="D2" s="302" t="s">
        <v>1689</v>
      </c>
      <c r="E2" s="276" t="s">
        <v>1886</v>
      </c>
      <c r="F2" s="303" t="s">
        <v>1691</v>
      </c>
      <c r="G2" s="304"/>
    </row>
    <row r="3" spans="1:8" ht="48.95" customHeight="1" x14ac:dyDescent="0.25">
      <c r="A3" s="305"/>
      <c r="B3" s="306" t="s">
        <v>1887</v>
      </c>
      <c r="C3" s="99" t="s">
        <v>1888</v>
      </c>
      <c r="D3" s="78" t="str">
        <f>IF(COUNTIF(D4:D11,"NO CUMPLE")&gt;0,"NO CUMPLE CONDICIÓN",IF(COUNTIF(D4:D11,"CUMPLE")=0,"NO APLICA","CUMPLE"))</f>
        <v>NO APLICA</v>
      </c>
      <c r="E3" s="334" t="str">
        <f>CONCATENATE(IF(D4="NO CUMPLE",CONCATENATE(E4," / "),""),IF(D5="NO CUMPLE",CONCATENATE(E5," / "),""),IF(D6="NO CUMPLE",CONCATENATE(E6," / "),""),IF(D7="NO CUMPLE",CONCATENATE(E7," / "),""),IF(D8="NO CUMPLE",CONCATENATE(E8," / "),""),IF(D9="NO CUMPLE",CONCATENATE(E9," / "),""),IF(D10="NO CUMPLE",CONCATENATE(E10," / "),IF(D11="NO CUMPLE",CONCATENATE(E11," / "),"")))</f>
        <v/>
      </c>
      <c r="F3" s="307" t="s">
        <v>1889</v>
      </c>
      <c r="G3" s="14">
        <f>IF(D3="CUMPLE",1,IF(D3="NO CUMPLE CONDICIÓN",2,3))</f>
        <v>3</v>
      </c>
      <c r="H3" s="327"/>
    </row>
    <row r="4" spans="1:8" ht="87" x14ac:dyDescent="0.25">
      <c r="A4" s="308" t="s">
        <v>1890</v>
      </c>
      <c r="B4" s="309" t="s">
        <v>1891</v>
      </c>
      <c r="C4" s="60" t="s">
        <v>1892</v>
      </c>
      <c r="D4" s="342"/>
      <c r="E4" s="310"/>
      <c r="F4" s="311" t="s">
        <v>1893</v>
      </c>
      <c r="H4" s="327"/>
    </row>
    <row r="5" spans="1:8" ht="144.75" x14ac:dyDescent="0.25">
      <c r="A5" s="308" t="s">
        <v>1890</v>
      </c>
      <c r="B5" s="309" t="s">
        <v>1894</v>
      </c>
      <c r="C5" s="60" t="s">
        <v>1895</v>
      </c>
      <c r="D5" s="342"/>
      <c r="E5" s="310"/>
      <c r="F5" s="311" t="s">
        <v>1896</v>
      </c>
      <c r="H5" s="327"/>
    </row>
    <row r="6" spans="1:8" ht="72.599999999999994" customHeight="1" x14ac:dyDescent="0.25">
      <c r="A6" s="308" t="s">
        <v>1890</v>
      </c>
      <c r="B6" s="309" t="s">
        <v>1897</v>
      </c>
      <c r="C6" s="60" t="s">
        <v>1898</v>
      </c>
      <c r="D6" s="342"/>
      <c r="E6" s="310"/>
      <c r="F6" s="311" t="s">
        <v>1899</v>
      </c>
      <c r="H6" s="327"/>
    </row>
    <row r="7" spans="1:8" ht="51.75" customHeight="1" x14ac:dyDescent="0.25">
      <c r="A7" s="308" t="s">
        <v>1890</v>
      </c>
      <c r="B7" s="309" t="s">
        <v>1900</v>
      </c>
      <c r="C7" s="60" t="s">
        <v>1901</v>
      </c>
      <c r="D7" s="342"/>
      <c r="E7" s="310"/>
      <c r="F7" s="311" t="s">
        <v>1902</v>
      </c>
      <c r="H7" s="315"/>
    </row>
    <row r="8" spans="1:8" ht="49.5" customHeight="1" x14ac:dyDescent="0.25">
      <c r="A8" s="308" t="s">
        <v>1890</v>
      </c>
      <c r="B8" s="309" t="s">
        <v>1903</v>
      </c>
      <c r="C8" s="60" t="s">
        <v>1904</v>
      </c>
      <c r="D8" s="342"/>
      <c r="E8" s="310"/>
      <c r="F8" s="311" t="s">
        <v>1905</v>
      </c>
      <c r="H8" s="315"/>
    </row>
    <row r="9" spans="1:8" ht="114" customHeight="1" x14ac:dyDescent="0.25">
      <c r="A9" s="308" t="s">
        <v>1890</v>
      </c>
      <c r="B9" s="309" t="s">
        <v>1906</v>
      </c>
      <c r="C9" s="60" t="s">
        <v>1907</v>
      </c>
      <c r="D9" s="342"/>
      <c r="E9" s="310"/>
      <c r="F9" s="311" t="s">
        <v>1905</v>
      </c>
    </row>
    <row r="10" spans="1:8" ht="59.1" customHeight="1" x14ac:dyDescent="0.25">
      <c r="A10" s="308" t="s">
        <v>1890</v>
      </c>
      <c r="B10" s="309" t="s">
        <v>1908</v>
      </c>
      <c r="C10" s="60" t="s">
        <v>1909</v>
      </c>
      <c r="D10" s="342"/>
      <c r="E10" s="310"/>
      <c r="F10" s="311" t="s">
        <v>1910</v>
      </c>
    </row>
    <row r="11" spans="1:8" ht="39.6" customHeight="1" x14ac:dyDescent="0.25">
      <c r="A11" s="308" t="s">
        <v>1890</v>
      </c>
      <c r="B11" s="309" t="s">
        <v>1911</v>
      </c>
      <c r="C11" s="69" t="s">
        <v>1912</v>
      </c>
      <c r="D11" s="342"/>
      <c r="E11" s="310"/>
      <c r="F11" s="311" t="s">
        <v>1913</v>
      </c>
      <c r="H11" s="327"/>
    </row>
    <row r="12" spans="1:8" ht="50.45" customHeight="1" x14ac:dyDescent="0.25">
      <c r="A12" s="305"/>
      <c r="B12" s="312" t="s">
        <v>1914</v>
      </c>
      <c r="C12" s="99" t="s">
        <v>1915</v>
      </c>
      <c r="D12" s="78" t="str">
        <f>IF(COUNTIF(D13:D15,"NO CUMPLE")&gt;0,"NO CUMPLE CONDICIÓN",IF(COUNTIF(D13:D15,"CUMPLE")=0,"NO APLICA","CUMPLE"))</f>
        <v>NO APLICA</v>
      </c>
      <c r="E12" s="99" t="str">
        <f>CONCATENATE(IF(D13="NO CUMPLE",CONCATENATE(E13," / "),""),IF(D14="NO CUMPLE",CONCATENATE(E14," / "),""),IF(D15="NO CUMPLE",CONCATENATE(E15," / "),""))</f>
        <v/>
      </c>
      <c r="F12" s="311" t="s">
        <v>1916</v>
      </c>
      <c r="G12" s="14">
        <f>IF(D12="CUMPLE",1,IF(D12="NO CUMPLE CONDICIÓN",2,3))</f>
        <v>3</v>
      </c>
      <c r="H12" s="327"/>
    </row>
    <row r="13" spans="1:8" ht="187.5" customHeight="1" x14ac:dyDescent="0.25">
      <c r="A13" s="308" t="s">
        <v>1890</v>
      </c>
      <c r="B13" s="309" t="s">
        <v>1917</v>
      </c>
      <c r="C13" s="69" t="s">
        <v>1918</v>
      </c>
      <c r="D13" s="342"/>
      <c r="E13" s="310"/>
      <c r="F13" s="311" t="s">
        <v>1919</v>
      </c>
      <c r="H13" s="327"/>
    </row>
    <row r="14" spans="1:8" ht="76.5" customHeight="1" x14ac:dyDescent="0.25">
      <c r="A14" s="308" t="s">
        <v>1890</v>
      </c>
      <c r="B14" s="309" t="s">
        <v>1920</v>
      </c>
      <c r="C14" s="69" t="s">
        <v>1921</v>
      </c>
      <c r="D14" s="342"/>
      <c r="E14" s="310"/>
      <c r="F14" s="311" t="s">
        <v>1922</v>
      </c>
      <c r="H14" s="327"/>
    </row>
    <row r="15" spans="1:8" ht="84.6" customHeight="1" x14ac:dyDescent="0.25">
      <c r="A15" s="308" t="s">
        <v>1890</v>
      </c>
      <c r="B15" s="309" t="s">
        <v>1923</v>
      </c>
      <c r="C15" s="69" t="s">
        <v>1924</v>
      </c>
      <c r="D15" s="342"/>
      <c r="E15" s="310"/>
      <c r="F15" s="311" t="s">
        <v>1925</v>
      </c>
      <c r="H15" s="327"/>
    </row>
    <row r="16" spans="1:8" ht="36" customHeight="1" x14ac:dyDescent="0.25">
      <c r="A16" s="305"/>
      <c r="B16" s="306" t="s">
        <v>1926</v>
      </c>
      <c r="C16" s="99" t="s">
        <v>1927</v>
      </c>
      <c r="D16" s="78" t="str">
        <f>IF(COUNTIF(D18:D22,"NO CUMPLE")&gt;0,"NO CUMPLE CONDICIÓN",IF(COUNTIF(D18:D22,"CUMPLE")=0,"NO APLICA","CUMPLE"))</f>
        <v>NO APLICA</v>
      </c>
      <c r="E16" s="99" t="str">
        <f>CONCATENATE(IF(D18="NO CUMPLE",CONCATENATE(E18," / "),""),IF(D19="NO CUMPLE",CONCATENATE(E19," / "),""),IF(D20="NO CUMPLE",CONCATENATE(E20," / "),""),IF(D21="NO CUMPLE",CONCATENATE(E21," / "),""),IF(D22="NO CUMPLE",CONCATENATE(E22," / "),""))</f>
        <v/>
      </c>
      <c r="F16" s="311" t="s">
        <v>1928</v>
      </c>
      <c r="G16" s="14">
        <f>IF(D16="CUMPLE",1,IF(D16="NO CUMPLE CONDICIÓN",2,3))</f>
        <v>3</v>
      </c>
      <c r="H16" s="327"/>
    </row>
    <row r="17" spans="1:8" ht="30.95" customHeight="1" x14ac:dyDescent="0.25">
      <c r="A17" s="305"/>
      <c r="B17" s="96"/>
      <c r="C17" s="95" t="s">
        <v>1929</v>
      </c>
      <c r="D17" s="257"/>
      <c r="E17" s="95"/>
      <c r="F17" s="311"/>
      <c r="H17" s="315"/>
    </row>
    <row r="18" spans="1:8" ht="62.45" customHeight="1" x14ac:dyDescent="0.25">
      <c r="A18" s="308" t="s">
        <v>1890</v>
      </c>
      <c r="B18" s="309" t="s">
        <v>1930</v>
      </c>
      <c r="C18" s="69" t="s">
        <v>1931</v>
      </c>
      <c r="D18" s="342"/>
      <c r="E18" s="310"/>
      <c r="F18" s="311" t="s">
        <v>1932</v>
      </c>
      <c r="H18" s="327"/>
    </row>
    <row r="19" spans="1:8" ht="62.45" customHeight="1" x14ac:dyDescent="0.25">
      <c r="A19" s="308" t="s">
        <v>1890</v>
      </c>
      <c r="B19" s="309" t="s">
        <v>1933</v>
      </c>
      <c r="C19" s="69" t="s">
        <v>1934</v>
      </c>
      <c r="D19" s="342"/>
      <c r="E19" s="310"/>
      <c r="F19" s="311" t="s">
        <v>1932</v>
      </c>
      <c r="H19" s="327"/>
    </row>
    <row r="20" spans="1:8" ht="62.45" customHeight="1" x14ac:dyDescent="0.25">
      <c r="A20" s="308" t="s">
        <v>1890</v>
      </c>
      <c r="B20" s="309" t="s">
        <v>1935</v>
      </c>
      <c r="C20" s="69" t="s">
        <v>1936</v>
      </c>
      <c r="D20" s="342"/>
      <c r="E20" s="310"/>
      <c r="F20" s="311" t="s">
        <v>1932</v>
      </c>
      <c r="H20" s="327"/>
    </row>
    <row r="21" spans="1:8" ht="62.45" customHeight="1" x14ac:dyDescent="0.25">
      <c r="A21" s="308" t="s">
        <v>1890</v>
      </c>
      <c r="B21" s="309" t="s">
        <v>1937</v>
      </c>
      <c r="C21" s="69" t="s">
        <v>1938</v>
      </c>
      <c r="D21" s="342"/>
      <c r="E21" s="310"/>
      <c r="F21" s="311" t="s">
        <v>1939</v>
      </c>
      <c r="H21" s="327"/>
    </row>
    <row r="22" spans="1:8" ht="73.5" customHeight="1" x14ac:dyDescent="0.25">
      <c r="A22" s="308" t="s">
        <v>1890</v>
      </c>
      <c r="B22" s="309" t="s">
        <v>1940</v>
      </c>
      <c r="C22" s="69" t="s">
        <v>1941</v>
      </c>
      <c r="D22" s="342"/>
      <c r="E22" s="310"/>
      <c r="F22" s="311" t="s">
        <v>1942</v>
      </c>
      <c r="H22" s="327"/>
    </row>
    <row r="23" spans="1:8" ht="63.95" customHeight="1" x14ac:dyDescent="0.25">
      <c r="A23" s="305"/>
      <c r="B23" s="306" t="s">
        <v>1943</v>
      </c>
      <c r="C23" s="99" t="s">
        <v>1944</v>
      </c>
      <c r="D23" s="78" t="str">
        <f>IF(COUNTIF(D24:D26,"NO CUMPLE")&gt;0,"NO CUMPLE CONDICIÓN",IF(COUNTIF(D24:D26,"CUMPLE")=0,"NO APLICA","CUMPLE"))</f>
        <v>NO APLICA</v>
      </c>
      <c r="E23" s="99" t="str">
        <f>CONCATENATE(IF(D24="NO CUMPLE",CONCATENATE(E24," / "),""),IF(D25="NO CUMPLE",CONCATENATE(E25," / "),""),IF(D26="NO CUMPLE",CONCATENATE(E26," / "),""))</f>
        <v/>
      </c>
      <c r="F23" s="311" t="s">
        <v>1945</v>
      </c>
      <c r="G23" s="14">
        <f>IF(D23="CUMPLE",1,IF(D23="NO CUMPLE CONDICIÓN",2,3))</f>
        <v>3</v>
      </c>
      <c r="H23" s="327"/>
    </row>
    <row r="24" spans="1:8" ht="307.5" customHeight="1" x14ac:dyDescent="0.25">
      <c r="A24" s="308" t="s">
        <v>1890</v>
      </c>
      <c r="B24" s="309" t="s">
        <v>1946</v>
      </c>
      <c r="C24" s="69" t="s">
        <v>1947</v>
      </c>
      <c r="D24" s="342"/>
      <c r="E24" s="313"/>
      <c r="F24" s="314" t="s">
        <v>1948</v>
      </c>
      <c r="H24" s="327"/>
    </row>
    <row r="25" spans="1:8" s="1" customFormat="1" ht="63.75" customHeight="1" x14ac:dyDescent="0.25">
      <c r="A25" s="308" t="s">
        <v>1890</v>
      </c>
      <c r="B25" s="309" t="s">
        <v>1949</v>
      </c>
      <c r="C25" s="60" t="s">
        <v>1950</v>
      </c>
      <c r="D25" s="342"/>
      <c r="E25" s="313"/>
      <c r="F25" s="311" t="s">
        <v>1951</v>
      </c>
      <c r="G25" s="14"/>
      <c r="H25" s="327"/>
    </row>
    <row r="26" spans="1:8" ht="82.5" customHeight="1" x14ac:dyDescent="0.25">
      <c r="A26" s="308" t="s">
        <v>1890</v>
      </c>
      <c r="B26" s="309" t="s">
        <v>1952</v>
      </c>
      <c r="C26" s="69" t="s">
        <v>2827</v>
      </c>
      <c r="D26" s="342"/>
      <c r="E26" s="313"/>
      <c r="F26" s="311" t="s">
        <v>1953</v>
      </c>
      <c r="H26" s="327"/>
    </row>
    <row r="27" spans="1:8" ht="53.25" customHeight="1" x14ac:dyDescent="0.25">
      <c r="A27" s="305"/>
      <c r="B27" s="306" t="s">
        <v>1954</v>
      </c>
      <c r="C27" s="99" t="s">
        <v>1955</v>
      </c>
      <c r="D27" s="78" t="str">
        <f>IF(COUNTIF(D28:D33,"NO CUMPLE")&gt;0,"NO CUMPLE CONDICIÓN",IF(COUNTIF(D28:D33,"CUMPLE")=0,"NO APLICA","CUMPLE"))</f>
        <v>NO APLICA</v>
      </c>
      <c r="E27" s="99" t="str">
        <f>CONCATENATE(IF(D28="NO CUMPLE",CONCATENATE(E28," / "),""),IF(D30="NO CUMPLE",CONCATENATE(E30," / "),""),IF(D31="NO CUMPLE",CONCATENATE(E31," / "),""),IF(D32="NO CUMPLE",CONCATENATE(E32," / "),""),IF(D33="NO CUMPLE",CONCATENATE(E33," / "),""))</f>
        <v/>
      </c>
      <c r="F27" s="311" t="s">
        <v>1956</v>
      </c>
      <c r="G27" s="14">
        <f>IF(D27="CUMPLE",1,IF(D27="NO CUMPLE CONDICIÓN",2,3))</f>
        <v>3</v>
      </c>
      <c r="H27" s="327"/>
    </row>
    <row r="28" spans="1:8" ht="74.25" customHeight="1" x14ac:dyDescent="0.25">
      <c r="A28" s="308" t="s">
        <v>1890</v>
      </c>
      <c r="B28" s="309" t="s">
        <v>1957</v>
      </c>
      <c r="C28" s="69" t="s">
        <v>1958</v>
      </c>
      <c r="D28" s="342"/>
      <c r="E28" s="310"/>
      <c r="F28" s="311" t="s">
        <v>1959</v>
      </c>
      <c r="H28" s="327"/>
    </row>
    <row r="29" spans="1:8" ht="33.75" customHeight="1" x14ac:dyDescent="0.25">
      <c r="A29" s="329"/>
      <c r="B29" s="330"/>
      <c r="C29" s="331" t="s">
        <v>2822</v>
      </c>
      <c r="D29" s="345"/>
      <c r="E29" s="331"/>
      <c r="F29" s="332"/>
      <c r="H29" s="327"/>
    </row>
    <row r="30" spans="1:8" ht="62.25" customHeight="1" x14ac:dyDescent="0.25">
      <c r="A30" s="308" t="s">
        <v>1890</v>
      </c>
      <c r="B30" s="309" t="s">
        <v>1960</v>
      </c>
      <c r="C30" s="69" t="s">
        <v>2823</v>
      </c>
      <c r="D30" s="342"/>
      <c r="E30" s="310"/>
      <c r="F30" s="311" t="s">
        <v>1961</v>
      </c>
      <c r="H30" s="327"/>
    </row>
    <row r="31" spans="1:8" ht="49.5" x14ac:dyDescent="0.25">
      <c r="A31" s="308" t="s">
        <v>1890</v>
      </c>
      <c r="B31" s="309" t="s">
        <v>1962</v>
      </c>
      <c r="C31" s="69" t="s">
        <v>2824</v>
      </c>
      <c r="D31" s="342"/>
      <c r="E31" s="310"/>
      <c r="F31" s="311" t="s">
        <v>1963</v>
      </c>
      <c r="H31" s="327"/>
    </row>
    <row r="32" spans="1:8" s="315" customFormat="1" ht="153" customHeight="1" x14ac:dyDescent="0.25">
      <c r="A32" s="308" t="s">
        <v>1890</v>
      </c>
      <c r="B32" s="309" t="s">
        <v>1964</v>
      </c>
      <c r="C32" s="69" t="s">
        <v>2825</v>
      </c>
      <c r="D32" s="342"/>
      <c r="E32" s="313"/>
      <c r="F32" s="314" t="s">
        <v>1965</v>
      </c>
      <c r="G32" s="14"/>
      <c r="H32" s="327"/>
    </row>
    <row r="33" spans="1:8" s="315" customFormat="1" ht="219.75" customHeight="1" x14ac:dyDescent="0.25">
      <c r="A33" s="308" t="s">
        <v>1890</v>
      </c>
      <c r="B33" s="309" t="s">
        <v>1966</v>
      </c>
      <c r="C33" s="69" t="s">
        <v>2826</v>
      </c>
      <c r="D33" s="342"/>
      <c r="E33" s="310"/>
      <c r="F33" s="314" t="s">
        <v>1967</v>
      </c>
      <c r="G33" s="14"/>
      <c r="H33" s="327"/>
    </row>
    <row r="34" spans="1:8" s="315" customFormat="1" ht="29.1" customHeight="1" x14ac:dyDescent="0.25">
      <c r="A34" s="316"/>
      <c r="B34" s="306" t="s">
        <v>1968</v>
      </c>
      <c r="C34" s="99" t="s">
        <v>1969</v>
      </c>
      <c r="D34" s="78" t="str">
        <f>IF(COUNTIF(D35:D37,"NO CUMPLE")&gt;0,"NO CUMPLE CONDICIÓN",IF(COUNTIF(D35:D37,"CUMPLE")=0,"NO APLICA","CUMPLE"))</f>
        <v>NO APLICA</v>
      </c>
      <c r="E34" s="99" t="str">
        <f>CONCATENATE(IF(D35="NO CUMPLE",CONCATENATE(E35," / "),""),IF(D36="NO CUMPLE",CONCATENATE(E36," / "),""),IF(D37="NO CUMPLE",CONCATENATE(E37," / "),""))</f>
        <v/>
      </c>
      <c r="F34" s="314" t="s">
        <v>1970</v>
      </c>
      <c r="G34" s="14">
        <f>IF(D34="CUMPLE",1,IF(D34="NO CUMPLE CONDICIÓN",2,3))</f>
        <v>3</v>
      </c>
      <c r="H34" s="327"/>
    </row>
    <row r="35" spans="1:8" s="315" customFormat="1" ht="119.25" customHeight="1" x14ac:dyDescent="0.25">
      <c r="A35" s="308" t="s">
        <v>1890</v>
      </c>
      <c r="B35" s="317" t="s">
        <v>1971</v>
      </c>
      <c r="C35" s="69" t="s">
        <v>1972</v>
      </c>
      <c r="D35" s="342"/>
      <c r="E35" s="313"/>
      <c r="F35" s="314" t="s">
        <v>1973</v>
      </c>
      <c r="G35" s="14"/>
      <c r="H35" s="327"/>
    </row>
    <row r="36" spans="1:8" s="315" customFormat="1" ht="76.5" customHeight="1" x14ac:dyDescent="0.25">
      <c r="A36" s="308" t="s">
        <v>1890</v>
      </c>
      <c r="B36" s="317" t="s">
        <v>1974</v>
      </c>
      <c r="C36" s="69" t="s">
        <v>1975</v>
      </c>
      <c r="D36" s="342"/>
      <c r="E36" s="313"/>
      <c r="F36" s="314" t="s">
        <v>1973</v>
      </c>
      <c r="G36" s="14"/>
      <c r="H36" s="327"/>
    </row>
    <row r="37" spans="1:8" s="315" customFormat="1" ht="65.45" customHeight="1" x14ac:dyDescent="0.25">
      <c r="A37" s="308" t="s">
        <v>1890</v>
      </c>
      <c r="B37" s="317" t="s">
        <v>1976</v>
      </c>
      <c r="C37" s="69" t="s">
        <v>1977</v>
      </c>
      <c r="D37" s="342"/>
      <c r="E37" s="313"/>
      <c r="F37" s="314" t="s">
        <v>1973</v>
      </c>
      <c r="G37" s="14"/>
      <c r="H37" s="327"/>
    </row>
    <row r="38" spans="1:8" ht="48.75" customHeight="1" x14ac:dyDescent="0.25">
      <c r="A38" s="305"/>
      <c r="B38" s="306" t="s">
        <v>1978</v>
      </c>
      <c r="C38" s="99" t="s">
        <v>1979</v>
      </c>
      <c r="D38" s="78" t="str">
        <f>IF(COUNTIF(D39:D39,"NO CUMPLE")&gt;0,"NO CUMPLE CONDICIÓN",IF(COUNTIF(D39:D39,"CUMPLE")=0,"NO APLICA","CUMPLE"))</f>
        <v>NO APLICA</v>
      </c>
      <c r="E38" s="99" t="str">
        <f>CONCATENATE(IF(D39="NO CUMPLE",CONCATENATE(E39," / "),""))</f>
        <v/>
      </c>
      <c r="F38" s="314" t="s">
        <v>1967</v>
      </c>
      <c r="G38" s="14">
        <f>IF(D38="CUMPLE",1,IF(D38="NO CUMPLE CONDICIÓN",2,3))</f>
        <v>3</v>
      </c>
      <c r="H38" s="315"/>
    </row>
    <row r="39" spans="1:8" ht="87" customHeight="1" x14ac:dyDescent="0.25">
      <c r="A39" s="308" t="s">
        <v>1890</v>
      </c>
      <c r="B39" s="309" t="s">
        <v>1980</v>
      </c>
      <c r="C39" s="60" t="s">
        <v>1981</v>
      </c>
      <c r="D39" s="342"/>
      <c r="E39" s="313"/>
      <c r="F39" s="314" t="s">
        <v>1967</v>
      </c>
      <c r="H39" s="315"/>
    </row>
    <row r="40" spans="1:8" ht="41.25" customHeight="1" x14ac:dyDescent="0.25">
      <c r="A40" s="305"/>
      <c r="B40" s="306" t="s">
        <v>1982</v>
      </c>
      <c r="C40" s="99" t="s">
        <v>1983</v>
      </c>
      <c r="D40" s="78" t="str">
        <f>IF(COUNTIF(D41:D45,"NO CUMPLE")&gt;0,"NO CUMPLE CONDICIÓN",IF(COUNTIF(D41:D45,"CUMPLE")=0,"NO APLICA","CUMPLE"))</f>
        <v>NO APLICA</v>
      </c>
      <c r="E40" s="334" t="str">
        <f>CONCATENATE(IF(D41="NO CUMPLE",CONCATENATE(E41," / "),""),IF(D42="NO CUMPLE",CONCATENATE(E42," / "),""),IF(D43="NO CUMPLE",CONCATENATE(E43," / "),""),IF(D44="NO CUMPLE",CONCATENATE(E44," / "),""),IF(D45="NO CUMPLE",CONCATENATE(E45," / "),""))</f>
        <v/>
      </c>
      <c r="F40" s="311" t="s">
        <v>1984</v>
      </c>
      <c r="G40" s="14">
        <f>IF(D40="CUMPLE",1,IF(D40="NO CUMPLE CONDICIÓN",2,3))</f>
        <v>3</v>
      </c>
      <c r="H40" s="327"/>
    </row>
    <row r="41" spans="1:8" ht="99" customHeight="1" x14ac:dyDescent="0.25">
      <c r="A41" s="308" t="s">
        <v>1890</v>
      </c>
      <c r="B41" s="309" t="s">
        <v>1985</v>
      </c>
      <c r="C41" s="69" t="s">
        <v>1986</v>
      </c>
      <c r="D41" s="342"/>
      <c r="E41" s="310"/>
      <c r="F41" s="311" t="s">
        <v>1987</v>
      </c>
      <c r="H41" s="327"/>
    </row>
    <row r="42" spans="1:8" ht="51.95" customHeight="1" x14ac:dyDescent="0.25">
      <c r="A42" s="308" t="s">
        <v>1890</v>
      </c>
      <c r="B42" s="309" t="s">
        <v>1988</v>
      </c>
      <c r="C42" s="69" t="s">
        <v>1989</v>
      </c>
      <c r="D42" s="342"/>
      <c r="E42" s="310"/>
      <c r="F42" s="311" t="s">
        <v>1987</v>
      </c>
      <c r="H42" s="327"/>
    </row>
    <row r="43" spans="1:8" ht="54" customHeight="1" x14ac:dyDescent="0.25">
      <c r="A43" s="308" t="s">
        <v>1890</v>
      </c>
      <c r="B43" s="309" t="s">
        <v>1990</v>
      </c>
      <c r="C43" s="69" t="s">
        <v>1991</v>
      </c>
      <c r="D43" s="342"/>
      <c r="E43" s="310"/>
      <c r="F43" s="311" t="s">
        <v>1987</v>
      </c>
      <c r="H43" s="327"/>
    </row>
    <row r="44" spans="1:8" ht="46.5" customHeight="1" x14ac:dyDescent="0.25">
      <c r="A44" s="308" t="s">
        <v>1890</v>
      </c>
      <c r="B44" s="309" t="s">
        <v>1992</v>
      </c>
      <c r="C44" s="69" t="s">
        <v>1993</v>
      </c>
      <c r="D44" s="342"/>
      <c r="E44" s="310"/>
      <c r="F44" s="311" t="s">
        <v>1987</v>
      </c>
      <c r="H44" s="327"/>
    </row>
    <row r="45" spans="1:8" ht="63" customHeight="1" x14ac:dyDescent="0.25">
      <c r="A45" s="308" t="s">
        <v>1890</v>
      </c>
      <c r="B45" s="309" t="s">
        <v>1994</v>
      </c>
      <c r="C45" s="69" t="s">
        <v>1995</v>
      </c>
      <c r="D45" s="342"/>
      <c r="E45" s="310"/>
      <c r="F45" s="311" t="s">
        <v>1987</v>
      </c>
      <c r="H45" s="327"/>
    </row>
    <row r="46" spans="1:8" s="315" customFormat="1" ht="36" customHeight="1" x14ac:dyDescent="0.25">
      <c r="A46" s="316"/>
      <c r="B46" s="306" t="s">
        <v>1996</v>
      </c>
      <c r="C46" s="99" t="s">
        <v>1997</v>
      </c>
      <c r="D46" s="78" t="str">
        <f>IF(COUNTIF(D48:D54,"NO CUMPLE")&gt;0,"NO CUMPLE CONDICIÓN",IF(COUNTIF(D48:D54,"CUMPLE")=0,"NO APLICA","CUMPLE"))</f>
        <v>NO APLICA</v>
      </c>
      <c r="E46" s="99" t="str">
        <f>CONCATENATE(IF(D48="NO CUMPLE",CONCATENATE(E48," / "),""),IF(D49="NO CUMPLE",CONCATENATE(E49," / "),""),IF(D50="NO CUMPLE",CONCATENATE(E50," / "),""),IF(D51="NO CUMPLE",CONCATENATE(E51," / "),""),IF(D52="NO CUMPLE",CONCATENATE(E52," / "),""),IF(D53="NO CUMPLE",CONCATENATE(E53," / "),""),IF(D54="NO CUMPLE",CONCATENATE(E54," / "),""))</f>
        <v/>
      </c>
      <c r="F46" s="314" t="s">
        <v>1998</v>
      </c>
      <c r="G46" s="14">
        <f>IF(D46="CUMPLE",1,IF(D46="NO CUMPLE CONDICIÓN",2,3))</f>
        <v>3</v>
      </c>
      <c r="H46" s="327"/>
    </row>
    <row r="47" spans="1:8" s="315" customFormat="1" ht="34.5" customHeight="1" x14ac:dyDescent="0.25">
      <c r="A47" s="316"/>
      <c r="B47" s="96"/>
      <c r="C47" s="95" t="s">
        <v>1999</v>
      </c>
      <c r="D47" s="257"/>
      <c r="E47" s="95"/>
      <c r="F47" s="314"/>
      <c r="G47" s="14"/>
    </row>
    <row r="48" spans="1:8" ht="174.75" customHeight="1" x14ac:dyDescent="0.25">
      <c r="A48" s="308" t="s">
        <v>1890</v>
      </c>
      <c r="B48" s="309" t="s">
        <v>2000</v>
      </c>
      <c r="C48" s="60" t="s">
        <v>2001</v>
      </c>
      <c r="D48" s="342"/>
      <c r="E48" s="310"/>
      <c r="F48" s="311" t="s">
        <v>2002</v>
      </c>
    </row>
    <row r="49" spans="1:8" ht="195.95" customHeight="1" x14ac:dyDescent="0.25">
      <c r="A49" s="308" t="s">
        <v>1890</v>
      </c>
      <c r="B49" s="309" t="s">
        <v>2003</v>
      </c>
      <c r="C49" s="69" t="s">
        <v>2004</v>
      </c>
      <c r="D49" s="342"/>
      <c r="E49" s="310"/>
      <c r="F49" s="311" t="s">
        <v>2005</v>
      </c>
    </row>
    <row r="50" spans="1:8" ht="242.25" customHeight="1" x14ac:dyDescent="0.25">
      <c r="A50" s="308" t="s">
        <v>1890</v>
      </c>
      <c r="B50" s="309" t="s">
        <v>2006</v>
      </c>
      <c r="C50" s="69" t="s">
        <v>2007</v>
      </c>
      <c r="D50" s="342"/>
      <c r="E50" s="310"/>
      <c r="F50" s="318" t="s">
        <v>2008</v>
      </c>
      <c r="H50" s="327"/>
    </row>
    <row r="51" spans="1:8" ht="152.44999999999999" customHeight="1" x14ac:dyDescent="0.25">
      <c r="A51" s="308" t="s">
        <v>1890</v>
      </c>
      <c r="B51" s="309" t="s">
        <v>2009</v>
      </c>
      <c r="C51" s="319" t="s">
        <v>2010</v>
      </c>
      <c r="D51" s="342"/>
      <c r="E51" s="310"/>
      <c r="F51" s="311" t="s">
        <v>2011</v>
      </c>
      <c r="H51" s="327"/>
    </row>
    <row r="52" spans="1:8" ht="38.1" customHeight="1" x14ac:dyDescent="0.25">
      <c r="A52" s="308" t="s">
        <v>1890</v>
      </c>
      <c r="B52" s="309" t="s">
        <v>2012</v>
      </c>
      <c r="C52" s="69" t="s">
        <v>2013</v>
      </c>
      <c r="D52" s="342"/>
      <c r="E52" s="310"/>
      <c r="F52" s="311" t="s">
        <v>2014</v>
      </c>
      <c r="H52" s="327"/>
    </row>
    <row r="53" spans="1:8" ht="64.5" customHeight="1" x14ac:dyDescent="0.25">
      <c r="A53" s="308" t="s">
        <v>1890</v>
      </c>
      <c r="B53" s="309" t="s">
        <v>2015</v>
      </c>
      <c r="C53" s="69" t="s">
        <v>2016</v>
      </c>
      <c r="D53" s="342"/>
      <c r="E53" s="310"/>
      <c r="F53" s="311" t="s">
        <v>2017</v>
      </c>
      <c r="H53" s="327"/>
    </row>
    <row r="54" spans="1:8" s="315" customFormat="1" ht="45.95" customHeight="1" x14ac:dyDescent="0.25">
      <c r="A54" s="308" t="s">
        <v>1890</v>
      </c>
      <c r="B54" s="309" t="s">
        <v>2018</v>
      </c>
      <c r="C54" s="69" t="s">
        <v>2019</v>
      </c>
      <c r="D54" s="342"/>
      <c r="E54" s="310"/>
      <c r="F54" s="314" t="s">
        <v>2020</v>
      </c>
      <c r="G54" s="14"/>
      <c r="H54" s="327"/>
    </row>
    <row r="55" spans="1:8" ht="33" customHeight="1" x14ac:dyDescent="0.25">
      <c r="A55" s="305"/>
      <c r="B55" s="306" t="s">
        <v>2021</v>
      </c>
      <c r="C55" s="99" t="s">
        <v>2022</v>
      </c>
      <c r="D55" s="78" t="str">
        <f>IF(COUNTIF(D56:D66,"NO CUMPLE")&gt;0,"NO CUMPLE CONDICIÓN",IF(COUNTIF(D56:D66,"CUMPLE")=0,"NO APLICA","CUMPLE"))</f>
        <v>NO APLICA</v>
      </c>
      <c r="E55" s="99" t="str">
        <f>CONCATENATE(IF(D56="NO CUMPLE",CONCATENATE(E56," / "),""),IF(D57="NO CUMPLE",CONCATENATE(E57," / "),""),IF(D58="NO CUMPLE",CONCATENATE(E58," / "),""),IF(D59="NO CUMPLE",CONCATENATE(E59," / "),""),IF(D60="NO CUMPLE",CONCATENATE(E60," / "),""),IF(D61="NO CUMPLE",CONCATENATE(E61," / "),""),IF(D62="NO CUMPLE",CONCATENATE(E62," / "),""),IF(D63="NO CUMPLE",CONCATENATE(E63," / "),""),IF(D64="NO CUMPLE",CONCATENATE(E64," / "),""),IF(D65="NO CUMPLE",CONCATENATE(E65," / "),""),IF(D66="NO CUMPLE",CONCATENATE(E66," / "),""))</f>
        <v/>
      </c>
      <c r="F55" s="311" t="s">
        <v>2023</v>
      </c>
      <c r="G55" s="14">
        <f>IF(D55="CUMPLE",1,IF(D55="NO CUMPLE CONDICIÓN",2,3))</f>
        <v>3</v>
      </c>
      <c r="H55" s="315"/>
    </row>
    <row r="56" spans="1:8" ht="82.5" customHeight="1" x14ac:dyDescent="0.25">
      <c r="A56" s="308" t="s">
        <v>1890</v>
      </c>
      <c r="B56" s="309" t="s">
        <v>2024</v>
      </c>
      <c r="C56" s="69" t="s">
        <v>2025</v>
      </c>
      <c r="D56" s="342"/>
      <c r="E56" s="310"/>
      <c r="F56" s="311" t="s">
        <v>2026</v>
      </c>
      <c r="H56" s="315"/>
    </row>
    <row r="57" spans="1:8" ht="72.75" customHeight="1" x14ac:dyDescent="0.25">
      <c r="A57" s="308" t="s">
        <v>1890</v>
      </c>
      <c r="B57" s="309" t="s">
        <v>2027</v>
      </c>
      <c r="C57" s="69" t="s">
        <v>2028</v>
      </c>
      <c r="D57" s="342"/>
      <c r="E57" s="310"/>
      <c r="F57" s="311" t="s">
        <v>2026</v>
      </c>
      <c r="H57" s="315"/>
    </row>
    <row r="58" spans="1:8" ht="87.6" customHeight="1" x14ac:dyDescent="0.25">
      <c r="A58" s="308" t="s">
        <v>1890</v>
      </c>
      <c r="B58" s="309" t="s">
        <v>2029</v>
      </c>
      <c r="C58" s="69" t="s">
        <v>2030</v>
      </c>
      <c r="D58" s="342"/>
      <c r="E58" s="310"/>
      <c r="F58" s="311" t="s">
        <v>2031</v>
      </c>
      <c r="H58" s="315"/>
    </row>
    <row r="59" spans="1:8" ht="74.45" customHeight="1" x14ac:dyDescent="0.25">
      <c r="A59" s="308" t="s">
        <v>1890</v>
      </c>
      <c r="B59" s="309" t="s">
        <v>2032</v>
      </c>
      <c r="C59" s="69" t="s">
        <v>2033</v>
      </c>
      <c r="D59" s="342"/>
      <c r="E59" s="310"/>
      <c r="F59" s="311" t="s">
        <v>2034</v>
      </c>
      <c r="H59" s="315"/>
    </row>
    <row r="60" spans="1:8" ht="78.95" customHeight="1" x14ac:dyDescent="0.25">
      <c r="A60" s="308" t="s">
        <v>1890</v>
      </c>
      <c r="B60" s="309" t="s">
        <v>2035</v>
      </c>
      <c r="C60" s="69" t="s">
        <v>2036</v>
      </c>
      <c r="D60" s="342"/>
      <c r="E60" s="310"/>
      <c r="F60" s="311" t="s">
        <v>2034</v>
      </c>
    </row>
    <row r="61" spans="1:8" ht="90.95" customHeight="1" x14ac:dyDescent="0.25">
      <c r="A61" s="320" t="s">
        <v>1890</v>
      </c>
      <c r="B61" s="309" t="s">
        <v>2037</v>
      </c>
      <c r="C61" s="60" t="s">
        <v>2038</v>
      </c>
      <c r="D61" s="321"/>
      <c r="E61" s="310"/>
      <c r="F61" s="311" t="s">
        <v>2039</v>
      </c>
    </row>
    <row r="62" spans="1:8" ht="84" customHeight="1" x14ac:dyDescent="0.25">
      <c r="A62" s="320" t="s">
        <v>1890</v>
      </c>
      <c r="B62" s="309" t="s">
        <v>2040</v>
      </c>
      <c r="C62" s="60" t="s">
        <v>2041</v>
      </c>
      <c r="D62" s="321"/>
      <c r="E62" s="310"/>
      <c r="F62" s="311" t="s">
        <v>2039</v>
      </c>
    </row>
    <row r="63" spans="1:8" ht="101.1" customHeight="1" x14ac:dyDescent="0.25">
      <c r="A63" s="320" t="s">
        <v>1890</v>
      </c>
      <c r="B63" s="309" t="s">
        <v>2042</v>
      </c>
      <c r="C63" s="69" t="s">
        <v>2043</v>
      </c>
      <c r="D63" s="321"/>
      <c r="E63" s="310"/>
      <c r="F63" s="311" t="s">
        <v>2039</v>
      </c>
    </row>
    <row r="64" spans="1:8" ht="86.45" customHeight="1" x14ac:dyDescent="0.25">
      <c r="A64" s="308" t="s">
        <v>1890</v>
      </c>
      <c r="B64" s="309" t="s">
        <v>2044</v>
      </c>
      <c r="C64" s="69" t="s">
        <v>2045</v>
      </c>
      <c r="D64" s="342"/>
      <c r="E64" s="310"/>
      <c r="F64" s="311" t="s">
        <v>2034</v>
      </c>
    </row>
    <row r="65" spans="1:8" ht="74.45" customHeight="1" x14ac:dyDescent="0.25">
      <c r="A65" s="308" t="s">
        <v>1890</v>
      </c>
      <c r="B65" s="309" t="s">
        <v>2046</v>
      </c>
      <c r="C65" s="69" t="s">
        <v>2047</v>
      </c>
      <c r="D65" s="342"/>
      <c r="E65" s="310"/>
      <c r="F65" s="311" t="s">
        <v>2034</v>
      </c>
    </row>
    <row r="66" spans="1:8" ht="69.95" customHeight="1" x14ac:dyDescent="0.25">
      <c r="A66" s="308" t="s">
        <v>1890</v>
      </c>
      <c r="B66" s="309" t="s">
        <v>2048</v>
      </c>
      <c r="C66" s="69" t="s">
        <v>2049</v>
      </c>
      <c r="D66" s="342"/>
      <c r="E66" s="310"/>
      <c r="F66" s="333" t="s">
        <v>2034</v>
      </c>
    </row>
    <row r="67" spans="1:8" ht="36" customHeight="1" x14ac:dyDescent="0.25">
      <c r="A67" s="305"/>
      <c r="B67" s="306" t="s">
        <v>2050</v>
      </c>
      <c r="C67" s="99" t="s">
        <v>2051</v>
      </c>
      <c r="D67" s="78" t="str">
        <f>IF(COUNTIF(D68:D69,"NO CUMPLE")&gt;0,"NO CUMPLE CONDICIÓN",IF(COUNTIF(D68:D69,"CUMPLE")=0,"NO APLICA","CUMPLE"))</f>
        <v>NO APLICA</v>
      </c>
      <c r="E67" s="335" t="str">
        <f>CONCATENATE(IF(D68="NO CUMPLE",CONCATENATE(E68," / "),""),IF(D69="NO CUMPLE",CONCATENATE(E69," / "),""))</f>
        <v/>
      </c>
      <c r="F67" s="333" t="s">
        <v>2052</v>
      </c>
      <c r="G67" s="14">
        <f>IF(D67="CUMPLE",1,IF(D67="NO CUMPLE CONDICIÓN",2,3))</f>
        <v>3</v>
      </c>
    </row>
    <row r="68" spans="1:8" ht="137.25" customHeight="1" x14ac:dyDescent="0.25">
      <c r="A68" s="308" t="s">
        <v>1890</v>
      </c>
      <c r="B68" s="309" t="s">
        <v>2053</v>
      </c>
      <c r="C68" s="69" t="s">
        <v>2054</v>
      </c>
      <c r="D68" s="342"/>
      <c r="E68" s="310"/>
      <c r="F68" s="333" t="s">
        <v>2055</v>
      </c>
    </row>
    <row r="69" spans="1:8" ht="68.25" customHeight="1" x14ac:dyDescent="0.25">
      <c r="A69" s="308" t="s">
        <v>1890</v>
      </c>
      <c r="B69" s="309" t="s">
        <v>2056</v>
      </c>
      <c r="C69" s="60" t="s">
        <v>2057</v>
      </c>
      <c r="D69" s="342"/>
      <c r="E69" s="310"/>
      <c r="F69" s="311" t="s">
        <v>2055</v>
      </c>
      <c r="H69" s="315"/>
    </row>
    <row r="70" spans="1:8" ht="26.1" customHeight="1" x14ac:dyDescent="0.25">
      <c r="A70" s="305"/>
      <c r="B70" s="306" t="s">
        <v>2058</v>
      </c>
      <c r="C70" s="99" t="s">
        <v>2059</v>
      </c>
      <c r="D70" s="78" t="str">
        <f>IF(COUNTIF(D71:D71,"NO CUMPLE")&gt;0,"NO CUMPLE CONDICIÓN",IF(COUNTIF(D71:D71,"CUMPLE")=0,"NO APLICA","CUMPLE"))</f>
        <v>NO APLICA</v>
      </c>
      <c r="E70" s="73" t="str">
        <f>CONCATENATE(IF(D71="NO CUMPLE",CONCATENATE(E71," / "),""))</f>
        <v/>
      </c>
      <c r="F70" s="311" t="s">
        <v>2060</v>
      </c>
      <c r="G70" s="14">
        <f>IF(D70="CUMPLE",1,IF(D70="NO CUMPLE CONDICIÓN",2,3))</f>
        <v>3</v>
      </c>
      <c r="H70" s="327"/>
    </row>
    <row r="71" spans="1:8" ht="65.45" customHeight="1" x14ac:dyDescent="0.25">
      <c r="A71" s="308" t="s">
        <v>1890</v>
      </c>
      <c r="B71" s="309" t="s">
        <v>2061</v>
      </c>
      <c r="C71" s="69" t="s">
        <v>2062</v>
      </c>
      <c r="D71" s="342"/>
      <c r="E71" s="310"/>
      <c r="F71" s="311" t="s">
        <v>2063</v>
      </c>
      <c r="H71" s="327"/>
    </row>
    <row r="72" spans="1:8" ht="33" x14ac:dyDescent="0.25">
      <c r="A72" s="305"/>
      <c r="B72" s="306" t="s">
        <v>2064</v>
      </c>
      <c r="C72" s="99" t="s">
        <v>2065</v>
      </c>
      <c r="D72" s="78" t="str">
        <f>IF(COUNTIF(D73:D78,"NO CUMPLE")&gt;0,"NO CUMPLE CONDICIÓN",IF(COUNTIF(D73:D78,"CUMPLE")=0,"NO APLICA","CUMPLE"))</f>
        <v>NO APLICA</v>
      </c>
      <c r="E72" s="334" t="str">
        <f>CONCATENATE(IF(D73="NO CUMPLE",CONCATENATE(E73," / "),""),IF(D74="NO CUMPLE",CONCATENATE(E74," / "),""),IF(D75="NO CUMPLE",CONCATENATE(E75," / "),""),IF(D76="NO CUMPLE",CONCATENATE(E76," / "),""),IF(D77="NO CUMPLE",CONCATENATE(E77," / "),""),IF(D78="NO CUMPLE",CONCATENATE(E78," / "),""))</f>
        <v/>
      </c>
      <c r="F72" s="311" t="s">
        <v>2066</v>
      </c>
      <c r="G72" s="14">
        <f>IF(D72="CUMPLE",1,IF(D72="NO CUMPLE CONDICIÓN",2,3))</f>
        <v>3</v>
      </c>
      <c r="H72" s="327"/>
    </row>
    <row r="73" spans="1:8" ht="55.5" customHeight="1" x14ac:dyDescent="0.25">
      <c r="A73" s="308" t="s">
        <v>1890</v>
      </c>
      <c r="B73" s="309" t="s">
        <v>2067</v>
      </c>
      <c r="C73" s="69" t="s">
        <v>2068</v>
      </c>
      <c r="D73" s="342"/>
      <c r="E73" s="310"/>
      <c r="F73" s="311" t="s">
        <v>2069</v>
      </c>
      <c r="H73" s="327"/>
    </row>
    <row r="74" spans="1:8" ht="42.75" customHeight="1" x14ac:dyDescent="0.25">
      <c r="A74" s="308" t="s">
        <v>1890</v>
      </c>
      <c r="B74" s="309" t="s">
        <v>2070</v>
      </c>
      <c r="C74" s="69" t="s">
        <v>2071</v>
      </c>
      <c r="D74" s="342"/>
      <c r="E74" s="310"/>
      <c r="F74" s="311" t="s">
        <v>2069</v>
      </c>
      <c r="H74" s="327"/>
    </row>
    <row r="75" spans="1:8" ht="60.75" customHeight="1" x14ac:dyDescent="0.25">
      <c r="A75" s="308" t="s">
        <v>1890</v>
      </c>
      <c r="B75" s="309" t="s">
        <v>2072</v>
      </c>
      <c r="C75" s="69" t="s">
        <v>2073</v>
      </c>
      <c r="D75" s="342"/>
      <c r="E75" s="310"/>
      <c r="F75" s="311" t="s">
        <v>2069</v>
      </c>
      <c r="H75" s="327"/>
    </row>
    <row r="76" spans="1:8" ht="50.25" customHeight="1" x14ac:dyDescent="0.25">
      <c r="A76" s="308" t="s">
        <v>1890</v>
      </c>
      <c r="B76" s="309" t="s">
        <v>2074</v>
      </c>
      <c r="C76" s="69" t="s">
        <v>2075</v>
      </c>
      <c r="D76" s="342"/>
      <c r="E76" s="310"/>
      <c r="F76" s="311" t="s">
        <v>2069</v>
      </c>
      <c r="H76" s="327"/>
    </row>
    <row r="77" spans="1:8" ht="54" customHeight="1" x14ac:dyDescent="0.25">
      <c r="A77" s="308" t="s">
        <v>1890</v>
      </c>
      <c r="B77" s="309" t="s">
        <v>2076</v>
      </c>
      <c r="C77" s="69" t="s">
        <v>2077</v>
      </c>
      <c r="D77" s="342"/>
      <c r="E77" s="310"/>
      <c r="F77" s="311" t="s">
        <v>2069</v>
      </c>
      <c r="H77" s="327"/>
    </row>
    <row r="78" spans="1:8" ht="240" customHeight="1" thickBot="1" x14ac:dyDescent="0.3">
      <c r="A78" s="322" t="s">
        <v>1890</v>
      </c>
      <c r="B78" s="323" t="s">
        <v>2078</v>
      </c>
      <c r="C78" s="324" t="s">
        <v>2079</v>
      </c>
      <c r="D78" s="344"/>
      <c r="E78" s="325"/>
      <c r="F78" s="326" t="s">
        <v>2069</v>
      </c>
      <c r="H78" s="327"/>
    </row>
    <row r="79" spans="1:8" x14ac:dyDescent="0.25">
      <c r="C79" s="14"/>
      <c r="D79" s="14"/>
      <c r="E79" s="14"/>
      <c r="F79" s="110"/>
      <c r="H79" s="315"/>
    </row>
    <row r="80" spans="1:8" x14ac:dyDescent="0.25">
      <c r="C80" s="14"/>
      <c r="D80" s="14"/>
      <c r="E80" s="14"/>
      <c r="F80" s="110"/>
    </row>
    <row r="81" spans="3:6" hidden="1" x14ac:dyDescent="0.25">
      <c r="C81" s="101" t="s">
        <v>1882</v>
      </c>
      <c r="D81" s="14">
        <f>COUNTIF(G3:G78,1)</f>
        <v>0</v>
      </c>
      <c r="E81" s="14"/>
      <c r="F81" s="110"/>
    </row>
    <row r="82" spans="3:6" hidden="1" x14ac:dyDescent="0.25">
      <c r="C82" s="101" t="s">
        <v>1883</v>
      </c>
      <c r="D82" s="14">
        <f>COUNTIF(G3:G78,2)</f>
        <v>0</v>
      </c>
      <c r="E82" s="14"/>
      <c r="F82" s="110"/>
    </row>
    <row r="83" spans="3:6" hidden="1" x14ac:dyDescent="0.25">
      <c r="C83" s="101" t="s">
        <v>1884</v>
      </c>
      <c r="D83" s="14">
        <f>COUNTIF(G3:G78,3)</f>
        <v>13</v>
      </c>
      <c r="E83" s="14"/>
      <c r="F83" s="110"/>
    </row>
    <row r="84" spans="3:6" x14ac:dyDescent="0.25">
      <c r="C84" s="14"/>
      <c r="D84" s="14"/>
      <c r="E84" s="14"/>
      <c r="F84" s="110"/>
    </row>
    <row r="85" spans="3:6" x14ac:dyDescent="0.25">
      <c r="C85" s="14"/>
      <c r="D85" s="14"/>
      <c r="E85" s="14"/>
      <c r="F85" s="110"/>
    </row>
    <row r="86" spans="3:6" x14ac:dyDescent="0.25">
      <c r="C86" s="14"/>
      <c r="D86" s="14"/>
      <c r="E86" s="14"/>
      <c r="F86" s="110"/>
    </row>
    <row r="87" spans="3:6" x14ac:dyDescent="0.25">
      <c r="C87" s="14"/>
      <c r="D87" s="14"/>
      <c r="E87" s="14"/>
      <c r="F87" s="110"/>
    </row>
    <row r="88" spans="3:6" x14ac:dyDescent="0.25">
      <c r="C88" s="14"/>
      <c r="D88" s="14"/>
      <c r="E88" s="14"/>
      <c r="F88" s="110"/>
    </row>
  </sheetData>
  <sheetProtection algorithmName="SHA-512" hashValue="GZ2sJMQYWvI/rv+4nQXZ9rKk1CEnGsvGAm72QW2B6yNt5hOTpEV4DWiSylbZJjzjI7XZlDRT1+nfN7x/5qNNbg==" saltValue="1bSzfWbWeQX+7IwCs8NQdQ==" spinCount="100000" sheet="1" formatRows="0" autoFilter="0"/>
  <mergeCells count="1">
    <mergeCell ref="B1:E1"/>
  </mergeCells>
  <conditionalFormatting sqref="D3">
    <cfRule type="cellIs" dxfId="104" priority="37" operator="equal">
      <formula>"NO CUMPLE CONDICIÓN"</formula>
    </cfRule>
    <cfRule type="cellIs" dxfId="103" priority="38" operator="equal">
      <formula>"No Cumple"</formula>
    </cfRule>
  </conditionalFormatting>
  <conditionalFormatting sqref="D12">
    <cfRule type="cellIs" dxfId="102" priority="11" operator="equal">
      <formula>"NO CUMPLE CONDICIÓN"</formula>
    </cfRule>
    <cfRule type="cellIs" dxfId="101" priority="12" operator="equal">
      <formula>"No Cumple"</formula>
    </cfRule>
  </conditionalFormatting>
  <conditionalFormatting sqref="D16">
    <cfRule type="cellIs" dxfId="100" priority="33" operator="equal">
      <formula>"NO CUMPLE CONDICIÓN"</formula>
    </cfRule>
    <cfRule type="cellIs" dxfId="99" priority="34" operator="equal">
      <formula>"No Cumple"</formula>
    </cfRule>
  </conditionalFormatting>
  <conditionalFormatting sqref="D23">
    <cfRule type="cellIs" dxfId="98" priority="31" operator="equal">
      <formula>"NO CUMPLE CONDICIÓN"</formula>
    </cfRule>
    <cfRule type="cellIs" dxfId="97" priority="32" operator="equal">
      <formula>"No Cumple"</formula>
    </cfRule>
  </conditionalFormatting>
  <conditionalFormatting sqref="D27">
    <cfRule type="cellIs" dxfId="96" priority="29" operator="equal">
      <formula>"NO CUMPLE CONDICIÓN"</formula>
    </cfRule>
    <cfRule type="cellIs" dxfId="95" priority="30" operator="equal">
      <formula>"No Cumple"</formula>
    </cfRule>
  </conditionalFormatting>
  <conditionalFormatting sqref="D34">
    <cfRule type="cellIs" dxfId="94" priority="27" operator="equal">
      <formula>"NO CUMPLE CONDICIÓN"</formula>
    </cfRule>
    <cfRule type="cellIs" dxfId="93" priority="28" operator="equal">
      <formula>"No Cumple"</formula>
    </cfRule>
  </conditionalFormatting>
  <conditionalFormatting sqref="D38">
    <cfRule type="cellIs" dxfId="92" priority="25" operator="equal">
      <formula>"NO CUMPLE CONDICIÓN"</formula>
    </cfRule>
    <cfRule type="cellIs" dxfId="91" priority="26" operator="equal">
      <formula>"No Cumple"</formula>
    </cfRule>
  </conditionalFormatting>
  <conditionalFormatting sqref="D40">
    <cfRule type="cellIs" dxfId="90" priority="9" operator="equal">
      <formula>"NO CUMPLE CONDICIÓN"</formula>
    </cfRule>
    <cfRule type="cellIs" dxfId="89" priority="10" operator="equal">
      <formula>"No Cumple"</formula>
    </cfRule>
  </conditionalFormatting>
  <conditionalFormatting sqref="D46">
    <cfRule type="cellIs" dxfId="88" priority="21" operator="equal">
      <formula>"NO CUMPLE CONDICIÓN"</formula>
    </cfRule>
    <cfRule type="cellIs" dxfId="87" priority="22" operator="equal">
      <formula>"No Cumple"</formula>
    </cfRule>
  </conditionalFormatting>
  <conditionalFormatting sqref="D55">
    <cfRule type="cellIs" dxfId="86" priority="7" operator="equal">
      <formula>"NO CUMPLE CONDICIÓN"</formula>
    </cfRule>
    <cfRule type="cellIs" dxfId="85" priority="8" operator="equal">
      <formula>"No Cumple"</formula>
    </cfRule>
  </conditionalFormatting>
  <conditionalFormatting sqref="D67">
    <cfRule type="cellIs" dxfId="84" priority="5" operator="equal">
      <formula>"NO CUMPLE CONDICIÓN"</formula>
    </cfRule>
    <cfRule type="cellIs" dxfId="83" priority="6" operator="equal">
      <formula>"No Cumple"</formula>
    </cfRule>
  </conditionalFormatting>
  <conditionalFormatting sqref="D70">
    <cfRule type="cellIs" dxfId="82" priority="3" operator="equal">
      <formula>"NO CUMPLE CONDICIÓN"</formula>
    </cfRule>
    <cfRule type="cellIs" dxfId="81" priority="4" operator="equal">
      <formula>"No Cumple"</formula>
    </cfRule>
  </conditionalFormatting>
  <conditionalFormatting sqref="D72">
    <cfRule type="cellIs" dxfId="80" priority="1" operator="equal">
      <formula>"NO CUMPLE CONDICIÓN"</formula>
    </cfRule>
    <cfRule type="cellIs" dxfId="79" priority="2" operator="equal">
      <formula>"No Cumple"</formula>
    </cfRule>
  </conditionalFormatting>
  <dataValidations count="3">
    <dataValidation type="list" allowBlank="1" showInputMessage="1" showErrorMessage="1" sqref="D33" xr:uid="{C4829B5E-5CCB-494E-A327-B605F782B7E6}">
      <formula1>"CUMPLE,NO CUMPLE,NOAPLICA"</formula1>
    </dataValidation>
    <dataValidation type="list" allowBlank="1" showInputMessage="1" showErrorMessage="1" sqref="D48:D50 D18:D22 D73:D78 D61:D63" xr:uid="{4A4D0323-1561-4F3D-B60D-D1375DFDA18C}">
      <formula1>"CUMPLE,NO CUMPLE,NO APLICA"</formula1>
    </dataValidation>
    <dataValidation type="list" allowBlank="1" showInputMessage="1" showErrorMessage="1" sqref="D13:D15 D64:D66 D35:D37 D39 D41:D45 D51:D54 D4:D11 D68:D69 D71 D24:D26 D56:D60 D28 D30:D32" xr:uid="{B0D95D1D-06A3-435E-AD73-A67FC322C91E}">
      <formula1>"CUMPLE,NO CUMPLE"</formula1>
    </dataValidation>
  </dataValidations>
  <hyperlinks>
    <hyperlink ref="A1" location="PORTADA!A1" display="Portada" xr:uid="{5CF6D178-AD96-432D-AD45-F6411B54E1B8}"/>
  </hyperlinks>
  <printOptions horizontalCentered="1"/>
  <pageMargins left="0.31496062992125984" right="0.31496062992125984" top="1.1417322834645669" bottom="0.74803149606299213" header="0.31496062992125984" footer="0.31496062992125984"/>
  <pageSetup scale="58" fitToHeight="0" orientation="landscape" r:id="rId1"/>
  <headerFooter>
    <oddHeader>&amp;L&amp;G&amp;C
PROCESO DE INSPECCIÓN, VIGILANCIA Y CONTROL
INSTRUMENTO IV
CASA HOGAR
&amp;RIN83.IVC
Versión 2
24/06/2026
Clasificación de la Información
CLASIFICADA</oddHeader>
    <oddFooter>&amp;C&amp;G</oddFooter>
  </headerFooter>
  <ignoredErrors>
    <ignoredError sqref="D3:E3 D12:E12 D16:E16 D23:E23 D27:E27 D34:E34 D38:E38 D40:E40 D46:E46" unlockedFormula="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6A9F-A983-4F52-8508-80369ECF6B8E}">
  <sheetPr>
    <tabColor rgb="FFFFCCCC"/>
    <pageSetUpPr fitToPage="1"/>
  </sheetPr>
  <dimension ref="A1:H19"/>
  <sheetViews>
    <sheetView zoomScale="85" zoomScaleNormal="85" workbookViewId="0">
      <selection activeCell="H8" sqref="H8"/>
    </sheetView>
  </sheetViews>
  <sheetFormatPr baseColWidth="10" defaultColWidth="11.42578125" defaultRowHeight="15" x14ac:dyDescent="0.25"/>
  <cols>
    <col min="1" max="1" width="8.140625" style="31" customWidth="1"/>
    <col min="2" max="2" width="9.85546875" style="36" customWidth="1"/>
    <col min="3" max="3" width="81.140625" style="32" customWidth="1"/>
    <col min="4" max="4" width="19.85546875" style="34" customWidth="1"/>
    <col min="5" max="5" width="91.42578125" style="34" customWidth="1"/>
    <col min="6" max="6" width="45" style="262" customWidth="1"/>
    <col min="7" max="7" width="16.140625" style="30" hidden="1" customWidth="1"/>
    <col min="8" max="16384" width="11.42578125" style="34"/>
  </cols>
  <sheetData>
    <row r="1" spans="1:8" ht="21" customHeight="1" thickBot="1" x14ac:dyDescent="0.3">
      <c r="A1" s="264" t="s">
        <v>1684</v>
      </c>
      <c r="B1" s="420" t="s">
        <v>2080</v>
      </c>
      <c r="C1" s="421"/>
      <c r="D1" s="421"/>
      <c r="E1" s="422"/>
      <c r="F1" s="117"/>
    </row>
    <row r="2" spans="1:8" ht="74.25" customHeight="1" thickBot="1" x14ac:dyDescent="0.3">
      <c r="A2" s="113" t="s">
        <v>1686</v>
      </c>
      <c r="B2" s="80" t="s">
        <v>1687</v>
      </c>
      <c r="C2" s="81" t="s">
        <v>1688</v>
      </c>
      <c r="D2" s="82" t="s">
        <v>1689</v>
      </c>
      <c r="E2" s="83" t="s">
        <v>1690</v>
      </c>
      <c r="F2" s="35" t="s">
        <v>1691</v>
      </c>
    </row>
    <row r="3" spans="1:8" ht="30.6" customHeight="1" x14ac:dyDescent="0.25">
      <c r="B3" s="336" t="s">
        <v>2081</v>
      </c>
      <c r="C3" s="337" t="s">
        <v>2082</v>
      </c>
      <c r="D3" s="77" t="str">
        <f>IF(COUNTIF(D4:D6,"NO CUMPLE")&gt;0,"NO CUMPLE CONDICIÓN",IF(COUNTIF(D4:D6,"CUMPLE")=0,"NO APLICA","CUMPLE"))</f>
        <v>NO APLICA</v>
      </c>
      <c r="E3" s="270" t="str">
        <f>CONCATENATE(IF(D4="NO CUMPLE",CONCATENATE(E4," / "),""),IF(D5="NO CUMPLE",CONCATENATE(E5," / "),""),IF(D6="NO CUMPLE",CONCATENATE(E6," / "),""))</f>
        <v/>
      </c>
      <c r="F3" s="48" t="s">
        <v>2083</v>
      </c>
      <c r="G3" s="256">
        <f>IF(D3="CUMPLE",1,IF(D3="NO CUMPLE CONDICIÓN",2,3))</f>
        <v>3</v>
      </c>
    </row>
    <row r="4" spans="1:8" ht="45.75" customHeight="1" x14ac:dyDescent="0.25">
      <c r="A4" s="115" t="s">
        <v>2084</v>
      </c>
      <c r="B4" s="338" t="s">
        <v>2085</v>
      </c>
      <c r="C4" s="339" t="s">
        <v>2086</v>
      </c>
      <c r="D4" s="130"/>
      <c r="E4" s="129"/>
      <c r="F4" s="48" t="s">
        <v>2087</v>
      </c>
      <c r="G4" s="256"/>
    </row>
    <row r="5" spans="1:8" ht="87.75" customHeight="1" x14ac:dyDescent="0.25">
      <c r="A5" s="115" t="s">
        <v>2084</v>
      </c>
      <c r="B5" s="338" t="s">
        <v>2088</v>
      </c>
      <c r="C5" s="60" t="s">
        <v>2089</v>
      </c>
      <c r="D5" s="130"/>
      <c r="E5" s="271"/>
      <c r="F5" s="48" t="s">
        <v>2087</v>
      </c>
      <c r="G5" s="256"/>
    </row>
    <row r="6" spans="1:8" ht="167.25" customHeight="1" x14ac:dyDescent="0.25">
      <c r="A6" s="115" t="s">
        <v>2084</v>
      </c>
      <c r="B6" s="338" t="s">
        <v>2090</v>
      </c>
      <c r="C6" s="60" t="s">
        <v>2091</v>
      </c>
      <c r="D6" s="130"/>
      <c r="E6" s="129"/>
      <c r="F6" s="48" t="s">
        <v>2092</v>
      </c>
      <c r="G6" s="256"/>
    </row>
    <row r="7" spans="1:8" ht="42" customHeight="1" x14ac:dyDescent="0.25">
      <c r="B7" s="340" t="s">
        <v>2093</v>
      </c>
      <c r="C7" s="68" t="s">
        <v>2094</v>
      </c>
      <c r="D7" s="78" t="str">
        <f>IF(COUNTIF(D9:D15,"NO CUMPLE")&gt;0,"NO CUMPLE CONDICIÓN",IF(COUNTIF(D9:D15,"CUMPLE")=0,"NO APLICA","CUMPLE"))</f>
        <v>NO APLICA</v>
      </c>
      <c r="E7" s="272" t="str">
        <f>CONCATENATE(IF(D9="NO CUMPLE",CONCATENATE(E9," / "),""),IF(D10="NO CUMPLE",CONCATENATE(E10," / "),""),IF(D11="NO CUMPLE",CONCATENATE(E11," / "),""),IF(D12="NO CUMPLE",CONCATENATE(E12," / "),""),IF(D13="NO CUMPLE",CONCATENATE(E13," / "),""),IF(D14="NO CUMPLE",CONCATENATE(E14," / "),""),IF(D15="NO CUMPLE",CONCATENATE(E15," / "),""))</f>
        <v/>
      </c>
      <c r="F7" s="48" t="s">
        <v>2095</v>
      </c>
      <c r="G7" s="256">
        <f>IF(D7="CUMPLE",1,IF(D7="NO CUMPLE CONDICIÓN",2,3))</f>
        <v>3</v>
      </c>
    </row>
    <row r="8" spans="1:8" ht="47.25" customHeight="1" x14ac:dyDescent="0.25">
      <c r="B8" s="341"/>
      <c r="C8" s="257" t="s">
        <v>2096</v>
      </c>
      <c r="D8" s="258"/>
      <c r="E8" s="94"/>
      <c r="F8" s="48" t="s">
        <v>2097</v>
      </c>
      <c r="G8" s="256"/>
    </row>
    <row r="9" spans="1:8" ht="75" customHeight="1" x14ac:dyDescent="0.25">
      <c r="A9" s="115" t="s">
        <v>2084</v>
      </c>
      <c r="B9" s="338" t="s">
        <v>2098</v>
      </c>
      <c r="C9" s="259" t="s">
        <v>2099</v>
      </c>
      <c r="D9" s="130"/>
      <c r="E9" s="129"/>
      <c r="F9" s="48" t="s">
        <v>2100</v>
      </c>
      <c r="G9" s="256"/>
    </row>
    <row r="10" spans="1:8" ht="63.75" customHeight="1" x14ac:dyDescent="0.25">
      <c r="A10" s="115" t="s">
        <v>2084</v>
      </c>
      <c r="B10" s="338" t="s">
        <v>2101</v>
      </c>
      <c r="C10" s="259" t="s">
        <v>2102</v>
      </c>
      <c r="D10" s="130"/>
      <c r="E10" s="129"/>
      <c r="F10" s="48" t="s">
        <v>2100</v>
      </c>
      <c r="G10" s="256"/>
    </row>
    <row r="11" spans="1:8" ht="174" customHeight="1" x14ac:dyDescent="0.25">
      <c r="A11" s="115" t="s">
        <v>2084</v>
      </c>
      <c r="B11" s="338" t="s">
        <v>2103</v>
      </c>
      <c r="C11" s="259" t="s">
        <v>2104</v>
      </c>
      <c r="D11" s="130"/>
      <c r="E11" s="129"/>
      <c r="F11" s="48" t="s">
        <v>2105</v>
      </c>
      <c r="G11" s="256"/>
    </row>
    <row r="12" spans="1:8" ht="54.75" customHeight="1" x14ac:dyDescent="0.25">
      <c r="A12" s="115" t="s">
        <v>2084</v>
      </c>
      <c r="B12" s="338" t="s">
        <v>2106</v>
      </c>
      <c r="C12" s="259" t="s">
        <v>2107</v>
      </c>
      <c r="D12" s="130"/>
      <c r="E12" s="129"/>
      <c r="F12" s="48" t="s">
        <v>2108</v>
      </c>
      <c r="G12" s="256"/>
    </row>
    <row r="13" spans="1:8" ht="142.5" x14ac:dyDescent="0.25">
      <c r="A13" s="115" t="s">
        <v>2084</v>
      </c>
      <c r="B13" s="338" t="s">
        <v>2109</v>
      </c>
      <c r="C13" s="259" t="s">
        <v>2110</v>
      </c>
      <c r="D13" s="130"/>
      <c r="E13" s="129"/>
      <c r="F13" s="48" t="s">
        <v>2111</v>
      </c>
      <c r="G13" s="256"/>
    </row>
    <row r="14" spans="1:8" ht="109.5" customHeight="1" x14ac:dyDescent="0.25">
      <c r="A14" s="115" t="s">
        <v>2084</v>
      </c>
      <c r="B14" s="338" t="s">
        <v>2112</v>
      </c>
      <c r="C14" s="259" t="s">
        <v>2113</v>
      </c>
      <c r="D14" s="273"/>
      <c r="E14" s="129"/>
      <c r="F14" s="48" t="s">
        <v>2114</v>
      </c>
      <c r="G14" s="256"/>
    </row>
    <row r="15" spans="1:8" ht="53.25" customHeight="1" x14ac:dyDescent="0.25">
      <c r="A15" s="115" t="s">
        <v>2084</v>
      </c>
      <c r="B15" s="338" t="s">
        <v>2115</v>
      </c>
      <c r="C15" s="259" t="s">
        <v>2116</v>
      </c>
      <c r="D15" s="130"/>
      <c r="E15" s="129"/>
      <c r="F15" s="48" t="s">
        <v>2117</v>
      </c>
      <c r="G15" s="256"/>
      <c r="H15" s="274"/>
    </row>
    <row r="17" spans="3:4" hidden="1" x14ac:dyDescent="0.25">
      <c r="C17" s="101" t="s">
        <v>1882</v>
      </c>
      <c r="D17" s="34">
        <f>COUNTIF(G3:G15,1)</f>
        <v>0</v>
      </c>
    </row>
    <row r="18" spans="3:4" hidden="1" x14ac:dyDescent="0.25">
      <c r="C18" s="101" t="s">
        <v>1883</v>
      </c>
      <c r="D18" s="34">
        <f>COUNTIF(G3:G15,2)</f>
        <v>0</v>
      </c>
    </row>
    <row r="19" spans="3:4" hidden="1" x14ac:dyDescent="0.25">
      <c r="C19" s="101" t="s">
        <v>1884</v>
      </c>
      <c r="D19" s="34">
        <f>COUNTIF(G3:G15,3)</f>
        <v>2</v>
      </c>
    </row>
  </sheetData>
  <sheetProtection algorithmName="SHA-512" hashValue="/rzWSGCfcVA3Slo6fsPbpXtb92rjt08SiqQDbFas5XIg0o20q89pTBoASsFeKqrJmyKPyL0/bYGkKGi4BvJ9+g==" saltValue="yvTYHJ072AVEmsNoOmTiYQ==" spinCount="100000" sheet="1" formatRows="0" autoFilter="0"/>
  <mergeCells count="1">
    <mergeCell ref="B1:E1"/>
  </mergeCells>
  <conditionalFormatting sqref="D3">
    <cfRule type="cellIs" dxfId="78" priority="7" operator="equal">
      <formula>"NO CUMPLE CONDICIÓN"</formula>
    </cfRule>
    <cfRule type="cellIs" dxfId="77" priority="8" operator="equal">
      <formula>"No Cumple"</formula>
    </cfRule>
  </conditionalFormatting>
  <conditionalFormatting sqref="D7">
    <cfRule type="cellIs" dxfId="76" priority="5" operator="equal">
      <formula>"NO CUMPLE CONDICIÓN"</formula>
    </cfRule>
    <cfRule type="cellIs" dxfId="75" priority="6" operator="equal">
      <formula>"No Cumple"</formula>
    </cfRule>
  </conditionalFormatting>
  <dataValidations count="3">
    <dataValidation type="list" allowBlank="1" showInputMessage="1" showErrorMessage="1" sqref="D4:D6 D9:D13" xr:uid="{1B4D2922-CABE-43FA-85ED-2D1DF590D138}">
      <formula1>"CUMPLE,NO CUMPLE"</formula1>
    </dataValidation>
    <dataValidation type="list" allowBlank="1" showInputMessage="1" showErrorMessage="1" sqref="D14" xr:uid="{28A0F45B-E22D-4B70-AB28-3C75FA0B7E00}">
      <formula1>"CUMPLE, NO CUMPLE,NO APLICA"</formula1>
    </dataValidation>
    <dataValidation type="list" allowBlank="1" showInputMessage="1" showErrorMessage="1" sqref="D15" xr:uid="{4263AEF0-EBFA-4E9A-8CBF-D078E8F54FAC}">
      <formula1>"CUMPLE,NO CUMPLE,NO APLICA"</formula1>
    </dataValidation>
  </dataValidations>
  <hyperlinks>
    <hyperlink ref="A1" location="PORTADA!A1" display="Portada" xr:uid="{8F5C7B46-EE70-47FA-9C2A-395539A14ADC}"/>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B3E-A2BE-4B85-975B-08B2EE8366EF}">
  <sheetPr>
    <tabColor rgb="FFFFCCCC"/>
    <pageSetUpPr fitToPage="1"/>
  </sheetPr>
  <dimension ref="A1:R115"/>
  <sheetViews>
    <sheetView topLeftCell="B17" zoomScale="90" zoomScaleNormal="90" workbookViewId="0">
      <selection activeCell="H8" sqref="H8"/>
    </sheetView>
  </sheetViews>
  <sheetFormatPr baseColWidth="10" defaultColWidth="11.42578125" defaultRowHeight="15" x14ac:dyDescent="0.25"/>
  <cols>
    <col min="1" max="1" width="10.28515625" customWidth="1"/>
    <col min="2" max="2" width="9.42578125" style="120" bestFit="1" customWidth="1"/>
    <col min="3" max="3" width="65.140625" customWidth="1"/>
    <col min="4" max="4" width="23.85546875" style="28" customWidth="1"/>
    <col min="5" max="5" width="89.85546875" style="28" customWidth="1"/>
    <col min="6" max="6" width="32.42578125" style="185" customWidth="1"/>
    <col min="7" max="7" width="13" hidden="1" customWidth="1"/>
  </cols>
  <sheetData>
    <row r="1" spans="1:18" ht="21.75" thickBot="1" x14ac:dyDescent="0.3">
      <c r="A1" s="264" t="s">
        <v>1684</v>
      </c>
      <c r="B1" s="420" t="s">
        <v>2118</v>
      </c>
      <c r="C1" s="421"/>
      <c r="D1" s="421"/>
      <c r="E1" s="422"/>
    </row>
    <row r="2" spans="1:18" s="120" customFormat="1" ht="60.75" thickBot="1" x14ac:dyDescent="0.25">
      <c r="A2" s="200" t="s">
        <v>1686</v>
      </c>
      <c r="B2" s="80" t="s">
        <v>2119</v>
      </c>
      <c r="C2" s="81" t="s">
        <v>2120</v>
      </c>
      <c r="D2" s="82" t="s">
        <v>1689</v>
      </c>
      <c r="E2" s="83" t="s">
        <v>1690</v>
      </c>
      <c r="F2" s="186" t="s">
        <v>2121</v>
      </c>
      <c r="I2" s="121"/>
      <c r="K2" s="121"/>
      <c r="M2" s="121"/>
      <c r="O2" s="121"/>
      <c r="Q2" s="121"/>
    </row>
    <row r="3" spans="1:18" s="43" customFormat="1" ht="66" x14ac:dyDescent="0.2">
      <c r="B3" s="352" t="s">
        <v>2122</v>
      </c>
      <c r="C3" s="98" t="s">
        <v>2123</v>
      </c>
      <c r="D3" s="79" t="str">
        <f>IF(COUNTIF(D4:D4,"NO CUMPLE")&gt;0,"NO CUMPLE CONDICIÓN",IF(COUNTIF(D4:D4,"CUMPLE")=0,"NO APLICA","CUMPLE"))</f>
        <v>NO APLICA</v>
      </c>
      <c r="E3" s="357" t="str">
        <f>CONCATENATE(IF(D4="NO CUMPLE",CONCATENATE(E4," / "),""))</f>
        <v/>
      </c>
      <c r="F3" s="201" t="s">
        <v>2124</v>
      </c>
      <c r="G3" s="102">
        <f>IF(D3="CUMPLE",1,IF(D3="NO CUMPLE CONDICIÓN",2,3))</f>
        <v>3</v>
      </c>
      <c r="I3" s="44"/>
      <c r="K3" s="44"/>
      <c r="M3" s="44"/>
      <c r="O3" s="44"/>
      <c r="Q3" s="44"/>
    </row>
    <row r="4" spans="1:18" s="45" customFormat="1" ht="115.5" customHeight="1" x14ac:dyDescent="0.2">
      <c r="A4" s="115" t="s">
        <v>2084</v>
      </c>
      <c r="B4" s="346" t="s">
        <v>2125</v>
      </c>
      <c r="C4" s="69" t="s">
        <v>2126</v>
      </c>
      <c r="D4" s="131"/>
      <c r="E4" s="202"/>
      <c r="F4" s="187" t="s">
        <v>2124</v>
      </c>
      <c r="G4" s="118"/>
      <c r="J4" s="43"/>
      <c r="K4" s="119"/>
      <c r="M4" s="119"/>
      <c r="O4" s="119"/>
      <c r="Q4" s="119"/>
    </row>
    <row r="5" spans="1:18" s="45" customFormat="1" ht="73.5" customHeight="1" x14ac:dyDescent="0.2">
      <c r="B5" s="340" t="s">
        <v>2127</v>
      </c>
      <c r="C5" s="99" t="s">
        <v>2128</v>
      </c>
      <c r="D5" s="78" t="str">
        <f>IF(COUNTIF(D7:D9,"NO CUMPLE")&gt;0,"NO CUMPLE CONDICIÓN",IF(COUNTIF(D7:D9,"CUMPLE")=0,"NO APLICA","CUMPLE"))</f>
        <v>NO APLICA</v>
      </c>
      <c r="E5" s="203" t="str">
        <f>CONCATENATE(IF(D7="NO CUMPLE",CONCATENATE(E7," / "),""),IF(D8="NO CUMPLE",CONCATENATE(E8," / "),""),IF(D9="NO CUMPLE",CONCATENATE(E9," / "),""))</f>
        <v/>
      </c>
      <c r="F5" s="201" t="s">
        <v>2129</v>
      </c>
      <c r="G5" s="102">
        <f>IF(D5="CUMPLE",1,IF(D5="NO CUMPLE CONDICIÓN",2,3))</f>
        <v>3</v>
      </c>
      <c r="H5" s="43"/>
      <c r="J5" s="43"/>
      <c r="K5" s="44"/>
      <c r="L5" s="43"/>
      <c r="M5" s="44"/>
      <c r="N5" s="43"/>
      <c r="O5" s="44"/>
      <c r="P5" s="43"/>
      <c r="Q5" s="44"/>
      <c r="R5" s="43"/>
    </row>
    <row r="6" spans="1:18" s="43" customFormat="1" ht="43.5" customHeight="1" x14ac:dyDescent="0.2">
      <c r="B6" s="341"/>
      <c r="C6" s="95" t="s">
        <v>2130</v>
      </c>
      <c r="D6" s="122"/>
      <c r="E6" s="94"/>
      <c r="F6" s="188" t="s">
        <v>2097</v>
      </c>
      <c r="G6" s="102"/>
      <c r="K6" s="44"/>
      <c r="M6" s="44"/>
      <c r="O6" s="44"/>
      <c r="Q6" s="44"/>
    </row>
    <row r="7" spans="1:18" s="43" customFormat="1" ht="82.5" x14ac:dyDescent="0.2">
      <c r="A7" s="115" t="s">
        <v>2084</v>
      </c>
      <c r="B7" s="338" t="s">
        <v>2131</v>
      </c>
      <c r="C7" s="56" t="s">
        <v>2132</v>
      </c>
      <c r="D7" s="132"/>
      <c r="E7" s="204"/>
      <c r="F7" s="188" t="s">
        <v>2133</v>
      </c>
      <c r="G7" s="102"/>
      <c r="K7" s="44"/>
      <c r="M7" s="44"/>
      <c r="O7" s="44"/>
      <c r="Q7" s="44"/>
    </row>
    <row r="8" spans="1:18" s="43" customFormat="1" ht="82.5" x14ac:dyDescent="0.2">
      <c r="A8" s="115" t="s">
        <v>2084</v>
      </c>
      <c r="B8" s="338" t="s">
        <v>2134</v>
      </c>
      <c r="C8" s="56" t="s">
        <v>2828</v>
      </c>
      <c r="D8" s="132"/>
      <c r="E8" s="204"/>
      <c r="F8" s="188" t="s">
        <v>2133</v>
      </c>
      <c r="G8" s="102"/>
      <c r="K8" s="44"/>
      <c r="M8" s="44"/>
      <c r="O8" s="44"/>
      <c r="Q8" s="44"/>
    </row>
    <row r="9" spans="1:18" s="43" customFormat="1" ht="82.5" x14ac:dyDescent="0.2">
      <c r="A9" s="115" t="s">
        <v>2084</v>
      </c>
      <c r="B9" s="338" t="s">
        <v>2135</v>
      </c>
      <c r="C9" s="56" t="s">
        <v>2136</v>
      </c>
      <c r="D9" s="132"/>
      <c r="E9" s="204"/>
      <c r="F9" s="188" t="s">
        <v>2133</v>
      </c>
      <c r="G9" s="102"/>
      <c r="K9" s="44"/>
      <c r="M9" s="44"/>
      <c r="O9" s="44"/>
      <c r="Q9" s="44"/>
    </row>
    <row r="10" spans="1:18" s="43" customFormat="1" ht="42" customHeight="1" x14ac:dyDescent="0.2">
      <c r="B10" s="340" t="s">
        <v>2137</v>
      </c>
      <c r="C10" s="99" t="s">
        <v>2138</v>
      </c>
      <c r="D10" s="78" t="str">
        <f>IF(COUNTIF(D12:D17,"NO CUMPLE")&gt;0,"NO CUMPLE CONDICIÓN",IF(COUNTIF(D12:D17,"CUMPLE")=0,"NO APLICA","CUMPLE"))</f>
        <v>NO APLICA</v>
      </c>
      <c r="E10" s="203" t="str">
        <f>CONCATENATE(IF(D12="NO CUMPLE",CONCATENATE(E12," / "),""),IF(D13="NO CUMPLE",CONCATENATE(E13," / "),""),IF(D14="NO CUMPLE",CONCATENATE(E14," / "),""),IF(D15="NO CUMPLE",CONCATENATE(E15," / "),""),IF(D16="NO CUMPLE",CONCATENATE(E16," / "),""),IF(D17="NO CUMPLE",CONCATENATE(E17," / "),""))</f>
        <v/>
      </c>
      <c r="F10" s="201" t="s">
        <v>2139</v>
      </c>
      <c r="G10" s="102">
        <f>IF(D10="CUMPLE",1,IF(D10="NO CUMPLE CONDICIÓN",2,3))</f>
        <v>3</v>
      </c>
      <c r="K10" s="44"/>
      <c r="M10" s="44"/>
      <c r="O10" s="44"/>
      <c r="Q10" s="44"/>
    </row>
    <row r="11" spans="1:18" s="43" customFormat="1" ht="40.5" customHeight="1" x14ac:dyDescent="0.2">
      <c r="B11" s="341"/>
      <c r="C11" s="95" t="s">
        <v>2130</v>
      </c>
      <c r="D11" s="122"/>
      <c r="E11" s="94"/>
      <c r="F11" s="188" t="s">
        <v>2097</v>
      </c>
      <c r="G11" s="102"/>
      <c r="K11" s="44"/>
      <c r="M11" s="44"/>
      <c r="O11" s="44"/>
      <c r="Q11" s="44"/>
    </row>
    <row r="12" spans="1:18" s="43" customFormat="1" ht="82.5" x14ac:dyDescent="0.2">
      <c r="A12" s="115" t="s">
        <v>2084</v>
      </c>
      <c r="B12" s="338" t="s">
        <v>2140</v>
      </c>
      <c r="C12" s="56" t="s">
        <v>2141</v>
      </c>
      <c r="D12" s="132"/>
      <c r="E12" s="204"/>
      <c r="F12" s="188" t="s">
        <v>2142</v>
      </c>
      <c r="G12" s="102"/>
      <c r="K12" s="44"/>
      <c r="M12" s="44"/>
      <c r="O12" s="44"/>
      <c r="Q12" s="44"/>
    </row>
    <row r="13" spans="1:18" s="43" customFormat="1" ht="85.5" x14ac:dyDescent="0.2">
      <c r="A13" s="115" t="s">
        <v>2084</v>
      </c>
      <c r="B13" s="338" t="s">
        <v>2143</v>
      </c>
      <c r="C13" s="56" t="s">
        <v>2144</v>
      </c>
      <c r="D13" s="132"/>
      <c r="E13" s="204"/>
      <c r="F13" s="188" t="s">
        <v>2142</v>
      </c>
      <c r="G13" s="102"/>
      <c r="K13" s="44"/>
      <c r="M13" s="44"/>
      <c r="O13" s="44"/>
      <c r="Q13" s="44"/>
    </row>
    <row r="14" spans="1:18" s="43" customFormat="1" ht="82.5" x14ac:dyDescent="0.2">
      <c r="A14" s="115" t="s">
        <v>2084</v>
      </c>
      <c r="B14" s="338" t="s">
        <v>2145</v>
      </c>
      <c r="C14" s="56" t="s">
        <v>2146</v>
      </c>
      <c r="D14" s="132"/>
      <c r="E14" s="204"/>
      <c r="F14" s="188" t="s">
        <v>2147</v>
      </c>
      <c r="G14" s="102"/>
      <c r="K14" s="44"/>
      <c r="M14" s="44"/>
      <c r="O14" s="44"/>
      <c r="Q14" s="44"/>
    </row>
    <row r="15" spans="1:18" s="45" customFormat="1" ht="82.5" x14ac:dyDescent="0.2">
      <c r="A15" s="115" t="s">
        <v>2084</v>
      </c>
      <c r="B15" s="338" t="s">
        <v>2148</v>
      </c>
      <c r="C15" s="56" t="s">
        <v>2149</v>
      </c>
      <c r="D15" s="132"/>
      <c r="E15" s="204"/>
      <c r="F15" s="188" t="s">
        <v>2147</v>
      </c>
      <c r="G15" s="102"/>
      <c r="H15" s="43"/>
      <c r="J15" s="43"/>
      <c r="K15" s="44"/>
      <c r="L15" s="43"/>
      <c r="M15" s="44"/>
      <c r="N15" s="43"/>
      <c r="O15" s="44"/>
      <c r="P15" s="43"/>
      <c r="Q15" s="44"/>
      <c r="R15" s="43"/>
    </row>
    <row r="16" spans="1:18" s="43" customFormat="1" ht="82.5" x14ac:dyDescent="0.2">
      <c r="A16" s="115" t="s">
        <v>2084</v>
      </c>
      <c r="B16" s="338" t="s">
        <v>2150</v>
      </c>
      <c r="C16" s="56" t="s">
        <v>2151</v>
      </c>
      <c r="D16" s="132"/>
      <c r="E16" s="204"/>
      <c r="F16" s="188" t="s">
        <v>2147</v>
      </c>
      <c r="G16" s="102"/>
      <c r="K16" s="44"/>
      <c r="M16" s="44"/>
      <c r="O16" s="44"/>
      <c r="Q16" s="44"/>
    </row>
    <row r="17" spans="1:18" s="43" customFormat="1" ht="82.5" x14ac:dyDescent="0.2">
      <c r="A17" s="115" t="s">
        <v>2084</v>
      </c>
      <c r="B17" s="338" t="s">
        <v>2152</v>
      </c>
      <c r="C17" s="56" t="s">
        <v>2153</v>
      </c>
      <c r="D17" s="132"/>
      <c r="E17" s="204"/>
      <c r="F17" s="188" t="s">
        <v>2147</v>
      </c>
      <c r="G17" s="102"/>
      <c r="K17" s="44"/>
      <c r="M17" s="44"/>
      <c r="O17" s="44"/>
      <c r="Q17" s="44"/>
    </row>
    <row r="18" spans="1:18" s="43" customFormat="1" ht="66" x14ac:dyDescent="0.2">
      <c r="B18" s="340" t="s">
        <v>2154</v>
      </c>
      <c r="C18" s="347" t="s">
        <v>2155</v>
      </c>
      <c r="D18" s="78" t="str">
        <f>IF(COUNTIF(D20:D30,"NO CUMPLE")&gt;0,"NO CUMPLE CONDICIÓN",IF(COUNTIF(D20:D30,"CUMPLE")=0,"NO APLICA","CUMPLE"))</f>
        <v>NO APLICA</v>
      </c>
      <c r="E18" s="203"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201" t="s">
        <v>2156</v>
      </c>
      <c r="G18" s="102">
        <f>IF(D18="CUMPLE",1,IF(D18="NO CUMPLE CONDICIÓN",2,3))</f>
        <v>3</v>
      </c>
      <c r="K18" s="44"/>
      <c r="M18" s="44"/>
      <c r="O18" s="44"/>
      <c r="Q18" s="44"/>
    </row>
    <row r="19" spans="1:18" s="43" customFormat="1" ht="42" customHeight="1" x14ac:dyDescent="0.2">
      <c r="B19" s="341"/>
      <c r="C19" s="95" t="s">
        <v>2130</v>
      </c>
      <c r="D19" s="122"/>
      <c r="E19" s="94"/>
      <c r="F19" s="188" t="s">
        <v>2097</v>
      </c>
      <c r="G19" s="102"/>
      <c r="K19" s="44"/>
      <c r="M19" s="44"/>
      <c r="O19" s="44"/>
      <c r="Q19" s="44"/>
    </row>
    <row r="20" spans="1:18" s="46" customFormat="1" ht="90.75" x14ac:dyDescent="0.2">
      <c r="A20" s="115" t="s">
        <v>2084</v>
      </c>
      <c r="B20" s="338" t="s">
        <v>2157</v>
      </c>
      <c r="C20" s="56" t="s">
        <v>2158</v>
      </c>
      <c r="D20" s="132"/>
      <c r="E20" s="204"/>
      <c r="F20" s="188" t="s">
        <v>2159</v>
      </c>
      <c r="G20" s="102"/>
      <c r="H20" s="43"/>
      <c r="J20" s="43"/>
      <c r="K20" s="44"/>
      <c r="L20" s="43"/>
      <c r="M20" s="44"/>
      <c r="N20" s="43"/>
      <c r="O20" s="44"/>
      <c r="P20" s="43"/>
      <c r="Q20" s="44"/>
      <c r="R20" s="43"/>
    </row>
    <row r="21" spans="1:18" s="43" customFormat="1" ht="90.75" x14ac:dyDescent="0.2">
      <c r="A21" s="115" t="s">
        <v>2084</v>
      </c>
      <c r="B21" s="338" t="s">
        <v>2160</v>
      </c>
      <c r="C21" s="56" t="s">
        <v>2161</v>
      </c>
      <c r="D21" s="132"/>
      <c r="E21" s="204"/>
      <c r="F21" s="188" t="s">
        <v>2159</v>
      </c>
      <c r="G21" s="102"/>
      <c r="K21" s="44"/>
      <c r="M21" s="44"/>
      <c r="O21" s="44"/>
      <c r="Q21" s="44"/>
    </row>
    <row r="22" spans="1:18" s="43" customFormat="1" ht="90.75" x14ac:dyDescent="0.2">
      <c r="A22" s="115" t="s">
        <v>2084</v>
      </c>
      <c r="B22" s="338" t="s">
        <v>2162</v>
      </c>
      <c r="C22" s="56" t="s">
        <v>2163</v>
      </c>
      <c r="D22" s="132"/>
      <c r="E22" s="204"/>
      <c r="F22" s="188" t="s">
        <v>2164</v>
      </c>
      <c r="G22" s="102"/>
      <c r="K22" s="44"/>
      <c r="M22" s="44"/>
      <c r="O22" s="44"/>
      <c r="Q22" s="44"/>
    </row>
    <row r="23" spans="1:18" s="43" customFormat="1" ht="90.75" x14ac:dyDescent="0.2">
      <c r="A23" s="115" t="s">
        <v>2084</v>
      </c>
      <c r="B23" s="338" t="s">
        <v>2165</v>
      </c>
      <c r="C23" s="56" t="s">
        <v>2166</v>
      </c>
      <c r="D23" s="132"/>
      <c r="E23" s="204"/>
      <c r="F23" s="188" t="s">
        <v>2167</v>
      </c>
      <c r="G23" s="102"/>
      <c r="K23" s="44"/>
      <c r="M23" s="44"/>
      <c r="O23" s="44"/>
      <c r="Q23" s="44"/>
    </row>
    <row r="24" spans="1:18" s="43" customFormat="1" ht="90.75" x14ac:dyDescent="0.2">
      <c r="A24" s="115" t="s">
        <v>2084</v>
      </c>
      <c r="B24" s="338" t="s">
        <v>2168</v>
      </c>
      <c r="C24" s="56" t="s">
        <v>2169</v>
      </c>
      <c r="D24" s="132"/>
      <c r="E24" s="204"/>
      <c r="F24" s="188" t="s">
        <v>2167</v>
      </c>
      <c r="G24" s="102"/>
      <c r="K24" s="44"/>
      <c r="M24" s="44"/>
      <c r="O24" s="44"/>
      <c r="Q24" s="44"/>
    </row>
    <row r="25" spans="1:18" s="43" customFormat="1" ht="90.75" x14ac:dyDescent="0.2">
      <c r="A25" s="115" t="s">
        <v>2084</v>
      </c>
      <c r="B25" s="338" t="s">
        <v>2170</v>
      </c>
      <c r="C25" s="56" t="s">
        <v>2171</v>
      </c>
      <c r="D25" s="132"/>
      <c r="E25" s="204"/>
      <c r="F25" s="188" t="s">
        <v>2167</v>
      </c>
      <c r="G25" s="102"/>
      <c r="K25" s="44"/>
      <c r="M25" s="44"/>
      <c r="O25" s="44"/>
      <c r="Q25" s="44"/>
    </row>
    <row r="26" spans="1:18" s="43" customFormat="1" ht="90.75" x14ac:dyDescent="0.2">
      <c r="A26" s="115" t="s">
        <v>2084</v>
      </c>
      <c r="B26" s="338" t="s">
        <v>2172</v>
      </c>
      <c r="C26" s="56" t="s">
        <v>2173</v>
      </c>
      <c r="D26" s="132"/>
      <c r="E26" s="204"/>
      <c r="F26" s="188" t="s">
        <v>2174</v>
      </c>
      <c r="G26" s="102"/>
      <c r="K26" s="44"/>
      <c r="M26" s="44"/>
      <c r="O26" s="44"/>
      <c r="Q26" s="44"/>
    </row>
    <row r="27" spans="1:18" s="46" customFormat="1" ht="90.75" x14ac:dyDescent="0.2">
      <c r="A27" s="115" t="s">
        <v>2084</v>
      </c>
      <c r="B27" s="338" t="s">
        <v>2175</v>
      </c>
      <c r="C27" s="56" t="s">
        <v>2176</v>
      </c>
      <c r="D27" s="132"/>
      <c r="E27" s="204"/>
      <c r="F27" s="188" t="s">
        <v>2174</v>
      </c>
      <c r="G27" s="102"/>
      <c r="H27" s="43"/>
      <c r="J27" s="43"/>
      <c r="K27" s="44"/>
      <c r="L27" s="43"/>
      <c r="M27" s="44"/>
      <c r="N27" s="43"/>
      <c r="O27" s="44"/>
      <c r="P27" s="43"/>
      <c r="Q27" s="44"/>
      <c r="R27" s="43"/>
    </row>
    <row r="28" spans="1:18" s="43" customFormat="1" ht="90.75" x14ac:dyDescent="0.2">
      <c r="A28" s="115" t="s">
        <v>2084</v>
      </c>
      <c r="B28" s="338" t="s">
        <v>2177</v>
      </c>
      <c r="C28" s="56" t="s">
        <v>2178</v>
      </c>
      <c r="D28" s="132"/>
      <c r="E28" s="204"/>
      <c r="F28" s="188" t="s">
        <v>2174</v>
      </c>
      <c r="G28" s="102"/>
      <c r="K28" s="44"/>
      <c r="M28" s="44"/>
      <c r="O28" s="44"/>
      <c r="Q28" s="44"/>
    </row>
    <row r="29" spans="1:18" s="43" customFormat="1" ht="90.75" x14ac:dyDescent="0.2">
      <c r="A29" s="115" t="s">
        <v>2084</v>
      </c>
      <c r="B29" s="338" t="s">
        <v>2179</v>
      </c>
      <c r="C29" s="56" t="s">
        <v>2180</v>
      </c>
      <c r="D29" s="132"/>
      <c r="E29" s="204"/>
      <c r="F29" s="188" t="s">
        <v>2181</v>
      </c>
      <c r="G29" s="102"/>
      <c r="K29" s="44"/>
      <c r="M29" s="44"/>
      <c r="O29" s="44"/>
      <c r="Q29" s="44"/>
    </row>
    <row r="30" spans="1:18" s="43" customFormat="1" ht="90.75" x14ac:dyDescent="0.2">
      <c r="A30" s="115" t="s">
        <v>2084</v>
      </c>
      <c r="B30" s="338" t="s">
        <v>2182</v>
      </c>
      <c r="C30" s="56" t="s">
        <v>2183</v>
      </c>
      <c r="D30" s="132"/>
      <c r="E30" s="204"/>
      <c r="F30" s="188" t="s">
        <v>2181</v>
      </c>
      <c r="G30" s="102"/>
      <c r="K30" s="44"/>
      <c r="M30" s="44"/>
      <c r="O30" s="44"/>
      <c r="Q30" s="44"/>
    </row>
    <row r="31" spans="1:18" s="43" customFormat="1" ht="66" x14ac:dyDescent="0.2">
      <c r="B31" s="340" t="s">
        <v>2184</v>
      </c>
      <c r="C31" s="347" t="s">
        <v>2185</v>
      </c>
      <c r="D31" s="78" t="str">
        <f>IF(COUNTIF(D34:D43,"NO CUMPLE")&gt;0,"NO CUMPLE CONDICIÓN",IF(COUNTIF(D34:D43,"CUMPLE")=0,"NO APLICA","CUMPLE"))</f>
        <v>NO APLICA</v>
      </c>
      <c r="E31" s="203"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1" s="201" t="s">
        <v>2186</v>
      </c>
      <c r="G31" s="102">
        <f>IF(D31="CUMPLE",1,IF(D31="NO CUMPLE CONDICIÓN",2,3))</f>
        <v>3</v>
      </c>
      <c r="K31" s="44"/>
      <c r="M31" s="44"/>
      <c r="O31" s="44"/>
      <c r="Q31" s="44"/>
    </row>
    <row r="32" spans="1:18" s="43" customFormat="1" ht="66" x14ac:dyDescent="0.2">
      <c r="B32" s="340" t="s">
        <v>2184</v>
      </c>
      <c r="C32" s="347" t="s">
        <v>2185</v>
      </c>
      <c r="D32" s="78" t="str">
        <f>IF(COUNTIF(D44:D54,"NO CUMPLE")&gt;0,"NO CUMPLE CONDICIÓN",IF(COUNTIF(D44:D54,"CUMPLE")=0,"NO APLICA","CUMPLE"))</f>
        <v>NO APLICA</v>
      </c>
      <c r="E32" s="203" t="str">
        <f>CONCATENATE(IF(D44="NO CUMPLE",CONCATENATE(E44," / "),""),IF(D45="NO CUMPLE",CONCATENATE(E45," / "),""),CONCATENATE(IF(D46="NO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201" t="s">
        <v>2186</v>
      </c>
      <c r="G32" s="102">
        <f>IF(D32="CUMPLE",1,IF(D32="NO CUMPLE CONDICIÓN",2,3))</f>
        <v>3</v>
      </c>
      <c r="K32" s="44"/>
      <c r="M32" s="44"/>
      <c r="O32" s="44"/>
      <c r="Q32" s="44"/>
    </row>
    <row r="33" spans="1:18" s="43" customFormat="1" ht="42" customHeight="1" x14ac:dyDescent="0.2">
      <c r="B33" s="341"/>
      <c r="C33" s="95" t="s">
        <v>2130</v>
      </c>
      <c r="D33" s="122"/>
      <c r="E33" s="94"/>
      <c r="F33" s="188" t="s">
        <v>2097</v>
      </c>
      <c r="G33" s="102"/>
      <c r="K33" s="44"/>
      <c r="M33" s="44"/>
      <c r="O33" s="44"/>
      <c r="Q33" s="44"/>
    </row>
    <row r="34" spans="1:18" s="43" customFormat="1" ht="90.75" x14ac:dyDescent="0.2">
      <c r="A34" s="115" t="s">
        <v>2084</v>
      </c>
      <c r="B34" s="338" t="s">
        <v>2187</v>
      </c>
      <c r="C34" s="56" t="s">
        <v>2188</v>
      </c>
      <c r="D34" s="132"/>
      <c r="E34" s="204"/>
      <c r="F34" s="188" t="s">
        <v>2189</v>
      </c>
      <c r="G34" s="102"/>
      <c r="K34" s="44"/>
      <c r="M34" s="44"/>
      <c r="O34" s="44"/>
      <c r="Q34" s="44"/>
    </row>
    <row r="35" spans="1:18" s="43" customFormat="1" ht="90.75" x14ac:dyDescent="0.2">
      <c r="A35" s="115" t="s">
        <v>2084</v>
      </c>
      <c r="B35" s="338" t="s">
        <v>2190</v>
      </c>
      <c r="C35" s="56" t="s">
        <v>2191</v>
      </c>
      <c r="D35" s="132"/>
      <c r="E35" s="204"/>
      <c r="F35" s="188" t="s">
        <v>2192</v>
      </c>
      <c r="G35" s="102"/>
      <c r="K35" s="44"/>
      <c r="M35" s="44"/>
      <c r="O35" s="44"/>
      <c r="Q35" s="44"/>
    </row>
    <row r="36" spans="1:18" s="43" customFormat="1" ht="90.75" x14ac:dyDescent="0.2">
      <c r="A36" s="115" t="s">
        <v>2084</v>
      </c>
      <c r="B36" s="338" t="s">
        <v>2193</v>
      </c>
      <c r="C36" s="56" t="s">
        <v>2194</v>
      </c>
      <c r="D36" s="132"/>
      <c r="E36" s="204"/>
      <c r="F36" s="188" t="s">
        <v>2195</v>
      </c>
      <c r="G36" s="102"/>
      <c r="K36" s="44"/>
      <c r="M36" s="44"/>
      <c r="O36" s="44"/>
      <c r="Q36" s="44"/>
    </row>
    <row r="37" spans="1:18" s="43" customFormat="1" ht="82.5" x14ac:dyDescent="0.2">
      <c r="A37" s="115" t="s">
        <v>2084</v>
      </c>
      <c r="B37" s="338" t="s">
        <v>2196</v>
      </c>
      <c r="C37" s="60" t="s">
        <v>2197</v>
      </c>
      <c r="D37" s="132"/>
      <c r="E37" s="204"/>
      <c r="F37" s="188" t="s">
        <v>2198</v>
      </c>
      <c r="G37" s="102"/>
      <c r="K37" s="44"/>
      <c r="M37" s="44"/>
      <c r="O37" s="44"/>
      <c r="Q37" s="44"/>
    </row>
    <row r="38" spans="1:18" s="43" customFormat="1" ht="82.5" x14ac:dyDescent="0.2">
      <c r="A38" s="115" t="s">
        <v>2084</v>
      </c>
      <c r="B38" s="338" t="s">
        <v>2199</v>
      </c>
      <c r="C38" s="60" t="s">
        <v>2200</v>
      </c>
      <c r="D38" s="132"/>
      <c r="E38" s="204"/>
      <c r="F38" s="188" t="s">
        <v>2201</v>
      </c>
      <c r="G38" s="102"/>
      <c r="K38" s="44"/>
      <c r="M38" s="44"/>
      <c r="O38" s="44"/>
      <c r="Q38" s="44"/>
    </row>
    <row r="39" spans="1:18" s="43" customFormat="1" ht="82.5" x14ac:dyDescent="0.2">
      <c r="A39" s="115" t="s">
        <v>2084</v>
      </c>
      <c r="B39" s="338" t="s">
        <v>2202</v>
      </c>
      <c r="C39" s="60" t="s">
        <v>2203</v>
      </c>
      <c r="D39" s="132"/>
      <c r="E39" s="204"/>
      <c r="F39" s="188" t="s">
        <v>2201</v>
      </c>
      <c r="G39" s="102"/>
      <c r="K39" s="44"/>
      <c r="M39" s="44"/>
      <c r="O39" s="44"/>
      <c r="Q39" s="44"/>
    </row>
    <row r="40" spans="1:18" s="43" customFormat="1" ht="82.5" x14ac:dyDescent="0.2">
      <c r="A40" s="115" t="s">
        <v>2084</v>
      </c>
      <c r="B40" s="338" t="s">
        <v>2204</v>
      </c>
      <c r="C40" s="60" t="s">
        <v>2205</v>
      </c>
      <c r="D40" s="132"/>
      <c r="E40" s="204"/>
      <c r="F40" s="188" t="s">
        <v>2201</v>
      </c>
      <c r="G40" s="102"/>
      <c r="K40" s="44"/>
      <c r="M40" s="44"/>
      <c r="O40" s="44"/>
      <c r="Q40" s="44"/>
    </row>
    <row r="41" spans="1:18" s="46" customFormat="1" ht="82.5" x14ac:dyDescent="0.2">
      <c r="A41" s="115" t="s">
        <v>2084</v>
      </c>
      <c r="B41" s="338" t="s">
        <v>2206</v>
      </c>
      <c r="C41" s="60" t="s">
        <v>2207</v>
      </c>
      <c r="D41" s="132"/>
      <c r="E41" s="204"/>
      <c r="F41" s="188" t="s">
        <v>2201</v>
      </c>
      <c r="G41" s="102"/>
      <c r="H41" s="43"/>
      <c r="J41" s="43"/>
      <c r="K41" s="44"/>
      <c r="L41" s="43"/>
      <c r="M41" s="44"/>
      <c r="N41" s="43"/>
      <c r="O41" s="44"/>
      <c r="P41" s="43"/>
      <c r="Q41" s="44"/>
      <c r="R41" s="43"/>
    </row>
    <row r="42" spans="1:18" s="43" customFormat="1" ht="82.5" x14ac:dyDescent="0.2">
      <c r="A42" s="115" t="s">
        <v>2084</v>
      </c>
      <c r="B42" s="338" t="s">
        <v>2208</v>
      </c>
      <c r="C42" s="60" t="s">
        <v>2209</v>
      </c>
      <c r="D42" s="132"/>
      <c r="E42" s="204"/>
      <c r="F42" s="188" t="s">
        <v>2201</v>
      </c>
      <c r="G42" s="102"/>
      <c r="K42" s="44"/>
      <c r="M42" s="44"/>
      <c r="O42" s="44"/>
      <c r="Q42" s="44"/>
    </row>
    <row r="43" spans="1:18" s="43" customFormat="1" ht="82.5" x14ac:dyDescent="0.2">
      <c r="A43" s="115" t="s">
        <v>2084</v>
      </c>
      <c r="B43" s="338" t="s">
        <v>2210</v>
      </c>
      <c r="C43" s="60" t="s">
        <v>2211</v>
      </c>
      <c r="D43" s="132"/>
      <c r="E43" s="204"/>
      <c r="F43" s="188" t="s">
        <v>2201</v>
      </c>
      <c r="G43" s="102"/>
      <c r="K43" s="44"/>
      <c r="M43" s="44"/>
      <c r="O43" s="44"/>
      <c r="Q43" s="44"/>
    </row>
    <row r="44" spans="1:18" s="43" customFormat="1" ht="82.5" x14ac:dyDescent="0.2">
      <c r="A44" s="115" t="s">
        <v>2084</v>
      </c>
      <c r="B44" s="338" t="s">
        <v>2212</v>
      </c>
      <c r="C44" s="60" t="s">
        <v>2213</v>
      </c>
      <c r="D44" s="132"/>
      <c r="E44" s="204"/>
      <c r="F44" s="188" t="s">
        <v>2201</v>
      </c>
      <c r="G44" s="102"/>
      <c r="K44" s="44"/>
      <c r="M44" s="44"/>
      <c r="O44" s="44"/>
      <c r="Q44" s="44"/>
    </row>
    <row r="45" spans="1:18" s="43" customFormat="1" ht="82.5" x14ac:dyDescent="0.2">
      <c r="A45" s="115" t="s">
        <v>2084</v>
      </c>
      <c r="B45" s="338" t="s">
        <v>2214</v>
      </c>
      <c r="C45" s="60" t="s">
        <v>2215</v>
      </c>
      <c r="D45" s="132"/>
      <c r="E45" s="204"/>
      <c r="F45" s="188" t="s">
        <v>2201</v>
      </c>
      <c r="G45" s="102"/>
      <c r="K45" s="44"/>
      <c r="M45" s="44"/>
      <c r="O45" s="44"/>
      <c r="Q45" s="44"/>
    </row>
    <row r="46" spans="1:18" s="43" customFormat="1" ht="82.5" x14ac:dyDescent="0.2">
      <c r="A46" s="115" t="s">
        <v>2084</v>
      </c>
      <c r="B46" s="338" t="s">
        <v>2216</v>
      </c>
      <c r="C46" s="60" t="s">
        <v>2217</v>
      </c>
      <c r="D46" s="132"/>
      <c r="E46" s="204"/>
      <c r="F46" s="188" t="s">
        <v>2218</v>
      </c>
      <c r="G46" s="102"/>
      <c r="K46" s="44"/>
      <c r="M46" s="44"/>
      <c r="O46" s="44"/>
      <c r="Q46" s="44"/>
    </row>
    <row r="47" spans="1:18" s="43" customFormat="1" ht="82.5" x14ac:dyDescent="0.2">
      <c r="A47" s="115" t="s">
        <v>2084</v>
      </c>
      <c r="B47" s="338" t="s">
        <v>2219</v>
      </c>
      <c r="C47" s="60" t="s">
        <v>2220</v>
      </c>
      <c r="D47" s="132"/>
      <c r="E47" s="204"/>
      <c r="F47" s="188" t="s">
        <v>2218</v>
      </c>
      <c r="G47" s="102"/>
      <c r="K47" s="44"/>
      <c r="M47" s="44"/>
      <c r="O47" s="44"/>
      <c r="Q47" s="44"/>
    </row>
    <row r="48" spans="1:18" s="43" customFormat="1" ht="82.5" x14ac:dyDescent="0.2">
      <c r="A48" s="115" t="s">
        <v>2084</v>
      </c>
      <c r="B48" s="338" t="s">
        <v>2221</v>
      </c>
      <c r="C48" s="60" t="s">
        <v>2222</v>
      </c>
      <c r="D48" s="132"/>
      <c r="E48" s="204"/>
      <c r="F48" s="188" t="s">
        <v>2218</v>
      </c>
      <c r="G48" s="102"/>
      <c r="K48" s="44"/>
      <c r="M48" s="44"/>
      <c r="O48" s="44"/>
      <c r="Q48" s="44"/>
    </row>
    <row r="49" spans="1:17" s="43" customFormat="1" ht="82.5" x14ac:dyDescent="0.2">
      <c r="A49" s="115" t="s">
        <v>2084</v>
      </c>
      <c r="B49" s="338" t="s">
        <v>2223</v>
      </c>
      <c r="C49" s="60" t="s">
        <v>2224</v>
      </c>
      <c r="D49" s="132"/>
      <c r="E49" s="204"/>
      <c r="F49" s="188" t="s">
        <v>2218</v>
      </c>
      <c r="G49" s="102"/>
      <c r="K49" s="44"/>
      <c r="M49" s="44"/>
      <c r="O49" s="44"/>
      <c r="Q49" s="44"/>
    </row>
    <row r="50" spans="1:17" s="43" customFormat="1" ht="82.5" x14ac:dyDescent="0.2">
      <c r="A50" s="115" t="s">
        <v>2084</v>
      </c>
      <c r="B50" s="338" t="s">
        <v>2225</v>
      </c>
      <c r="C50" s="60" t="s">
        <v>2226</v>
      </c>
      <c r="D50" s="132"/>
      <c r="E50" s="204"/>
      <c r="F50" s="188" t="s">
        <v>2218</v>
      </c>
      <c r="G50" s="102"/>
      <c r="K50" s="44"/>
      <c r="M50" s="44"/>
      <c r="O50" s="44"/>
      <c r="Q50" s="44"/>
    </row>
    <row r="51" spans="1:17" s="43" customFormat="1" ht="82.5" x14ac:dyDescent="0.2">
      <c r="A51" s="115" t="s">
        <v>2084</v>
      </c>
      <c r="B51" s="338" t="s">
        <v>2227</v>
      </c>
      <c r="C51" s="60" t="s">
        <v>2228</v>
      </c>
      <c r="D51" s="132"/>
      <c r="E51" s="204"/>
      <c r="F51" s="188" t="s">
        <v>2229</v>
      </c>
      <c r="G51" s="102"/>
      <c r="K51" s="44"/>
      <c r="M51" s="44"/>
      <c r="O51" s="44"/>
      <c r="Q51" s="44"/>
    </row>
    <row r="52" spans="1:17" s="43" customFormat="1" ht="82.5" x14ac:dyDescent="0.2">
      <c r="A52" s="115" t="s">
        <v>2084</v>
      </c>
      <c r="B52" s="338" t="s">
        <v>2230</v>
      </c>
      <c r="C52" s="60" t="s">
        <v>2231</v>
      </c>
      <c r="D52" s="132"/>
      <c r="E52" s="204"/>
      <c r="F52" s="188" t="s">
        <v>2229</v>
      </c>
      <c r="G52" s="102"/>
      <c r="K52" s="44"/>
      <c r="M52" s="44"/>
      <c r="O52" s="44"/>
      <c r="Q52" s="44"/>
    </row>
    <row r="53" spans="1:17" s="43" customFormat="1" ht="114" x14ac:dyDescent="0.2">
      <c r="A53" s="115" t="s">
        <v>2084</v>
      </c>
      <c r="B53" s="338" t="s">
        <v>2232</v>
      </c>
      <c r="C53" s="60" t="s">
        <v>2829</v>
      </c>
      <c r="D53" s="132"/>
      <c r="E53" s="204"/>
      <c r="F53" s="188" t="s">
        <v>2233</v>
      </c>
      <c r="G53" s="102"/>
      <c r="K53" s="44"/>
      <c r="M53" s="44"/>
      <c r="O53" s="44"/>
      <c r="Q53" s="44"/>
    </row>
    <row r="54" spans="1:17" s="43" customFormat="1" ht="90.75" x14ac:dyDescent="0.2">
      <c r="A54" s="115" t="s">
        <v>2084</v>
      </c>
      <c r="B54" s="338" t="s">
        <v>2234</v>
      </c>
      <c r="C54" s="60" t="s">
        <v>2235</v>
      </c>
      <c r="D54" s="132"/>
      <c r="E54" s="204"/>
      <c r="F54" s="188" t="s">
        <v>2236</v>
      </c>
      <c r="G54" s="102"/>
      <c r="K54" s="44"/>
      <c r="M54" s="44"/>
      <c r="O54" s="44"/>
      <c r="Q54" s="44"/>
    </row>
    <row r="55" spans="1:17" s="43" customFormat="1" ht="53.45" customHeight="1" x14ac:dyDescent="0.2">
      <c r="B55" s="340" t="s">
        <v>2237</v>
      </c>
      <c r="C55" s="347" t="s">
        <v>2238</v>
      </c>
      <c r="D55" s="78" t="str">
        <f>IF(COUNTIF(D57:D62,"NO CUMPLE")&gt;0,"NO CUMPLE CONDICIÓN",IF(COUNTIF(D57:D62,"CUMPLE")=0,"NO APLICA","CUMPLE"))</f>
        <v>NO APLICA</v>
      </c>
      <c r="E55" s="203" t="str">
        <f>CONCATENATE(IF(D57="NO CUMPLE",CONCATENATE(E57," / "),""),IF(D58="NO CUMPLE",CONCATENATE(E58," / "),""),IF(D59="NO CUMPLE",CONCATENATE(E59," / "),""),IF(D60="NO CUMPLE",CONCATENATE(E60," / "),""),IF(D61="NO CUMPLE",CONCATENATE(E61," / "),""),IF(D62="NO CUMPLE",CONCATENATE(E62," / "),""))</f>
        <v/>
      </c>
      <c r="F55" s="201" t="s">
        <v>2239</v>
      </c>
      <c r="G55" s="102">
        <f>IF(D55="CUMPLE",1,IF(D55="NO CUMPLE CONDICIÓN",2,3))</f>
        <v>3</v>
      </c>
      <c r="K55" s="44"/>
      <c r="M55" s="44"/>
      <c r="O55" s="44"/>
      <c r="Q55" s="44"/>
    </row>
    <row r="56" spans="1:17" s="43" customFormat="1" ht="46.5" customHeight="1" x14ac:dyDescent="0.2">
      <c r="B56" s="341"/>
      <c r="C56" s="95" t="s">
        <v>2130</v>
      </c>
      <c r="D56" s="122"/>
      <c r="E56" s="94"/>
      <c r="F56" s="188" t="s">
        <v>2097</v>
      </c>
      <c r="G56" s="102"/>
      <c r="K56" s="44"/>
      <c r="M56" s="44"/>
      <c r="O56" s="44"/>
      <c r="Q56" s="44"/>
    </row>
    <row r="57" spans="1:17" s="43" customFormat="1" ht="82.5" x14ac:dyDescent="0.2">
      <c r="A57" s="115" t="s">
        <v>2084</v>
      </c>
      <c r="B57" s="338" t="s">
        <v>2240</v>
      </c>
      <c r="C57" s="60" t="s">
        <v>2241</v>
      </c>
      <c r="D57" s="132"/>
      <c r="E57" s="204"/>
      <c r="F57" s="188" t="s">
        <v>2242</v>
      </c>
      <c r="G57" s="102"/>
      <c r="K57" s="44"/>
      <c r="M57" s="44"/>
      <c r="O57" s="44"/>
      <c r="Q57" s="44"/>
    </row>
    <row r="58" spans="1:17" s="43" customFormat="1" ht="82.5" x14ac:dyDescent="0.2">
      <c r="A58" s="115" t="s">
        <v>2084</v>
      </c>
      <c r="B58" s="338" t="s">
        <v>2243</v>
      </c>
      <c r="C58" s="60" t="s">
        <v>2244</v>
      </c>
      <c r="D58" s="132"/>
      <c r="E58" s="204"/>
      <c r="F58" s="188" t="s">
        <v>2242</v>
      </c>
      <c r="G58" s="102"/>
      <c r="K58" s="44"/>
      <c r="M58" s="44"/>
      <c r="O58" s="44"/>
      <c r="Q58" s="44"/>
    </row>
    <row r="59" spans="1:17" s="43" customFormat="1" ht="82.5" x14ac:dyDescent="0.2">
      <c r="A59" s="115" t="s">
        <v>2084</v>
      </c>
      <c r="B59" s="338" t="s">
        <v>2245</v>
      </c>
      <c r="C59" s="60" t="s">
        <v>2246</v>
      </c>
      <c r="D59" s="132"/>
      <c r="E59" s="204"/>
      <c r="F59" s="188" t="s">
        <v>2242</v>
      </c>
      <c r="G59" s="102"/>
      <c r="K59" s="44"/>
      <c r="M59" s="44"/>
      <c r="O59" s="44"/>
      <c r="Q59" s="44"/>
    </row>
    <row r="60" spans="1:17" s="43" customFormat="1" ht="82.5" x14ac:dyDescent="0.2">
      <c r="A60" s="115" t="s">
        <v>2084</v>
      </c>
      <c r="B60" s="338" t="s">
        <v>2247</v>
      </c>
      <c r="C60" s="60" t="s">
        <v>2248</v>
      </c>
      <c r="D60" s="132"/>
      <c r="E60" s="204"/>
      <c r="F60" s="188" t="s">
        <v>2242</v>
      </c>
      <c r="G60" s="102"/>
      <c r="K60" s="44"/>
      <c r="M60" s="44"/>
      <c r="O60" s="44"/>
      <c r="Q60" s="44"/>
    </row>
    <row r="61" spans="1:17" s="43" customFormat="1" ht="82.5" x14ac:dyDescent="0.2">
      <c r="A61" s="115" t="s">
        <v>2084</v>
      </c>
      <c r="B61" s="338" t="s">
        <v>2249</v>
      </c>
      <c r="C61" s="60" t="s">
        <v>2250</v>
      </c>
      <c r="D61" s="132"/>
      <c r="E61" s="204"/>
      <c r="F61" s="188" t="s">
        <v>2242</v>
      </c>
      <c r="G61" s="102"/>
      <c r="K61" s="44"/>
      <c r="M61" s="44"/>
      <c r="O61" s="44"/>
      <c r="Q61" s="44"/>
    </row>
    <row r="62" spans="1:17" s="43" customFormat="1" ht="82.5" x14ac:dyDescent="0.2">
      <c r="A62" s="115" t="s">
        <v>2084</v>
      </c>
      <c r="B62" s="338" t="s">
        <v>2251</v>
      </c>
      <c r="C62" s="60" t="s">
        <v>2252</v>
      </c>
      <c r="D62" s="132"/>
      <c r="E62" s="204"/>
      <c r="F62" s="188" t="s">
        <v>2253</v>
      </c>
      <c r="G62" s="102"/>
      <c r="K62" s="44"/>
      <c r="M62" s="44"/>
      <c r="O62" s="44"/>
      <c r="Q62" s="44"/>
    </row>
    <row r="63" spans="1:17" s="43" customFormat="1" ht="53.1" customHeight="1" x14ac:dyDescent="0.2">
      <c r="B63" s="348" t="s">
        <v>2254</v>
      </c>
      <c r="C63" s="347" t="s">
        <v>2255</v>
      </c>
      <c r="D63" s="78" t="str">
        <f>IF(COUNTIF(D65:D65,"NO CUMPLE")&gt;0,"NO CUMPLE CONDICIÓN",IF(COUNTIF(D65:D65,"CUMPLE")=0,"NO APLICA","CUMPLE"))</f>
        <v>NO APLICA</v>
      </c>
      <c r="E63" s="203" t="str">
        <f>CONCATENATE(IF(D65="NO CUMPLE",CONCATENATE(E65," / "),""))</f>
        <v/>
      </c>
      <c r="F63" s="201" t="s">
        <v>2256</v>
      </c>
      <c r="G63" s="102">
        <f>IF(D63="CUMPLE",1,IF(D63="NO CUMPLE CONDICIÓN",2,3))</f>
        <v>3</v>
      </c>
      <c r="K63" s="44"/>
      <c r="M63" s="44"/>
      <c r="O63" s="44"/>
      <c r="Q63" s="44"/>
    </row>
    <row r="64" spans="1:17" s="43" customFormat="1" ht="43.5" customHeight="1" x14ac:dyDescent="0.2">
      <c r="B64" s="341"/>
      <c r="C64" s="95" t="s">
        <v>2130</v>
      </c>
      <c r="D64" s="122"/>
      <c r="E64" s="94"/>
      <c r="F64" s="188" t="s">
        <v>2097</v>
      </c>
      <c r="G64" s="102"/>
      <c r="K64" s="44"/>
      <c r="M64" s="44"/>
      <c r="O64" s="44"/>
      <c r="Q64" s="44"/>
    </row>
    <row r="65" spans="1:18" s="46" customFormat="1" ht="90.75" x14ac:dyDescent="0.2">
      <c r="A65" s="115" t="s">
        <v>2084</v>
      </c>
      <c r="B65" s="338" t="s">
        <v>2257</v>
      </c>
      <c r="C65" s="60" t="s">
        <v>2258</v>
      </c>
      <c r="D65" s="132"/>
      <c r="E65" s="204"/>
      <c r="F65" s="188" t="s">
        <v>2259</v>
      </c>
      <c r="G65" s="102"/>
      <c r="H65" s="43"/>
      <c r="J65" s="43"/>
      <c r="K65" s="44"/>
      <c r="L65" s="43"/>
      <c r="M65" s="44"/>
      <c r="N65" s="43"/>
      <c r="O65" s="44"/>
      <c r="P65" s="43"/>
      <c r="Q65" s="44"/>
      <c r="R65" s="43"/>
    </row>
    <row r="66" spans="1:18" s="43" customFormat="1" ht="66" x14ac:dyDescent="0.2">
      <c r="B66" s="348" t="s">
        <v>2260</v>
      </c>
      <c r="C66" s="347" t="s">
        <v>2261</v>
      </c>
      <c r="D66" s="78" t="str">
        <f>IF(COUNTIF(D68:D76,"NO CUMPLE")&gt;0,"NO CUMPLE CONDICIÓN",IF(COUNTIF(D68:D76,"CUMPLE")=0,"NO APLICA","CUMPLE"))</f>
        <v>NO APLICA</v>
      </c>
      <c r="E66" s="203"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201" t="s">
        <v>2262</v>
      </c>
      <c r="G66" s="102">
        <f>IF(D66="CUMPLE",1,IF(D66="NO CUMPLE CONDICIÓN",2,3))</f>
        <v>3</v>
      </c>
      <c r="K66" s="44"/>
      <c r="M66" s="44"/>
      <c r="O66" s="44"/>
      <c r="Q66" s="44"/>
    </row>
    <row r="67" spans="1:18" s="43" customFormat="1" ht="45" customHeight="1" x14ac:dyDescent="0.2">
      <c r="B67" s="341"/>
      <c r="C67" s="95" t="s">
        <v>2130</v>
      </c>
      <c r="D67" s="122"/>
      <c r="E67" s="94"/>
      <c r="F67" s="188" t="s">
        <v>2097</v>
      </c>
      <c r="G67" s="102"/>
      <c r="K67" s="44"/>
      <c r="M67" s="44"/>
      <c r="O67" s="44"/>
      <c r="Q67" s="44"/>
    </row>
    <row r="68" spans="1:18" s="43" customFormat="1" ht="82.5" x14ac:dyDescent="0.2">
      <c r="A68" s="115" t="s">
        <v>2084</v>
      </c>
      <c r="B68" s="338" t="s">
        <v>2263</v>
      </c>
      <c r="C68" s="60" t="s">
        <v>2264</v>
      </c>
      <c r="D68" s="132"/>
      <c r="E68" s="204"/>
      <c r="F68" s="188" t="s">
        <v>2265</v>
      </c>
      <c r="G68" s="102"/>
      <c r="K68" s="44"/>
      <c r="M68" s="44"/>
      <c r="O68" s="44"/>
      <c r="Q68" s="44"/>
    </row>
    <row r="69" spans="1:18" s="43" customFormat="1" ht="82.5" x14ac:dyDescent="0.2">
      <c r="A69" s="115" t="s">
        <v>2084</v>
      </c>
      <c r="B69" s="338" t="s">
        <v>2266</v>
      </c>
      <c r="C69" s="60" t="s">
        <v>2267</v>
      </c>
      <c r="D69" s="132"/>
      <c r="E69" s="204"/>
      <c r="F69" s="188" t="s">
        <v>2265</v>
      </c>
      <c r="G69" s="102"/>
      <c r="K69" s="44"/>
      <c r="M69" s="44"/>
      <c r="O69" s="44"/>
      <c r="Q69" s="44"/>
    </row>
    <row r="70" spans="1:18" s="43" customFormat="1" ht="82.5" x14ac:dyDescent="0.2">
      <c r="A70" s="115" t="s">
        <v>2084</v>
      </c>
      <c r="B70" s="338" t="s">
        <v>2268</v>
      </c>
      <c r="C70" s="60" t="s">
        <v>2269</v>
      </c>
      <c r="D70" s="132"/>
      <c r="E70" s="204"/>
      <c r="F70" s="188" t="s">
        <v>2265</v>
      </c>
      <c r="G70" s="102"/>
      <c r="K70" s="44"/>
      <c r="M70" s="44"/>
      <c r="O70" s="44"/>
      <c r="Q70" s="44"/>
    </row>
    <row r="71" spans="1:18" s="43" customFormat="1" ht="95.25" customHeight="1" x14ac:dyDescent="0.2">
      <c r="A71" s="115" t="s">
        <v>2084</v>
      </c>
      <c r="B71" s="338" t="s">
        <v>2270</v>
      </c>
      <c r="C71" s="60" t="s">
        <v>2271</v>
      </c>
      <c r="D71" s="132"/>
      <c r="E71" s="204"/>
      <c r="F71" s="188" t="s">
        <v>2272</v>
      </c>
      <c r="G71" s="102"/>
      <c r="K71" s="44"/>
      <c r="M71" s="44"/>
      <c r="O71" s="44"/>
      <c r="Q71" s="44"/>
    </row>
    <row r="72" spans="1:18" s="43" customFormat="1" ht="82.5" x14ac:dyDescent="0.2">
      <c r="A72" s="115" t="s">
        <v>2084</v>
      </c>
      <c r="B72" s="338" t="s">
        <v>2273</v>
      </c>
      <c r="C72" s="60" t="s">
        <v>2274</v>
      </c>
      <c r="D72" s="132"/>
      <c r="E72" s="204"/>
      <c r="F72" s="188" t="s">
        <v>2272</v>
      </c>
      <c r="G72" s="102"/>
      <c r="K72" s="44"/>
      <c r="M72" s="44"/>
      <c r="O72" s="44"/>
      <c r="Q72" s="44"/>
    </row>
    <row r="73" spans="1:18" s="46" customFormat="1" ht="82.5" x14ac:dyDescent="0.2">
      <c r="A73" s="115" t="s">
        <v>2084</v>
      </c>
      <c r="B73" s="338" t="s">
        <v>2275</v>
      </c>
      <c r="C73" s="60" t="s">
        <v>2276</v>
      </c>
      <c r="D73" s="132"/>
      <c r="E73" s="204"/>
      <c r="F73" s="188" t="s">
        <v>2272</v>
      </c>
      <c r="G73" s="102"/>
      <c r="H73" s="43"/>
      <c r="J73" s="43"/>
      <c r="K73" s="44"/>
      <c r="L73" s="43"/>
      <c r="M73" s="44"/>
      <c r="N73" s="43"/>
      <c r="O73" s="44"/>
      <c r="P73" s="43"/>
      <c r="Q73" s="44"/>
      <c r="R73" s="43"/>
    </row>
    <row r="74" spans="1:18" s="43" customFormat="1" ht="82.5" x14ac:dyDescent="0.2">
      <c r="A74" s="115" t="s">
        <v>2084</v>
      </c>
      <c r="B74" s="338" t="s">
        <v>2277</v>
      </c>
      <c r="C74" s="60" t="s">
        <v>2278</v>
      </c>
      <c r="D74" s="132"/>
      <c r="E74" s="204"/>
      <c r="F74" s="188" t="s">
        <v>2272</v>
      </c>
      <c r="G74" s="102"/>
      <c r="K74" s="44"/>
      <c r="M74" s="44"/>
      <c r="O74" s="44"/>
      <c r="Q74" s="44"/>
    </row>
    <row r="75" spans="1:18" s="46" customFormat="1" ht="82.5" x14ac:dyDescent="0.2">
      <c r="A75" s="115" t="s">
        <v>2084</v>
      </c>
      <c r="B75" s="338" t="s">
        <v>2279</v>
      </c>
      <c r="C75" s="60" t="s">
        <v>2280</v>
      </c>
      <c r="D75" s="132"/>
      <c r="E75" s="204"/>
      <c r="F75" s="188" t="s">
        <v>2272</v>
      </c>
      <c r="G75" s="102"/>
      <c r="H75" s="43"/>
      <c r="J75" s="43"/>
      <c r="K75" s="44"/>
      <c r="L75" s="43"/>
      <c r="M75" s="44"/>
      <c r="N75" s="43"/>
      <c r="O75" s="44"/>
      <c r="P75" s="43"/>
      <c r="Q75" s="44"/>
      <c r="R75" s="43"/>
    </row>
    <row r="76" spans="1:18" s="43" customFormat="1" ht="82.5" x14ac:dyDescent="0.2">
      <c r="A76" s="115" t="s">
        <v>2084</v>
      </c>
      <c r="B76" s="338" t="s">
        <v>2281</v>
      </c>
      <c r="C76" s="60" t="s">
        <v>2282</v>
      </c>
      <c r="D76" s="132"/>
      <c r="E76" s="204"/>
      <c r="F76" s="188" t="s">
        <v>2272</v>
      </c>
      <c r="G76" s="102"/>
      <c r="K76" s="44"/>
      <c r="M76" s="44"/>
      <c r="O76" s="44"/>
      <c r="Q76" s="44"/>
    </row>
    <row r="77" spans="1:18" s="43" customFormat="1" ht="50.1" customHeight="1" x14ac:dyDescent="0.2">
      <c r="B77" s="340" t="s">
        <v>2283</v>
      </c>
      <c r="C77" s="347" t="s">
        <v>2284</v>
      </c>
      <c r="D77" s="78" t="str">
        <f>IF(COUNTIF(D79:D85,"NO CUMPLE")&gt;0,"NO CUMPLE CONDICIÓN",IF(COUNTIF(D79:D85,"CUMPLE")=0,"NO APLICA","CUMPLE"))</f>
        <v>NO APLICA</v>
      </c>
      <c r="E77" s="203" t="str">
        <f>CONCATENATE(IF(D79="NO CUMPLE",CONCATENATE(E79," / "),""),IF(D80="NO CUMPLE",CONCATENATE(E80," / "),""),IF(D81="NO CUMPLE",CONCATENATE(E81," / "),""),IF(D82="NO CUMPLE",CONCATENATE(E82," / "),""),IF(D83="NO CUMPLE",CONCATENATE(E83," / "),""),IF(D84="NO CUMPLE",CONCATENATE(E84," / "),""),IF(D85="NO CUMPLE",CONCATENATE(E85," / "),""))</f>
        <v/>
      </c>
      <c r="F77" s="201" t="s">
        <v>2285</v>
      </c>
      <c r="G77" s="102">
        <f t="shared" ref="G77:G102" si="0">IF(D77="CUMPLE",1,IF(D77="NO CUMPLE CONDICIÓN",2,3))</f>
        <v>3</v>
      </c>
      <c r="K77" s="44"/>
      <c r="M77" s="44"/>
      <c r="O77" s="44"/>
      <c r="Q77" s="44"/>
    </row>
    <row r="78" spans="1:18" s="43" customFormat="1" ht="42" customHeight="1" x14ac:dyDescent="0.2">
      <c r="B78" s="341"/>
      <c r="C78" s="95" t="s">
        <v>2130</v>
      </c>
      <c r="D78" s="122"/>
      <c r="E78" s="94"/>
      <c r="F78" s="188" t="s">
        <v>2097</v>
      </c>
      <c r="G78" s="102"/>
      <c r="K78" s="44"/>
      <c r="M78" s="44"/>
      <c r="O78" s="44"/>
      <c r="Q78" s="44"/>
    </row>
    <row r="79" spans="1:18" s="43" customFormat="1" ht="82.5" x14ac:dyDescent="0.2">
      <c r="A79" s="115" t="s">
        <v>2084</v>
      </c>
      <c r="B79" s="338" t="s">
        <v>2286</v>
      </c>
      <c r="C79" s="60" t="s">
        <v>2287</v>
      </c>
      <c r="D79" s="132"/>
      <c r="E79" s="204"/>
      <c r="F79" s="188" t="s">
        <v>2288</v>
      </c>
      <c r="G79" s="102"/>
      <c r="K79" s="44"/>
      <c r="M79" s="44"/>
      <c r="O79" s="44"/>
      <c r="Q79" s="44"/>
    </row>
    <row r="80" spans="1:18" s="43" customFormat="1" ht="82.5" x14ac:dyDescent="0.2">
      <c r="A80" s="115" t="s">
        <v>2084</v>
      </c>
      <c r="B80" s="338" t="s">
        <v>2289</v>
      </c>
      <c r="C80" s="60" t="s">
        <v>2290</v>
      </c>
      <c r="D80" s="132"/>
      <c r="E80" s="204"/>
      <c r="F80" s="188" t="s">
        <v>2288</v>
      </c>
      <c r="G80" s="102"/>
      <c r="K80" s="44"/>
      <c r="M80" s="44"/>
      <c r="O80" s="44"/>
      <c r="Q80" s="44"/>
    </row>
    <row r="81" spans="1:18" s="43" customFormat="1" ht="82.5" x14ac:dyDescent="0.2">
      <c r="A81" s="115" t="s">
        <v>2084</v>
      </c>
      <c r="B81" s="338" t="s">
        <v>2291</v>
      </c>
      <c r="C81" s="60" t="s">
        <v>2292</v>
      </c>
      <c r="D81" s="132"/>
      <c r="E81" s="204"/>
      <c r="F81" s="188" t="s">
        <v>2288</v>
      </c>
      <c r="G81" s="102"/>
      <c r="K81" s="44"/>
      <c r="M81" s="44"/>
      <c r="O81" s="44"/>
      <c r="Q81" s="44"/>
    </row>
    <row r="82" spans="1:18" s="43" customFormat="1" ht="82.5" x14ac:dyDescent="0.2">
      <c r="A82" s="115" t="s">
        <v>2084</v>
      </c>
      <c r="B82" s="338" t="s">
        <v>2293</v>
      </c>
      <c r="C82" s="60" t="s">
        <v>2294</v>
      </c>
      <c r="D82" s="132"/>
      <c r="E82" s="204"/>
      <c r="F82" s="188" t="s">
        <v>2288</v>
      </c>
      <c r="G82" s="102"/>
      <c r="K82" s="44"/>
      <c r="M82" s="44"/>
      <c r="O82" s="44"/>
      <c r="Q82" s="44"/>
    </row>
    <row r="83" spans="1:18" s="43" customFormat="1" ht="82.5" x14ac:dyDescent="0.2">
      <c r="A83" s="115" t="s">
        <v>2084</v>
      </c>
      <c r="B83" s="338" t="s">
        <v>2295</v>
      </c>
      <c r="C83" s="60" t="s">
        <v>2296</v>
      </c>
      <c r="D83" s="132"/>
      <c r="E83" s="204"/>
      <c r="F83" s="188" t="s">
        <v>2288</v>
      </c>
      <c r="G83" s="102"/>
      <c r="K83" s="44"/>
      <c r="M83" s="44"/>
      <c r="O83" s="44"/>
      <c r="Q83" s="44"/>
    </row>
    <row r="84" spans="1:18" s="43" customFormat="1" ht="82.5" x14ac:dyDescent="0.2">
      <c r="A84" s="115" t="s">
        <v>2084</v>
      </c>
      <c r="B84" s="338" t="s">
        <v>2297</v>
      </c>
      <c r="C84" s="60" t="s">
        <v>2298</v>
      </c>
      <c r="D84" s="132"/>
      <c r="E84" s="204"/>
      <c r="F84" s="188" t="s">
        <v>2288</v>
      </c>
      <c r="G84" s="102"/>
      <c r="K84" s="44"/>
      <c r="M84" s="44"/>
      <c r="O84" s="44"/>
      <c r="Q84" s="44"/>
    </row>
    <row r="85" spans="1:18" s="43" customFormat="1" ht="82.5" x14ac:dyDescent="0.2">
      <c r="A85" s="115" t="s">
        <v>2084</v>
      </c>
      <c r="B85" s="338" t="s">
        <v>2299</v>
      </c>
      <c r="C85" s="60" t="s">
        <v>2149</v>
      </c>
      <c r="D85" s="132"/>
      <c r="E85" s="204"/>
      <c r="F85" s="188" t="s">
        <v>2300</v>
      </c>
      <c r="G85" s="102"/>
      <c r="K85" s="44"/>
      <c r="M85" s="44"/>
      <c r="O85" s="44"/>
      <c r="Q85" s="44"/>
    </row>
    <row r="86" spans="1:18" s="46" customFormat="1" ht="48.6" customHeight="1" x14ac:dyDescent="0.2">
      <c r="B86" s="348" t="s">
        <v>2301</v>
      </c>
      <c r="C86" s="347" t="s">
        <v>2302</v>
      </c>
      <c r="D86" s="78" t="str">
        <f>IF(COUNTIF(D88:D93,"NO CUMPLE")&gt;0,"NO CUMPLE CONDICIÓN",IF(COUNTIF(D88:D93,"CUMPLE")=0,"NO APLICA","CUMPLE"))</f>
        <v>NO APLICA</v>
      </c>
      <c r="E86" s="203" t="str">
        <f>CONCATENATE(IF(D88="NO CUMPLE",CONCATENATE(E88," / "),""),IF(D89="NO CUMPLE",CONCATENATE(E89," / "),""),IF(D90="NO CUMPLE",CONCATENATE(E90," / "),""),IF(D91="NO CUMPLE",CONCATENATE(E91," / "),""),IF(D92="NO CUMPLE",CONCATENATE(E92," / "),""),IF(D93="NO CUMPLE",CONCATENATE(E93," / "),""))</f>
        <v/>
      </c>
      <c r="F86" s="201" t="s">
        <v>2303</v>
      </c>
      <c r="G86" s="102">
        <f t="shared" si="0"/>
        <v>3</v>
      </c>
      <c r="H86" s="43"/>
      <c r="J86" s="43"/>
      <c r="K86" s="44"/>
      <c r="L86" s="43"/>
      <c r="M86" s="44"/>
      <c r="N86" s="43"/>
      <c r="O86" s="44"/>
      <c r="P86" s="43"/>
      <c r="Q86" s="44"/>
      <c r="R86" s="43"/>
    </row>
    <row r="87" spans="1:18" s="43" customFormat="1" ht="43.5" customHeight="1" x14ac:dyDescent="0.2">
      <c r="B87" s="341"/>
      <c r="C87" s="95" t="s">
        <v>2130</v>
      </c>
      <c r="D87" s="122"/>
      <c r="E87" s="94"/>
      <c r="F87" s="188" t="s">
        <v>2097</v>
      </c>
      <c r="G87" s="102"/>
      <c r="K87" s="44"/>
      <c r="M87" s="44"/>
      <c r="O87" s="44"/>
      <c r="Q87" s="44"/>
    </row>
    <row r="88" spans="1:18" s="43" customFormat="1" ht="82.5" x14ac:dyDescent="0.2">
      <c r="A88" s="115" t="s">
        <v>2084</v>
      </c>
      <c r="B88" s="338" t="s">
        <v>2304</v>
      </c>
      <c r="C88" s="60" t="s">
        <v>2305</v>
      </c>
      <c r="D88" s="132"/>
      <c r="E88" s="204"/>
      <c r="F88" s="188" t="s">
        <v>2306</v>
      </c>
      <c r="G88" s="102"/>
      <c r="K88" s="44"/>
      <c r="M88" s="44"/>
      <c r="O88" s="44"/>
      <c r="Q88" s="44"/>
    </row>
    <row r="89" spans="1:18" s="43" customFormat="1" ht="82.5" x14ac:dyDescent="0.2">
      <c r="A89" s="115" t="s">
        <v>2084</v>
      </c>
      <c r="B89" s="338" t="s">
        <v>2307</v>
      </c>
      <c r="C89" s="60" t="s">
        <v>2308</v>
      </c>
      <c r="D89" s="132"/>
      <c r="E89" s="204"/>
      <c r="F89" s="188" t="s">
        <v>2306</v>
      </c>
      <c r="G89" s="102"/>
      <c r="K89" s="44"/>
      <c r="M89" s="44"/>
      <c r="O89" s="44"/>
      <c r="Q89" s="44"/>
    </row>
    <row r="90" spans="1:18" s="43" customFormat="1" ht="82.5" x14ac:dyDescent="0.2">
      <c r="A90" s="115" t="s">
        <v>2084</v>
      </c>
      <c r="B90" s="338" t="s">
        <v>2309</v>
      </c>
      <c r="C90" s="60" t="s">
        <v>2310</v>
      </c>
      <c r="D90" s="132"/>
      <c r="E90" s="204"/>
      <c r="F90" s="188" t="s">
        <v>2311</v>
      </c>
      <c r="G90" s="102"/>
      <c r="K90" s="44"/>
      <c r="M90" s="44"/>
      <c r="O90" s="44"/>
      <c r="Q90" s="44"/>
    </row>
    <row r="91" spans="1:18" s="43" customFormat="1" ht="82.5" x14ac:dyDescent="0.2">
      <c r="A91" s="115" t="s">
        <v>2084</v>
      </c>
      <c r="B91" s="338" t="s">
        <v>2312</v>
      </c>
      <c r="C91" s="60" t="s">
        <v>2313</v>
      </c>
      <c r="D91" s="132"/>
      <c r="E91" s="204"/>
      <c r="F91" s="188" t="s">
        <v>2314</v>
      </c>
      <c r="G91" s="102"/>
      <c r="K91" s="44"/>
      <c r="M91" s="44"/>
      <c r="O91" s="44"/>
      <c r="Q91" s="44"/>
    </row>
    <row r="92" spans="1:18" s="43" customFormat="1" ht="82.5" x14ac:dyDescent="0.2">
      <c r="A92" s="115" t="s">
        <v>2084</v>
      </c>
      <c r="B92" s="338" t="s">
        <v>2315</v>
      </c>
      <c r="C92" s="60" t="s">
        <v>2316</v>
      </c>
      <c r="D92" s="132"/>
      <c r="E92" s="204"/>
      <c r="F92" s="188" t="s">
        <v>2314</v>
      </c>
      <c r="G92" s="102"/>
      <c r="K92" s="44"/>
      <c r="M92" s="44"/>
      <c r="O92" s="44"/>
      <c r="Q92" s="44"/>
    </row>
    <row r="93" spans="1:18" s="43" customFormat="1" ht="82.5" x14ac:dyDescent="0.2">
      <c r="A93" s="115" t="s">
        <v>2084</v>
      </c>
      <c r="B93" s="338" t="s">
        <v>2317</v>
      </c>
      <c r="C93" s="60" t="s">
        <v>2318</v>
      </c>
      <c r="D93" s="132"/>
      <c r="E93" s="204"/>
      <c r="F93" s="188" t="s">
        <v>2314</v>
      </c>
      <c r="G93" s="102"/>
      <c r="K93" s="44"/>
      <c r="M93" s="44"/>
      <c r="O93" s="44"/>
      <c r="Q93" s="44"/>
    </row>
    <row r="94" spans="1:18" s="43" customFormat="1" ht="66" x14ac:dyDescent="0.2">
      <c r="B94" s="348" t="s">
        <v>2319</v>
      </c>
      <c r="C94" s="347" t="s">
        <v>2320</v>
      </c>
      <c r="D94" s="78" t="str">
        <f>IF(COUNTIF(D96:D101,"NO CUMPLE")&gt;0,"NO CUMPLE CONDICIÓN",IF(COUNTIF(D96:D101,"CUMPLE")=0,"NO APLICA","CUMPLE"))</f>
        <v>NO APLICA</v>
      </c>
      <c r="E94" s="203" t="str">
        <f>CONCATENATE(IF(D96="NO CUMPLE",CONCATENATE(E96," / "),""),IF(D97="NO CUMPLE",CONCATENATE(E97," / "),""),IF(D98="NO CUMPLE",CONCATENATE(E98," / "),""),IF(D99="NO CUMPLE",CONCATENATE(E99," / "),""),IF(D100="NO CUMPLE",CONCATENATE(E100," / "),""),IF(D101="NO CUMPLE",CONCATENATE(E101," / "),""))</f>
        <v/>
      </c>
      <c r="F94" s="201" t="s">
        <v>2321</v>
      </c>
      <c r="G94" s="102">
        <f t="shared" si="0"/>
        <v>3</v>
      </c>
      <c r="K94" s="44"/>
      <c r="M94" s="44"/>
      <c r="O94" s="44"/>
      <c r="Q94" s="44"/>
    </row>
    <row r="95" spans="1:18" s="43" customFormat="1" ht="42" customHeight="1" x14ac:dyDescent="0.2">
      <c r="B95" s="341"/>
      <c r="C95" s="95" t="s">
        <v>2130</v>
      </c>
      <c r="D95" s="122"/>
      <c r="E95" s="94"/>
      <c r="F95" s="188" t="s">
        <v>2097</v>
      </c>
      <c r="G95" s="102"/>
      <c r="K95" s="44"/>
      <c r="M95" s="44"/>
      <c r="O95" s="44"/>
      <c r="Q95" s="44"/>
    </row>
    <row r="96" spans="1:18" s="46" customFormat="1" ht="90.75" x14ac:dyDescent="0.2">
      <c r="A96" s="115" t="s">
        <v>2084</v>
      </c>
      <c r="B96" s="338" t="s">
        <v>2322</v>
      </c>
      <c r="C96" s="60" t="s">
        <v>2323</v>
      </c>
      <c r="D96" s="132"/>
      <c r="E96" s="204"/>
      <c r="F96" s="188" t="s">
        <v>2324</v>
      </c>
      <c r="G96" s="102"/>
      <c r="H96" s="43"/>
      <c r="J96" s="43"/>
      <c r="K96" s="44"/>
      <c r="L96" s="43"/>
      <c r="M96" s="44"/>
      <c r="N96" s="43"/>
      <c r="O96" s="44"/>
      <c r="P96" s="43"/>
      <c r="Q96" s="44"/>
      <c r="R96" s="43"/>
    </row>
    <row r="97" spans="1:18" s="43" customFormat="1" ht="99" x14ac:dyDescent="0.2">
      <c r="A97" s="115" t="s">
        <v>2084</v>
      </c>
      <c r="B97" s="338" t="s">
        <v>2325</v>
      </c>
      <c r="C97" s="60" t="s">
        <v>2326</v>
      </c>
      <c r="D97" s="132"/>
      <c r="E97" s="204"/>
      <c r="F97" s="188" t="s">
        <v>2327</v>
      </c>
      <c r="G97" s="102"/>
      <c r="K97" s="44"/>
      <c r="M97" s="44"/>
      <c r="O97" s="44"/>
      <c r="Q97" s="44"/>
    </row>
    <row r="98" spans="1:18" s="43" customFormat="1" ht="99" x14ac:dyDescent="0.2">
      <c r="A98" s="115" t="s">
        <v>2084</v>
      </c>
      <c r="B98" s="338" t="s">
        <v>2328</v>
      </c>
      <c r="C98" s="60" t="s">
        <v>2329</v>
      </c>
      <c r="D98" s="132"/>
      <c r="E98" s="204"/>
      <c r="F98" s="188" t="s">
        <v>2327</v>
      </c>
      <c r="G98" s="102"/>
      <c r="K98" s="44"/>
      <c r="M98" s="44"/>
      <c r="O98" s="44"/>
      <c r="Q98" s="44"/>
    </row>
    <row r="99" spans="1:18" s="43" customFormat="1" ht="99" x14ac:dyDescent="0.2">
      <c r="A99" s="115" t="s">
        <v>2084</v>
      </c>
      <c r="B99" s="338" t="s">
        <v>2330</v>
      </c>
      <c r="C99" s="60" t="s">
        <v>2331</v>
      </c>
      <c r="D99" s="132"/>
      <c r="E99" s="204"/>
      <c r="F99" s="188" t="s">
        <v>2327</v>
      </c>
      <c r="G99" s="102"/>
      <c r="K99" s="44"/>
      <c r="M99" s="44"/>
      <c r="O99" s="44"/>
      <c r="Q99" s="44"/>
    </row>
    <row r="100" spans="1:18" s="43" customFormat="1" ht="99" x14ac:dyDescent="0.2">
      <c r="A100" s="115" t="s">
        <v>2084</v>
      </c>
      <c r="B100" s="338" t="s">
        <v>2332</v>
      </c>
      <c r="C100" s="60" t="s">
        <v>2333</v>
      </c>
      <c r="D100" s="132"/>
      <c r="E100" s="204"/>
      <c r="F100" s="188" t="s">
        <v>2327</v>
      </c>
      <c r="G100" s="102"/>
      <c r="K100" s="44"/>
      <c r="M100" s="44"/>
      <c r="O100" s="44"/>
      <c r="Q100" s="44"/>
    </row>
    <row r="101" spans="1:18" s="43" customFormat="1" ht="99" x14ac:dyDescent="0.2">
      <c r="A101" s="115" t="s">
        <v>2084</v>
      </c>
      <c r="B101" s="338" t="s">
        <v>2334</v>
      </c>
      <c r="C101" s="60" t="s">
        <v>2335</v>
      </c>
      <c r="D101" s="132"/>
      <c r="E101" s="204"/>
      <c r="F101" s="188" t="s">
        <v>2327</v>
      </c>
      <c r="G101" s="102"/>
      <c r="K101" s="44"/>
      <c r="M101" s="44"/>
      <c r="O101" s="44"/>
      <c r="Q101" s="44"/>
    </row>
    <row r="102" spans="1:18" s="43" customFormat="1" ht="78" customHeight="1" x14ac:dyDescent="0.2">
      <c r="B102" s="348" t="s">
        <v>2336</v>
      </c>
      <c r="C102" s="347" t="s">
        <v>2337</v>
      </c>
      <c r="D102" s="78" t="str">
        <f>IF(COUNTIF(D104:D110,"NO CUMPLE")&gt;0,"NO CUMPLE CONDICIÓN",IF(COUNTIF(D104:D110,"CUMPLE")=0,"NO APLICA","CUMPLE"))</f>
        <v>NO APLICA</v>
      </c>
      <c r="E102" s="203" t="str">
        <f>CONCATENATE(IF(D104="NO CUMPLE",CONCATENATE(E104," / "),""),IF(D105="NO CUMPLE",CONCATENATE(E105," / "),""),IF(D106="NO CUMPLE",CONCATENATE(E106," / "),""),IF(D107="NO CUMPLE",CONCATENATE(E107," / "),""),IF(D108="NO CUMPLE",CONCATENATE(E108," / "),""),IF(D109="NO CUMPLE",CONCATENATE(E109," / "),""),IF(D110="NO CUMPLE",CONCATENATE(E110," / "),""))</f>
        <v/>
      </c>
      <c r="F102" s="201" t="s">
        <v>2338</v>
      </c>
      <c r="G102" s="102">
        <f t="shared" si="0"/>
        <v>3</v>
      </c>
      <c r="K102" s="44"/>
      <c r="M102" s="44"/>
      <c r="O102" s="44"/>
      <c r="Q102" s="44"/>
    </row>
    <row r="103" spans="1:18" s="43" customFormat="1" ht="46.5" customHeight="1" x14ac:dyDescent="0.2">
      <c r="B103" s="341"/>
      <c r="C103" s="95" t="s">
        <v>2130</v>
      </c>
      <c r="D103" s="122"/>
      <c r="E103" s="94"/>
      <c r="F103" s="188" t="s">
        <v>2097</v>
      </c>
      <c r="G103" s="102"/>
      <c r="K103" s="44"/>
      <c r="M103" s="44"/>
      <c r="O103" s="44"/>
      <c r="Q103" s="44"/>
    </row>
    <row r="104" spans="1:18" s="46" customFormat="1" ht="99" x14ac:dyDescent="0.2">
      <c r="A104" s="115" t="s">
        <v>2084</v>
      </c>
      <c r="B104" s="338" t="s">
        <v>2339</v>
      </c>
      <c r="C104" s="60" t="s">
        <v>2340</v>
      </c>
      <c r="D104" s="132"/>
      <c r="E104" s="204"/>
      <c r="F104" s="188" t="s">
        <v>2341</v>
      </c>
      <c r="G104" s="102"/>
      <c r="H104" s="43"/>
      <c r="J104" s="43"/>
      <c r="K104" s="44"/>
      <c r="L104" s="43"/>
      <c r="M104" s="44"/>
      <c r="N104" s="43"/>
      <c r="O104" s="44"/>
      <c r="P104" s="43"/>
      <c r="Q104" s="44"/>
      <c r="R104" s="43"/>
    </row>
    <row r="105" spans="1:18" s="43" customFormat="1" ht="99" x14ac:dyDescent="0.2">
      <c r="A105" s="115" t="s">
        <v>2084</v>
      </c>
      <c r="B105" s="338" t="s">
        <v>2342</v>
      </c>
      <c r="C105" s="60" t="s">
        <v>2343</v>
      </c>
      <c r="D105" s="132"/>
      <c r="E105" s="204"/>
      <c r="F105" s="188" t="s">
        <v>2341</v>
      </c>
      <c r="G105" s="102"/>
      <c r="K105" s="44"/>
      <c r="M105" s="44"/>
      <c r="O105" s="44"/>
      <c r="Q105" s="44"/>
    </row>
    <row r="106" spans="1:18" s="43" customFormat="1" ht="99" x14ac:dyDescent="0.2">
      <c r="A106" s="115" t="s">
        <v>2084</v>
      </c>
      <c r="B106" s="338" t="s">
        <v>2344</v>
      </c>
      <c r="C106" s="60" t="s">
        <v>2345</v>
      </c>
      <c r="D106" s="132"/>
      <c r="E106" s="204"/>
      <c r="F106" s="188" t="s">
        <v>2341</v>
      </c>
      <c r="G106" s="102"/>
      <c r="K106" s="44"/>
      <c r="M106" s="44"/>
      <c r="O106" s="44"/>
      <c r="Q106" s="44"/>
    </row>
    <row r="107" spans="1:18" s="43" customFormat="1" ht="99" x14ac:dyDescent="0.2">
      <c r="A107" s="115" t="s">
        <v>2084</v>
      </c>
      <c r="B107" s="338" t="s">
        <v>2346</v>
      </c>
      <c r="C107" s="60" t="s">
        <v>2347</v>
      </c>
      <c r="D107" s="132"/>
      <c r="E107" s="204"/>
      <c r="F107" s="188" t="s">
        <v>2348</v>
      </c>
      <c r="G107" s="102"/>
      <c r="K107" s="44"/>
      <c r="M107" s="44"/>
      <c r="O107" s="44"/>
      <c r="Q107" s="44"/>
    </row>
    <row r="108" spans="1:18" s="43" customFormat="1" ht="99" x14ac:dyDescent="0.2">
      <c r="A108" s="115" t="s">
        <v>2084</v>
      </c>
      <c r="B108" s="338" t="s">
        <v>2349</v>
      </c>
      <c r="C108" s="60" t="s">
        <v>2350</v>
      </c>
      <c r="D108" s="132"/>
      <c r="E108" s="204"/>
      <c r="F108" s="188" t="s">
        <v>2348</v>
      </c>
      <c r="G108" s="102"/>
      <c r="K108" s="44"/>
      <c r="M108" s="44"/>
      <c r="O108" s="44"/>
      <c r="Q108" s="44"/>
    </row>
    <row r="109" spans="1:18" s="43" customFormat="1" ht="148.5" x14ac:dyDescent="0.2">
      <c r="A109" s="115" t="s">
        <v>2084</v>
      </c>
      <c r="B109" s="338" t="s">
        <v>2351</v>
      </c>
      <c r="C109" s="60" t="s">
        <v>2352</v>
      </c>
      <c r="D109" s="132"/>
      <c r="E109" s="204"/>
      <c r="F109" s="188" t="s">
        <v>2353</v>
      </c>
      <c r="G109" s="102"/>
      <c r="K109" s="44"/>
      <c r="M109" s="44"/>
      <c r="O109" s="44"/>
      <c r="Q109" s="44"/>
    </row>
    <row r="110" spans="1:18" s="43" customFormat="1" ht="99.75" thickBot="1" x14ac:dyDescent="0.25">
      <c r="A110" s="115" t="s">
        <v>2084</v>
      </c>
      <c r="B110" s="361" t="s">
        <v>2354</v>
      </c>
      <c r="C110" s="97" t="s">
        <v>2355</v>
      </c>
      <c r="D110" s="169"/>
      <c r="E110" s="205"/>
      <c r="F110" s="188" t="s">
        <v>2356</v>
      </c>
      <c r="G110" s="102"/>
      <c r="K110" s="44"/>
      <c r="M110" s="44"/>
      <c r="O110" s="44"/>
      <c r="Q110" s="44"/>
    </row>
    <row r="112" spans="1:18" x14ac:dyDescent="0.25">
      <c r="E112" s="101"/>
    </row>
    <row r="113" spans="3:5" hidden="1" x14ac:dyDescent="0.25">
      <c r="C113" s="101" t="s">
        <v>1882</v>
      </c>
      <c r="D113">
        <f>COUNTIF(G3:G110,1)</f>
        <v>0</v>
      </c>
      <c r="E113" s="101"/>
    </row>
    <row r="114" spans="3:5" hidden="1" x14ac:dyDescent="0.25">
      <c r="C114" s="101" t="s">
        <v>1883</v>
      </c>
      <c r="D114">
        <f>COUNTIF(G3:G110,2)</f>
        <v>0</v>
      </c>
    </row>
    <row r="115" spans="3:5" hidden="1" x14ac:dyDescent="0.25">
      <c r="C115" s="101" t="s">
        <v>1884</v>
      </c>
      <c r="D115">
        <f>COUNTIF(G3:G110,3)</f>
        <v>13</v>
      </c>
    </row>
  </sheetData>
  <sheetProtection algorithmName="SHA-512" hashValue="PPVJtj2lK/+E04/6dQjg6YfWbgewtH796boydB3aUywZKxGUt41QfiOuBK1Z+LZCQ8jcdgwdKCih4bsfkzxLDg==" saltValue="D8EMXCqfKtNk9cgbNomdGQ==" spinCount="100000" sheet="1" formatRows="0" autoFilter="0"/>
  <mergeCells count="1">
    <mergeCell ref="B1:E1"/>
  </mergeCells>
  <phoneticPr fontId="36" type="noConversion"/>
  <conditionalFormatting sqref="D3">
    <cfRule type="cellIs" dxfId="74" priority="1" operator="equal">
      <formula>"NO CUMPLE CONDICIÓN"</formula>
    </cfRule>
    <cfRule type="cellIs" dxfId="73" priority="2" operator="equal">
      <formula>"No Cumple"</formula>
    </cfRule>
  </conditionalFormatting>
  <conditionalFormatting sqref="D5">
    <cfRule type="cellIs" dxfId="72" priority="23" operator="equal">
      <formula>"NO CUMPLE CONDICIÓN"</formula>
    </cfRule>
    <cfRule type="cellIs" dxfId="71" priority="24" operator="equal">
      <formula>"No Cumple"</formula>
    </cfRule>
  </conditionalFormatting>
  <conditionalFormatting sqref="D10">
    <cfRule type="cellIs" dxfId="70" priority="21" operator="equal">
      <formula>"NO CUMPLE CONDICIÓN"</formula>
    </cfRule>
    <cfRule type="cellIs" dxfId="69" priority="22" operator="equal">
      <formula>"No Cumple"</formula>
    </cfRule>
  </conditionalFormatting>
  <conditionalFormatting sqref="D18">
    <cfRule type="cellIs" dxfId="68" priority="19" operator="equal">
      <formula>"NO CUMPLE CONDICIÓN"</formula>
    </cfRule>
    <cfRule type="cellIs" dxfId="67" priority="20" operator="equal">
      <formula>"No Cumple"</formula>
    </cfRule>
  </conditionalFormatting>
  <conditionalFormatting sqref="D31:D32">
    <cfRule type="cellIs" dxfId="66" priority="17" operator="equal">
      <formula>"NO CUMPLE CONDICIÓN"</formula>
    </cfRule>
    <cfRule type="cellIs" dxfId="65" priority="18" operator="equal">
      <formula>"No Cumple"</formula>
    </cfRule>
  </conditionalFormatting>
  <conditionalFormatting sqref="D55">
    <cfRule type="cellIs" dxfId="64" priority="15" operator="equal">
      <formula>"NO CUMPLE CONDICIÓN"</formula>
    </cfRule>
    <cfRule type="cellIs" dxfId="63" priority="16" operator="equal">
      <formula>"No Cumple"</formula>
    </cfRule>
  </conditionalFormatting>
  <conditionalFormatting sqref="D63">
    <cfRule type="cellIs" dxfId="62" priority="13" operator="equal">
      <formula>"NO CUMPLE CONDICIÓN"</formula>
    </cfRule>
    <cfRule type="cellIs" dxfId="61" priority="14" operator="equal">
      <formula>"No Cumple"</formula>
    </cfRule>
  </conditionalFormatting>
  <conditionalFormatting sqref="D66">
    <cfRule type="cellIs" dxfId="60" priority="11" operator="equal">
      <formula>"NO CUMPLE CONDICIÓN"</formula>
    </cfRule>
    <cfRule type="cellIs" dxfId="59" priority="12" operator="equal">
      <formula>"No Cumple"</formula>
    </cfRule>
  </conditionalFormatting>
  <conditionalFormatting sqref="D77">
    <cfRule type="cellIs" dxfId="58" priority="9" operator="equal">
      <formula>"NO CUMPLE CONDICIÓN"</formula>
    </cfRule>
    <cfRule type="cellIs" dxfId="57" priority="10" operator="equal">
      <formula>"No Cumple"</formula>
    </cfRule>
  </conditionalFormatting>
  <conditionalFormatting sqref="D86">
    <cfRule type="cellIs" dxfId="56" priority="7" operator="equal">
      <formula>"NO CUMPLE CONDICIÓN"</formula>
    </cfRule>
    <cfRule type="cellIs" dxfId="55" priority="8" operator="equal">
      <formula>"No Cumple"</formula>
    </cfRule>
  </conditionalFormatting>
  <conditionalFormatting sqref="D94">
    <cfRule type="cellIs" dxfId="54" priority="5" operator="equal">
      <formula>"NO CUMPLE CONDICIÓN"</formula>
    </cfRule>
    <cfRule type="cellIs" dxfId="53" priority="6" operator="equal">
      <formula>"No Cumple"</formula>
    </cfRule>
  </conditionalFormatting>
  <conditionalFormatting sqref="D102">
    <cfRule type="cellIs" dxfId="52" priority="3" operator="equal">
      <formula>"NO CUMPLE CONDICIÓN"</formula>
    </cfRule>
    <cfRule type="cellIs" dxfId="51" priority="4" operator="equal">
      <formula>"No Cumple"</formula>
    </cfRule>
  </conditionalFormatting>
  <dataValidations count="2">
    <dataValidation type="list" allowBlank="1" showInputMessage="1" showErrorMessage="1" sqref="D4" xr:uid="{ABEECCD8-495F-4512-A8B9-8A00CF474796}">
      <formula1>"CUMPLE,NO CUMPLE"</formula1>
    </dataValidation>
    <dataValidation type="list" allowBlank="1" showInputMessage="1" showErrorMessage="1" sqref="D12:D17 D20:D30 D34:D54 D57:D62 D65 D68:D76 D79:D85 D88:D93 D96:D101 D104:D110 D7:D9" xr:uid="{25AA8D4C-96B9-4A4F-9CB6-F57D29C8CEFB}">
      <formula1>"CUMPLE,NO CUMPLE,NO APLICA"</formula1>
    </dataValidation>
  </dataValidations>
  <hyperlinks>
    <hyperlink ref="A1" location="PORTADA!A1" display="Portada" xr:uid="{26DE8E8E-4C7C-4670-8094-7744AB486256}"/>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A03C-6A6F-44CE-857D-FBC4EEB0A793}">
  <sheetPr>
    <tabColor rgb="FFFFCCCC"/>
    <pageSetUpPr fitToPage="1"/>
  </sheetPr>
  <dimension ref="A1:G39"/>
  <sheetViews>
    <sheetView zoomScale="80" zoomScaleNormal="80" workbookViewId="0">
      <selection activeCell="H8" sqref="H8"/>
    </sheetView>
  </sheetViews>
  <sheetFormatPr baseColWidth="10" defaultColWidth="11.42578125" defaultRowHeight="15" x14ac:dyDescent="0.25"/>
  <cols>
    <col min="1" max="1" width="9.85546875" style="31" customWidth="1"/>
    <col min="2" max="2" width="9.85546875" style="36" customWidth="1"/>
    <col min="3" max="3" width="86.7109375" style="32" customWidth="1"/>
    <col min="4" max="4" width="19.85546875" style="34" customWidth="1"/>
    <col min="5" max="5" width="94.140625" style="34" customWidth="1"/>
    <col min="6" max="6" width="45" style="262" customWidth="1"/>
    <col min="7" max="7" width="0" style="34" hidden="1" customWidth="1"/>
    <col min="8" max="16384" width="11.42578125" style="34"/>
  </cols>
  <sheetData>
    <row r="1" spans="1:7" ht="21" customHeight="1" thickBot="1" x14ac:dyDescent="0.3">
      <c r="A1" s="264" t="s">
        <v>1684</v>
      </c>
      <c r="B1" s="420" t="s">
        <v>2357</v>
      </c>
      <c r="C1" s="421"/>
      <c r="D1" s="421"/>
      <c r="E1" s="422"/>
      <c r="F1" s="117"/>
    </row>
    <row r="2" spans="1:7" ht="74.25" customHeight="1" thickBot="1" x14ac:dyDescent="0.3">
      <c r="A2" s="113" t="s">
        <v>1686</v>
      </c>
      <c r="B2" s="80" t="s">
        <v>1687</v>
      </c>
      <c r="C2" s="81" t="s">
        <v>1688</v>
      </c>
      <c r="D2" s="82" t="s">
        <v>1689</v>
      </c>
      <c r="E2" s="83" t="s">
        <v>1690</v>
      </c>
      <c r="F2" s="35" t="s">
        <v>1691</v>
      </c>
    </row>
    <row r="3" spans="1:7" ht="67.5" customHeight="1" x14ac:dyDescent="0.25">
      <c r="B3" s="340" t="s">
        <v>2358</v>
      </c>
      <c r="C3" s="68" t="s">
        <v>2359</v>
      </c>
      <c r="D3" s="78" t="str">
        <f>IF(COUNTIF(D6:D16,"NO CUMPLE")&gt;0,"NO CUMPLE CONDICIÓN",IF(COUNTIF(D6:D16,"CUMPLE")=0,"NO APLICA","CUMPLE"))</f>
        <v>NO APLICA</v>
      </c>
      <c r="E3" s="73"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"),""),IF(D16="NO CUMPLE",CONCATENATE(E16," / "),""))</f>
        <v/>
      </c>
      <c r="F3" s="48" t="s">
        <v>2360</v>
      </c>
      <c r="G3" s="14">
        <f>IF(D3="CUMPLE",1,IF(D3="NO CUMPLE CONDICIÓN",2,3))</f>
        <v>3</v>
      </c>
    </row>
    <row r="4" spans="1:7" ht="67.5" customHeight="1" x14ac:dyDescent="0.25">
      <c r="B4" s="340" t="s">
        <v>2358</v>
      </c>
      <c r="C4" s="68" t="s">
        <v>2359</v>
      </c>
      <c r="D4" s="78" t="str">
        <f>IF(COUNTIF(D17:D27,"NO CUMPLE")&gt;0,"NO CUMPLE CONDICIÓN",IF(COUNTIF(D15:D27,"CUMPLE")=0,"NO APLICA","CUMPLE"))</f>
        <v>NO APLICA</v>
      </c>
      <c r="E4" s="73" t="str">
        <f>CONCATENATE(IF(D17="NO CUMPLE",CONCATENATE(E17," / "),""),IF(D18="NO CUMPLE",CONCATENATE(E18," / "),""),IF(D19="NO CUMPLE",CONCATENATE(E19," / "),""),IF(D20="NO CUMPLE",CONCATENATE(E20," / "),""),IF(D21="NO CUMPLE",CONCATENATE(E21," / "),""),IF(D22="NO CUMPLE",CONCATENATE(E22," / "),""),IF(D23="NO CUMPLE",CONCATENATE(E23," / "),""),IF(D24="NO CUMPLE",CONCATENATE(E24," / "),""),IF(D25="NO CUMPLE",CONCATENATE(E25," / "),""),IF(D26="NO CUMPLE",CONCATENATE(E26," / "),""),IF(D27="NO CUMPLE",CONCATENATE(E27," / "),""))</f>
        <v/>
      </c>
      <c r="F4" s="48" t="s">
        <v>2360</v>
      </c>
      <c r="G4" s="14">
        <f>IF(D4="CUMPLE",1,IF(D4="NO CUMPLE CONDICIÓN",2,3))</f>
        <v>3</v>
      </c>
    </row>
    <row r="5" spans="1:7" ht="67.5" customHeight="1" x14ac:dyDescent="0.25">
      <c r="B5" s="340" t="s">
        <v>2358</v>
      </c>
      <c r="C5" s="68" t="s">
        <v>2359</v>
      </c>
      <c r="D5" s="78" t="str">
        <f>IF(COUNTIF(D28:D34,"NO CUMPLE")&gt;0,"NO CUMPLE CONDICIÓN",IF(COUNTIF(D28:D34,"CUMPLE")=0,"NO APLICA","CUMPLE"))</f>
        <v>NO APLICA</v>
      </c>
      <c r="E5" s="73" t="str">
        <f>CONCATENATE(IF(D28="NO CUMPLE",CONCATENATE(E28," / "),""),IF(D29="NO CUMPLE",CONCATENATE(E29," / "),""),IF(D30="NO CUMPLE",CONCATENATE(E30," / "),""),IF(D31="NO CUMPLE",CONCATENATE(E31," / "),""),IF(D32="NO CUMPLE",CONCATENATE(E32," / "),""),IF(D33="NO CUMPLE",CONCATENATE(E33," / "),""),IF(D34="NO CUMPLE",CONCATENATE(E34," / "),""))</f>
        <v/>
      </c>
      <c r="F5" s="48" t="s">
        <v>2360</v>
      </c>
      <c r="G5" s="14">
        <f>IF(D5="CUMPLE",1,IF(D5="NO CUMPLE CONDICIÓN",2,3))</f>
        <v>3</v>
      </c>
    </row>
    <row r="6" spans="1:7" ht="99.75" customHeight="1" x14ac:dyDescent="0.25">
      <c r="A6" s="115" t="s">
        <v>2084</v>
      </c>
      <c r="B6" s="338" t="s">
        <v>2361</v>
      </c>
      <c r="C6" s="260" t="s">
        <v>2362</v>
      </c>
      <c r="D6" s="342"/>
      <c r="E6" s="127"/>
      <c r="F6" s="48" t="s">
        <v>2360</v>
      </c>
    </row>
    <row r="7" spans="1:7" ht="26.25" customHeight="1" x14ac:dyDescent="0.25">
      <c r="A7" s="182" t="s">
        <v>2363</v>
      </c>
      <c r="B7" s="338" t="s">
        <v>2364</v>
      </c>
      <c r="C7" s="60" t="s">
        <v>2365</v>
      </c>
      <c r="D7" s="342"/>
      <c r="E7" s="127"/>
      <c r="F7" s="48" t="s">
        <v>2366</v>
      </c>
    </row>
    <row r="8" spans="1:7" ht="52.5" customHeight="1" x14ac:dyDescent="0.25">
      <c r="B8" s="349"/>
      <c r="C8" s="257" t="s">
        <v>2367</v>
      </c>
      <c r="D8" s="257"/>
      <c r="E8" s="350"/>
      <c r="F8" s="48" t="s">
        <v>2097</v>
      </c>
    </row>
    <row r="9" spans="1:7" ht="163.5" customHeight="1" x14ac:dyDescent="0.25">
      <c r="A9" s="115" t="s">
        <v>2084</v>
      </c>
      <c r="B9" s="338" t="s">
        <v>2368</v>
      </c>
      <c r="C9" s="259" t="s">
        <v>2369</v>
      </c>
      <c r="D9" s="342"/>
      <c r="E9" s="127"/>
      <c r="F9" s="48" t="s">
        <v>2370</v>
      </c>
    </row>
    <row r="10" spans="1:7" ht="115.5" x14ac:dyDescent="0.25">
      <c r="A10" s="115" t="s">
        <v>2084</v>
      </c>
      <c r="B10" s="338" t="s">
        <v>2371</v>
      </c>
      <c r="C10" s="60" t="s">
        <v>2372</v>
      </c>
      <c r="D10" s="342"/>
      <c r="E10" s="127"/>
      <c r="F10" s="48" t="s">
        <v>2370</v>
      </c>
    </row>
    <row r="11" spans="1:7" ht="55.5" customHeight="1" x14ac:dyDescent="0.25">
      <c r="A11" s="115" t="s">
        <v>2084</v>
      </c>
      <c r="B11" s="338" t="s">
        <v>2373</v>
      </c>
      <c r="C11" s="60" t="s">
        <v>2374</v>
      </c>
      <c r="D11" s="342"/>
      <c r="E11" s="127"/>
      <c r="F11" s="48" t="s">
        <v>2370</v>
      </c>
    </row>
    <row r="12" spans="1:7" ht="68.25" customHeight="1" x14ac:dyDescent="0.25">
      <c r="A12" s="115" t="s">
        <v>2084</v>
      </c>
      <c r="B12" s="338" t="s">
        <v>2375</v>
      </c>
      <c r="C12" s="60" t="s">
        <v>2376</v>
      </c>
      <c r="D12" s="342"/>
      <c r="E12" s="127"/>
      <c r="F12" s="48" t="s">
        <v>2370</v>
      </c>
    </row>
    <row r="13" spans="1:7" ht="115.5" x14ac:dyDescent="0.25">
      <c r="A13" s="115" t="s">
        <v>2084</v>
      </c>
      <c r="B13" s="338" t="s">
        <v>2377</v>
      </c>
      <c r="C13" s="60" t="s">
        <v>2378</v>
      </c>
      <c r="D13" s="342"/>
      <c r="E13" s="127"/>
      <c r="F13" s="48" t="s">
        <v>2370</v>
      </c>
    </row>
    <row r="14" spans="1:7" ht="115.5" x14ac:dyDescent="0.25">
      <c r="A14" s="115" t="s">
        <v>2084</v>
      </c>
      <c r="B14" s="338" t="s">
        <v>2379</v>
      </c>
      <c r="C14" s="60" t="s">
        <v>2380</v>
      </c>
      <c r="D14" s="342"/>
      <c r="E14" s="127"/>
      <c r="F14" s="48" t="s">
        <v>2370</v>
      </c>
    </row>
    <row r="15" spans="1:7" ht="115.5" x14ac:dyDescent="0.25">
      <c r="A15" s="115" t="s">
        <v>2084</v>
      </c>
      <c r="B15" s="338" t="s">
        <v>2381</v>
      </c>
      <c r="C15" s="60" t="s">
        <v>2382</v>
      </c>
      <c r="D15" s="342"/>
      <c r="E15" s="127"/>
      <c r="F15" s="48" t="s">
        <v>2370</v>
      </c>
    </row>
    <row r="16" spans="1:7" ht="115.5" x14ac:dyDescent="0.25">
      <c r="A16" s="115" t="s">
        <v>2084</v>
      </c>
      <c r="B16" s="338" t="s">
        <v>2383</v>
      </c>
      <c r="C16" s="60" t="s">
        <v>2384</v>
      </c>
      <c r="D16" s="342"/>
      <c r="E16" s="127"/>
      <c r="F16" s="48" t="s">
        <v>2370</v>
      </c>
    </row>
    <row r="17" spans="1:7" ht="115.5" x14ac:dyDescent="0.25">
      <c r="A17" s="115" t="s">
        <v>2084</v>
      </c>
      <c r="B17" s="338" t="s">
        <v>2385</v>
      </c>
      <c r="C17" s="60" t="s">
        <v>2386</v>
      </c>
      <c r="D17" s="342"/>
      <c r="E17" s="127"/>
      <c r="F17" s="48" t="s">
        <v>2370</v>
      </c>
    </row>
    <row r="18" spans="1:7" ht="115.5" x14ac:dyDescent="0.25">
      <c r="A18" s="115" t="s">
        <v>2084</v>
      </c>
      <c r="B18" s="338" t="s">
        <v>2387</v>
      </c>
      <c r="C18" s="60" t="s">
        <v>2388</v>
      </c>
      <c r="D18" s="342"/>
      <c r="E18" s="127"/>
      <c r="F18" s="48" t="s">
        <v>2370</v>
      </c>
    </row>
    <row r="19" spans="1:7" ht="115.5" x14ac:dyDescent="0.25">
      <c r="A19" s="115" t="s">
        <v>2084</v>
      </c>
      <c r="B19" s="338" t="s">
        <v>2389</v>
      </c>
      <c r="C19" s="60" t="s">
        <v>2390</v>
      </c>
      <c r="D19" s="342"/>
      <c r="E19" s="127"/>
      <c r="F19" s="48" t="s">
        <v>2370</v>
      </c>
    </row>
    <row r="20" spans="1:7" ht="115.5" x14ac:dyDescent="0.25">
      <c r="A20" s="115" t="s">
        <v>2084</v>
      </c>
      <c r="B20" s="338" t="s">
        <v>2391</v>
      </c>
      <c r="C20" s="60" t="s">
        <v>2392</v>
      </c>
      <c r="D20" s="342"/>
      <c r="E20" s="127"/>
      <c r="F20" s="48" t="s">
        <v>2370</v>
      </c>
    </row>
    <row r="21" spans="1:7" ht="115.5" x14ac:dyDescent="0.25">
      <c r="A21" s="115" t="s">
        <v>2084</v>
      </c>
      <c r="B21" s="338" t="s">
        <v>2393</v>
      </c>
      <c r="C21" s="60" t="s">
        <v>2394</v>
      </c>
      <c r="D21" s="342"/>
      <c r="E21" s="127"/>
      <c r="F21" s="48" t="s">
        <v>2370</v>
      </c>
    </row>
    <row r="22" spans="1:7" ht="115.5" x14ac:dyDescent="0.25">
      <c r="A22" s="115" t="s">
        <v>2084</v>
      </c>
      <c r="B22" s="338" t="s">
        <v>2395</v>
      </c>
      <c r="C22" s="60" t="s">
        <v>2396</v>
      </c>
      <c r="D22" s="342"/>
      <c r="E22" s="127"/>
      <c r="F22" s="48" t="s">
        <v>2370</v>
      </c>
    </row>
    <row r="23" spans="1:7" ht="115.5" x14ac:dyDescent="0.25">
      <c r="A23" s="115" t="s">
        <v>2084</v>
      </c>
      <c r="B23" s="338" t="s">
        <v>2397</v>
      </c>
      <c r="C23" s="60" t="s">
        <v>2398</v>
      </c>
      <c r="D23" s="342"/>
      <c r="E23" s="127"/>
      <c r="F23" s="48" t="s">
        <v>2370</v>
      </c>
    </row>
    <row r="24" spans="1:7" ht="115.5" x14ac:dyDescent="0.25">
      <c r="A24" s="115" t="s">
        <v>2084</v>
      </c>
      <c r="B24" s="338" t="s">
        <v>2399</v>
      </c>
      <c r="C24" s="60" t="s">
        <v>2400</v>
      </c>
      <c r="D24" s="342"/>
      <c r="E24" s="127"/>
      <c r="F24" s="48" t="s">
        <v>2370</v>
      </c>
      <c r="G24" s="261"/>
    </row>
    <row r="25" spans="1:7" ht="271.5" customHeight="1" x14ac:dyDescent="0.25">
      <c r="A25" s="115" t="s">
        <v>2084</v>
      </c>
      <c r="B25" s="338" t="s">
        <v>2401</v>
      </c>
      <c r="C25" s="60" t="s">
        <v>2830</v>
      </c>
      <c r="D25" s="342"/>
      <c r="E25" s="127"/>
      <c r="F25" s="48" t="s">
        <v>2370</v>
      </c>
    </row>
    <row r="26" spans="1:7" ht="115.5" x14ac:dyDescent="0.25">
      <c r="A26" s="115" t="s">
        <v>2084</v>
      </c>
      <c r="B26" s="338" t="s">
        <v>2402</v>
      </c>
      <c r="C26" s="60" t="s">
        <v>2403</v>
      </c>
      <c r="D26" s="342"/>
      <c r="E26" s="127"/>
      <c r="F26" s="48" t="s">
        <v>2370</v>
      </c>
    </row>
    <row r="27" spans="1:7" ht="115.5" x14ac:dyDescent="0.25">
      <c r="A27" s="115" t="s">
        <v>2084</v>
      </c>
      <c r="B27" s="338" t="s">
        <v>2404</v>
      </c>
      <c r="C27" s="60" t="s">
        <v>2405</v>
      </c>
      <c r="D27" s="342"/>
      <c r="E27" s="127"/>
      <c r="F27" s="48" t="s">
        <v>2370</v>
      </c>
    </row>
    <row r="28" spans="1:7" ht="123.75" x14ac:dyDescent="0.25">
      <c r="A28" s="114" t="s">
        <v>1890</v>
      </c>
      <c r="B28" s="338" t="s">
        <v>2406</v>
      </c>
      <c r="C28" s="60" t="s">
        <v>2407</v>
      </c>
      <c r="D28" s="342"/>
      <c r="E28" s="127"/>
      <c r="F28" s="48" t="s">
        <v>2408</v>
      </c>
    </row>
    <row r="29" spans="1:7" ht="123.75" x14ac:dyDescent="0.25">
      <c r="A29" s="114" t="s">
        <v>1890</v>
      </c>
      <c r="B29" s="338" t="s">
        <v>2409</v>
      </c>
      <c r="C29" s="60" t="s">
        <v>2410</v>
      </c>
      <c r="D29" s="342"/>
      <c r="E29" s="127"/>
      <c r="F29" s="48" t="s">
        <v>2408</v>
      </c>
    </row>
    <row r="30" spans="1:7" ht="123.75" x14ac:dyDescent="0.25">
      <c r="A30" s="115"/>
      <c r="B30" s="338" t="s">
        <v>2411</v>
      </c>
      <c r="C30" s="60" t="s">
        <v>2412</v>
      </c>
      <c r="D30" s="342"/>
      <c r="E30" s="127"/>
      <c r="F30" s="48" t="s">
        <v>2408</v>
      </c>
    </row>
    <row r="31" spans="1:7" ht="123.75" x14ac:dyDescent="0.25">
      <c r="A31" s="115"/>
      <c r="B31" s="338" t="s">
        <v>2413</v>
      </c>
      <c r="C31" s="60" t="s">
        <v>2414</v>
      </c>
      <c r="D31" s="342"/>
      <c r="E31" s="127"/>
      <c r="F31" s="48" t="s">
        <v>2415</v>
      </c>
    </row>
    <row r="32" spans="1:7" ht="123.75" x14ac:dyDescent="0.25">
      <c r="A32" s="115"/>
      <c r="B32" s="338" t="s">
        <v>2416</v>
      </c>
      <c r="C32" s="60" t="s">
        <v>2417</v>
      </c>
      <c r="D32" s="342"/>
      <c r="E32" s="127"/>
      <c r="F32" s="48" t="s">
        <v>2408</v>
      </c>
    </row>
    <row r="33" spans="1:6" ht="123.75" x14ac:dyDescent="0.25">
      <c r="A33" s="111" t="s">
        <v>1695</v>
      </c>
      <c r="B33" s="338" t="s">
        <v>2418</v>
      </c>
      <c r="C33" s="60" t="s">
        <v>2419</v>
      </c>
      <c r="D33" s="342"/>
      <c r="E33" s="127"/>
      <c r="F33" s="48" t="s">
        <v>2408</v>
      </c>
    </row>
    <row r="34" spans="1:6" ht="169.5" customHeight="1" thickBot="1" x14ac:dyDescent="0.3">
      <c r="A34" s="182" t="s">
        <v>2363</v>
      </c>
      <c r="B34" s="361" t="s">
        <v>2420</v>
      </c>
      <c r="C34" s="97" t="s">
        <v>2421</v>
      </c>
      <c r="D34" s="344"/>
      <c r="E34" s="128"/>
      <c r="F34" s="48" t="s">
        <v>2370</v>
      </c>
    </row>
    <row r="37" spans="1:6" hidden="1" x14ac:dyDescent="0.25">
      <c r="C37" s="101" t="s">
        <v>1882</v>
      </c>
      <c r="D37" s="14">
        <f>COUNTIF(G3:G34,1)</f>
        <v>0</v>
      </c>
    </row>
    <row r="38" spans="1:6" hidden="1" x14ac:dyDescent="0.25">
      <c r="C38" s="101" t="s">
        <v>1883</v>
      </c>
      <c r="D38" s="14">
        <f>COUNTIF(G3:G34,2)</f>
        <v>0</v>
      </c>
    </row>
    <row r="39" spans="1:6" hidden="1" x14ac:dyDescent="0.25">
      <c r="C39" s="101" t="s">
        <v>1884</v>
      </c>
      <c r="D39" s="14">
        <f>COUNTIF(G3:G34,3)</f>
        <v>3</v>
      </c>
    </row>
  </sheetData>
  <sheetProtection algorithmName="SHA-512" hashValue="R2tTUWyPuubxmZmR5k3itNCpSfTA+S5ihVC5HfM3/vi3o7Q8Eut+QFVwqxKTW4PsBdP4ECGyNBnnUaChkUTjWw==" saltValue="aH4wlLtd35P5NXcW0Nq2LA==" spinCount="100000" sheet="1" formatRows="0" autoFilter="0"/>
  <mergeCells count="1">
    <mergeCell ref="B1:E1"/>
  </mergeCells>
  <phoneticPr fontId="36" type="noConversion"/>
  <conditionalFormatting sqref="D3:D5">
    <cfRule type="cellIs" dxfId="50" priority="1" operator="equal">
      <formula>"NO CUMPLE CONDICIÓN"</formula>
    </cfRule>
    <cfRule type="cellIs" dxfId="49" priority="2" operator="equal">
      <formula>"No Cumple"</formula>
    </cfRule>
  </conditionalFormatting>
  <dataValidations count="1">
    <dataValidation type="list" allowBlank="1" showInputMessage="1" showErrorMessage="1" sqref="D6:D7 D9:D34" xr:uid="{41D888C0-66C1-404D-8E39-311B160BD3F2}">
      <formula1>"CUMPLE,NO CUMPLE"</formula1>
    </dataValidation>
  </dataValidations>
  <hyperlinks>
    <hyperlink ref="A1" location="PORTADA!A1" display="Portada" xr:uid="{F59DCA63-B61E-4B20-A1EE-5B2CBB23999D}"/>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CASA HOGAR
&amp;RIN83.IVC
Versión 2
24/06/2026
Clasificación de la Información
CLASIFICADA</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 Amb Adecuados y Seguros</vt:lpstr>
      <vt:lpstr>3. Alimentacion y Nutrición</vt:lpstr>
      <vt:lpstr>4. Modelo de Atencion</vt:lpstr>
      <vt:lpstr>5. Situaciones de Riesgo</vt:lpstr>
      <vt:lpstr>6. Código de Etica</vt:lpstr>
      <vt:lpstr>7. Talento Humano</vt:lpstr>
      <vt:lpstr>8. Financiero</vt:lpstr>
      <vt:lpstr>9. Dotación</vt:lpstr>
      <vt:lpstr>Anexo 1 Violencias</vt:lpstr>
      <vt:lpstr>Anexo 2. Discapacidad</vt:lpstr>
      <vt:lpstr>Anexo 3. Gestantes y Lactan</vt:lpstr>
      <vt:lpstr>Tabla 1 Evid. no cumpl M.A.</vt:lpstr>
      <vt:lpstr>Tabla 2. Talento Humano</vt:lpstr>
      <vt:lpstr>Tabla 3. Amb Adec y Seg - Áreas</vt:lpstr>
      <vt:lpstr>TEMP</vt:lpstr>
      <vt:lpstr>Condiciones NO cumplimiento</vt:lpstr>
      <vt:lpstr>Acta_Cierre</vt:lpstr>
      <vt:lpstr>Oculto</vt:lpstr>
      <vt:lpstr>'2. Amb Adecuados y Seguros'!Área_de_impresión</vt:lpstr>
      <vt:lpstr>'3. Alimentacion y Nutrición'!Área_de_impresión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Dotación'!Área_de_impresión</vt:lpstr>
      <vt:lpstr>Acta_Cierre!Área_de_impresión</vt:lpstr>
      <vt:lpstr>'Anexo 1 Violencias'!Área_de_impresión</vt:lpstr>
      <vt:lpstr>'Anexo 2. Discapacidad'!Área_de_impresión</vt:lpstr>
      <vt:lpstr>'Anexo 3. Gestantes y Lactan'!Área_de_impresión</vt:lpstr>
      <vt:lpstr>'Condiciones NO cumplimiento'!Área_de_impresión</vt:lpstr>
      <vt:lpstr>INSTRUCTIVO!Área_de_impresión</vt:lpstr>
      <vt:lpstr>PORTADA!Área_de_impresión</vt:lpstr>
      <vt:lpstr>'Tabla 2. Talento Humano'!Área_de_impresión</vt:lpstr>
      <vt:lpstr>'Tabla 3. Amb Adec y Seg - Áreas'!Área_de_impresión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2026-06-24T19:35:17Z</cp:lastPrinted>
  <dcterms:created xsi:type="dcterms:W3CDTF">2025-06-13T16:00:54Z</dcterms:created>
  <dcterms:modified xsi:type="dcterms:W3CDTF">2026-06-24T19:35:29Z</dcterms:modified>
  <cp:category/>
  <cp:contentStatus/>
</cp:coreProperties>
</file>