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044803C8-5064-124F-A901-27FD06CE0CE1}" xr6:coauthVersionLast="47" xr6:coauthVersionMax="47" xr10:uidLastSave="{720C3478-8596-4107-B8B7-41A63DD10359}"/>
  <bookViews>
    <workbookView xWindow="-120" yWindow="-120" windowWidth="29040" windowHeight="15720" tabRatio="829" activeTab="1" xr2:uid="{00000000-000D-0000-FFFF-FFFF00000000}"/>
  </bookViews>
  <sheets>
    <sheet name="LISTAS" sheetId="2" state="hidden" r:id="rId1"/>
    <sheet name="PORTADA" sheetId="57" r:id="rId2"/>
    <sheet name="INSTRUCTIVO" sheetId="56" r:id="rId3"/>
    <sheet name="1. Información General" sheetId="66" r:id="rId4"/>
    <sheet name="2.Ambientes Edu. y Protectores" sheetId="70" r:id="rId5"/>
    <sheet name="3. Salud y Nutrición" sheetId="72" r:id="rId6"/>
    <sheet name="4. Familia,Comunidadesy Redes" sheetId="76" r:id="rId7"/>
    <sheet name="5. Proceso Pedagógico" sheetId="77" r:id="rId8"/>
    <sheet name="6. Administrativo y Gestión" sheetId="75" r:id="rId9"/>
    <sheet name="7. Financiero " sheetId="58" r:id="rId10"/>
    <sheet name="8. Talento Humano " sheetId="59" r:id="rId11"/>
    <sheet name="Tabla 1. Áreas y Baños" sheetId="71" r:id="rId12"/>
    <sheet name="Tabla 2 Evid. no cumpl P.I." sheetId="65" r:id="rId13"/>
    <sheet name="Tabla 3 Perfiles TH" sheetId="60" r:id="rId14"/>
    <sheet name="Tabla 4 Registro Muestra TH" sheetId="62" r:id="rId15"/>
    <sheet name="Anexo 1. Doc. Inscripcion" sheetId="64" r:id="rId16"/>
    <sheet name="Anexo 2. Requisitos madre c. " sheetId="61" r:id="rId17"/>
    <sheet name="TEMP" sheetId="38" state="hidden" r:id="rId18"/>
    <sheet name="Condiciones NO cumplimiento" sheetId="32" r:id="rId19"/>
    <sheet name="Acta_Cierre" sheetId="14" r:id="rId20"/>
    <sheet name="Oculto " sheetId="74" state="hidden" r:id="rId21"/>
  </sheets>
  <externalReferences>
    <externalReference r:id="rId22"/>
    <externalReference r:id="rId23"/>
    <externalReference r:id="rId24"/>
  </externalReferences>
  <definedNames>
    <definedName name="_xlnm._FilterDatabase" localSheetId="4" hidden="1">'2.Ambientes Edu. y Protectores'!$A$2:$G$97</definedName>
    <definedName name="_xlnm._FilterDatabase" localSheetId="5" hidden="1">'3. Salud y Nutrición'!$A$2:$G$2</definedName>
    <definedName name="_xlnm._FilterDatabase" localSheetId="6" hidden="1">'4. Familia,Comunidadesy Redes'!$A$2:$H$25</definedName>
    <definedName name="_xlnm._FilterDatabase" localSheetId="7" hidden="1">'5. Proceso Pedagógico'!$A$2:$H$24</definedName>
    <definedName name="_xlnm._FilterDatabase" localSheetId="8" hidden="1">'6. Administrativo y Gestión'!$A$2:$H$19</definedName>
    <definedName name="_xlnm._FilterDatabase" localSheetId="9" hidden="1">'7. Financiero '!$B$2:$E$2</definedName>
    <definedName name="_xlnm._FilterDatabase" localSheetId="10" hidden="1">'8. Talento Humano '!$B$2:$E$2</definedName>
    <definedName name="_xlnm._FilterDatabase" localSheetId="18" hidden="1">'Condiciones NO cumplimiento'!$A$2:$G$2</definedName>
    <definedName name="_xlnm.Print_Area" localSheetId="3">'1. Información General'!$A$1:$F$41</definedName>
    <definedName name="_xlnm.Print_Area" localSheetId="4">'2.Ambientes Edu. y Protectores'!$B$1:$E$97</definedName>
    <definedName name="_xlnm.Print_Area" localSheetId="5">'3. Salud y Nutrición'!$B$1:$E$104</definedName>
    <definedName name="_xlnm.Print_Area" localSheetId="6">'4. Familia,Comunidadesy Redes'!$B$1:$E$38</definedName>
    <definedName name="_xlnm.Print_Area" localSheetId="7">'5. Proceso Pedagógico'!$B$1:$E$31</definedName>
    <definedName name="_xlnm.Print_Area" localSheetId="8">'6. Administrativo y Gestión'!$B$1:$E$20</definedName>
    <definedName name="_xlnm.Print_Area" localSheetId="9">'7. Financiero '!$B$1:$E$16</definedName>
    <definedName name="_xlnm.Print_Area" localSheetId="10">'8. Talento Humano '!$B$1:$E$27</definedName>
    <definedName name="_xlnm.Print_Area" localSheetId="19">Acta_Cierre!$A$1:$F$45</definedName>
    <definedName name="_xlnm.Print_Area" localSheetId="15">'Anexo 1. Doc. Inscripcion'!$B$1:$D$18</definedName>
    <definedName name="_xlnm.Print_Area" localSheetId="16">'Anexo 2. Requisitos madre c. '!$A$5</definedName>
    <definedName name="_xlnm.Print_Area" localSheetId="18">'Condiciones NO cumplimiento'!$A$2:$G$40</definedName>
    <definedName name="_xlnm.Print_Area" localSheetId="2">INSTRUCTIVO!$A$1:$B$95</definedName>
    <definedName name="_xlnm.Print_Area" localSheetId="1">PORTADA!$A$1:$E$39</definedName>
    <definedName name="_xlnm.Print_Area" localSheetId="11">'Tabla 1. Áreas y Baños'!$A$1:$I$55</definedName>
    <definedName name="_xlnm.Print_Area" localSheetId="12">'Tabla 2 Evid. no cumpl P.I.'!$B$1:$N$12</definedName>
    <definedName name="_xlnm.Print_Area" localSheetId="13">'Tabla 3 Perfiles TH'!$A$1:$E$12</definedName>
    <definedName name="_xlnm.Print_Area" localSheetId="14">'Tabla 4 Registro Muestra TH'!$A$1:$AO$12</definedName>
    <definedName name="_xlnm.Print_Area" localSheetId="17">TEMP!#REF!</definedName>
    <definedName name="Auditoría" localSheetId="2">#REF!</definedName>
    <definedName name="Auditoría">[1]!Acciones[Auditoría]</definedName>
    <definedName name="b" localSheetId="16">'[1]Verificables Comp. Legal'!$D$40</definedName>
    <definedName name="b" localSheetId="2">#REF!</definedName>
    <definedName name="b" localSheetId="11">'[1]Verificables Comp. Legal'!$D$40</definedName>
    <definedName name="b" localSheetId="13">'[2]Verificables Comp. Legal'!$D$40</definedName>
    <definedName name="b" localSheetId="14">'[3]Verificables Comp. Legal'!$D$40</definedName>
    <definedName name="b">'[1]Verificables Comp. Legal'!$D$40</definedName>
    <definedName name="ca" localSheetId="16">'[1]Verificables Comp. Legal'!$K$19</definedName>
    <definedName name="ca" localSheetId="2">#REF!</definedName>
    <definedName name="ca" localSheetId="11">'[1]Verificables Comp. Legal'!$K$19</definedName>
    <definedName name="ca" localSheetId="13">'[2]Verificables Comp. Legal'!$K$19</definedName>
    <definedName name="ca" localSheetId="14">'[3]Verificables Comp. Legal'!$K$19</definedName>
    <definedName name="ca">'[1]Verificables Comp. Legal'!$K$19</definedName>
    <definedName name="camp" localSheetId="16">'[1]Verificables Comp. Legal'!$U$16</definedName>
    <definedName name="camp" localSheetId="2">#REF!</definedName>
    <definedName name="camp" localSheetId="11">'[1]Verificables Comp. Legal'!$U$16</definedName>
    <definedName name="camp" localSheetId="13">'[2]Verificables Comp. Legal'!$U$16</definedName>
    <definedName name="camp" localSheetId="14">'[3]Verificables Comp. Legal'!$U$16</definedName>
    <definedName name="camp">'[1]Verificables Comp. Legal'!$U$16</definedName>
    <definedName name="cap" localSheetId="16">'[1]Verificables Comp. Legal'!$O$29</definedName>
    <definedName name="cap" localSheetId="2">#REF!</definedName>
    <definedName name="cap" localSheetId="11">'[1]Verificables Comp. Legal'!$O$29</definedName>
    <definedName name="cap" localSheetId="13">'[2]Verificables Comp. Legal'!$O$29</definedName>
    <definedName name="cap" localSheetId="14">'[3]Verificables Comp. Legal'!$O$29</definedName>
    <definedName name="cap">'[1]Verificables Comp. Legal'!$O$29</definedName>
    <definedName name="car" localSheetId="16">'[1]Verificables Comp. Legal'!$K$16</definedName>
    <definedName name="car" localSheetId="2">#REF!</definedName>
    <definedName name="car" localSheetId="11">'[1]Verificables Comp. Legal'!$K$16</definedName>
    <definedName name="car" localSheetId="13">'[2]Verificables Comp. Legal'!$K$16</definedName>
    <definedName name="car" localSheetId="14">'[3]Verificables Comp. Legal'!$K$16</definedName>
    <definedName name="car">'[1]Verificables Comp. Legal'!$K$16</definedName>
    <definedName name="carg" localSheetId="16">'[1]Verificables Comp. Legal'!$K$17</definedName>
    <definedName name="carg" localSheetId="2">#REF!</definedName>
    <definedName name="carg" localSheetId="11">'[1]Verificables Comp. Legal'!$K$17</definedName>
    <definedName name="carg" localSheetId="13">'[2]Verificables Comp. Legal'!$K$17</definedName>
    <definedName name="carg" localSheetId="14">'[3]Verificables Comp. Legal'!$K$17</definedName>
    <definedName name="carg">'[1]Verificables Comp. Legal'!$K$17</definedName>
    <definedName name="cargo" localSheetId="16">'[1]Verificables Comp. Legal'!$K$18</definedName>
    <definedName name="cargo" localSheetId="2">#REF!</definedName>
    <definedName name="cargo" localSheetId="11">'[1]Verificables Comp. Legal'!$K$18</definedName>
    <definedName name="cargo" localSheetId="13">'[2]Verificables Comp. Legal'!$K$18</definedName>
    <definedName name="cargo" localSheetId="14">'[3]Verificables Comp. Legal'!$K$18</definedName>
    <definedName name="cargo">'[1]Verificables Comp. Legal'!$K$18</definedName>
    <definedName name="cargoo" localSheetId="16">'[1]Verificables Comp. Legal'!$J$38</definedName>
    <definedName name="cargoo" localSheetId="2">#REF!</definedName>
    <definedName name="cargoo" localSheetId="11">'[1]Verificables Comp. Legal'!$J$38</definedName>
    <definedName name="cargoo" localSheetId="13">'[2]Verificables Comp. Legal'!$J$38</definedName>
    <definedName name="cargoo" localSheetId="14">'[3]Verificables Comp. Legal'!$J$38</definedName>
    <definedName name="cargoo">'[1]Verificables Comp. Legal'!$J$38</definedName>
    <definedName name="cargooo" localSheetId="16">'[1]Verificables Comp. Legal'!$J$37</definedName>
    <definedName name="cargooo" localSheetId="2">#REF!</definedName>
    <definedName name="cargooo" localSheetId="11">'[1]Verificables Comp. Legal'!$J$37</definedName>
    <definedName name="cargooo" localSheetId="13">'[2]Verificables Comp. Legal'!$J$37</definedName>
    <definedName name="cargooo" localSheetId="14">'[3]Verificables Comp. Legal'!$J$37</definedName>
    <definedName name="cargooo">'[1]Verificables Comp. Legal'!$J$37</definedName>
    <definedName name="carrr" localSheetId="16">'[1]Verificables Comp. Legal'!$J$39</definedName>
    <definedName name="carrr" localSheetId="2">#REF!</definedName>
    <definedName name="carrr" localSheetId="11">'[1]Verificables Comp. Legal'!$J$39</definedName>
    <definedName name="carrr" localSheetId="13">'[2]Verificables Comp. Legal'!$J$39</definedName>
    <definedName name="carrr" localSheetId="14">'[3]Verificables Comp. Legal'!$J$39</definedName>
    <definedName name="carrr">'[1]Verificables Comp. Legal'!$J$39</definedName>
    <definedName name="carrrr" localSheetId="16">'[1]Verificables Comp. Legal'!$J$40</definedName>
    <definedName name="carrrr" localSheetId="2">#REF!</definedName>
    <definedName name="carrrr" localSheetId="11">'[1]Verificables Comp. Legal'!$J$40</definedName>
    <definedName name="carrrr" localSheetId="13">'[2]Verificables Comp. Legal'!$J$40</definedName>
    <definedName name="carrrr" localSheetId="14">'[3]Verificables Comp. Legal'!$J$40</definedName>
    <definedName name="carrrr">'[1]Verificables Comp. Legal'!$J$40</definedName>
    <definedName name="codpo" localSheetId="16">'[1]Verificables Comp. Legal'!$B$34</definedName>
    <definedName name="codpo" localSheetId="2">#REF!</definedName>
    <definedName name="codpo" localSheetId="11">'[1]Verificables Comp. Legal'!$B$34</definedName>
    <definedName name="codpo" localSheetId="13">'[2]Verificables Comp. Legal'!$B$34</definedName>
    <definedName name="codpo" localSheetId="14">'[3]Verificables Comp. Legal'!$B$34</definedName>
    <definedName name="codpo">'[1]Verificables Comp. Legal'!$B$34</definedName>
    <definedName name="com" localSheetId="16">'[1]Verificables Comp. Legal'!$U$17</definedName>
    <definedName name="com" localSheetId="2">#REF!</definedName>
    <definedName name="com" localSheetId="11">'[1]Verificables Comp. Legal'!$U$17</definedName>
    <definedName name="com" localSheetId="13">'[2]Verificables Comp. Legal'!$U$17</definedName>
    <definedName name="com" localSheetId="14">'[3]Verificables Comp. Legal'!$U$17</definedName>
    <definedName name="com">'[1]Verificables Comp. Legal'!$U$17</definedName>
    <definedName name="com´p" localSheetId="16">'[1]Verificables Comp. Legal'!$U$18</definedName>
    <definedName name="com´p" localSheetId="2">#REF!</definedName>
    <definedName name="com´p" localSheetId="11">'[1]Verificables Comp. Legal'!$U$18</definedName>
    <definedName name="com´p" localSheetId="13">'[2]Verificables Comp. Legal'!$U$18</definedName>
    <definedName name="com´p" localSheetId="14">'[3]Verificables Comp. Legal'!$U$18</definedName>
    <definedName name="com´p">'[1]Verificables Comp. Legal'!$U$18</definedName>
    <definedName name="compel" localSheetId="16">'[1]Verificables Comp. Legal'!$Q$38</definedName>
    <definedName name="compel" localSheetId="2">#REF!</definedName>
    <definedName name="compel" localSheetId="11">'[1]Verificables Comp. Legal'!$Q$38</definedName>
    <definedName name="compel" localSheetId="13">'[2]Verificables Comp. Legal'!$Q$38</definedName>
    <definedName name="compel" localSheetId="14">'[3]Verificables Comp. Legal'!$Q$38</definedName>
    <definedName name="compel">'[1]Verificables Comp. Legal'!$Q$38</definedName>
    <definedName name="compen" localSheetId="16">'[1]Verificables Comp. Legal'!$Q$37</definedName>
    <definedName name="compen" localSheetId="2">#REF!</definedName>
    <definedName name="compen" localSheetId="11">'[1]Verificables Comp. Legal'!$Q$37</definedName>
    <definedName name="compen" localSheetId="13">'[2]Verificables Comp. Legal'!$Q$37</definedName>
    <definedName name="compen" localSheetId="14">'[3]Verificables Comp. Legal'!$Q$37</definedName>
    <definedName name="compen">'[1]Verificables Comp. Legal'!$Q$37</definedName>
    <definedName name="compo" localSheetId="16">'[1]Verificables Comp. Legal'!$U$19</definedName>
    <definedName name="compo" localSheetId="2">#REF!</definedName>
    <definedName name="compo" localSheetId="11">'[1]Verificables Comp. Legal'!$U$19</definedName>
    <definedName name="compo" localSheetId="13">'[2]Verificables Comp. Legal'!$U$19</definedName>
    <definedName name="compo" localSheetId="14">'[3]Verificables Comp. Legal'!$U$19</definedName>
    <definedName name="compo">'[1]Verificables Comp. Legal'!$U$19</definedName>
    <definedName name="comppa" localSheetId="16">'[1]Verificables Comp. Legal'!$Q$39</definedName>
    <definedName name="comppa" localSheetId="2">#REF!</definedName>
    <definedName name="comppa" localSheetId="11">'[1]Verificables Comp. Legal'!$Q$39</definedName>
    <definedName name="comppa" localSheetId="13">'[2]Verificables Comp. Legal'!$Q$39</definedName>
    <definedName name="comppa" localSheetId="14">'[3]Verificables Comp. Legal'!$Q$39</definedName>
    <definedName name="comppa">'[1]Verificables Comp. Legal'!$Q$39</definedName>
    <definedName name="comppar" localSheetId="16">'[1]Verificables Comp. Legal'!$Q$40</definedName>
    <definedName name="comppar" localSheetId="2">#REF!</definedName>
    <definedName name="comppar" localSheetId="11">'[1]Verificables Comp. Legal'!$Q$40</definedName>
    <definedName name="comppar" localSheetId="13">'[2]Verificables Comp. Legal'!$Q$40</definedName>
    <definedName name="comppar" localSheetId="14">'[3]Verificables Comp. Legal'!$Q$40</definedName>
    <definedName name="comppar">'[1]Verificables Comp. Legal'!$Q$40</definedName>
    <definedName name="correo" localSheetId="16">'[1]Verificables Comp. Legal'!$U$23</definedName>
    <definedName name="correo" localSheetId="2">#REF!</definedName>
    <definedName name="correo" localSheetId="11">'[1]Verificables Comp. Legal'!$U$23</definedName>
    <definedName name="correo" localSheetId="13">'[2]Verificables Comp. Legal'!$U$23</definedName>
    <definedName name="correo" localSheetId="14">'[3]Verificables Comp. Legal'!$U$23</definedName>
    <definedName name="correo">'[1]Verificables Comp. Legal'!$U$23</definedName>
    <definedName name="CPIA" localSheetId="2">#REF!</definedName>
    <definedName name="CPIA">[1]!Acciones[Auditoría]</definedName>
    <definedName name="cumple" localSheetId="11">#REF!</definedName>
    <definedName name="cumple">#REF!</definedName>
    <definedName name="cupo" localSheetId="16">'[1]Verificables Comp. Legal'!$Q$29</definedName>
    <definedName name="cupo" localSheetId="2">#REF!</definedName>
    <definedName name="cupo" localSheetId="11">'[1]Verificables Comp. Legal'!$Q$29</definedName>
    <definedName name="cupo" localSheetId="13">'[2]Verificables Comp. Legal'!$Q$29</definedName>
    <definedName name="cupo" localSheetId="14">'[3]Verificables Comp. Legal'!$Q$29</definedName>
    <definedName name="cupo">'[1]Verificables Comp. Legal'!$Q$29</definedName>
    <definedName name="cz" localSheetId="16">'[1]Verificables Comp. Legal'!$O$22</definedName>
    <definedName name="cz" localSheetId="2">#REF!</definedName>
    <definedName name="cz" localSheetId="11">'[1]Verificables Comp. Legal'!$O$22</definedName>
    <definedName name="cz" localSheetId="13">'[2]Verificables Comp. Legal'!$O$22</definedName>
    <definedName name="cz" localSheetId="14">'[3]Verificables Comp. Legal'!$O$22</definedName>
    <definedName name="cz">'[1]Verificables Comp. Legal'!$O$22</definedName>
    <definedName name="desp" localSheetId="16">'[1]Verificables Comp. Legal'!$M$30</definedName>
    <definedName name="desp" localSheetId="2">#REF!</definedName>
    <definedName name="desp" localSheetId="11">'[1]Verificables Comp. Legal'!$M$30</definedName>
    <definedName name="desp" localSheetId="13">'[2]Verificables Comp. Legal'!$M$30</definedName>
    <definedName name="desp" localSheetId="14">'[3]Verificables Comp. Legal'!$M$30</definedName>
    <definedName name="desp">'[1]Verificables Comp. Legal'!$M$30</definedName>
    <definedName name="dir" localSheetId="16">'[1]Verificables Comp. Legal'!$D$25</definedName>
    <definedName name="dir" localSheetId="2">#REF!</definedName>
    <definedName name="dir" localSheetId="11">'[1]Verificables Comp. Legal'!$D$25</definedName>
    <definedName name="dir" localSheetId="13">'[2]Verificables Comp. Legal'!$D$25</definedName>
    <definedName name="dir" localSheetId="14">'[3]Verificables Comp. Legal'!$D$25</definedName>
    <definedName name="dir">'[1]Verificables Comp. Legal'!$D$25</definedName>
    <definedName name="dirse" localSheetId="16">'[1]Verificables Comp. Legal'!$D$32</definedName>
    <definedName name="dirse" localSheetId="2">#REF!</definedName>
    <definedName name="dirse" localSheetId="11">'[1]Verificables Comp. Legal'!$D$32</definedName>
    <definedName name="dirse" localSheetId="13">'[2]Verificables Comp. Legal'!$D$32</definedName>
    <definedName name="dirse" localSheetId="14">'[3]Verificables Comp. Legal'!$D$32</definedName>
    <definedName name="dirse">'[1]Verificables Comp. Legal'!$D$32</definedName>
    <definedName name="dr" localSheetId="16">'[1]Verificables Comp. Legal'!$K$28</definedName>
    <definedName name="dr" localSheetId="2">#REF!</definedName>
    <definedName name="dr" localSheetId="11">'[1]Verificables Comp. Legal'!$K$28</definedName>
    <definedName name="dr" localSheetId="13">'[2]Verificables Comp. Legal'!$K$28</definedName>
    <definedName name="dr" localSheetId="14">'[3]Verificables Comp. Legal'!$K$28</definedName>
    <definedName name="dr">'[1]Verificables Comp. Legal'!$K$28</definedName>
    <definedName name="email" localSheetId="16">'[1]Verificables Comp. Legal'!$S$28</definedName>
    <definedName name="email" localSheetId="2">#REF!</definedName>
    <definedName name="email" localSheetId="11">'[1]Verificables Comp. Legal'!$S$28</definedName>
    <definedName name="email" localSheetId="13">'[2]Verificables Comp. Legal'!$S$28</definedName>
    <definedName name="email" localSheetId="14">'[3]Verificables Comp. Legal'!$S$28</definedName>
    <definedName name="email">'[1]Verificables Comp. Legal'!$S$28</definedName>
    <definedName name="fal" localSheetId="16">'[1]Verificables Comp. Legal'!$C$30</definedName>
    <definedName name="fal" localSheetId="2">#REF!</definedName>
    <definedName name="fal" localSheetId="11">'[1]Verificables Comp. Legal'!$C$30</definedName>
    <definedName name="fal" localSheetId="13">'[2]Verificables Comp. Legal'!$C$30</definedName>
    <definedName name="fal" localSheetId="14">'[3]Verificables Comp. Legal'!$C$30</definedName>
    <definedName name="fal">'[1]Verificables Comp. Legal'!$C$30</definedName>
    <definedName name="fecha" localSheetId="16">'[1]Verificables Comp. Legal'!$D$11</definedName>
    <definedName name="fecha" localSheetId="2">#REF!</definedName>
    <definedName name="fecha" localSheetId="11">'[1]Verificables Comp. Legal'!$D$11</definedName>
    <definedName name="fecha" localSheetId="13">'[2]Verificables Comp. Legal'!$D$11</definedName>
    <definedName name="fecha" localSheetId="14">'[3]Verificables Comp. Legal'!$D$11</definedName>
    <definedName name="fecha">'[1]Verificables Comp. Legal'!$D$11</definedName>
    <definedName name="fechaa" localSheetId="16">'[1]Verificables Comp. Legal'!$D$13</definedName>
    <definedName name="fechaa" localSheetId="2">#REF!</definedName>
    <definedName name="fechaa" localSheetId="11">'[1]Verificables Comp. Legal'!$D$13</definedName>
    <definedName name="fechaa" localSheetId="13">'[2]Verificables Comp. Legal'!$D$13</definedName>
    <definedName name="fechaa" localSheetId="14">'[3]Verificables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16">'[1]Verificables Comp. Legal'!$M$26</definedName>
    <definedName name="lf" localSheetId="2">#REF!</definedName>
    <definedName name="lf" localSheetId="11">'[1]Verificables Comp. Legal'!$M$26</definedName>
    <definedName name="lf" localSheetId="13">'[2]Verificables Comp. Legal'!$M$26</definedName>
    <definedName name="lf" localSheetId="14">'[3]Verificables Comp. Legal'!$M$26</definedName>
    <definedName name="lf">'[1]Verificables Comp. Legal'!$M$26</definedName>
    <definedName name="m" localSheetId="16">'[1]Verificables Comp. Legal'!$D$39</definedName>
    <definedName name="m" localSheetId="2">#REF!</definedName>
    <definedName name="m" localSheetId="11">'[1]Verificables Comp. Legal'!$D$39</definedName>
    <definedName name="m" localSheetId="13">'[2]Verificables Comp. Legal'!$D$39</definedName>
    <definedName name="m" localSheetId="14">'[3]Verificables Comp. Legal'!$D$39</definedName>
    <definedName name="m">'[1]Verificables Comp. Legal'!$D$39</definedName>
    <definedName name="mun" localSheetId="16">'[1]Verificables Comp. Legal'!$O$23</definedName>
    <definedName name="mun" localSheetId="2">#REF!</definedName>
    <definedName name="mun" localSheetId="11">'[1]Verificables Comp. Legal'!$O$23</definedName>
    <definedName name="mun" localSheetId="13">'[2]Verificables Comp. Legal'!$O$23</definedName>
    <definedName name="mun" localSheetId="14">'[3]Verificables Comp. Legal'!$O$23</definedName>
    <definedName name="mun">'[1]Verificables Comp. Legal'!$O$23</definedName>
    <definedName name="muni" localSheetId="16">'[1]Verificables Comp. Legal'!$O$28</definedName>
    <definedName name="muni" localSheetId="2">#REF!</definedName>
    <definedName name="muni" localSheetId="11">'[1]Verificables Comp. Legal'!$O$28</definedName>
    <definedName name="muni" localSheetId="13">'[2]Verificables Comp. Legal'!$O$28</definedName>
    <definedName name="muni" localSheetId="14">'[3]Verificables Comp. Legal'!$O$28</definedName>
    <definedName name="muni">'[1]Verificables Comp. Legal'!$O$28</definedName>
    <definedName name="n" localSheetId="16">'[1]Verificables Comp. Legal'!$D$37</definedName>
    <definedName name="n" localSheetId="2">#REF!</definedName>
    <definedName name="n" localSheetId="11">'[1]Verificables Comp. Legal'!$D$37</definedName>
    <definedName name="n" localSheetId="13">'[2]Verificables Comp. Legal'!$D$37</definedName>
    <definedName name="n" localSheetId="14">'[3]Verificables Comp. Legal'!$D$37</definedName>
    <definedName name="n">'[1]Verificables Comp. Legal'!$D$37</definedName>
    <definedName name="nit" localSheetId="16">'[1]Verificables Comp. Legal'!$J$23</definedName>
    <definedName name="nit" localSheetId="2">#REF!</definedName>
    <definedName name="nit" localSheetId="11">'[1]Verificables Comp. Legal'!$J$23</definedName>
    <definedName name="nit" localSheetId="13">'[2]Verificables Comp. Legal'!$J$23</definedName>
    <definedName name="nit" localSheetId="14">'[3]Verificables Comp. Legal'!$J$23</definedName>
    <definedName name="nit">'[1]Verificables Comp. Legal'!$J$23</definedName>
    <definedName name="no" localSheetId="16">'[1]Verificables Comp. Legal'!$F$31</definedName>
    <definedName name="no" localSheetId="2">#REF!</definedName>
    <definedName name="no" localSheetId="11">'[1]Verificables Comp. Legal'!$F$31</definedName>
    <definedName name="no" localSheetId="13">'[2]Verificables Comp. Legal'!$F$31</definedName>
    <definedName name="no" localSheetId="14">'[3]Verificables Comp. Legal'!$F$31</definedName>
    <definedName name="no">'[1]Verificables Comp. Legal'!$F$31</definedName>
    <definedName name="noaplica" localSheetId="11">#REF!</definedName>
    <definedName name="noaplica">#REF!</definedName>
    <definedName name="nomb" localSheetId="16">'[1]Verificables Comp. Legal'!$D$23</definedName>
    <definedName name="nomb" localSheetId="2">#REF!</definedName>
    <definedName name="nomb" localSheetId="11">'[1]Verificables Comp. Legal'!$D$23</definedName>
    <definedName name="nomb" localSheetId="13">'[2]Verificables Comp. Legal'!$D$23</definedName>
    <definedName name="nomb" localSheetId="14">'[3]Verificables Comp. Legal'!$D$23</definedName>
    <definedName name="nomb">'[1]Verificables Comp. Legal'!$D$23</definedName>
    <definedName name="nombrep" localSheetId="16">'[1]Verificables Comp. Legal'!$D$24</definedName>
    <definedName name="nombrep" localSheetId="2">#REF!</definedName>
    <definedName name="nombrep" localSheetId="11">'[1]Verificables Comp. Legal'!$D$24</definedName>
    <definedName name="nombrep" localSheetId="13">'[2]Verificables Comp. Legal'!$D$24</definedName>
    <definedName name="nombrep" localSheetId="14">'[3]Verificables Comp. Legal'!$D$24</definedName>
    <definedName name="nombrep">'[1]Verificables Comp. Legal'!$D$24</definedName>
    <definedName name="nomrep" localSheetId="16">'[1]Verificables Comp. Legal'!$D$29</definedName>
    <definedName name="nomrep" localSheetId="2">#REF!</definedName>
    <definedName name="nomrep" localSheetId="11">'[1]Verificables Comp. Legal'!$D$29</definedName>
    <definedName name="nomrep" localSheetId="13">'[2]Verificables Comp. Legal'!$D$29</definedName>
    <definedName name="nomrep" localSheetId="14">'[3]Verificables Comp. Legal'!$D$29</definedName>
    <definedName name="nomrep">'[1]Verificables Comp. Legal'!$D$29</definedName>
    <definedName name="nomun" localSheetId="16">'[1]Verificables Comp. Legal'!$D$28</definedName>
    <definedName name="nomun" localSheetId="2">#REF!</definedName>
    <definedName name="nomun" localSheetId="11">'[1]Verificables Comp. Legal'!$D$28</definedName>
    <definedName name="nomun" localSheetId="13">'[2]Verificables Comp. Legal'!$D$28</definedName>
    <definedName name="nomun" localSheetId="14">'[3]Verificables Comp. Legal'!$D$28</definedName>
    <definedName name="nomun">'[1]Verificables Comp. Legal'!$D$28</definedName>
    <definedName name="numbe" localSheetId="16">'[1]Verificables Comp. Legal'!$S$29</definedName>
    <definedName name="numbe" localSheetId="2">#REF!</definedName>
    <definedName name="numbe" localSheetId="11">'[1]Verificables Comp. Legal'!$S$29</definedName>
    <definedName name="numbe" localSheetId="13">'[2]Verificables Comp. Legal'!$S$29</definedName>
    <definedName name="numbe" localSheetId="14">'[3]Verificables Comp. Legal'!$S$29</definedName>
    <definedName name="numbe">'[1]Verificables Comp. Legal'!$S$29</definedName>
    <definedName name="numbea" localSheetId="16">'[1]Verificables Comp. Legal'!$W$29</definedName>
    <definedName name="numbea" localSheetId="2">#REF!</definedName>
    <definedName name="numbea" localSheetId="11">'[1]Verificables Comp. Legal'!$W$29</definedName>
    <definedName name="numbea" localSheetId="13">'[2]Verificables Comp. Legal'!$W$29</definedName>
    <definedName name="numbea" localSheetId="14">'[3]Verificables Comp. Legal'!$W$29</definedName>
    <definedName name="numbea">'[1]Verificables Comp. Legal'!$W$29</definedName>
    <definedName name="numero" localSheetId="16">'[1]Verificables Comp. Legal'!$D$12</definedName>
    <definedName name="numero" localSheetId="2">#REF!</definedName>
    <definedName name="numero" localSheetId="11">'[1]Verificables Comp. Legal'!$D$12</definedName>
    <definedName name="numero" localSheetId="13">'[2]Verificables Comp. Legal'!$D$12</definedName>
    <definedName name="numero" localSheetId="14">'[3]Verificables Comp. Legal'!$D$12</definedName>
    <definedName name="numero">'[1]Verificables Comp. Legal'!$D$12</definedName>
    <definedName name="numid" localSheetId="16">'[1]Verificables Comp. Legal'!$O$24</definedName>
    <definedName name="numid" localSheetId="2">#REF!</definedName>
    <definedName name="numid" localSheetId="11">'[1]Verificables Comp. Legal'!$O$24</definedName>
    <definedName name="numid" localSheetId="13">'[2]Verificables Comp. Legal'!$O$24</definedName>
    <definedName name="numid" localSheetId="14">'[3]Verificables Comp. Legal'!$O$24</definedName>
    <definedName name="numid">'[1]Verificables Comp. Legal'!$O$24</definedName>
    <definedName name="o" localSheetId="16">'[1]Verificables Comp. Legal'!$D$38</definedName>
    <definedName name="o" localSheetId="2">#REF!</definedName>
    <definedName name="o" localSheetId="11">'[1]Verificables Comp. Legal'!$D$38</definedName>
    <definedName name="o" localSheetId="13">'[2]Verificables Comp. Legal'!$D$38</definedName>
    <definedName name="o" localSheetId="14">'[3]Verificables Comp. Legal'!$D$38</definedName>
    <definedName name="o">'[1]Verificables Comp. Legal'!$D$38</definedName>
    <definedName name="obj" localSheetId="16">'[1]Verificables Comp. Legal'!$D$14</definedName>
    <definedName name="obj" localSheetId="2">#REF!</definedName>
    <definedName name="obj" localSheetId="11">'[1]Verificables Comp. Legal'!$D$14</definedName>
    <definedName name="obj" localSheetId="13">'[2]Verificables Comp. Legal'!$D$14</definedName>
    <definedName name="obj" localSheetId="14">'[3]Verificables Comp. Legal'!$D$14</definedName>
    <definedName name="obj">'[1]Verificables Comp. Legal'!$D$14</definedName>
    <definedName name="piyc" localSheetId="16">'[1]Verificables Comp. Legal'!$I$35</definedName>
    <definedName name="piyc" localSheetId="2">#REF!</definedName>
    <definedName name="piyc" localSheetId="11">'[1]Verificables Comp. Legal'!$I$35</definedName>
    <definedName name="piyc" localSheetId="13">'[2]Verificables Comp. Legal'!$I$35</definedName>
    <definedName name="piyc" localSheetId="14">'[3]Verificables Comp. Legal'!$I$35</definedName>
    <definedName name="piyc">'[1]Verificables Comp. Legal'!$I$35</definedName>
    <definedName name="pj" localSheetId="16">'[1]Verificables Comp. Legal'!$D$26</definedName>
    <definedName name="pj" localSheetId="2">#REF!</definedName>
    <definedName name="pj" localSheetId="11">'[1]Verificables Comp. Legal'!$D$26</definedName>
    <definedName name="pj" localSheetId="13">'[2]Verificables Comp. Legal'!$D$26</definedName>
    <definedName name="pj" localSheetId="14">'[3]Verificables Comp. Legal'!$D$26</definedName>
    <definedName name="pj">'[1]Verificables Comp. Legal'!$D$26</definedName>
    <definedName name="porfe" localSheetId="16">'[1]Verificables Comp. Legal'!$D$19</definedName>
    <definedName name="porfe" localSheetId="2">#REF!</definedName>
    <definedName name="porfe" localSheetId="11">'[1]Verificables Comp. Legal'!$D$19</definedName>
    <definedName name="porfe" localSheetId="13">'[2]Verificables Comp. Legal'!$D$19</definedName>
    <definedName name="porfe" localSheetId="14">'[3]Verificables Comp. Legal'!$D$19</definedName>
    <definedName name="porfe">'[1]Verificables Comp. Legal'!$D$19</definedName>
    <definedName name="pro" localSheetId="16">'[1]Verificables Comp. Legal'!$D$17</definedName>
    <definedName name="pro" localSheetId="2">#REF!</definedName>
    <definedName name="pro" localSheetId="11">'[1]Verificables Comp. Legal'!$D$17</definedName>
    <definedName name="pro" localSheetId="13">'[2]Verificables Comp. Legal'!$D$17</definedName>
    <definedName name="pro" localSheetId="14">'[3]Verificables Comp. Legal'!$D$17</definedName>
    <definedName name="pro">'[1]Verificables Comp. Legal'!$D$17</definedName>
    <definedName name="prof" localSheetId="16">'[1]Verificables Comp. Legal'!$D$18</definedName>
    <definedName name="prof" localSheetId="2">#REF!</definedName>
    <definedName name="prof" localSheetId="11">'[1]Verificables Comp. Legal'!$D$18</definedName>
    <definedName name="prof" localSheetId="13">'[2]Verificables Comp. Legal'!$D$18</definedName>
    <definedName name="prof" localSheetId="14">'[3]Verificables Comp. Legal'!$D$18</definedName>
    <definedName name="prof">'[1]Verificables Comp. Legal'!$D$18</definedName>
    <definedName name="reg" localSheetId="16">'[1]Verificables Comp. Legal'!$D$22</definedName>
    <definedName name="reg" localSheetId="2">#REF!</definedName>
    <definedName name="reg" localSheetId="11">'[1]Verificables Comp. Legal'!$D$22</definedName>
    <definedName name="reg" localSheetId="13">'[2]Verificables Comp. Legal'!$D$22</definedName>
    <definedName name="reg" localSheetId="14">'[3]Verificables Comp. Legal'!$D$22</definedName>
    <definedName name="reg">'[1]Verificables Comp. Legal'!$D$22</definedName>
    <definedName name="Renovación" localSheetId="2">#REF!</definedName>
    <definedName name="Renovación">[1]!Acciones[Renovación]</definedName>
    <definedName name="respli" localSheetId="16">'[1]Verificables Comp. Legal'!$D$16</definedName>
    <definedName name="respli" localSheetId="2">#REF!</definedName>
    <definedName name="respli" localSheetId="11">'[1]Verificables Comp. Legal'!$D$16</definedName>
    <definedName name="respli" localSheetId="13">'[2]Verificables Comp. Legal'!$D$16</definedName>
    <definedName name="respli" localSheetId="14">'[3]Verificables Comp. Legal'!$D$16</definedName>
    <definedName name="respli">'[1]Verificables Comp. Legal'!$D$16</definedName>
    <definedName name="si" localSheetId="16">'[1]Verificables Comp. Legal'!$D$31</definedName>
    <definedName name="si" localSheetId="2">#REF!</definedName>
    <definedName name="si" localSheetId="11">'[1]Verificables Comp. Legal'!$D$31</definedName>
    <definedName name="si" localSheetId="13">'[2]Verificables Comp. Legal'!$D$31</definedName>
    <definedName name="si" localSheetId="14">'[3]Verificables Comp. Legal'!$D$31</definedName>
    <definedName name="si">'[1]Verificables Comp. Legal'!$D$31</definedName>
    <definedName name="te" localSheetId="16">'[1]Verificables Comp. Legal'!$K$29</definedName>
    <definedName name="te" localSheetId="2">#REF!</definedName>
    <definedName name="te" localSheetId="11">'[1]Verificables Comp. Legal'!$K$29</definedName>
    <definedName name="te" localSheetId="13">'[2]Verificables Comp. Legal'!$K$29</definedName>
    <definedName name="te" localSheetId="14">'[3]Verificables Comp. Legal'!$K$29</definedName>
    <definedName name="te">'[1]Verificables Comp. Legal'!$K$29</definedName>
    <definedName name="tel" localSheetId="16">'[1]Verificables Comp. Legal'!$W$24</definedName>
    <definedName name="tel" localSheetId="2">#REF!</definedName>
    <definedName name="tel" localSheetId="11">'[1]Verificables Comp. Legal'!$W$24</definedName>
    <definedName name="tel" localSheetId="13">'[2]Verificables Comp. Legal'!$W$24</definedName>
    <definedName name="tel" localSheetId="14">'[3]Verificables Comp. Legal'!$W$24</definedName>
    <definedName name="tel">'[1]Verificables Comp. Legal'!$W$24</definedName>
    <definedName name="telad" localSheetId="16">'[1]Verificables Comp. Legal'!$O$25</definedName>
    <definedName name="telad" localSheetId="2">#REF!</definedName>
    <definedName name="telad" localSheetId="11">'[1]Verificables Comp. Legal'!$O$25</definedName>
    <definedName name="telad" localSheetId="13">'[2]Verificables Comp. Legal'!$O$25</definedName>
    <definedName name="telad" localSheetId="14">'[3]Verificables Comp. Legal'!$O$25</definedName>
    <definedName name="telad">'[1]Verificables Comp. Legal'!$O$25</definedName>
    <definedName name="telun" localSheetId="16">'[1]Verificables Comp. Legal'!$W$28</definedName>
    <definedName name="telun" localSheetId="2">#REF!</definedName>
    <definedName name="telun" localSheetId="11">'[1]Verificables Comp. Legal'!$W$28</definedName>
    <definedName name="telun" localSheetId="13">'[2]Verificables Comp. Legal'!$W$28</definedName>
    <definedName name="telun" localSheetId="14">'[3]Verificables Comp. Legal'!$W$28</definedName>
    <definedName name="telun">'[1]Verificables Comp. Legal'!$W$28</definedName>
    <definedName name="tipo" localSheetId="16">'[1]Lista Información'!$J$5:$K$5</definedName>
    <definedName name="tipo" localSheetId="2">#REF!</definedName>
    <definedName name="tipo" localSheetId="11">'[1]Lista Información'!$J$5:$K$5</definedName>
    <definedName name="tipo" localSheetId="13">'[2]Lista Información'!$J$5:$K$5</definedName>
    <definedName name="tipo" localSheetId="14">'[3]Lista Información'!$J$5:$K$5</definedName>
    <definedName name="tipo">'[1]Lista Información'!$J$5:$K$5</definedName>
    <definedName name="tipoa" localSheetId="16">'[1]Verificables Comp. Legal'!$D$10</definedName>
    <definedName name="tipoa" localSheetId="2">#REF!</definedName>
    <definedName name="tipoa" localSheetId="11">'[1]Verificables Comp. Legal'!$D$10</definedName>
    <definedName name="tipoa" localSheetId="13">'[2]Verificables Comp. Legal'!$D$10</definedName>
    <definedName name="tipoa" localSheetId="14">'[3]Verificables Comp. Legal'!$D$10</definedName>
    <definedName name="tipoa">'[1]Verificables Comp. Legal'!$D$10</definedName>
    <definedName name="tipoa2" localSheetId="16">'[1]Verificables Comp. Legal'!$P$10</definedName>
    <definedName name="tipoa2" localSheetId="2">#REF!</definedName>
    <definedName name="tipoa2" localSheetId="11">'[1]Verificables Comp. Legal'!$P$10</definedName>
    <definedName name="tipoa2" localSheetId="13">'[2]Verificables Comp. Legal'!$P$10</definedName>
    <definedName name="tipoa2" localSheetId="14">'[3]Verificables Comp. Legal'!$P$10</definedName>
    <definedName name="tipoa2">'[1]Verificables Comp. Legal'!$P$10</definedName>
    <definedName name="_xlnm.Print_Titles" localSheetId="18">'Condiciones NO cumplimiento'!$1:$2</definedName>
    <definedName name="verificacion" localSheetId="16">'[1]Verificables Comp. Legal'!$V$12</definedName>
    <definedName name="verificacion" localSheetId="2">#REF!</definedName>
    <definedName name="verificacion" localSheetId="11">'[1]Verificables Comp. Legal'!$V$12</definedName>
    <definedName name="verificacion" localSheetId="13">'[2]Verificables Comp. Legal'!$V$12</definedName>
    <definedName name="verificacion" localSheetId="14">'[3]Verificables Comp. Legal'!$V$12</definedName>
    <definedName name="verificacion">'[1]Verificables Comp. Legal'!$V$12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70" l="1"/>
  <c r="H4" i="71"/>
  <c r="H5" i="71"/>
  <c r="H6" i="71"/>
  <c r="H7" i="71"/>
  <c r="H8" i="71"/>
  <c r="H9" i="71"/>
  <c r="H10" i="71"/>
  <c r="H11" i="71"/>
  <c r="H12" i="71"/>
  <c r="H13" i="71"/>
  <c r="H14" i="71"/>
  <c r="H15" i="71"/>
  <c r="H16" i="71"/>
  <c r="H17" i="71"/>
  <c r="H18" i="71"/>
  <c r="H19" i="71"/>
  <c r="H20" i="71"/>
  <c r="H21" i="71"/>
  <c r="H22" i="71"/>
  <c r="H23" i="71"/>
  <c r="H24" i="71"/>
  <c r="H25" i="71"/>
  <c r="H26" i="71"/>
  <c r="H27" i="71"/>
  <c r="H28" i="71"/>
  <c r="H29" i="71"/>
  <c r="H30" i="71"/>
  <c r="H31" i="71"/>
  <c r="H32" i="71"/>
  <c r="H33" i="71"/>
  <c r="F5" i="71"/>
  <c r="F6" i="71"/>
  <c r="F7" i="71"/>
  <c r="F8" i="71"/>
  <c r="F9" i="71"/>
  <c r="F10" i="71"/>
  <c r="F11" i="71"/>
  <c r="F12" i="71"/>
  <c r="F13" i="71"/>
  <c r="F14" i="71"/>
  <c r="F15" i="71"/>
  <c r="F16" i="71"/>
  <c r="F17" i="71"/>
  <c r="F18" i="71"/>
  <c r="F19" i="71"/>
  <c r="F20" i="71"/>
  <c r="F21" i="71"/>
  <c r="F22" i="71"/>
  <c r="F23" i="71"/>
  <c r="F24" i="71"/>
  <c r="F25" i="71"/>
  <c r="F26" i="71"/>
  <c r="F27" i="71"/>
  <c r="F28" i="71"/>
  <c r="F29" i="71"/>
  <c r="F30" i="71"/>
  <c r="F31" i="71"/>
  <c r="F32" i="71"/>
  <c r="F33" i="71"/>
  <c r="F4" i="71"/>
  <c r="E27" i="70" l="1"/>
  <c r="E16" i="70"/>
  <c r="E7" i="70"/>
  <c r="H56" i="38" l="1"/>
  <c r="H57" i="38"/>
  <c r="H44" i="38"/>
  <c r="H45" i="38"/>
  <c r="H46" i="38"/>
  <c r="H27" i="38"/>
  <c r="H28" i="38"/>
  <c r="H29" i="38"/>
  <c r="H30" i="38"/>
  <c r="H31" i="38"/>
  <c r="H32" i="38"/>
  <c r="H33" i="38"/>
  <c r="H34" i="38"/>
  <c r="H35" i="38"/>
  <c r="H36" i="38"/>
  <c r="H37" i="38"/>
  <c r="H38" i="38"/>
  <c r="H39" i="38"/>
  <c r="H11" i="38"/>
  <c r="H12" i="38"/>
  <c r="H13" i="38"/>
  <c r="H14" i="38"/>
  <c r="H15" i="38"/>
  <c r="H16" i="38"/>
  <c r="H17" i="38"/>
  <c r="H18" i="38"/>
  <c r="H19" i="38"/>
  <c r="H20" i="38"/>
  <c r="H21" i="38"/>
  <c r="NQ4" i="74"/>
  <c r="NP4" i="74"/>
  <c r="NN4" i="74"/>
  <c r="NM4" i="74"/>
  <c r="NK4" i="74"/>
  <c r="NJ4" i="74"/>
  <c r="NI4" i="74"/>
  <c r="NH4" i="74"/>
  <c r="NG4" i="74"/>
  <c r="NF4" i="74"/>
  <c r="ND4" i="74"/>
  <c r="NC4" i="74"/>
  <c r="NA4" i="74"/>
  <c r="MY4" i="74"/>
  <c r="MX4" i="74"/>
  <c r="MW4" i="74"/>
  <c r="MV4" i="74"/>
  <c r="MU4" i="74"/>
  <c r="MT4" i="74"/>
  <c r="MR4" i="74"/>
  <c r="MQ4" i="74"/>
  <c r="MP4" i="74"/>
  <c r="MO4" i="74"/>
  <c r="MM4" i="74"/>
  <c r="ML4" i="74"/>
  <c r="MK4" i="74"/>
  <c r="MJ4" i="74"/>
  <c r="MH4" i="74"/>
  <c r="MG4" i="74"/>
  <c r="MF4" i="74"/>
  <c r="MD4" i="74"/>
  <c r="MC4" i="74"/>
  <c r="MB4" i="74"/>
  <c r="LZ4" i="74"/>
  <c r="LX4" i="74"/>
  <c r="LW4" i="74"/>
  <c r="LU4" i="74"/>
  <c r="LT4" i="74"/>
  <c r="LS4" i="74"/>
  <c r="LR4" i="74"/>
  <c r="LQ4" i="74"/>
  <c r="LO4" i="74"/>
  <c r="LN4" i="74"/>
  <c r="LL4" i="74"/>
  <c r="LK4" i="74"/>
  <c r="LJ4" i="74"/>
  <c r="LH4" i="74"/>
  <c r="LG4" i="74"/>
  <c r="LF4" i="74"/>
  <c r="LE4" i="74"/>
  <c r="LC4" i="74"/>
  <c r="LB4" i="74"/>
  <c r="LA4" i="74"/>
  <c r="KZ4" i="74"/>
  <c r="KY4" i="74"/>
  <c r="KX4" i="74"/>
  <c r="KV4" i="74"/>
  <c r="KU4" i="74"/>
  <c r="KT4" i="74"/>
  <c r="KS4" i="74"/>
  <c r="KQ4" i="74"/>
  <c r="KP4" i="74"/>
  <c r="KO4" i="74"/>
  <c r="KN4" i="74"/>
  <c r="KM4" i="74"/>
  <c r="KK4" i="74"/>
  <c r="KI4" i="74"/>
  <c r="KH4" i="74"/>
  <c r="KG4" i="74"/>
  <c r="KE4" i="74"/>
  <c r="KD4" i="74"/>
  <c r="KC4" i="74"/>
  <c r="KB4" i="74"/>
  <c r="KA4" i="74"/>
  <c r="JZ4" i="74"/>
  <c r="JY4" i="74"/>
  <c r="JW4" i="74"/>
  <c r="JV4" i="74"/>
  <c r="JU4" i="74"/>
  <c r="JT4" i="74"/>
  <c r="JR4" i="74"/>
  <c r="JQ4" i="74"/>
  <c r="JP4" i="74"/>
  <c r="JN4" i="74"/>
  <c r="JM4" i="74"/>
  <c r="JL4" i="74"/>
  <c r="JK4" i="74"/>
  <c r="JJ4" i="74"/>
  <c r="JH4" i="74"/>
  <c r="JG4" i="74"/>
  <c r="JF4" i="74"/>
  <c r="JE4" i="74"/>
  <c r="JD4" i="74"/>
  <c r="JC4" i="74"/>
  <c r="JA4" i="74"/>
  <c r="IY4" i="74"/>
  <c r="IX4" i="74"/>
  <c r="IW4" i="74"/>
  <c r="IV4" i="74"/>
  <c r="IU4" i="74"/>
  <c r="IT4" i="74"/>
  <c r="IR4" i="74"/>
  <c r="IQ4" i="74"/>
  <c r="IO4" i="74"/>
  <c r="IN4" i="74"/>
  <c r="IL4" i="74"/>
  <c r="IK4" i="74"/>
  <c r="IJ4" i="74"/>
  <c r="II4" i="74"/>
  <c r="IH4" i="74"/>
  <c r="IG4" i="74"/>
  <c r="IF4" i="74"/>
  <c r="IE4" i="74"/>
  <c r="ID4" i="74"/>
  <c r="IC4" i="74"/>
  <c r="IB4" i="74"/>
  <c r="HZ4" i="74"/>
  <c r="HY4" i="74"/>
  <c r="HX4" i="74"/>
  <c r="HW4" i="74"/>
  <c r="HV4" i="74"/>
  <c r="HU4" i="74"/>
  <c r="HT4" i="74"/>
  <c r="HS4" i="74"/>
  <c r="HQ4" i="74"/>
  <c r="HO4" i="74"/>
  <c r="HN4" i="74"/>
  <c r="HM4" i="74"/>
  <c r="HL4" i="74"/>
  <c r="HK4" i="74"/>
  <c r="HI4" i="74"/>
  <c r="HG4" i="74"/>
  <c r="HF4" i="74"/>
  <c r="HE4" i="74"/>
  <c r="HD4" i="74"/>
  <c r="HB4" i="74"/>
  <c r="HA4" i="74"/>
  <c r="GZ4" i="74"/>
  <c r="GY4" i="74"/>
  <c r="GX4" i="74"/>
  <c r="GW4" i="74"/>
  <c r="GV4" i="74"/>
  <c r="GU4" i="74"/>
  <c r="GT4" i="74"/>
  <c r="GS4" i="74"/>
  <c r="GQ4" i="74"/>
  <c r="GP4" i="74"/>
  <c r="GO4" i="74"/>
  <c r="GN4" i="74"/>
  <c r="GM4" i="74"/>
  <c r="GL4" i="74"/>
  <c r="GK4" i="74"/>
  <c r="GJ4" i="74"/>
  <c r="GH4" i="74"/>
  <c r="GG4" i="74"/>
  <c r="GF4" i="74"/>
  <c r="GD4" i="74"/>
  <c r="GC4" i="74"/>
  <c r="GB4" i="74"/>
  <c r="GA4" i="74"/>
  <c r="FZ4" i="74"/>
  <c r="FY4" i="74"/>
  <c r="FX4" i="74"/>
  <c r="FW4" i="74"/>
  <c r="FV4" i="74"/>
  <c r="FU4" i="74"/>
  <c r="FT4" i="74"/>
  <c r="FS4" i="74"/>
  <c r="FP4" i="74"/>
  <c r="FO4" i="74"/>
  <c r="FN4" i="74"/>
  <c r="FM4" i="74"/>
  <c r="FK4" i="74"/>
  <c r="FI4" i="74"/>
  <c r="FH4" i="74"/>
  <c r="FG4" i="74"/>
  <c r="FF4" i="74"/>
  <c r="FD4" i="74"/>
  <c r="FC4" i="74"/>
  <c r="FA4" i="74"/>
  <c r="EY4" i="74"/>
  <c r="EX4" i="74"/>
  <c r="EV4" i="74"/>
  <c r="EU4" i="74"/>
  <c r="ET4" i="74"/>
  <c r="ES4" i="74"/>
  <c r="ER4" i="74"/>
  <c r="EQ4" i="74"/>
  <c r="EP4" i="74"/>
  <c r="EO4" i="74"/>
  <c r="EN4" i="74"/>
  <c r="EM4" i="74"/>
  <c r="EL4" i="74"/>
  <c r="EK4" i="74"/>
  <c r="EJ4" i="74"/>
  <c r="EI4" i="74"/>
  <c r="EH4" i="74"/>
  <c r="EG4" i="74"/>
  <c r="EF4" i="74"/>
  <c r="EC4" i="74"/>
  <c r="EB4" i="74"/>
  <c r="EA4" i="74"/>
  <c r="DZ4" i="74"/>
  <c r="DY4" i="74"/>
  <c r="DW4" i="74"/>
  <c r="DV4" i="74"/>
  <c r="DU4" i="74"/>
  <c r="DT4" i="74"/>
  <c r="DS4" i="74"/>
  <c r="DR4" i="74"/>
  <c r="DQ4" i="74"/>
  <c r="DP4" i="74"/>
  <c r="DO4" i="74"/>
  <c r="DN4" i="74"/>
  <c r="DM4" i="74"/>
  <c r="DL4" i="74"/>
  <c r="DK4" i="74"/>
  <c r="DJ4" i="74"/>
  <c r="DI4" i="74"/>
  <c r="DH4" i="74"/>
  <c r="DG4" i="74"/>
  <c r="DF4" i="74"/>
  <c r="DE4" i="74"/>
  <c r="DD4" i="74"/>
  <c r="DC4" i="74"/>
  <c r="DB4" i="74"/>
  <c r="DA4" i="74"/>
  <c r="CZ4" i="74"/>
  <c r="CY4" i="74"/>
  <c r="CX4" i="74"/>
  <c r="CW4" i="74"/>
  <c r="CV4" i="74"/>
  <c r="CU4" i="74"/>
  <c r="CT4" i="74"/>
  <c r="CS4" i="74"/>
  <c r="CO4" i="74"/>
  <c r="CN4" i="74"/>
  <c r="CL4" i="74"/>
  <c r="CK4" i="74"/>
  <c r="CJ4" i="74"/>
  <c r="CH4" i="74"/>
  <c r="CG4" i="74"/>
  <c r="CE4" i="74"/>
  <c r="CC4" i="74"/>
  <c r="CB4" i="74"/>
  <c r="CA4" i="74"/>
  <c r="BY4" i="74"/>
  <c r="BX4" i="74"/>
  <c r="BV4" i="74"/>
  <c r="BT4" i="74"/>
  <c r="BS4" i="74"/>
  <c r="BQ4" i="74"/>
  <c r="BP4" i="74"/>
  <c r="BO4" i="74"/>
  <c r="BM4" i="74"/>
  <c r="BK4" i="74"/>
  <c r="E25" i="59" l="1"/>
  <c r="D25" i="59"/>
  <c r="G25" i="59" s="1"/>
  <c r="E22" i="59"/>
  <c r="D22" i="59"/>
  <c r="E15" i="59"/>
  <c r="D15" i="59"/>
  <c r="E12" i="59"/>
  <c r="D12" i="59"/>
  <c r="E10" i="59"/>
  <c r="D10" i="59"/>
  <c r="E3" i="59"/>
  <c r="D3" i="59"/>
  <c r="E12" i="58"/>
  <c r="D12" i="58"/>
  <c r="G12" i="58" s="1"/>
  <c r="E7" i="58"/>
  <c r="D7" i="58"/>
  <c r="E3" i="58"/>
  <c r="D3" i="58"/>
  <c r="E17" i="75"/>
  <c r="D17" i="75"/>
  <c r="G17" i="75" s="1"/>
  <c r="E15" i="75"/>
  <c r="D15" i="75"/>
  <c r="E12" i="75"/>
  <c r="D12" i="75"/>
  <c r="E6" i="75"/>
  <c r="D6" i="75"/>
  <c r="E3" i="75"/>
  <c r="D3" i="75"/>
  <c r="E28" i="77"/>
  <c r="D28" i="77"/>
  <c r="G28" i="77" s="1"/>
  <c r="E23" i="77"/>
  <c r="D23" i="77"/>
  <c r="E16" i="77"/>
  <c r="D16" i="77"/>
  <c r="E11" i="77"/>
  <c r="D11" i="77"/>
  <c r="E5" i="77"/>
  <c r="D5" i="77"/>
  <c r="E3" i="77"/>
  <c r="D3" i="77"/>
  <c r="KJ4" i="74" s="1"/>
  <c r="E35" i="76"/>
  <c r="D35" i="76"/>
  <c r="E27" i="76"/>
  <c r="D27" i="76"/>
  <c r="E22" i="76"/>
  <c r="D22" i="76"/>
  <c r="G22" i="76" s="1"/>
  <c r="E18" i="76"/>
  <c r="D18" i="76"/>
  <c r="E12" i="76"/>
  <c r="D12" i="76"/>
  <c r="E5" i="76"/>
  <c r="D5" i="76"/>
  <c r="E3" i="76"/>
  <c r="D3" i="76"/>
  <c r="E98" i="72"/>
  <c r="D98" i="72"/>
  <c r="E95" i="72"/>
  <c r="D95" i="72"/>
  <c r="IP4" i="74" s="1"/>
  <c r="E92" i="72"/>
  <c r="D92" i="72"/>
  <c r="IM4" i="74" s="1"/>
  <c r="D80" i="72"/>
  <c r="IA4" i="74" s="1"/>
  <c r="E80" i="72"/>
  <c r="E71" i="72"/>
  <c r="D71" i="72"/>
  <c r="E69" i="72"/>
  <c r="D69" i="72"/>
  <c r="HP4" i="74" s="1"/>
  <c r="E63" i="72"/>
  <c r="D63" i="72"/>
  <c r="HJ4" i="74" s="1"/>
  <c r="E61" i="72"/>
  <c r="D61" i="72"/>
  <c r="HH4" i="74" s="1"/>
  <c r="E56" i="72"/>
  <c r="D56" i="72"/>
  <c r="HC4" i="74" s="1"/>
  <c r="E45" i="72"/>
  <c r="D45" i="72"/>
  <c r="E36" i="72"/>
  <c r="D36" i="72"/>
  <c r="E32" i="72"/>
  <c r="D32" i="72"/>
  <c r="E19" i="72"/>
  <c r="E18" i="72"/>
  <c r="D19" i="72"/>
  <c r="D18" i="72"/>
  <c r="E13" i="72"/>
  <c r="D13" i="72"/>
  <c r="E6" i="72"/>
  <c r="D6" i="72"/>
  <c r="E3" i="72"/>
  <c r="D3" i="72"/>
  <c r="FB4" i="74" s="1"/>
  <c r="E96" i="70"/>
  <c r="D96" i="70"/>
  <c r="EZ4" i="74" s="1"/>
  <c r="E93" i="70"/>
  <c r="D93" i="70"/>
  <c r="E74" i="70"/>
  <c r="D75" i="70"/>
  <c r="D74" i="70"/>
  <c r="ED4" i="74" s="1"/>
  <c r="E68" i="70"/>
  <c r="D68" i="70"/>
  <c r="DX4" i="74" s="1"/>
  <c r="E36" i="70"/>
  <c r="D36" i="70"/>
  <c r="E35" i="70"/>
  <c r="D35" i="70"/>
  <c r="D34" i="70"/>
  <c r="CP4" i="74" s="1"/>
  <c r="E34" i="70"/>
  <c r="E31" i="70"/>
  <c r="D31" i="70"/>
  <c r="CM4" i="74" s="1"/>
  <c r="D27" i="70"/>
  <c r="CI4" i="74" s="1"/>
  <c r="E24" i="70"/>
  <c r="D24" i="70"/>
  <c r="CF4" i="74" s="1"/>
  <c r="E22" i="70"/>
  <c r="D22" i="70"/>
  <c r="CD4" i="74" s="1"/>
  <c r="E18" i="70"/>
  <c r="D18" i="70"/>
  <c r="D16" i="70"/>
  <c r="D14" i="70"/>
  <c r="E11" i="70"/>
  <c r="D11" i="70"/>
  <c r="BR4" i="74" s="1"/>
  <c r="E14" i="70"/>
  <c r="D7" i="70"/>
  <c r="BN4" i="74" s="1"/>
  <c r="E5" i="70"/>
  <c r="D5" i="70"/>
  <c r="BL4" i="74" s="1"/>
  <c r="E3" i="70"/>
  <c r="D3" i="70"/>
  <c r="G23" i="77" l="1"/>
  <c r="LD4" i="74"/>
  <c r="G32" i="72"/>
  <c r="GE4" i="74"/>
  <c r="G27" i="76"/>
  <c r="JX4" i="74"/>
  <c r="G3" i="75"/>
  <c r="LM4" i="74"/>
  <c r="G3" i="59"/>
  <c r="MS4" i="74"/>
  <c r="G36" i="72"/>
  <c r="GI4" i="74"/>
  <c r="G35" i="76"/>
  <c r="KF4" i="74"/>
  <c r="G6" i="75"/>
  <c r="D22" i="75" s="1"/>
  <c r="C9" i="14" s="1"/>
  <c r="LP4" i="74"/>
  <c r="G10" i="59"/>
  <c r="MZ4" i="74"/>
  <c r="G45" i="72"/>
  <c r="GR4" i="74"/>
  <c r="G12" i="75"/>
  <c r="LV4" i="74"/>
  <c r="G12" i="59"/>
  <c r="NB4" i="74"/>
  <c r="G6" i="72"/>
  <c r="FE4" i="74"/>
  <c r="G3" i="76"/>
  <c r="IZ4" i="74"/>
  <c r="G15" i="75"/>
  <c r="LY4" i="74"/>
  <c r="G15" i="59"/>
  <c r="D30" i="59" s="1"/>
  <c r="D11" i="14" s="1"/>
  <c r="NE4" i="74"/>
  <c r="G71" i="72"/>
  <c r="HR4" i="74"/>
  <c r="G5" i="77"/>
  <c r="KL4" i="74"/>
  <c r="G11" i="77"/>
  <c r="KR4" i="74"/>
  <c r="G22" i="59"/>
  <c r="NL4" i="74"/>
  <c r="E11" i="72"/>
  <c r="G13" i="72"/>
  <c r="FL4" i="74"/>
  <c r="G7" i="58"/>
  <c r="MI4" i="74"/>
  <c r="G18" i="72"/>
  <c r="FQ4" i="74"/>
  <c r="G12" i="76"/>
  <c r="JI4" i="74"/>
  <c r="G3" i="58"/>
  <c r="ME4" i="74"/>
  <c r="G16" i="77"/>
  <c r="KW4" i="74"/>
  <c r="G18" i="76"/>
  <c r="JO4" i="74"/>
  <c r="G5" i="76"/>
  <c r="D40" i="76" s="1"/>
  <c r="C7" i="14" s="1"/>
  <c r="JB4" i="74"/>
  <c r="G19" i="72"/>
  <c r="FR4" i="74"/>
  <c r="BJ4" i="74"/>
  <c r="G3" i="70"/>
  <c r="CQ4" i="74"/>
  <c r="G35" i="70"/>
  <c r="G75" i="70"/>
  <c r="EE4" i="74"/>
  <c r="G14" i="70"/>
  <c r="BU4" i="74"/>
  <c r="G16" i="70"/>
  <c r="BW4" i="74"/>
  <c r="CR4" i="74"/>
  <c r="G36" i="70"/>
  <c r="BZ4" i="74"/>
  <c r="G18" i="70"/>
  <c r="D19" i="58"/>
  <c r="D10" i="14" s="1"/>
  <c r="D18" i="58"/>
  <c r="C10" i="14" s="1"/>
  <c r="D20" i="58"/>
  <c r="E10" i="14" s="1"/>
  <c r="D24" i="75"/>
  <c r="E9" i="14" s="1"/>
  <c r="C61" i="38" a="1"/>
  <c r="NO4" i="74"/>
  <c r="C58" i="38" a="1"/>
  <c r="MN4" i="74"/>
  <c r="C53" i="38" a="1"/>
  <c r="MA4" i="74"/>
  <c r="C47" i="38" a="1"/>
  <c r="LI4" i="74"/>
  <c r="JS4" i="74"/>
  <c r="C40" i="38" a="1"/>
  <c r="IS4" i="74"/>
  <c r="C3" i="38" a="1"/>
  <c r="EW4" i="74"/>
  <c r="D11" i="72"/>
  <c r="D31" i="59" l="1"/>
  <c r="E11" i="14" s="1"/>
  <c r="D29" i="59"/>
  <c r="C11" i="14" s="1"/>
  <c r="D42" i="76"/>
  <c r="E7" i="14" s="1"/>
  <c r="G11" i="72"/>
  <c r="FJ4" i="74"/>
  <c r="D23" i="75"/>
  <c r="D9" i="14" s="1"/>
  <c r="C22" i="38" a="1"/>
  <c r="D41" i="76"/>
  <c r="D7" i="14" s="1"/>
  <c r="BI4" i="74"/>
  <c r="BH4" i="74"/>
  <c r="BG4" i="74"/>
  <c r="BF4" i="74"/>
  <c r="BE4" i="74"/>
  <c r="BD4" i="74"/>
  <c r="BC4" i="74"/>
  <c r="BB4" i="74"/>
  <c r="BA4" i="74"/>
  <c r="AZ4" i="74"/>
  <c r="AY4" i="74"/>
  <c r="AX4" i="74"/>
  <c r="AW4" i="74"/>
  <c r="AV4" i="74"/>
  <c r="AU4" i="74"/>
  <c r="AT4" i="74"/>
  <c r="AS4" i="74"/>
  <c r="AR4" i="74"/>
  <c r="AQ4" i="74"/>
  <c r="AP4" i="74"/>
  <c r="AO4" i="74"/>
  <c r="AN4" i="74"/>
  <c r="AM4" i="74"/>
  <c r="AL4" i="74"/>
  <c r="AK4" i="74"/>
  <c r="AJ4" i="74"/>
  <c r="AI4" i="74"/>
  <c r="AH4" i="74"/>
  <c r="AG4" i="74"/>
  <c r="AD4" i="74"/>
  <c r="AC4" i="74"/>
  <c r="AB4" i="74"/>
  <c r="AA4" i="74"/>
  <c r="Z4" i="74"/>
  <c r="Y4" i="74"/>
  <c r="X4" i="74"/>
  <c r="W4" i="74"/>
  <c r="V4" i="74"/>
  <c r="U4" i="74"/>
  <c r="T4" i="74"/>
  <c r="S4" i="74"/>
  <c r="R4" i="74"/>
  <c r="Q4" i="74"/>
  <c r="P4" i="74"/>
  <c r="O4" i="74"/>
  <c r="N4" i="74"/>
  <c r="M4" i="74"/>
  <c r="L4" i="74"/>
  <c r="K4" i="74"/>
  <c r="J4" i="74"/>
  <c r="I4" i="74"/>
  <c r="H4" i="74"/>
  <c r="G4" i="74"/>
  <c r="F4" i="74"/>
  <c r="E4" i="74"/>
  <c r="D4" i="74"/>
  <c r="C4" i="74"/>
  <c r="B4" i="74"/>
  <c r="A4" i="74"/>
  <c r="G3" i="77" l="1"/>
  <c r="D35" i="77" l="1"/>
  <c r="E8" i="14" s="1"/>
  <c r="D33" i="77"/>
  <c r="C8" i="14" s="1"/>
  <c r="D34" i="77"/>
  <c r="D8" i="14" s="1"/>
  <c r="G98" i="72"/>
  <c r="G95" i="72"/>
  <c r="G92" i="72"/>
  <c r="G80" i="72"/>
  <c r="G69" i="72"/>
  <c r="G63" i="72"/>
  <c r="G61" i="72"/>
  <c r="G56" i="72"/>
  <c r="G3" i="72"/>
  <c r="D109" i="72" l="1"/>
  <c r="E6" i="14" s="1"/>
  <c r="D107" i="72"/>
  <c r="C6" i="14" s="1"/>
  <c r="D108" i="72"/>
  <c r="D6" i="14" s="1"/>
  <c r="E53" i="71" l="1"/>
  <c r="H53" i="71" s="1"/>
  <c r="E48" i="71"/>
  <c r="H48" i="71" s="1"/>
  <c r="E43" i="71"/>
  <c r="H43" i="71" s="1"/>
  <c r="G96" i="70"/>
  <c r="G93" i="70"/>
  <c r="G68" i="70"/>
  <c r="G27" i="70"/>
  <c r="G24" i="70"/>
  <c r="G22" i="70"/>
  <c r="G7" i="70"/>
  <c r="G5" i="70"/>
  <c r="G74" i="70" l="1"/>
  <c r="G11" i="70"/>
  <c r="G43" i="71"/>
  <c r="G48" i="71"/>
  <c r="G53" i="71"/>
  <c r="G34" i="70" l="1"/>
  <c r="G31" i="70" l="1"/>
  <c r="F17" i="66"/>
  <c r="AF4" i="74" s="1"/>
  <c r="D17" i="66"/>
  <c r="AE4" i="74" s="1"/>
  <c r="D100" i="70" l="1"/>
  <c r="D5" i="14" s="1"/>
  <c r="D99" i="70"/>
  <c r="C5" i="14" s="1"/>
  <c r="D101" i="70"/>
  <c r="E5" i="14" s="1"/>
  <c r="E3" i="56"/>
  <c r="H65" i="38" l="1"/>
  <c r="H66" i="38"/>
  <c r="H62" i="38"/>
  <c r="H61" i="38"/>
  <c r="H60" i="38"/>
  <c r="H10" i="38"/>
  <c r="H9" i="38" l="1"/>
  <c r="H7" i="38"/>
  <c r="H8" i="38"/>
  <c r="H63" i="38" l="1"/>
  <c r="H64" i="38" l="1"/>
  <c r="H54" i="38"/>
  <c r="H55" i="38"/>
  <c r="H25" i="38"/>
  <c r="H26" i="38"/>
  <c r="H23" i="38"/>
  <c r="H24" i="38"/>
  <c r="H22" i="38"/>
  <c r="H52" i="38"/>
  <c r="H51" i="38"/>
  <c r="H47" i="38"/>
  <c r="H48" i="38"/>
  <c r="H49" i="38"/>
  <c r="H50" i="38"/>
  <c r="H53" i="38"/>
  <c r="F6" i="14" l="1"/>
  <c r="H41" i="38"/>
  <c r="H42" i="38"/>
  <c r="F8" i="14"/>
  <c r="F5" i="14"/>
  <c r="H40" i="38"/>
  <c r="F9" i="14"/>
  <c r="H6" i="38" l="1"/>
  <c r="D167" i="2" a="1"/>
  <c r="D167" i="2" s="1"/>
  <c r="H3" i="38" l="1"/>
  <c r="H5" i="38"/>
  <c r="H4" i="38"/>
  <c r="E167" i="2"/>
  <c r="H58" i="38" l="1"/>
  <c r="H59" i="38"/>
  <c r="A3" i="32" a="1"/>
  <c r="F10" i="14"/>
  <c r="F11" i="14"/>
  <c r="H43" i="38"/>
  <c r="D12" i="14" l="1"/>
  <c r="E12" i="14"/>
  <c r="F7" i="14" l="1"/>
  <c r="F12" i="14" s="1"/>
  <c r="C1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tc={6FE4C6A7-19E7-4D2A-81DE-5B0BE1E0785A}</author>
  </authors>
  <commentList>
    <comment ref="B6" authorId="0" shapeId="0" xr:uid="{6FE4C6A7-19E7-4D2A-81DE-5B0BE1E0785A}">
      <text>
        <t>[Comentario encadenado]
Su versión de Excel le permite leer este comentario encadenado; sin embargo, las ediciones que se apliquen se quitarán si el archivo se abre en una versión más reciente de Excel. Más información: https://go.microsoft.com/fwlink/?linkid=870924
Comentario:
    Carlitos.  Eliminé la frase que decia exactamente como aparece en la licencia de funcionamiento tanto en este como en los siguientes items. Teniendo en cuenta que para Primera Infancia no se tiene licencia.</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<sst xmlns="http://schemas.openxmlformats.org/spreadsheetml/2006/main" count="4227" uniqueCount="2632">
  <si>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</si>
  <si>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</si>
  <si>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</si>
  <si>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</si>
  <si>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</si>
  <si>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</si>
  <si>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</si>
  <si>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</si>
  <si>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</si>
  <si>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</si>
  <si>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</si>
  <si>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</si>
  <si>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</si>
  <si>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</si>
  <si>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</si>
  <si>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</si>
  <si>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</si>
  <si>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</si>
  <si>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</si>
  <si>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</si>
  <si>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</si>
  <si>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</si>
  <si>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</si>
  <si>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</si>
  <si>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</si>
  <si>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</si>
  <si>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</si>
  <si>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</si>
  <si>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</si>
  <si>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</si>
  <si>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</si>
  <si>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</si>
  <si>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</si>
  <si>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</si>
  <si>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</si>
  <si>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</si>
  <si>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</si>
  <si>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</si>
  <si>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</si>
  <si>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</si>
  <si>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</si>
  <si>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</si>
  <si>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</si>
  <si>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</si>
  <si>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</si>
  <si>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</si>
  <si>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</si>
  <si>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</si>
  <si>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</si>
  <si>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</si>
  <si>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</si>
  <si>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</si>
  <si>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</si>
  <si>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</si>
  <si>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</si>
  <si>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</si>
  <si>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</si>
  <si>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</si>
  <si>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</si>
  <si>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</si>
  <si>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</si>
  <si>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</si>
  <si>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</si>
  <si>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</si>
  <si>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</si>
  <si>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</si>
  <si>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</si>
  <si>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</si>
  <si>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</si>
  <si>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</si>
  <si>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</si>
  <si>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</si>
  <si>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</si>
  <si>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</si>
  <si>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</si>
  <si>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</si>
  <si>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</si>
  <si>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</si>
  <si>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</si>
  <si>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</si>
  <si>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</si>
  <si>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</si>
  <si>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</si>
  <si>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</si>
  <si>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</si>
  <si>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</si>
  <si>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</si>
  <si>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</si>
  <si>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</si>
  <si>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</si>
  <si>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</si>
  <si>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</si>
  <si>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</si>
  <si>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</si>
  <si>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</si>
  <si>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</si>
  <si>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</si>
  <si>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</si>
  <si>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</si>
  <si>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</si>
  <si>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</si>
  <si>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</si>
  <si>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</si>
  <si>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</si>
  <si>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</si>
  <si>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</si>
  <si>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</si>
  <si>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</si>
  <si>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</si>
  <si>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</si>
  <si>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</si>
  <si>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</si>
  <si>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</si>
  <si>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</si>
  <si>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</si>
  <si>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</si>
  <si>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</si>
  <si>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</si>
  <si>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</si>
  <si>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</si>
  <si>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</si>
  <si>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</si>
  <si>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</si>
  <si>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</si>
  <si>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</si>
  <si>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</si>
  <si>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</si>
  <si>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</si>
  <si>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</si>
  <si>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</si>
  <si>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</si>
  <si>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</si>
  <si>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</si>
  <si>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</si>
  <si>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</si>
  <si>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</si>
  <si>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</si>
  <si>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</si>
  <si>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</si>
  <si>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</si>
  <si>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</si>
  <si>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</si>
  <si>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</si>
  <si>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</si>
  <si>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</si>
  <si>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</si>
  <si>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</si>
  <si>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</si>
  <si>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</si>
  <si>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</si>
  <si>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</si>
  <si>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</si>
  <si>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</si>
  <si>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</si>
  <si>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</si>
  <si>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SERVICIOS DE UNIDADES DE BUSQUEDA ACTIVA</t>
  </si>
  <si>
    <t>SERV_SOMOS_FAMILIA_SOMOS_COMUNIDAD</t>
  </si>
  <si>
    <t>SOMOS_FAMILIA_SOMOS_COMUNIDAD</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</si>
  <si>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</si>
  <si>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</si>
  <si>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</si>
  <si>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</si>
  <si>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</si>
  <si>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</si>
  <si>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</si>
  <si>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</si>
  <si>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</si>
  <si>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</si>
  <si>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</si>
  <si>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</si>
  <si>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</si>
  <si>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</si>
  <si>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</si>
  <si>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</si>
  <si>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</si>
  <si>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</si>
  <si>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</si>
  <si>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</si>
  <si>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</si>
  <si>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</si>
  <si>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</si>
  <si>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</si>
  <si>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</si>
  <si>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</si>
  <si>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</si>
  <si>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</si>
  <si>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</si>
  <si>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</si>
  <si>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</si>
  <si>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</si>
  <si>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</si>
  <si>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</si>
  <si>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</si>
  <si>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</si>
  <si>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</si>
  <si>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</si>
  <si>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</si>
  <si>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</si>
  <si>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</si>
  <si>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</si>
  <si>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</si>
  <si>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</si>
  <si>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</si>
  <si>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</si>
  <si>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</si>
  <si>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</si>
  <si>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</si>
  <si>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</si>
  <si>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</si>
  <si>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</si>
  <si>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</si>
  <si>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</si>
  <si>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</si>
  <si>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</si>
  <si>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</si>
  <si>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</si>
  <si>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</si>
  <si>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</si>
  <si>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</si>
  <si>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</si>
  <si>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</si>
  <si>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</si>
  <si>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</si>
  <si>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</si>
  <si>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</si>
  <si>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</si>
  <si>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</si>
  <si>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</si>
  <si>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</si>
  <si>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</si>
  <si>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</si>
  <si>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</si>
  <si>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</si>
  <si>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</si>
  <si>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</si>
  <si>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</si>
  <si>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</si>
  <si>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</si>
  <si>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</si>
  <si>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</si>
  <si>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</si>
  <si>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</si>
  <si>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</si>
  <si>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</si>
  <si>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</si>
  <si>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</si>
  <si>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</si>
  <si>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</si>
  <si>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</si>
  <si>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</si>
  <si>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</si>
  <si>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</si>
  <si>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</si>
  <si>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</si>
  <si>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</si>
  <si>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</si>
  <si>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</si>
  <si>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</si>
  <si>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</si>
  <si>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</si>
  <si>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</si>
  <si>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</si>
  <si>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</si>
  <si>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</si>
  <si>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</si>
  <si>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</si>
  <si>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</si>
  <si>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</si>
  <si>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</si>
  <si>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</si>
  <si>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</si>
  <si>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</si>
  <si>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</si>
  <si>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</si>
  <si>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</si>
  <si>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</si>
  <si>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</si>
  <si>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</si>
  <si>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</si>
  <si>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</si>
  <si>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</si>
  <si>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</si>
  <si>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</si>
  <si>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</si>
  <si>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</si>
  <si>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</si>
  <si>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</si>
  <si>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</si>
  <si>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</si>
  <si>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</si>
  <si>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</si>
  <si>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</si>
  <si>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</si>
  <si>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</si>
  <si>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</si>
  <si>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</si>
  <si>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</si>
  <si>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</si>
  <si>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</si>
  <si>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</si>
  <si>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</si>
  <si>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</si>
  <si>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</si>
  <si>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</si>
  <si>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</si>
  <si>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</si>
  <si>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</si>
  <si>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</si>
  <si>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</si>
  <si>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</si>
  <si>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</si>
  <si>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</si>
  <si>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</si>
  <si>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</si>
  <si>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</si>
  <si>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</si>
  <si>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</si>
  <si>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</si>
  <si>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</si>
  <si>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</si>
  <si>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</si>
  <si>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</si>
  <si>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</si>
  <si>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</si>
  <si>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</si>
  <si>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</si>
  <si>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</si>
  <si>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</si>
  <si>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</si>
  <si>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</si>
  <si>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</si>
  <si>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</si>
  <si>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</si>
  <si>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</si>
  <si>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</si>
  <si>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</si>
  <si>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</si>
  <si>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</si>
  <si>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</si>
  <si>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</si>
  <si>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</si>
  <si>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</si>
  <si>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</si>
  <si>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</si>
  <si>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</si>
  <si>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</si>
  <si>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</si>
  <si>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</si>
  <si>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</si>
  <si>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</si>
  <si>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</si>
  <si>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</si>
  <si>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</si>
  <si>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</si>
  <si>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</si>
  <si>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</si>
  <si>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</si>
  <si>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</si>
  <si>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</si>
  <si>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</si>
  <si>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</si>
  <si>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</si>
  <si>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</si>
  <si>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</si>
  <si>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</si>
  <si>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</si>
  <si>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</si>
  <si>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</si>
  <si>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</si>
  <si>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</si>
  <si>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</si>
  <si>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</si>
  <si>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</si>
  <si>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</si>
  <si>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</si>
  <si>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</si>
  <si>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</si>
  <si>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</si>
  <si>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</si>
  <si>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</si>
  <si>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</si>
  <si>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</si>
  <si>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</si>
  <si>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</si>
  <si>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</si>
  <si>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</si>
  <si>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</si>
  <si>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</si>
  <si>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</si>
  <si>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</si>
  <si>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</si>
  <si>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</si>
  <si>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</si>
  <si>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</si>
  <si>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</si>
  <si>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</si>
  <si>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</si>
  <si>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</si>
  <si>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</si>
  <si>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</si>
  <si>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</si>
  <si>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</si>
  <si>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</si>
  <si>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</si>
  <si>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</si>
  <si>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</si>
  <si>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</si>
  <si>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</si>
  <si>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</si>
  <si>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</si>
  <si>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</si>
  <si>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</si>
  <si>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</si>
  <si>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</si>
  <si>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</si>
  <si>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</si>
  <si>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</si>
  <si>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</si>
  <si>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</si>
  <si>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</si>
  <si>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</si>
  <si>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</si>
  <si>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</si>
  <si>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</si>
  <si>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</si>
  <si>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</si>
  <si>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</si>
  <si>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</si>
  <si>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</si>
  <si>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</si>
  <si>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</si>
  <si>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</si>
  <si>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</si>
  <si>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</si>
  <si>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</si>
  <si>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</si>
  <si>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</si>
  <si>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</si>
  <si>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</si>
  <si>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</si>
  <si>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</si>
  <si>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</si>
  <si>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</si>
  <si>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</si>
  <si>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</si>
  <si>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</si>
  <si>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</si>
  <si>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</si>
  <si>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</si>
  <si>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</si>
  <si>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</si>
  <si>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</si>
  <si>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</si>
  <si>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</si>
  <si>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</si>
  <si>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</si>
  <si>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</si>
  <si>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</si>
  <si>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</si>
  <si>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</si>
  <si>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</si>
  <si>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</si>
  <si>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</si>
  <si>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</si>
  <si>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</si>
  <si>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</si>
  <si>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</si>
  <si>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</si>
  <si>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</si>
  <si>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</si>
  <si>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</si>
  <si>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</si>
  <si>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</si>
  <si>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</si>
  <si>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</si>
  <si>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</si>
  <si>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</si>
  <si>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</si>
  <si>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</si>
  <si>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</si>
  <si>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</si>
  <si>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</si>
  <si>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</si>
  <si>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</si>
  <si>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</si>
  <si>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</si>
  <si>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</si>
  <si>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</si>
  <si>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</si>
  <si>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</si>
  <si>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</si>
  <si>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</si>
  <si>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</si>
  <si>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</si>
  <si>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</si>
  <si>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</si>
  <si>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</si>
  <si>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</si>
  <si>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</si>
  <si>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</si>
  <si>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</si>
  <si>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</si>
  <si>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</si>
  <si>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</si>
  <si>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</si>
  <si>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</si>
  <si>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</si>
  <si>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</si>
  <si>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</si>
  <si>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</si>
  <si>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</si>
  <si>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</si>
  <si>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</si>
  <si>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</si>
  <si>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</si>
  <si>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</si>
  <si>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</si>
  <si>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</si>
  <si>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</si>
  <si>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</si>
  <si>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</si>
  <si>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</si>
  <si>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</si>
  <si>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</si>
  <si>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</si>
  <si>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</si>
  <si>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</si>
  <si>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</si>
  <si>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</si>
  <si>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</si>
  <si>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</si>
  <si>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</si>
  <si>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</si>
  <si>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</si>
  <si>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</si>
  <si>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</si>
  <si>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</si>
  <si>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</si>
  <si>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</si>
  <si>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</si>
  <si>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</si>
  <si>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</si>
  <si>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</si>
  <si>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</si>
  <si>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</si>
  <si>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</si>
  <si>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</si>
  <si>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</si>
  <si>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</si>
  <si>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</si>
  <si>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</si>
  <si>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</si>
  <si>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</si>
  <si>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</si>
  <si>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</si>
  <si>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</si>
  <si>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</si>
  <si>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</si>
  <si>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</si>
  <si>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</si>
  <si>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</si>
  <si>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</si>
  <si>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</si>
  <si>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</si>
  <si>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</si>
  <si>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</si>
  <si>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</si>
  <si>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</si>
  <si>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</si>
  <si>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</si>
  <si>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</si>
  <si>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</si>
  <si>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</si>
  <si>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</si>
  <si>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</si>
  <si>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</si>
  <si>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</si>
  <si>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</si>
  <si>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</si>
  <si>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</si>
  <si>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</si>
  <si>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</si>
  <si>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</si>
  <si>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</si>
  <si>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</si>
  <si>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</si>
  <si>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</si>
  <si>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</si>
  <si>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</si>
  <si>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</si>
  <si>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</si>
  <si>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</si>
  <si>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</si>
  <si>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</si>
  <si>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</si>
  <si>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</si>
  <si>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</si>
  <si>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</si>
  <si>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</si>
  <si>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</si>
  <si>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</si>
  <si>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</si>
  <si>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</si>
  <si>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</si>
  <si>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</si>
  <si>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</si>
  <si>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</si>
  <si>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</si>
  <si>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</si>
  <si>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</si>
  <si>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</si>
  <si>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</si>
  <si>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</si>
  <si>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</si>
  <si>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</si>
  <si>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</si>
  <si>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</si>
  <si>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</si>
  <si>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</si>
  <si>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</si>
  <si>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</si>
  <si>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</si>
  <si>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</si>
  <si>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</si>
  <si>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</si>
  <si>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</si>
  <si>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</si>
  <si>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</si>
  <si>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</si>
  <si>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</si>
  <si>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</si>
  <si>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</si>
  <si>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</si>
  <si>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</si>
  <si>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</si>
  <si>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</si>
  <si>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</si>
  <si>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</si>
  <si>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</si>
  <si>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</si>
  <si>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</si>
  <si>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</si>
  <si>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</si>
  <si>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</si>
  <si>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</si>
  <si>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</si>
  <si>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</si>
  <si>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</si>
  <si>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</si>
  <si>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</si>
  <si>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</si>
  <si>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</si>
  <si>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</si>
  <si>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</si>
  <si>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</si>
  <si>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</si>
  <si>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</si>
  <si>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</si>
  <si>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</si>
  <si>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</si>
  <si>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</si>
  <si>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</si>
  <si>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</si>
  <si>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</si>
  <si>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</si>
  <si>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</si>
  <si>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</si>
  <si>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</si>
  <si>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</si>
  <si>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</si>
  <si>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</si>
  <si>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</si>
  <si>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</si>
  <si>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</si>
  <si>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</si>
  <si>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</si>
  <si>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</si>
  <si>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</si>
  <si>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</si>
  <si>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</si>
  <si>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</si>
  <si>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</si>
  <si>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</si>
  <si>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</si>
  <si>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</si>
  <si>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</si>
  <si>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</si>
  <si>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</si>
  <si>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</si>
  <si>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</si>
  <si>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</si>
  <si>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</si>
  <si>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</si>
  <si>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</si>
  <si>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</si>
  <si>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</si>
  <si>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</si>
  <si>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</si>
  <si>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</si>
  <si>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</si>
  <si>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</si>
  <si>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</si>
  <si>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</si>
  <si>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</si>
  <si>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</si>
  <si>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</si>
  <si>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</si>
  <si>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</si>
  <si>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</si>
  <si>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</si>
  <si>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</si>
  <si>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</si>
  <si>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</si>
  <si>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</si>
  <si>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</si>
  <si>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</si>
  <si>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</si>
  <si>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</si>
  <si>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</si>
  <si>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</si>
  <si>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</si>
  <si>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</si>
  <si>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</si>
  <si>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</si>
  <si>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</si>
  <si>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</si>
  <si>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</si>
  <si>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</si>
  <si>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</si>
  <si>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</si>
  <si>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</si>
  <si>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</si>
  <si>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</si>
  <si>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</si>
  <si>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</si>
  <si>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</si>
  <si>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</si>
  <si>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</si>
  <si>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</si>
  <si>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</si>
  <si>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</si>
  <si>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</si>
  <si>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</si>
  <si>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</si>
  <si>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</si>
  <si>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</si>
  <si>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</si>
  <si>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</si>
  <si>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</si>
  <si>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</si>
  <si>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</si>
  <si>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</si>
  <si>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</si>
  <si>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</si>
  <si>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</si>
  <si>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</si>
  <si>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</si>
  <si>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</si>
  <si>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</si>
  <si>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</si>
  <si>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</si>
  <si>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</si>
  <si>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</si>
  <si>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</si>
  <si>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</si>
  <si>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</si>
  <si>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</si>
  <si>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</si>
  <si>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</si>
  <si>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</si>
  <si>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</si>
  <si>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</si>
  <si>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</si>
  <si>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</si>
  <si>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</si>
  <si>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</si>
  <si>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</si>
  <si>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</si>
  <si>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</si>
  <si>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</si>
  <si>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</si>
  <si>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</si>
  <si>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</si>
  <si>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</si>
  <si>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</si>
  <si>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</si>
  <si>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</si>
  <si>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</si>
  <si>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</si>
  <si>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</si>
  <si>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</si>
  <si>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</si>
  <si>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</si>
  <si>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</si>
  <si>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</si>
  <si>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</si>
  <si>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</si>
  <si>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</si>
  <si>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</si>
  <si>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</si>
  <si>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</si>
  <si>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</si>
  <si>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</si>
  <si>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</si>
  <si>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</si>
  <si>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</si>
  <si>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</si>
  <si>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</si>
  <si>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</si>
  <si>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</si>
  <si>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</si>
  <si>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</si>
  <si>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</si>
  <si>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</si>
  <si>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</si>
  <si>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</si>
  <si>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</si>
  <si>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</si>
  <si>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</si>
  <si>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</si>
  <si>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</si>
  <si>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</si>
  <si>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</si>
  <si>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</si>
  <si>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</si>
  <si>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</si>
  <si>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</si>
  <si>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</si>
  <si>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</si>
  <si>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</si>
  <si>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</si>
  <si>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</si>
  <si>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</si>
  <si>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</si>
  <si>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</si>
  <si>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</si>
  <si>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</si>
  <si>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</si>
  <si>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</si>
  <si>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</si>
  <si>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</si>
  <si>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</si>
  <si>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</si>
  <si>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</si>
  <si>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</si>
  <si>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</si>
  <si>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</si>
  <si>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</si>
  <si>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</si>
  <si>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</si>
  <si>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</si>
  <si>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</si>
  <si>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</si>
  <si>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</si>
  <si>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</si>
  <si>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</si>
  <si>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</si>
  <si>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</si>
  <si>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</si>
  <si>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</si>
  <si>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</si>
  <si>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</si>
  <si>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</si>
  <si>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</si>
  <si>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</si>
  <si>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</si>
  <si>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</si>
  <si>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</si>
  <si>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</si>
  <si>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</si>
  <si>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</si>
  <si>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</si>
  <si>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</si>
  <si>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</si>
  <si>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</si>
  <si>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</si>
  <si>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</si>
  <si>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</si>
  <si>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</si>
  <si>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</si>
  <si>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</si>
  <si>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</si>
  <si>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</si>
  <si>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</si>
  <si>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</si>
  <si>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</si>
  <si>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</si>
  <si>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</si>
  <si>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</si>
  <si>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</si>
  <si>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</si>
  <si>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</si>
  <si>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</si>
  <si>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</si>
  <si>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</si>
  <si>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</si>
  <si>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</si>
  <si>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</si>
  <si>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</si>
  <si>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</si>
  <si>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</si>
  <si>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</si>
  <si>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</si>
  <si>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</si>
  <si>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</si>
  <si>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</si>
  <si>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</si>
  <si>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</si>
  <si>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</si>
  <si>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</si>
  <si>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</si>
  <si>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</si>
  <si>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</si>
  <si>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</si>
  <si>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</si>
  <si>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</si>
  <si>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</si>
  <si>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</si>
  <si>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</si>
  <si>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</si>
  <si>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</si>
  <si>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</si>
  <si>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</si>
  <si>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</si>
  <si>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</si>
  <si>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</si>
  <si>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</si>
  <si>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</si>
  <si>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</si>
  <si>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</si>
  <si>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</si>
  <si>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</si>
  <si>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</si>
  <si>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</si>
  <si>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</si>
  <si>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</si>
  <si>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</si>
  <si>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</si>
  <si>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</si>
  <si>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</si>
  <si>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</si>
  <si>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</si>
  <si>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</si>
  <si>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</si>
  <si>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</si>
  <si>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</si>
  <si>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</si>
  <si>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</si>
  <si>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</si>
  <si>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</si>
  <si>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</si>
  <si>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</si>
  <si>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</si>
  <si>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</si>
  <si>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</si>
  <si>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</si>
  <si>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</si>
  <si>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</si>
  <si>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</si>
  <si>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</si>
  <si>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</si>
  <si>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</si>
  <si>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</si>
  <si>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</si>
  <si>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</si>
  <si>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</si>
  <si>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</si>
  <si>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</si>
  <si>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</si>
  <si>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</si>
  <si>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</si>
  <si>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</si>
  <si>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</si>
  <si>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</si>
  <si>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</si>
  <si>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</si>
  <si>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</si>
  <si>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</si>
  <si>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</si>
  <si>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</si>
  <si>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</si>
  <si>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</si>
  <si>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</si>
  <si>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</si>
  <si>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</si>
  <si>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</si>
  <si>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</si>
  <si>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</si>
  <si>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</si>
  <si>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</si>
  <si>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</si>
  <si>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</si>
  <si>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</si>
  <si>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</si>
  <si>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</si>
  <si>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</si>
  <si>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</si>
  <si>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</si>
  <si>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</si>
  <si>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</si>
  <si>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</si>
  <si>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</si>
  <si>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</si>
  <si>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</si>
  <si>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</si>
  <si>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</si>
  <si>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</si>
  <si>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</si>
  <si>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</si>
  <si>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</si>
  <si>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</si>
  <si>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</si>
  <si>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</si>
  <si>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</si>
  <si>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</si>
  <si>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</si>
  <si>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</si>
  <si>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</si>
  <si>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</si>
  <si>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</si>
  <si>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</si>
  <si>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</si>
  <si>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</si>
  <si>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</si>
  <si>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</si>
  <si>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</si>
  <si>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</si>
  <si>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</si>
  <si>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</si>
  <si>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</si>
  <si>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</si>
  <si>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</si>
  <si>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</si>
  <si>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</si>
  <si>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</si>
  <si>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</si>
  <si>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</si>
  <si>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</si>
  <si>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</si>
  <si>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</si>
  <si>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</si>
  <si>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</si>
  <si>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</si>
  <si>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</si>
  <si>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</si>
  <si>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</si>
  <si>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</si>
  <si>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</si>
  <si>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</si>
  <si>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</si>
  <si>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</si>
  <si>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</si>
  <si>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</si>
  <si>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</si>
  <si>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</si>
  <si>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</si>
  <si>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</si>
  <si>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</si>
  <si>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</si>
  <si>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</si>
  <si>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</si>
  <si>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</si>
  <si>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</si>
  <si>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</si>
  <si>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</si>
  <si>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</si>
  <si>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</si>
  <si>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</si>
  <si>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</si>
  <si>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</si>
  <si>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</si>
  <si>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</si>
  <si>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</si>
  <si>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</si>
  <si>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</si>
  <si>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</si>
  <si>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</si>
  <si>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</si>
  <si>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</si>
  <si>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</si>
  <si>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</si>
  <si>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</si>
  <si>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</si>
  <si>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</si>
  <si>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</si>
  <si>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</si>
  <si>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</si>
  <si>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</si>
  <si>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</si>
  <si>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</si>
  <si>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</si>
  <si>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</si>
  <si>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</si>
  <si>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</si>
  <si>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</si>
  <si>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</si>
  <si>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</si>
  <si>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</si>
  <si>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</si>
  <si>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</si>
  <si>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</si>
  <si>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</si>
  <si>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</si>
  <si>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</si>
  <si>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</si>
  <si>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</si>
  <si>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</si>
  <si>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</si>
  <si>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</si>
  <si>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</si>
  <si>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</si>
  <si>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</si>
  <si>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</si>
  <si>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</si>
  <si>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</si>
  <si>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</si>
  <si>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</si>
  <si>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</si>
  <si>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</si>
  <si>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</si>
  <si>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</si>
  <si>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</si>
  <si>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</si>
  <si>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</si>
  <si>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</si>
  <si>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</si>
  <si>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</si>
  <si>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</si>
  <si>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</si>
  <si>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</si>
  <si>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</si>
  <si>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</si>
  <si>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</si>
  <si>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</si>
  <si>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</si>
  <si>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</si>
  <si>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</si>
  <si>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</si>
  <si>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</si>
  <si>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</si>
  <si>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</si>
  <si>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</si>
  <si>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</si>
  <si>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</si>
  <si>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</si>
  <si>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</si>
  <si>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</si>
  <si>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</si>
  <si>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</si>
  <si>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</si>
  <si>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</si>
  <si>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</si>
  <si>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</si>
  <si>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</si>
  <si>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</si>
  <si>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</si>
  <si>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</si>
  <si>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</si>
  <si>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</si>
  <si>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</si>
  <si>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</si>
  <si>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</si>
  <si>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</si>
  <si>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</si>
  <si>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</si>
  <si>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</si>
  <si>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</si>
  <si>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</si>
  <si>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</si>
  <si>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</si>
  <si>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</si>
  <si>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</si>
  <si>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</si>
  <si>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</si>
  <si>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</si>
  <si>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</si>
  <si>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</si>
  <si>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</si>
  <si>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</si>
  <si>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</si>
  <si>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</si>
  <si>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</si>
  <si>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</si>
  <si>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</si>
  <si>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</si>
  <si>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</si>
  <si>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</si>
  <si>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</si>
  <si>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</si>
  <si>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</si>
  <si>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</si>
  <si>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</si>
  <si>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</si>
  <si>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</si>
  <si>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</si>
  <si>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</si>
  <si>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</si>
  <si>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</si>
  <si>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</si>
  <si>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</si>
  <si>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</si>
  <si>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</si>
  <si>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</si>
  <si>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</si>
  <si>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</si>
  <si>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</si>
  <si>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</si>
  <si>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</si>
  <si>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</si>
  <si>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</si>
  <si>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</si>
  <si>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</si>
  <si>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</si>
  <si>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</si>
  <si>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</si>
  <si>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</si>
  <si>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</si>
  <si>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</si>
  <si>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</si>
  <si>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</si>
  <si>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</si>
  <si>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</si>
  <si>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</si>
  <si>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</si>
  <si>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</si>
  <si>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</si>
  <si>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</si>
  <si>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</si>
  <si>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</si>
  <si>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</si>
  <si>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</si>
  <si>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</si>
  <si>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</si>
  <si>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</si>
  <si>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</si>
  <si>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</si>
  <si>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</si>
  <si>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</si>
  <si>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</si>
  <si>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</si>
  <si>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</si>
  <si>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</si>
  <si>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</si>
  <si>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</si>
  <si>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</si>
  <si>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</si>
  <si>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</si>
  <si>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</si>
  <si>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</si>
  <si>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</si>
  <si>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</si>
  <si>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</si>
  <si>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</si>
  <si>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</si>
  <si>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</si>
  <si>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</si>
  <si>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</si>
  <si>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</si>
  <si>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</si>
  <si>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</si>
  <si>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</si>
  <si>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</si>
  <si>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</si>
  <si>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</si>
  <si>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</si>
  <si>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</si>
  <si>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</si>
  <si>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</si>
  <si>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</si>
  <si>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</si>
  <si>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</si>
  <si>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</si>
  <si>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</si>
  <si>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</si>
  <si>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</si>
  <si>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</si>
  <si>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</si>
  <si>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</si>
  <si>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</si>
  <si>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</si>
  <si>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</si>
  <si>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</si>
  <si>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</si>
  <si>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</si>
  <si>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</si>
  <si>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</si>
  <si>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</si>
  <si>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</si>
  <si>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</si>
  <si>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</si>
  <si>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</si>
  <si>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</si>
  <si>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</si>
  <si>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</si>
  <si>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</si>
  <si>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</si>
  <si>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</si>
  <si>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</si>
  <si>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</si>
  <si>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</si>
  <si>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</si>
  <si>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</si>
  <si>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</si>
  <si>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</si>
  <si>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</si>
  <si>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</si>
  <si>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</si>
  <si>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</si>
  <si>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</si>
  <si>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</si>
  <si>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</si>
  <si>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</si>
  <si>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</si>
  <si>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</si>
  <si>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</si>
  <si>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</si>
  <si>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</si>
  <si>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</si>
  <si>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</si>
  <si>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</si>
  <si>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</si>
  <si>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</si>
  <si>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</si>
  <si>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</si>
  <si>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</si>
  <si>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</si>
  <si>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</si>
  <si>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</si>
  <si>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</si>
  <si>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</si>
  <si>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</si>
  <si>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</si>
  <si>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</si>
  <si>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</si>
  <si>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</si>
  <si>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</si>
  <si>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</si>
  <si>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</si>
  <si>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</si>
  <si>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</si>
  <si>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</si>
  <si>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</si>
  <si>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</si>
  <si>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</si>
  <si>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</si>
  <si>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</si>
  <si>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</si>
  <si>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</si>
  <si>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</si>
  <si>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</si>
  <si>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</si>
  <si>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</si>
  <si>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</si>
  <si>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</si>
  <si>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</si>
  <si>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</si>
  <si>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</si>
  <si>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</si>
  <si>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</si>
  <si>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</si>
  <si>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</si>
  <si>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</si>
  <si>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</si>
  <si>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</si>
  <si>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</si>
  <si>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</si>
  <si>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</si>
  <si>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</si>
  <si>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</si>
  <si>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</si>
  <si>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</si>
  <si>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</si>
  <si>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</si>
  <si>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</si>
  <si>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</si>
  <si>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</si>
  <si>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</si>
  <si>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</si>
  <si>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</si>
  <si>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</si>
  <si>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</si>
  <si>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</si>
  <si>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</si>
  <si>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</si>
  <si>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</si>
  <si>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</si>
  <si>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</si>
  <si>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</si>
  <si>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</si>
  <si>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</si>
  <si>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</si>
  <si>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</si>
  <si>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</si>
  <si>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</si>
  <si>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</si>
  <si>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</si>
  <si>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</si>
  <si>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</si>
  <si>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</si>
  <si>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</si>
  <si>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</si>
  <si>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</si>
  <si>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</si>
  <si>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</si>
  <si>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</si>
  <si>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</si>
  <si>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</si>
  <si>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</si>
  <si>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</si>
  <si>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</si>
  <si>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</si>
  <si>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</si>
  <si>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</si>
  <si>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</si>
  <si>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</si>
  <si>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</si>
  <si>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</si>
  <si>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</si>
  <si>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</si>
  <si>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</si>
  <si>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</si>
  <si>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</si>
  <si>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</si>
  <si>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</si>
  <si>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</si>
  <si>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</si>
  <si>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</si>
  <si>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</si>
  <si>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</si>
  <si>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</si>
  <si>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</si>
  <si>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</si>
  <si>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</si>
  <si>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</si>
  <si>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</si>
  <si>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</si>
  <si>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</si>
  <si>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</si>
  <si>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</si>
  <si>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</si>
  <si>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</si>
  <si>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</si>
  <si>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</si>
  <si>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</si>
  <si>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</si>
  <si>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</si>
  <si>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</si>
  <si>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</si>
  <si>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</si>
  <si>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</si>
  <si>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</si>
  <si>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</si>
  <si>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</si>
  <si>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</si>
  <si>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</si>
  <si>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</si>
  <si>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</si>
  <si>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</si>
  <si>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</si>
  <si>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</si>
  <si>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</si>
  <si>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</si>
  <si>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</si>
  <si>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</si>
  <si>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</si>
  <si>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</si>
  <si>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</si>
  <si>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</si>
  <si>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JARDIN COMUNITARIO</t>
  </si>
  <si>
    <t>ÍTEM</t>
  </si>
  <si>
    <t>DESCRIPCIÓN</t>
  </si>
  <si>
    <t>DILIGENCIAMIENTO INFORMACIÓN GENERAL</t>
  </si>
  <si>
    <t>1. Información de la Institución</t>
  </si>
  <si>
    <t>Nombre de la Institución</t>
  </si>
  <si>
    <t xml:space="preserve">Registre el nombre de la institución </t>
  </si>
  <si>
    <t>NIT</t>
  </si>
  <si>
    <t>Registre el Número de Identificación Tributaria -NIT- de la institución exactamente como aparece en la Registro Único Tributario RUT</t>
  </si>
  <si>
    <t>Dirección de la Sede Administrativa</t>
  </si>
  <si>
    <t>Registre la dirección de la sede administrativa de la institución.</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</si>
  <si>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</si>
  <si>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</si>
  <si>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</si>
  <si>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t>
  </si>
  <si>
    <t>Municipio o Ciudad de la sede administrativa</t>
  </si>
  <si>
    <t xml:space="preserve">Seleccione de lista desplegable el municipio de la sede administrativa de la institución. </t>
  </si>
  <si>
    <t>Número de Personería Jurídica</t>
  </si>
  <si>
    <t>Registre el número de personería jurídica de la institución.</t>
  </si>
  <si>
    <t>Entidad que otorgó la Personería Jurídica</t>
  </si>
  <si>
    <t>Registre el nombre de la entidad que expidió la Personería Jurídica.</t>
  </si>
  <si>
    <t>Nombre y Apellidos del Representante Legal</t>
  </si>
  <si>
    <t>Registre nombres y apellidos completos del representante legal.</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</si>
  <si>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</si>
  <si>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</si>
  <si>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</si>
  <si>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</si>
  <si>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</si>
  <si>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</si>
  <si>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de Servicio</t>
  </si>
  <si>
    <t>1.1. SEDE / UNIDAD DE SERVICIO</t>
  </si>
  <si>
    <r>
      <t xml:space="preserve">Cambie la </t>
    </r>
    <r>
      <rPr>
        <sz val="11"/>
        <color rgb="FFFF0000"/>
        <rFont val="Aptos Narrow"/>
        <family val="2"/>
        <scheme val="minor"/>
      </rPr>
      <t xml:space="preserve">X </t>
    </r>
    <r>
      <rPr>
        <sz val="11"/>
        <rFont val="Aptos Narrow"/>
        <family val="2"/>
        <scheme val="minor"/>
      </rPr>
      <t xml:space="preserve">por el </t>
    </r>
    <r>
      <rPr>
        <sz val="11"/>
        <color theme="1"/>
        <rFont val="Aptos Narrow"/>
        <family val="2"/>
        <scheme val="minor"/>
      </rPr>
      <t xml:space="preserve">número de Unidad de Servicio asignada de acuerdo a la designación realizada por el o la coordinador (a) o el o la líder del Grupo de Inspección y Vigilancia. </t>
    </r>
  </si>
  <si>
    <t>Nombre de la Unidad de Servicio y/o Jardin Comunitario</t>
  </si>
  <si>
    <t>Registre el nombre de la Institución.</t>
  </si>
  <si>
    <t>Zona urbana o rural</t>
  </si>
  <si>
    <t>Registre la zona.</t>
  </si>
  <si>
    <t>Departamento de la sede de la Unidad de Servicio</t>
  </si>
  <si>
    <t>Seleccione de lista desplegable el departamento de la sede de Servicio de la institución.</t>
  </si>
  <si>
    <t>Municipio o Ciudad de la sede de la Unidad de Servicio</t>
  </si>
  <si>
    <t>Seleccione de lista desplegable el municipio de la sede de la Unidad de Servicio de la institución.</t>
  </si>
  <si>
    <t>Dirección de la Sede / Unidad de Servicio</t>
  </si>
  <si>
    <t>Registre la dirección de la sede de la Unidad de Servicio de la institución.</t>
  </si>
  <si>
    <t>Registre el número de teléfono o célular que el representante legal indica como número de contacto de la unidad de Servicio.</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</si>
  <si>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</si>
  <si>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</si>
  <si>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</si>
  <si>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inmuble indique personas naturales o jurídicas que participan. Ejemplo: en el comodato participa la Institución y la Gobernación de Cundinamarca, cuando se trate del Instituto Colombiano de Bienestar Familiar solo coloque ICBF.</t>
  </si>
  <si>
    <t>Cupos asignados a la Sede (Unidad de Servicio)</t>
  </si>
  <si>
    <t>Registre el número de cupos asignados.</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</si>
  <si>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</si>
  <si>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</si>
  <si>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</si>
  <si>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</si>
  <si>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</si>
  <si>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</si>
  <si>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</si>
  <si>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</si>
  <si>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</si>
  <si>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</si>
  <si>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</si>
  <si>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</si>
  <si>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</si>
  <si>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</si>
  <si>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</si>
  <si>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</si>
  <si>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</si>
  <si>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</si>
  <si>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</si>
  <si>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</si>
  <si>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</si>
  <si>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</si>
  <si>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</si>
  <si>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</si>
  <si>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</si>
  <si>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</si>
  <si>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 atendida</t>
  </si>
  <si>
    <t>Seleccione la población encontrada al momento de la visita, puede elegir más de una opción de acuerdo con lo encontrado.
El Jardin Comunitario está dirigido a niñas y niños de primera infancia, niñas y niños del rango de dieciocho (18) meses a cuatro (4) años, once (11) meses y veintinueve (29) días de edad. 
Si identifica que en el servicio se atienden niñas o niños desde los 6 meses y hasta los cinco (5) años, once (11) meses veintinueve (29) días de edad, siempre y cuando no haya oferta de educación preescolar, específicamente de grado de transición.  Estos casos requieren aprobación del Comité Técnico Operativo, registre en el campo "observación" los datos de fecha y No. de esta acta o en caso de no contar con ella escriba :"No se tiene".</t>
  </si>
  <si>
    <t>Modalidad</t>
  </si>
  <si>
    <t>Indique la modalidad de servicio.</t>
  </si>
  <si>
    <t>Servicio</t>
  </si>
  <si>
    <t>Indique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</si>
  <si>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</si>
  <si>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</si>
  <si>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</si>
  <si>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</si>
  <si>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</si>
  <si>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</si>
  <si>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</si>
  <si>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</si>
  <si>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</si>
  <si>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</si>
  <si>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</si>
  <si>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</si>
  <si>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</si>
  <si>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</si>
  <si>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</si>
  <si>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</si>
  <si>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</si>
  <si>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</si>
  <si>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</si>
  <si>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</si>
  <si>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</si>
  <si>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
Los Hogares Comunitarios de Bienestar Familiar - HCB opera bajo una estructura básica compuesta de diez (10) a trece (13) niñas y niños, según la demanda o necesidad de cada territorio y por una madre o padre comunitario quien lidera el servicio.</t>
  </si>
  <si>
    <t>DILIGENCIAMIENTO DE LOS COMPONENTES</t>
  </si>
  <si>
    <t>Responsable del Registro</t>
  </si>
  <si>
    <t>Rol responsable del diligenciamiento del verificable:</t>
  </si>
  <si>
    <t>ING / ARQ: Ingeniero (a) o Arquitecto (a)</t>
  </si>
  <si>
    <t>ND / ING AL: Nutricionista Dietista o Ingeniero (a) de Alimentos</t>
  </si>
  <si>
    <t xml:space="preserve">PSIC / TS / PEDAG / LIC /ADMIN: Psicologo (a) o Trabajador (a) Social o Pedagogo (a) o Licenciado en Educación Especial (a) </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</si>
  <si>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</si>
  <si>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</si>
  <si>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</si>
  <si>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</si>
  <si>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</si>
  <si>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</si>
  <si>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</si>
  <si>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Diligencimiento Componente Ambientes Educativos y Protectores</t>
  </si>
  <si>
    <t>2.4 Cumple condiciones de seguridad con relación a los elementos de la infraestructura. (Línea 2. Condiciones de infraestructura.)</t>
  </si>
  <si>
    <t>Para las construcciones tradicionales de las comunidades étnicas, se tendrán en cuenta las condiciones de seguridad acordadas con la comunidad, siempre que estas no pongan en riesgo la vida e integridad de las niñas y los niños, y hayan sido aprobadas por el comité técnico operativo.</t>
  </si>
  <si>
    <t>2.5 Garantiza la comodidad en los espacios donde se realiza la prestación del servicio. (Línea 2. Condiciones de infraestructura.)</t>
  </si>
  <si>
    <t>Las situaciones o condiciones excepcionales de infraestructura en las que se presta el servicio deberán ser analizadas y avaladas por el supervisor de contrato en el primer comité técnico operativo; se debe contar con una justificación que soporte que la condición de la infraestructura no representa riesgos para la primera infancia.</t>
  </si>
  <si>
    <t xml:space="preserve">2.6 Se garantizan espacios accesibles para la adecuada prestación del servicio. (Línea 2. Condiciones de infraestructura.)
</t>
  </si>
  <si>
    <t>Es importante tener en cuenta que los espacios sean pensados o adecuados de acuerdo con los principios del diseño universal, los cuales se basan en el diseño de espacios para ser usados por todas las personas, al máximo posible, sin adaptaciones o necesidad de un diseño especializado.</t>
  </si>
  <si>
    <t xml:space="preserve">2.10 Cuenta con un inmueble que cumple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t>
  </si>
  <si>
    <t>Diligencimiento Componente Familia, Comunidades y Redes</t>
  </si>
  <si>
    <t xml:space="preserve">4.2.5 Cuenta con la socialización al talento humano del "Protocolo de actuaciones ante alertas de amenazas, vulneración o inobservancia de derechos en los servicios de atención a la Primera Infancia del ICBF" y el "Lineamiento técnico para la prevención de las violencias contra niñas, niños en primera infancia" o documentos que los modifique o sustituya. 
4.2.9  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</si>
  <si>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Para la verificación de este item tenga en cuenta las cualificaciones del Talento Humano, para lo cual podrá indagar con el profesional del equipo de visita responsable de la revisión del componente de Talento Humano. Los resultados de este ítem debe guardar coherencia con los verificables 8.4.1 y 8.4.2.</t>
  </si>
  <si>
    <t>Diligencimiento Componente Administrativo y de Gestión</t>
  </si>
  <si>
    <t>6.1.2 En observación de la atención y dialogo con los padres de familia se identifica que se presta el servicio ocho (8) horas diarias, cinco (5) días a la semana</t>
  </si>
  <si>
    <t>Para la verificación de este item indague con el profesional del Proceso Pedagógico sobre los acuerdos del pacto de convivencia.</t>
  </si>
  <si>
    <t>6.4.1 Cuentan los niños y niñas con la totalidad de los documentos requeridos según la muestra seleccionada y están disponibles para consulta.</t>
  </si>
  <si>
    <t>Para la verificación de este item tenga en cuenta el "Anexo 1. Documentos Inscripción"</t>
  </si>
  <si>
    <t xml:space="preserve">6.4.2 Cuentan con la documentación requerida para los niñas y niños en proceso migratorio.  </t>
  </si>
  <si>
    <t>Para la verificación de este item tenga en cuenta la "Anexo 1. Documentos Inscripción", lo relacionado con lo indicado para "Niños y Niñas en proceso Migratorio"</t>
  </si>
  <si>
    <t>Diligencimiento Componente Talento Humano</t>
  </si>
  <si>
    <t xml:space="preserve">8.1.2 El personal interdisciplinario cumple con los requisitos de formación académica y experiencia profesional establecidos para ejercer los cargos definidos para el servicio. </t>
  </si>
  <si>
    <t>Para la verificación de este item utilice la "Tabla 3 de Talento Humano", teniendo en cuenta la Estructura Operativa para el servicio.</t>
  </si>
  <si>
    <t>8.1.3 Las madres o padres comunitarios cumplen con los perfiles y requisitos establecidos para ejercer el cargo contemplados para el servicio.</t>
  </si>
  <si>
    <t>Para la verificación de este item utilice el "Anexo 2" Requisitos de la Madre o padre comunitario.</t>
  </si>
  <si>
    <t>8.2.1 Cuenta con archivos físicos o digitales con la documentación de todo el talento humano que se contrate para hacer parte del servicio</t>
  </si>
  <si>
    <t>Para la verificación de este item utilice la "Tabla 3 de Talento Humano".</t>
  </si>
  <si>
    <t xml:space="preserve">8.4.1 Se cuenta con un plan de cualificación del talento humano, el cual debe estar estructurado a más tardar en el tercer (3) mes del inicio de la atención.
8.4.2 Cuenta con los soportes de implementación del plan de cualificación tales como actas con el listado de asistencia, contemplando las temáticas mínimas establecidas en el  el Anexo Temáticas para cualificación del talento humano vinculado a los servicios de educación inicial en el marco de la atención integral o documento que lo modifique o sustituya. </t>
  </si>
  <si>
    <t>Verificar las temática del "Protocolo de Actuaciones ante Alertas de Amenazas, Vulneración o Inobservancia de Derechos en los Servicios de Atención a la Primera Infancia del ICBF" y el "Lineamiento Técnico para la Prevención de las Violencias contra Niñas, Niños en Primera Infancia". El resultado de este ítem, debe guardar coherencia con los verificables 4.2.5 y 4.2.9.</t>
  </si>
  <si>
    <t xml:space="preserve">Diligencimiento Tabla 1 Areas </t>
  </si>
  <si>
    <t>Espacios Pedagógicos y cantidad de baños</t>
  </si>
  <si>
    <t>Registrar la medida de los espacios pedagógicos y cantidad de niños por cada espacio y unidades sanitarias encontradas de acuerdo a los niños atendidos y las observaciones a que haya lugar.</t>
  </si>
  <si>
    <t>Diligencimiento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</si>
  <si>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</si>
  <si>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</si>
  <si>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</si>
  <si>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</si>
  <si>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</si>
  <si>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</si>
  <si>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RESPONSABLE DEL REGISTRO</t>
  </si>
  <si>
    <t xml:space="preserve">No. </t>
  </si>
  <si>
    <t xml:space="preserve">CONDICIONES DE CALIDAD Y VERIFICABLES </t>
  </si>
  <si>
    <t>SELECCIONE LA OPCIÓN (CUMPLE, NO CUMPLE, NO APLICA)</t>
  </si>
  <si>
    <t>SITUACIÓN ENCONTRADA</t>
  </si>
  <si>
    <t xml:space="preserve">NORMATIVIDAD </t>
  </si>
  <si>
    <t>2.1</t>
  </si>
  <si>
    <t>ING / ARQ</t>
  </si>
  <si>
    <t>2.1.1</t>
  </si>
  <si>
    <t>2.2</t>
  </si>
  <si>
    <t>2.2.1</t>
  </si>
  <si>
    <t>2.3</t>
  </si>
  <si>
    <t>2.3.1</t>
  </si>
  <si>
    <t>2.4</t>
  </si>
  <si>
    <t>2.4.1</t>
  </si>
  <si>
    <t>2.5</t>
  </si>
  <si>
    <t>2.5.1</t>
  </si>
  <si>
    <t>2.6</t>
  </si>
  <si>
    <t>2.6.1</t>
  </si>
  <si>
    <t>2.6.2</t>
  </si>
  <si>
    <t>2.7</t>
  </si>
  <si>
    <t>2.7.1</t>
  </si>
  <si>
    <t>2.7.2</t>
  </si>
  <si>
    <t>2.8</t>
  </si>
  <si>
    <t>2.8.1</t>
  </si>
  <si>
    <t>Cantidad de Condiciones que CUMPLE</t>
  </si>
  <si>
    <t>Cantidad de Condiciones que NO CUMPLE CONDICIÓN</t>
  </si>
  <si>
    <t>Cantidad de Condiciones que NO APLICA</t>
  </si>
  <si>
    <t xml:space="preserve">1. INFORMACIÓN DE LA INSTITUCIÓN </t>
  </si>
  <si>
    <t xml:space="preserve">Nombre de la Institución </t>
  </si>
  <si>
    <t>2. SEDE / UNIDAD DE SERVICIO</t>
  </si>
  <si>
    <t>Nombre de la Sede de la Unidad de Servicio</t>
  </si>
  <si>
    <t>zona urbana o rural</t>
  </si>
  <si>
    <t>Seleccione el estado de tenencia del inmueble:</t>
  </si>
  <si>
    <t>Capacidad Instalada</t>
  </si>
  <si>
    <t>Cupos asignados a la Sede</t>
  </si>
  <si>
    <t>3. INFORMACIÓN GENERAL DE LA VISITA</t>
  </si>
  <si>
    <t>Fecha de finalización Visita</t>
  </si>
  <si>
    <t>Número de auto de la visita</t>
  </si>
  <si>
    <t>Número de bitácora</t>
  </si>
  <si>
    <t>PROMOCIÓN Y PREVENCIÓN</t>
  </si>
  <si>
    <t>PRIMERA INFANCIA</t>
  </si>
  <si>
    <t>Población Encontrada</t>
  </si>
  <si>
    <t>Tabla de Rangos de Edad:</t>
  </si>
  <si>
    <t>Marca la casilla encontrada</t>
  </si>
  <si>
    <t>Rango de Edad</t>
  </si>
  <si>
    <r>
      <rPr>
        <b/>
        <sz val="11"/>
        <color theme="1"/>
        <rFont val="Arial"/>
        <family val="2"/>
      </rPr>
      <t>OBSERVACIONES</t>
    </r>
    <r>
      <rPr>
        <sz val="11"/>
        <color theme="1"/>
        <rFont val="Arial"/>
        <family val="2"/>
      </rPr>
      <t xml:space="preserve">:   </t>
    </r>
  </si>
  <si>
    <t>Gestantes</t>
  </si>
  <si>
    <t>0 - 3 meses</t>
  </si>
  <si>
    <t>3 - 6 meses</t>
  </si>
  <si>
    <t>6 meses - 4 años, 11 meses y 29 días</t>
  </si>
  <si>
    <t>5 años - 5 años, 11 meses y 29 días</t>
  </si>
  <si>
    <t>Otro</t>
  </si>
  <si>
    <t>FAMILIAR Y COMUNITARIO</t>
  </si>
  <si>
    <t>JARDIN COMUNITARIO</t>
  </si>
  <si>
    <t>4. INFORMACIÓN DEL CONTRATO</t>
  </si>
  <si>
    <t>Regional 1</t>
  </si>
  <si>
    <t>Regional 2</t>
  </si>
  <si>
    <t>CONT / ADM / ECON</t>
  </si>
  <si>
    <t>5.3.1</t>
  </si>
  <si>
    <t>5.3.2</t>
  </si>
  <si>
    <t>5.3.3</t>
  </si>
  <si>
    <t>5.4.1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</si>
  <si>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</si>
  <si>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5.4.2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</si>
  <si>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</si>
  <si>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5.5.1</t>
  </si>
  <si>
    <t>5.5.2</t>
  </si>
  <si>
    <t>5.5.3</t>
  </si>
  <si>
    <t>Lleva la contabilidad desagregada por centro de costos.</t>
  </si>
  <si>
    <t>6.2.1</t>
  </si>
  <si>
    <t>6.2.2</t>
  </si>
  <si>
    <t>6.2.3</t>
  </si>
  <si>
    <t>6.2.4</t>
  </si>
  <si>
    <t>6.2.5</t>
  </si>
  <si>
    <t>6.3.1</t>
  </si>
  <si>
    <t>Portada</t>
  </si>
  <si>
    <t>2. COMPONENTE AMBIENTES EDUCATIVOS Y PROTECTORES</t>
  </si>
  <si>
    <t>Cuenta con espacios y/o infraestructuras de atención ubicados fuera de zonas de riesgo no mitigable por causas naturales o humanas de acuerdo con la normatividad técnica vigente. (Estándar 34)</t>
  </si>
  <si>
    <t>GUÍA OPERATIVA DEL SERVICIO JARDÍN COMUNITARIO [GO4.MT2.PP] Versión 2 del 26/12/2025
3.1.5 Componente de ambientes educativos y protectores 
Estándar 34. Pág. 81 - 82.</t>
  </si>
  <si>
    <r>
      <rPr>
        <sz val="11"/>
        <color rgb="FF000000"/>
        <rFont val="Arial"/>
        <family val="2"/>
      </rPr>
      <t xml:space="preserve">Cuenta con concepto técnico expedido por la Oficina de Planeación Municipal o entidad competente, que confirme lo siguiente:
a. El espacio o infraestructura donde se presta la atención está ubicado fuera de zonas de riesgo no mitigable por fenómenos naturales, socio-naturales o antropogénicos no intencionales (ej.: inundación, remoción en masa, entornos contaminantes, redes de alta tensión, vías de alto tráfico, rondas hídricas, rellenos sanitarios, botaderos a cielo abierto, entre otros.
b. Si no se cuenta con concepto técnico o certificación, debe haber evidencia de gestiones para obtenerlo.
c. Si no se obtiene en un plazo máximo de 3 meses desde el inicio del contrato, se debe reiterar la solicitud cada 3 meses hasta su obtención.
</t>
    </r>
    <r>
      <rPr>
        <b/>
        <sz val="11"/>
        <color rgb="FF000000"/>
        <rFont val="Arial"/>
        <family val="2"/>
      </rPr>
      <t xml:space="preserve">Nota 1: </t>
    </r>
    <r>
      <rPr>
        <sz val="11"/>
        <color rgb="FF000000"/>
        <rFont val="Arial"/>
        <family val="2"/>
      </rPr>
      <t>Si el concepto técnico indica riesgo no mitigable, muy alto o inminente debe existir notificación inmediata al supervisor del contrato y definición de acciones en comité técnico operativo extraordinario.</t>
    </r>
  </si>
  <si>
    <t xml:space="preserve"> Cuenta con concepto de uso del suelo permitido o compatible para jardín infantil o centro de desarrollo infantil o institución educativa.  (Estándar 35)</t>
  </si>
  <si>
    <t xml:space="preserve">Cuenta para inmuebles construidos a partir del año 2011, con licencia de construcción expedida para su funcionamiento. En caso de inmuebles construidos antes del 2011, cuenta con un certificado expedido por la secretaria de planeación de la entidad territorial o quien haga sus veces, que evidencie que la infraestructura es apta para su funcionamiento.(Estándar 36) </t>
  </si>
  <si>
    <t>GUÍA OPERATIVA DEL SERVICIO JARDÍN COMUNITARIO [GO4.MT2.PP] Versión 2 del 26/12/2025
3.1.5 Componente de ambientes educativos y protectores 
Estándar 36. Pág. 83 - 85.</t>
  </si>
  <si>
    <r>
      <rPr>
        <sz val="11"/>
        <color rgb="FF000000"/>
        <rFont val="Arial"/>
        <family val="2"/>
      </rPr>
      <t xml:space="preserve">Cuenta con licencia de construcción expedida por la autoridad competente (curaduría urbana, oficina de planeación municipal o quien haga sus veces), y el uso del suelo corresponde al servicio, para inmuebles construidos a partir del año 2011. 
</t>
    </r>
    <r>
      <rPr>
        <b/>
        <sz val="11"/>
        <color rgb="FF000000"/>
        <rFont val="Arial"/>
        <family val="2"/>
      </rPr>
      <t>Nota 1:</t>
    </r>
    <r>
      <rPr>
        <sz val="11"/>
        <color rgb="FF000000"/>
        <rFont val="Arial"/>
        <family val="2"/>
      </rPr>
      <t xml:space="preserve"> Para la verificación, tener en cuenta las modalidades por las que se debe solicitar la Licencia de Construcción.
</t>
    </r>
    <r>
      <rPr>
        <b/>
        <sz val="11"/>
        <color rgb="FF000000"/>
        <rFont val="Arial"/>
        <family val="2"/>
      </rPr>
      <t>Nota 2:</t>
    </r>
    <r>
      <rPr>
        <sz val="11"/>
        <color rgb="FF000000"/>
        <rFont val="Arial"/>
        <family val="2"/>
      </rPr>
      <t xml:space="preserve"> En caso de no contar con la licencia, para inmuebles construidos a partir del año 2011, se debe evidenciar la existencia de soportes del trámite ante la autoridad competente, mínimo en el último año.</t>
    </r>
  </si>
  <si>
    <t>2.3.2</t>
  </si>
  <si>
    <r>
      <rPr>
        <sz val="11"/>
        <color rgb="FF000000"/>
        <rFont val="Arial"/>
        <family val="2"/>
      </rPr>
      <t xml:space="preserve">Cuenta con uno (1) de los siguientes documentos para los inmuebles construidos antes del año 2011:
a. Certificado expedido por la Secretaría de Planeación de la entidad territorial o quien haga sus veces, que especifique que las condiciones de la construcción son aptas para su funcionamiento.
b. Concepto técnico emitido por ingeniero civil o arquitecto con matrícula profesional, en el que se indique si la infraestructura cumple con las normas urbanísticas y de seguridad para el funcionamiento del servicio.
</t>
    </r>
    <r>
      <rPr>
        <b/>
        <sz val="11"/>
        <color rgb="FF000000"/>
        <rFont val="Arial"/>
        <family val="2"/>
      </rPr>
      <t>Nota 1:</t>
    </r>
    <r>
      <rPr>
        <sz val="11"/>
        <color rgb="FF000000"/>
        <rFont val="Arial"/>
        <family val="2"/>
      </rPr>
      <t xml:space="preserve"> Este certificado se tramita una sola vez no es necesaria su actualización cada vigencia a menos que, la Unidad de Servicio cambie de predio.
</t>
    </r>
    <r>
      <rPr>
        <b/>
        <sz val="11"/>
        <color rgb="FF000000"/>
        <rFont val="Arial"/>
        <family val="2"/>
      </rPr>
      <t xml:space="preserve">Nota 2: </t>
    </r>
    <r>
      <rPr>
        <sz val="11"/>
        <color rgb="FF000000"/>
        <rFont val="Arial"/>
        <family val="2"/>
      </rPr>
      <t>En los casos en que el concepto sea negativo, la Unidad de Servicio deberá reubicarse en un plazo no mayor a seis (6) meses.</t>
    </r>
  </si>
  <si>
    <t>2.3.3</t>
  </si>
  <si>
    <r>
      <t xml:space="preserve">Para el caso de territorios indígenas, la Unidad de Servicio cuenta con permiso escrito de la comunidad y autoridad indígena respectiva para el uso y construcción, y dispone de soportes que evidencien la obtención de la licencia de construcción, permiso ante autoridades indígenas o reconocimiento de construcción, tales como:
a. Estudios y diseños arquitectónicos o técnicos (estructurales, hidráulicos y/o eléctricos), estudio de vulnerabilidad sísmica y/o reforzamiento estructural.
b. Radicación de la solicitud de Licencia de Construcción o de reconocimiento ante la oficina de planeación, curaduría urbana o autoridad municipal/distrital competente, realizada por el propietario del inmueble.
c. Respuesta con observaciones a la solicitud de Licencia de Construcción expedida por la autoridad competente.
d. Respuesta a las observaciones firmada por el propietario del inmueble, debidamente radicada ante la autoridad competente.
e.Certificado de que la Licencia de Construcción está en trámite, expedido por la autoridad competente.
f. Comunicación radicada ante la Autoridad Indígena solicitando permiso de construcción.
</t>
    </r>
    <r>
      <rPr>
        <b/>
        <sz val="11"/>
        <color theme="1"/>
        <rFont val="Arial"/>
        <family val="2"/>
      </rPr>
      <t>Nota</t>
    </r>
    <r>
      <rPr>
        <sz val="11"/>
        <color theme="1"/>
        <rFont val="Arial"/>
        <family val="2"/>
      </rPr>
      <t>: Estos documentos deben tener fecha inferior a cuatro (4) meses al momento de la verificación.</t>
    </r>
  </si>
  <si>
    <t>Documenta e implementa un plan para la gestión de riesgos de accidentes o situaciones que afecten la vida o integridad de las niñas, los niños y mujeres gestantes.. (Estándar 41)</t>
  </si>
  <si>
    <t xml:space="preserve">GUÍA OPERATIVA DEL SERVICIO JARDÍN COMUNITARIO [GO4.MT2.PP] Versión 2 del 26/12/2025
3.1.5 Componente de ambientes educativos y protectores 
Estándar 41. Pág. 92 - 94
</t>
  </si>
  <si>
    <r>
      <t xml:space="preserve">Cuenta con Plan de Gestión de Riesgos de Accidentes documentado e implementado, formulado a partir del primer mes de atención en la Unidad de Servicio, que:
a. Responde al contexto de la Unidad de Servicio y a las particularidades de la comunidad.
b. Sigue las orientaciones definidas en la Guía Orientadora para la Gestión del Riesgo en la Primera Infancia o el documento que la modifique o sustituya.
c. Contiene como mínimo:
*Identificación de factores de riesgo de accidentes.
*Acciones de reducción de riesgos (prevención y mitigación).
*Procedimiento para la respuesta ante la ocurrencia de un accidente.
*Acciones para la recuperación física y psicológica de las personas afectadas.
*Procedimiento para salidas y desplazamientos de niñas y niños fuera de las instalaciones.
*Procedimiento para el suministro de medicamentos prescritos.
*Procedimiento para actuar en caso de extravío y muerte.
*Procedimiento para el ingreso de niñas y niños a la Unidad de Servicio.
*Procedimiento para el ingreso de personal ajeno a la Unidad de Servicio.
*Indicaciones sobre permanencia en zonas recreativas.
</t>
    </r>
    <r>
      <rPr>
        <b/>
        <sz val="11"/>
        <color theme="1"/>
        <rFont val="Arial"/>
        <family val="2"/>
      </rPr>
      <t xml:space="preserve">
Nota 1:</t>
    </r>
    <r>
      <rPr>
        <sz val="11"/>
        <color theme="1"/>
        <rFont val="Arial"/>
        <family val="2"/>
      </rPr>
      <t xml:space="preserve"> Verifique que el plan es actualizado, cada vez que ocurren cambios en los espacios de prestación del servicio o ante cualquier otra situación relevante.
</t>
    </r>
    <r>
      <rPr>
        <b/>
        <sz val="11"/>
        <color theme="1"/>
        <rFont val="Arial"/>
        <family val="2"/>
      </rPr>
      <t>Nota 2:</t>
    </r>
    <r>
      <rPr>
        <sz val="11"/>
        <color theme="1"/>
        <rFont val="Arial"/>
        <family val="2"/>
      </rPr>
      <t xml:space="preserve"> Verifique mediante observación que, los procedimientos documentados que puedan ser revisados en el momento de la visita se estén aplicando de acuerdo con lo especificado.</t>
    </r>
  </si>
  <si>
    <t>GUÍA OPERATIVA DEL SERVICIO JARDÍN COMUNITARIO [GO4.MT2.PP] Versión 2 del 26/12/2025
3.1.5 Componente de ambientes educativos y protectores 
Estándar 41. Pág. 92 - 94
Guía orientadora para la gestión del riesgo en la primera infancia o documento que lo modifique o sustituya.</t>
  </si>
  <si>
    <t>2.4.2</t>
  </si>
  <si>
    <t>Se cuenta con evidencias de que el plan de gestión de riesgos de accidentes ha sido socializado a todas las familias de los participantes y al talento humano de la UDS. asimismo, se actualiza cada vez que ocurren cambios en los espacios de prestación del servicio o ante cualquier otra situación relevante.</t>
  </si>
  <si>
    <t xml:space="preserve">En caso de contar con servicio de transporte o hacer uso de este a través de un tercero, cumple con la normatividad que lo regula, Decreto 0048 de 2013 e implementa protocolos de seguridad e higiene para dicho servicio. (Estándar 50)
</t>
  </si>
  <si>
    <t xml:space="preserve">GUÍA OPERATIVA DEL SERVICIO JARDÍN COMUNITARIO [GO4.MT2.PP] Versión 2 del 26/12/2025
3.1.5 Componente de ambientes educativos y protectores 
Estándar 41. Pág. 92 - 94
Estándar 50. (MEN, 2014, p.115) Pág. 100
Guía Orientadora para la Gestión del Riesgo en la Primera Infancia o documento que lo modifique o sustituya.
</t>
  </si>
  <si>
    <r>
      <rPr>
        <sz val="11"/>
        <color rgb="FF000000"/>
        <rFont val="Arial"/>
        <family val="2"/>
      </rPr>
      <t xml:space="preserve">En caso de contar con servicio de transporte o hacer uso de éste para salidas pedagógicas, la Entidades Administradoras de Servicio o el Prestador Directo del Servicio, debe asegurar que la entidad contratada debe estar legalmente autorizada y cumplir con las condiciones definidas por la normatividad, mínimo:
a. Revisión técnico-mecánica vigente.
b. SOAT vigente.
c. Licencia de conducción vigente del conductor asignado.
</t>
    </r>
    <r>
      <rPr>
        <b/>
        <sz val="11"/>
        <color rgb="FF000000"/>
        <rFont val="Arial"/>
        <family val="2"/>
      </rPr>
      <t>Nota</t>
    </r>
    <r>
      <rPr>
        <sz val="11"/>
        <color rgb="FF000000"/>
        <rFont val="Arial"/>
        <family val="2"/>
      </rPr>
      <t>: Tener en cuenta las orientaciones de la Guía Orientadora para la Gestión del Riesgo en la Primera Infancia o el documento que la modifique o sustituya.</t>
    </r>
  </si>
  <si>
    <t>GUÍA OPERATIVA DEL SERVICIO JARDÍN COMUNITARIO [GO4.MT2.PP] Versión 2 del 26/12/2025
3.1.5 Componente de ambientes educativos y protectores 
Estándar 41. Pág. 92 - 94
Estándar 49. Pág. 100
Ley 1209 de 2008 y Decreto 554 de 2015, compilado en el Decreto Único Reglamentario 780 de 2016, por medio del cual se expide el Decreto Único Reglamentario del Ministerio de Salud y Protección Social.</t>
  </si>
  <si>
    <t xml:space="preserve">En caso de contar con piscina acuática o si se hace uso de ella a traves de un tercero, cuenta con certificado de cumplimiento de las normas de seguridad reglamentaria para su uso, establecida en
la Ley 1209 de 2008. (Estándar 49)
</t>
  </si>
  <si>
    <t>En caso de que la Unidad de Servicio cuente con piscina acuática o haga uso de ella a través de un tercero, la Entidades Administradoras de Servicio o Prestador Directo del Servicio debe asegurar que exista certificado vigente del cumplimiento de las normas de seguridad reglamentarias para su uso, conforme a lo establecido en la Ley 1209 de 2008, Decreto 554 de 2015, compilado en el Decreto Único Reglamentario 780 de 2016 del Ministerio de Salud y Protección Social.</t>
  </si>
  <si>
    <t>GUÍA OPERATIVA DEL SERVICIO JARDÍN COMUNITARIO [GO4.MT2.PP] Versión 2 del 26/12/2025
3.1.5 Componente de ambientes educativos y protectores 
Estándar 42. Pág. 95
Guía Orientadora para la Gestión del Riesgo en la Primera Infancia o documento que lo modifique o sustituya.</t>
  </si>
  <si>
    <t xml:space="preserve">Cuenta con evidencias de la socialización del plan de gestión de riesgos de accidentes a las familias, cuidadores de los participantes y al talento humano de la Unidad de Servicio. 
Nota: De acuerdo con la muestra, en dialogo con las familias, cuidadores de los participantes y al talento humano de la Unidad de Servicio confirme el conocimiento del plan de gestión de riesgos de accidentes. </t>
  </si>
  <si>
    <t xml:space="preserve"> Documenta e implementa un protocolo para la identificación de casos en dónde se presentan posibles señales de vulneración de derechos y activa la ruta de articulación interinstitucional ante las autoridades competentes (Estándar 42)</t>
  </si>
  <si>
    <t>PSIC / TS</t>
  </si>
  <si>
    <t>En caso de la materialización de alguna de las situaciones de riesgo que afecte la vida o integridad de los participantes, las Entidades Administradoras de Servicio o Prestador Directo del Servicio dispone de:
a. Evidencias sobre la implementación del plan y del informe dirigido al supervisor del contrato o al apoyo a la coordinación en caso de operación directa.
b. Formato de reporte de presuntos hechos de violencia, lesiones y fallecimientos de los participantes de los servicios de primera infancia, diligenciado o el documento que lo reemplace, específicamente en la hoja de denominada lesiones.
Nota: El reporte mensual, no exime a la Entidades Administradoras de Servicio de reportar el presunto hecho el mismo día de conocida la situación al supervisor o coordinador para operación directa y este, a la vez al área correspondiente en el ICBF.</t>
  </si>
  <si>
    <t>Guía Operativa del Servicio Jardin Comunitario. GO4.MT2.PP. Versión 2 del 26/12/2025. Estándar 41. Páginas 92 a la 95.
Guía Orientadora para la Gestión del Riesgo en la Primera Infancia o documento que lo modifique o sustituya.
Formato de reporte de presuntos hechos de violencia, lesiones y fallecimientos de los participantes de los servicios de primera infancia [F30.MO12.PP] V1 del 04-12-2022 o documento que lo modifique o sustituya.</t>
  </si>
  <si>
    <t>En caso de presentarse el fallecimiento de un participante, la Unidad de Servicio cuenta con evidencia del reporte realizado a la Entidad Administradora de Servicio y al supervisor del contrato o para el caso de operación directa al apoyo a la coordinación, en el Formato de reporte de presuntos hechos de violencia, lesiones y fallecimientos (hoja de fallecimientos) o documento que lo sustituya, debidamente diligenciado.
Y máximo a los dos (2) días hábiles siguientes a los hechos, el soporte del envío de estos documentos:
a. Copia del resumen de la historia clínica, previa autorización de la familia.
b. Formato de reporte de presuntos hechos de violencia, lesiones y fallecimientos (hoja de fallecimientos) o documento que lo sustituya, remitido previamente.
c. Formato Informe de la Atención Prestada al Usuario Fallecido o documento que lo sustituya, con descripción de la atención, acciones de acompañamiento a la familia y soportes correspondientes.
d. Evidencia de la desvinculación del participante fallecido del sistema de información o herramienta definida por el ICBF, realizada de forma inmediata.
Nota 1: En caso de participantes sin documento de identidad y que habitan en comunidades rurales dispersas, deberán tener evidencia de gestiones para certificar el fallecimiento con los respectivos soportes, ante la autoridad tradicional (para grupos indígenas), presidentes de Junta de Acción Comunal (para población Negra, Afro, Raizal o Palenquera y Campesinas).
Nota 2: El informe debe ser preciso respecto a las acciones adelantadas, incluyendo: activación de rutas, seguimiento nutricional y acompañamiento familiar y cuidadores. De acuerdo con la "Guía Orientadora para la Gestión del Riesgo en la Primera Infancia" o el documento que lo modifique o sustituya.</t>
  </si>
  <si>
    <t xml:space="preserve">Guía Operativa del Servicio Jardín Comunitario. GO4.MT2.PP. Versión 2 del 26/12/2025. Estándar 41. Páginas 92 a la 95. 
Guía Orientadora para la Gestión del Riesgo en la Primera Infancia o documento que lo modifique o sustituya.
Formato de reporte de presuntos hechos de violencia, lesiones y fallecimientos de los participantes de los servicios de primera infancia [F30.MO12.PP] V1 del 04-12-2022 o documento que lo modifique o sustituya.
Formato Informe de la Atención Prestada al Usuario Fallecido [F1.G16.PP] v1 del 25/09/2020 o documento que lo modifique o sustituya.
</t>
  </si>
  <si>
    <t>2.7.3</t>
  </si>
  <si>
    <r>
      <t xml:space="preserve">En caso de no presentarse situaciones de presuntos hechos de violencia, lesiones y fallecimientos al interior de las UDS, se diligencia de manera mensual el </t>
    </r>
    <r>
      <rPr>
        <u/>
        <sz val="11"/>
        <color theme="1"/>
        <rFont val="Arial"/>
        <family val="2"/>
      </rPr>
      <t>Formato certificación de la no ocurrencia de presuntos hechos de violencia, lesiones y fallecimientos de los usuarios</t>
    </r>
    <r>
      <rPr>
        <sz val="11"/>
        <color theme="1"/>
        <rFont val="Arial"/>
        <family val="2"/>
      </rPr>
      <t xml:space="preserve"> o el documento que lo modifique o sustituya.</t>
    </r>
  </si>
  <si>
    <t>GUÍA OPERATIVA DEL SERVICIO JARDÍN COMUNITARIO [GO4.MT2.PP] Versión 2 del 26/12/2025
3.1.5 Componente de ambientes educativos y protectores 
Estándar 41. Pág. 92 - 94
Guía Orientadora para la Gestión del Riesgo en la Primera Infancia o documento que lo modifique o sustituya.</t>
  </si>
  <si>
    <t>Realiza el registro de novedades (accidentes, cambios en los estados de salud, cambios en los estados físicos-emocionales, razones de inasistencia y/o llegadas tarde, incapacidades) de las niñas, los niños, y las mujeres gestantes, así como de las acciones emprendidas y el seguimiento frente las mismas.. (Estándar 43)</t>
  </si>
  <si>
    <r>
      <t xml:space="preserve">Cuenta con un registro de novedades (formato, ficha o cuaderno) en el que se consignan todas las novedades y situaciones especiales que se presentan con las niñas, niños y mujeres gestantes (si hacen parte de la modalidad). Este registro debe contener como mínimo:
a. Fecha del evento.
b. Datos del participante.
c. Descripción detallada del evento, incluyendo la situación y los involucrados.
d. Firma de quien registra el evento.
e. Firma de la madre, padre o cuidador principal del participante.
f. Acciones de seguimiento realizadas (por ejemplo: atención a padres, remisión al centro de salud, activación de rutas, copia de incapacidad, copia de fórmula médica, activación de póliza, entre otros).
</t>
    </r>
    <r>
      <rPr>
        <b/>
        <sz val="11"/>
        <color theme="1"/>
        <rFont val="Arial"/>
        <family val="2"/>
      </rPr>
      <t>Nota:</t>
    </r>
    <r>
      <rPr>
        <sz val="11"/>
        <color theme="1"/>
        <rFont val="Arial"/>
        <family val="2"/>
      </rPr>
      <t xml:space="preserve"> Los soportes de estas novedades reposarán en la carpeta del participante y los compromisos en los casos que se requieran.</t>
    </r>
  </si>
  <si>
    <t>2.9</t>
  </si>
  <si>
    <t>Adelanta las gestiones necesarias para que las niñas, los niños y las mujeres gestantes cuenten con una póliza de seguro contra accidentes.. (Estándar 44)</t>
  </si>
  <si>
    <t>GUÍA OPERATIVA DEL SERVICIO JARDÍN COMUNITARIO [GO4.MT2.PP] Versión 2 del 26/12/2025
3.1.5 Componente de ambientes educativos y protectores 
Estándar 44. Pág. 96-97.</t>
  </si>
  <si>
    <t>2.9.1</t>
  </si>
  <si>
    <r>
      <t xml:space="preserve">Todos los participantes vinculados al servicio de atención cuentan con una póliza de seguro contra accidentes desde el momento en que quede formalizada la atención, la cual cubre como mínimo:
a. Muerte accidental.
b. Muerte por cualquier causa.
c. Invalidez accidental y/o desmembración.
d. Rehabilitación integral por invalidez.
e. Gastos médicos derivados de accidentes.
f. Riesgo bilógico.
g. Auxilio funerario por cualquier causa de muerte.
h. Enfermedades tropicales infecciosas.
i. Enfermedades amparadas.
j. Gastos de traslado por evento no accidental
k. Gastos de traslado por accidente.
l. Renta diaria por hospitalización.
m. Rehabilitación psicológica por abuso sexual.
</t>
    </r>
    <r>
      <rPr>
        <b/>
        <sz val="11"/>
        <color rgb="FF000000"/>
        <rFont val="Arial"/>
        <family val="2"/>
      </rPr>
      <t>Nota:</t>
    </r>
    <r>
      <rPr>
        <sz val="11"/>
        <color rgb="FF000000"/>
        <rFont val="Arial"/>
        <family val="2"/>
      </rPr>
      <t xml:space="preserve"> su cobertura deberá ser 24 horas los 7 días de la semana.</t>
    </r>
  </si>
  <si>
    <t>2.9.2</t>
  </si>
  <si>
    <r>
      <t xml:space="preserve">El talento humano, las familias y cuidadores, conocen el procedimiento para la activación de la póliza de seguros contra accidentes y los amparos otorgados por la misma. 
</t>
    </r>
    <r>
      <rPr>
        <b/>
        <sz val="11"/>
        <color theme="1"/>
        <rFont val="Arial"/>
        <family val="2"/>
      </rPr>
      <t>Nota:</t>
    </r>
    <r>
      <rPr>
        <sz val="11"/>
        <color theme="1"/>
        <rFont val="Arial"/>
        <family val="2"/>
      </rPr>
      <t xml:space="preserve"> Verifique de acuerdo con la muestra, en diálogo con el talento humano, las familias y cuidadores, el conocimiento sobre la cobertura y activación de la póliza de seguros contra accidentes.</t>
    </r>
  </si>
  <si>
    <t>2.10</t>
  </si>
  <si>
    <t>Documenta e implementa el Plan de Gestión de Riesgos de Desastres. (Estándar 45 )</t>
  </si>
  <si>
    <t xml:space="preserve">GUÍA OPERATIVA DEL SERVICIO JARDÍN COMUNITARIO [GO4.MT2.PP] Versión 2 del 26/12/2025
3.1.5 Componente de ambientes educativos y protectores 
Estándar 45. Pág. 97-98.
</t>
  </si>
  <si>
    <t>2.10.1</t>
  </si>
  <si>
    <t>Cuenta con Plan de Gestión de Riesgos de Desastres (Plan de Emergencia) que contiene como mínimo:
a. Identificación de los riesgos: identificación de amenazas y vulnerabilidades según el contexto, población, infraestructura, caracterización del territorio y riesgos señalados en el concepto técnico de ubicación de la Unidad de Servicio en zonas de riesgo no mitigable.
b. Reducción de los riesgos: acciones de prevención y mitigación a corto, mediano y largo plazo.
c. Respuesta a emergencias o desastres: organización de brigadas, planes de acción que indiquen qué hacer antes, durante y después de la emergencia, y estrategia para garantizar la continuidad del servicio.
Nota 1: El contenido del plan debe reflejar la realidad y características del entorno, considerando factores como ubicación, clima, diseño arquitectónico, comunidad y contexto general.
Nota 2: El plan de emergencias es actualizado cada vez que haya cambios en los espacios de prestación del servicio o ante cualquier otra situación que se considere.</t>
  </si>
  <si>
    <t>2.10.2</t>
  </si>
  <si>
    <t>Cuenta con los soportes de la implementación del plan de gestión de riesgos de desastres, donde se evidencie:
a. Realización de mínimo dos (2) simulacros al año, de respuesta a los riesgos identificados.
b. Experiencias pedagógicas con las niñas y los niños para la preparación ante situaciones de emergencias o desastres.
c. Rutas de evacuación señalizadas.
d. Directorio de emergencia vigente.
e. Sistema/mecanismos de alarma.
f. Conformación del comité o brigadas de emergencia.
g. Sistemas de apoyo para la población con discapacidad.</t>
  </si>
  <si>
    <t>2.10.3</t>
  </si>
  <si>
    <r>
      <t xml:space="preserve">El talento humano conoce el plan de gestión de riesgos de desastres y sus acciones de respuestas. Asimismo, se cuenta con evidencias de la socialización.
</t>
    </r>
    <r>
      <rPr>
        <b/>
        <sz val="11"/>
        <rFont val="Arial"/>
        <family val="2"/>
      </rPr>
      <t>Nota:</t>
    </r>
    <r>
      <rPr>
        <sz val="11"/>
        <rFont val="Arial"/>
        <family val="2"/>
      </rPr>
      <t xml:space="preserve"> Verifique de acuerdo con la muestra, en diálogo con el talento humano el conocimiento sobre Rutas de evacuación señalizadas, Directorio de emergencias, Sistema/mecanismos de alarma, el comité o brigadas de emergencia y el Sistemas de apoyo para la población con discapacidad.</t>
    </r>
  </si>
  <si>
    <t>2.11</t>
  </si>
  <si>
    <t xml:space="preserve"> El inmueble garantiza espacios accesibles que permitan la autonomía y la movilidad de todas las personas en la unidad..  (Estándar 37)</t>
  </si>
  <si>
    <t xml:space="preserve">GUÍA OPERATIVA DEL SERVICIO JARDÍN COMUNITARIO [GO4.MT2.PP] Versión 2 del 26/12/2025
3.1.5 Componente de ambientes educativos y protectores 
 Estándar 37. Pág. 85-86. </t>
  </si>
  <si>
    <t>2.11.1</t>
  </si>
  <si>
    <t>Cuenta con adecuaciones y ajustes razonables que mejoran la accesibilidad de los espacios para los participantes y la comunidad en general durante el periodo de atención, en cumplimiento de los principios del diseño universal, que incluyen:
a. Uso equitativo.
b. Uso flexible.
c. Uso simple e intuitivo.
d. Información perceptible.
e. Tolerancia al error.
f. Mínimo esfuerzo físico.
g. Tamaño adecuado para aproximación y uso.</t>
  </si>
  <si>
    <t>2.11.2</t>
  </si>
  <si>
    <t>Cumple con las condiciones de seguridad y accesibilidad de la infraestructura en las construcciones tradicionales de los grupos étnicos, según lo concertado con las comunidades.</t>
  </si>
  <si>
    <t>2.12</t>
  </si>
  <si>
    <t>Cumple el inmueble o espacio con las condiciones de seguridad con relación a los elementos de la infraestructura. (Estándar 38)</t>
  </si>
  <si>
    <t>GUÍA OPERATIVA DEL SERVICIO JARDÍN COMUNITARIO [GO4.MT2.PP] Versión 2 del 26/12/2025
3.1.5 Componente de ambientes educativos y protectores 
 Estándar 38. Pág. 87-89.</t>
  </si>
  <si>
    <t>2.12.1</t>
  </si>
  <si>
    <r>
      <t xml:space="preserve">Los marcos de las ventanas se encuentran completos y en buen estado, de tal forma, que no se genere un riesgo para los participantes.
</t>
    </r>
    <r>
      <rPr>
        <b/>
        <sz val="11"/>
        <color theme="1"/>
        <rFont val="Arial"/>
        <family val="2"/>
      </rPr>
      <t>Nota:</t>
    </r>
    <r>
      <rPr>
        <sz val="11"/>
        <color theme="1"/>
        <rFont val="Arial"/>
        <family val="2"/>
      </rPr>
      <t xml:space="preserve"> Se entenderá que los marcos se encuentran en buen estado, porque no presentan fisuras, corrosión/pudrición, son firmes, sellos completos, apertura/cierre y seguro operativos, sin filtraciones visibles.</t>
    </r>
  </si>
  <si>
    <t>2.12.2</t>
  </si>
  <si>
    <r>
      <t xml:space="preserve">Los vidrios de las ventanas, espejos, claraboyas y elementos de frágil resistencia son templados o laminados, en caso de que no, cuentan con películas de seguridad o papel adhesivo (no cinta adhesiva) que recubra la totalidad de la superficie.
</t>
    </r>
    <r>
      <rPr>
        <b/>
        <u/>
        <sz val="11"/>
        <color rgb="FF000000"/>
        <rFont val="Arial"/>
        <family val="2"/>
      </rPr>
      <t>Nota:</t>
    </r>
    <r>
      <rPr>
        <sz val="11"/>
        <color rgb="FF000000"/>
        <rFont val="Arial"/>
        <family val="2"/>
      </rPr>
      <t xml:space="preserve"> La protección puede realizarse con películas de seguridad o papel adhesivo de grueso calibre en la totalidad del vidrio o espejo, en el caso de los espejos se debe colocar por la parte de atrás.</t>
    </r>
  </si>
  <si>
    <t>2.12.3</t>
  </si>
  <si>
    <r>
      <t xml:space="preserve">Todos los vidrios están completos, fijos al marco y sin ningún elemento que represente un riesgo a los participantes. 
</t>
    </r>
    <r>
      <rPr>
        <b/>
        <sz val="11"/>
        <color theme="1"/>
        <rFont val="Arial"/>
        <family val="2"/>
      </rPr>
      <t>Nota:</t>
    </r>
    <r>
      <rPr>
        <sz val="11"/>
        <color theme="1"/>
        <rFont val="Arial"/>
        <family val="2"/>
      </rPr>
      <t xml:space="preserve"> En caso de no estar completos deben tener algún elemento que proteja y minimice el riesgo, mientras se realiza el cambio.</t>
    </r>
  </si>
  <si>
    <t>2.12.4</t>
  </si>
  <si>
    <t xml:space="preserve"> Se utilizan topes de seguridad para que las ventanas no abran en su totalidad para reducir el riesgo de caídas en altura.</t>
  </si>
  <si>
    <t>2.12.5</t>
  </si>
  <si>
    <r>
      <t xml:space="preserve">En caso de existir anjeos, estos se encuentran completos y sin deterioro, óxido, astillas o latas levantadas.
</t>
    </r>
    <r>
      <rPr>
        <b/>
        <sz val="11"/>
        <color theme="1"/>
        <rFont val="Arial"/>
        <family val="2"/>
      </rPr>
      <t xml:space="preserve">Nota: </t>
    </r>
    <r>
      <rPr>
        <sz val="11"/>
        <color theme="1"/>
        <rFont val="Arial"/>
        <family val="2"/>
      </rPr>
      <t>Tener en cuenta también el servicio de alimentos</t>
    </r>
  </si>
  <si>
    <t>2.12.6</t>
  </si>
  <si>
    <t>En caso de contar puertas y ventanas de vidrio de difícil identificación, cuentan con un elemento de señalización que lo haga visible, puede tener una franja o figuras de algún color a la altura de las niñas y los niños, que fácilmente puedan identificar para evitar accidentes por golpes contra este elemento.</t>
  </si>
  <si>
    <t>2.12.7</t>
  </si>
  <si>
    <t>Puertas, medias puertas o rejas, están fijas a los marcos, sin oxido o astillas que puedan exponer a las niñas y los niños a accidentes como cortes y heridas.</t>
  </si>
  <si>
    <t>2.12.8</t>
  </si>
  <si>
    <t>Las puertas cuentan con algún sistema o protección que prevenga los machucones.</t>
  </si>
  <si>
    <t>2.12.9</t>
  </si>
  <si>
    <t>Las ventanas tipo piso-techo o con antepecho inferior a 1.10 m. ubicadas en pisos diferentes al primero, cuentan con rejas u otros elementos que protejan a los participantes de caídas.</t>
  </si>
  <si>
    <t>2.12.10</t>
  </si>
  <si>
    <t>Todos los balcones y terrazas tienen protección anticaída como rejas, vidrios templados, mallas y baranda que impiden ser escaladas por las niñas y niños.</t>
  </si>
  <si>
    <t>2.12.11</t>
  </si>
  <si>
    <t>Las rejas, mallas u otros elementos no son escalables.</t>
  </si>
  <si>
    <t>2.12.12</t>
  </si>
  <si>
    <t>El piso de la UDS es regular, liso, uniforme y libre de agrietamientos y hendiduras que no represente ningún riesgo de caída de las niñas y los niños.</t>
  </si>
  <si>
    <t>2.12.13</t>
  </si>
  <si>
    <t>Los pisos diseñados para pasillos internos y externos como escaleras, rampas, baños, cocinas y zonas de juego contemplan acabados o adhesivos antideslizantes, el acabado del piso en estas zonas permite una adecuada limpieza y desinfección.</t>
  </si>
  <si>
    <t>2.12.14</t>
  </si>
  <si>
    <r>
      <t xml:space="preserve">Todos los pisos de los espacios pedagógicos para la atención de las niñas y niños menores de 2 años son de material antideslizante, que amortigüe el impacto en caso de caída y de fácil limpieza. 
</t>
    </r>
    <r>
      <rPr>
        <b/>
        <u/>
        <sz val="11"/>
        <color theme="1"/>
        <rFont val="Arial"/>
        <family val="2"/>
      </rPr>
      <t>Nota:</t>
    </r>
    <r>
      <rPr>
        <sz val="11"/>
        <color theme="1"/>
        <rFont val="Arial"/>
        <family val="2"/>
      </rPr>
      <t xml:space="preserve"> se puede usar tableta antideslizante, piso de caucho o colocar adhesivos antideslizantes.</t>
    </r>
  </si>
  <si>
    <t>2.12.15</t>
  </si>
  <si>
    <r>
      <t xml:space="preserve">Las escaleras y rampas están provistas de barandas </t>
    </r>
    <r>
      <rPr>
        <b/>
        <sz val="11"/>
        <color theme="1"/>
        <rFont val="Arial"/>
        <family val="2"/>
      </rPr>
      <t>no escalables</t>
    </r>
    <r>
      <rPr>
        <sz val="11"/>
        <color theme="1"/>
        <rFont val="Arial"/>
        <family val="2"/>
      </rPr>
      <t xml:space="preserve"> instaladas a un lado o ambos lados cuando exista vacío, con una altura mínima de 1.10 m y con separaciones a 5 cm entre barrotes.
</t>
    </r>
    <r>
      <rPr>
        <b/>
        <u/>
        <sz val="11"/>
        <color theme="1"/>
        <rFont val="Arial"/>
        <family val="2"/>
      </rPr>
      <t>Nota:</t>
    </r>
    <r>
      <rPr>
        <sz val="11"/>
        <color theme="1"/>
        <rFont val="Arial"/>
        <family val="2"/>
      </rPr>
      <t xml:space="preserve"> en caso de que exista en vez de baranda un muro en mampostería éste igualmente debe tener una altura mínima de 1.10 m, en caso de ser más bajo se debe garantizar dicha altura con una reja, baranda, vidrio o acrílico que cumpla la condiciones descritas.</t>
    </r>
  </si>
  <si>
    <t>2.12.16</t>
  </si>
  <si>
    <t>Las escaleras y rampas cuentan con pasamanos.</t>
  </si>
  <si>
    <t>2.12.17</t>
  </si>
  <si>
    <t>Las escaleras y rampas cuentan con puertas en ambos accesos a una altura mínima de 1.10 m.</t>
  </si>
  <si>
    <t>2.12.18</t>
  </si>
  <si>
    <t>Las escaleras o rampas no son resbalosas y cuentan con antideslizantes.</t>
  </si>
  <si>
    <t>2.12.19</t>
  </si>
  <si>
    <r>
      <t xml:space="preserve">Todos los muros y techos están libres de inclinaciones y grietas que representen riesgo de colapso (grietas paralelas al piso o en diagonal, en las columnas o en las vigas) y desprendimiento de sus elementos.
</t>
    </r>
    <r>
      <rPr>
        <b/>
        <sz val="11"/>
        <color theme="1"/>
        <rFont val="Arial"/>
        <family val="2"/>
      </rPr>
      <t>Nota</t>
    </r>
    <r>
      <rPr>
        <sz val="11"/>
        <color theme="1"/>
        <rFont val="Arial"/>
        <family val="2"/>
      </rPr>
      <t>: Tener en cuenta también el servicio de alimentos</t>
    </r>
  </si>
  <si>
    <t>2.12.20</t>
  </si>
  <si>
    <t>Las  esquinas puntiagudas en muros se encuentran protegidas con algún elemento que de forma redondeada o pulidas para quitarle la punta al muro, lo anterior con la finalidad de minimizar el impacto por causa de un golpe de una niña o niño contra el muro.</t>
  </si>
  <si>
    <t>2.12.21</t>
  </si>
  <si>
    <r>
      <t xml:space="preserve">La construcción se encuentra en buenas condiciones y no representa riesgo de colapso de estructura, adicionalmente los elementos como cielo raso, luminarias, claraboyas, ventiladores entre otros, están instalados de una forma segura que no permita la caída de estos.
</t>
    </r>
    <r>
      <rPr>
        <b/>
        <sz val="11"/>
        <color theme="1"/>
        <rFont val="Arial"/>
        <family val="2"/>
      </rPr>
      <t>Nota:</t>
    </r>
    <r>
      <rPr>
        <sz val="11"/>
        <color theme="1"/>
        <rFont val="Arial"/>
        <family val="2"/>
      </rPr>
      <t xml:space="preserve"> Tener en cuenta también el servicio de alimentos</t>
    </r>
  </si>
  <si>
    <t>2.12.22</t>
  </si>
  <si>
    <r>
      <t xml:space="preserve">Las luminarias (bombillos) que estén ubicadas en la UDS tienen una protección que impida algún tipo de accidente por rompimiento. 
</t>
    </r>
    <r>
      <rPr>
        <b/>
        <u/>
        <sz val="11"/>
        <color theme="1"/>
        <rFont val="Arial"/>
        <family val="2"/>
      </rPr>
      <t>Nota:</t>
    </r>
    <r>
      <rPr>
        <sz val="11"/>
        <color theme="1"/>
        <rFont val="Arial"/>
        <family val="2"/>
      </rPr>
      <t xml:space="preserve"> se puede colocar protección en acrílico, en caso de ser un bombillo se puede adecuar un anjeo metálico a su alrededor, o usar bombillos ahorradores con protección.</t>
    </r>
  </si>
  <si>
    <t>2.12.23</t>
  </si>
  <si>
    <r>
      <t xml:space="preserve">Todos los muros, pisos y techos son seguros y están libres de deterioro por humedad y goteras.
</t>
    </r>
    <r>
      <rPr>
        <b/>
        <sz val="11"/>
        <color theme="1"/>
        <rFont val="Arial"/>
        <family val="2"/>
      </rPr>
      <t>Nota 1:</t>
    </r>
    <r>
      <rPr>
        <sz val="11"/>
        <color theme="1"/>
        <rFont val="Arial"/>
        <family val="2"/>
      </rPr>
      <t xml:space="preserve"> Se entenderá que los muros, pisos y techos son seguros cuando no estén comprometidos su durabilidad por filtraciones activas ni daños asociados (manchas recientes, revoque/pintura ampollada o desprendida, moho persistente, madera hinchada o podrida, corrosión en elementos metálicos, ni pérdida de adherencia en acabados), ni la seguridad de los usuarios.
</t>
    </r>
    <r>
      <rPr>
        <b/>
        <sz val="11"/>
        <color theme="1"/>
        <rFont val="Arial"/>
        <family val="2"/>
      </rPr>
      <t>Nota 2</t>
    </r>
    <r>
      <rPr>
        <sz val="11"/>
        <color theme="1"/>
        <rFont val="Arial"/>
        <family val="2"/>
      </rPr>
      <t xml:space="preserve">: Tener en cuenta también el servicio de alimentos que las  paredes sean de materiales resistentes, impermeables, no absorbentes y de fácil limpieza y  desinfección, 
</t>
    </r>
    <r>
      <rPr>
        <b/>
        <sz val="11"/>
        <color theme="1"/>
        <rFont val="Arial"/>
        <family val="2"/>
      </rPr>
      <t>Nota 3:</t>
    </r>
    <r>
      <rPr>
        <sz val="11"/>
        <color theme="1"/>
        <rFont val="Arial"/>
        <family val="2"/>
      </rPr>
      <t xml:space="preserve"> En el servicio de alimentos, los techos deben evitar la acumulación de suciedad, la condensación y la formación de hongos o mohos. Deben ser de fácil limpieza y mantenimiento, y no se permite el uso de techos falsos o dobles</t>
    </r>
  </si>
  <si>
    <t>2.12.24</t>
  </si>
  <si>
    <r>
      <t xml:space="preserve">Todos los tomacorrientes de los espacios donde tienen acceso las niñas y los niños cuentan con protección contra contacto (protección aumentada, tapa ciega a prueba de manipulación), o están localizados a una altura mayor de 1.50 m. 
</t>
    </r>
    <r>
      <rPr>
        <b/>
        <u/>
        <sz val="11"/>
        <color theme="1"/>
        <rFont val="Arial"/>
        <family val="2"/>
      </rPr>
      <t>Nota:</t>
    </r>
    <r>
      <rPr>
        <sz val="11"/>
        <color theme="1"/>
        <rFont val="Arial"/>
        <family val="2"/>
      </rPr>
      <t xml:space="preserve"> se pueden utilizar tapas ciegas que sean instaladas con tornillos, las protecciones tipo insertables no son recomendadas puesto que pueden ser fácilmente manipuladas por las niñas y los niños. </t>
    </r>
  </si>
  <si>
    <t>2.12.25</t>
  </si>
  <si>
    <t>Todos los cables de la red eléctrica están recubiertos, canalizados y fuera del alcance de las niñas y los niños.</t>
  </si>
  <si>
    <t>2.12.26</t>
  </si>
  <si>
    <t>Las sustancias tóxicas como elementos de aseo, gasolina, medicamentos, pilas o herramientas peligrosas, entre otras, permanecen en un lugar fuera del alcance de las niñas y los niños (pueden estar bajo llave o en un lugar alto) y se evidencia que los productos de limpieza no son reenvasados.</t>
  </si>
  <si>
    <t>2.12.27</t>
  </si>
  <si>
    <t>Las herramientas o elementos peligrosos cortopunzantes y contundentes como cuchillos, punzones entre otros, están fuera del alcance de las niñas y los niños.</t>
  </si>
  <si>
    <t>2.12.28</t>
  </si>
  <si>
    <t>En caso de usar tapetes, éstos están  fijos al piso para evitar que los participantes se enreden o se deslicen y se caigan por causa de éstos.</t>
  </si>
  <si>
    <t>2.12.29</t>
  </si>
  <si>
    <t>El área del servicio y preparación de alimentos cuenta con mecanismo que impida el ingreso de las niñas y los niños a esta área.</t>
  </si>
  <si>
    <t>2.12.30</t>
  </si>
  <si>
    <t>Todos los almacenamientos de agua tales como aljibes, albercas, estanques, tanques, canecas, baldes, entre otros, cuentan con medidas de protección tales como tapas, rejas o aislamientos para evitar accidentes.</t>
  </si>
  <si>
    <t>2.12.31</t>
  </si>
  <si>
    <t>Para el caso de las construcciones tradicionales de las comunidades étnicas, se tiene en cuenta las condiciones de seguridad acordadas con la comunidad, siempre que estas no pongan en riesgo la seguridad de las niñas y los niños, y hayan sido validadas por el comité técnico operativo.</t>
  </si>
  <si>
    <t>2.13</t>
  </si>
  <si>
    <r>
      <t xml:space="preserve">Dispone de agua potable, energía eléctrica, manejo de aguas residuales, sistema de recolección de residuos sólidos y algún medio de comunicación de acuerdo con la oferta de servicios públicos, sistemas o dispositivos existentes en la entidad territorial o gestionados por la EAS y aprobado por el comité técnico operativo. (Estándar 39)
</t>
    </r>
    <r>
      <rPr>
        <b/>
        <sz val="11"/>
        <rFont val="Arial"/>
        <family val="2"/>
      </rPr>
      <t>Nota:</t>
    </r>
    <r>
      <rPr>
        <sz val="11"/>
        <rFont val="Arial"/>
        <family val="2"/>
      </rPr>
      <t xml:space="preserve"> Si no existe oferta, solicite acta de comité operativo en donde se apruebe la utilización de los sistemas o dispositivos alternos.</t>
    </r>
  </si>
  <si>
    <t xml:space="preserve">GUÍA OPERATIVA DEL SERVICIO JARDÍN COMUNITARIO [GO4.MT2.PP] Versión 2 del 26/12/2025
3.1.5 Componente de ambientes educativos y protectores 
 Estándar 39. Pág. 89-90.
</t>
  </si>
  <si>
    <t>2.13.1</t>
  </si>
  <si>
    <r>
      <t xml:space="preserve">El inmueble dispone de suministro de agua apta para el consumo humano, considerando la disponibilidad y oferta del servicio en el territorio.
Se acepta el uso de: Acueducto municipal, Agua de carro tanque, Agua en botellones o bolsas, Agua hervida, Agua lluvia tratada, Sistema de agua por gravedad proveniente de una fuente hídrica, entre otros.
Para asegurar que el agua sea apta para el consumo humano, debe existir un método de purificación especificado en el Plan de Saneamiento Básico, que puede incluir: Uso de filtros, Aplicación de alumbre, Cloración o Hervido del agua.
</t>
    </r>
    <r>
      <rPr>
        <b/>
        <sz val="11"/>
        <color rgb="FF000000"/>
        <rFont val="Arial"/>
        <family val="2"/>
      </rPr>
      <t>Nota:</t>
    </r>
    <r>
      <rPr>
        <sz val="11"/>
        <color rgb="FF000000"/>
        <rFont val="Arial"/>
        <family val="2"/>
      </rPr>
      <t xml:space="preserve"> Si no existe oferta, solicite acta de comité operativo en donde se apruebe la utilización de los sistemas o dispositivos alternos.</t>
    </r>
  </si>
  <si>
    <t>2.13.2</t>
  </si>
  <si>
    <r>
      <t xml:space="preserve">El inmueble dispone de alcantarillado o de algún sistema para el manejo de aguas residuales, teniendo en cuenta la disponibilidad y oferta del servicio en el territorio.
</t>
    </r>
    <r>
      <rPr>
        <b/>
        <sz val="11"/>
        <color rgb="FF000000"/>
        <rFont val="Arial"/>
        <family val="2"/>
      </rPr>
      <t>Nota 1:</t>
    </r>
    <r>
      <rPr>
        <sz val="11"/>
        <color rgb="FF000000"/>
        <rFont val="Arial"/>
        <family val="2"/>
      </rPr>
      <t xml:space="preserve"> se puede hacer uso de sistemas alternativos como pozo séptico, sumideros, biofiltros, biodigestor, entre otros, de acuerdo con las orientaciones de las entidades territoriales correspondientes.
</t>
    </r>
    <r>
      <rPr>
        <b/>
        <sz val="11"/>
        <color rgb="FF000000"/>
        <rFont val="Arial"/>
        <family val="2"/>
      </rPr>
      <t>Nota 2</t>
    </r>
    <r>
      <rPr>
        <sz val="11"/>
        <color rgb="FF000000"/>
        <rFont val="Arial"/>
        <family val="2"/>
      </rPr>
      <t>: Si no existe oferta, solicite acta de comité operativo en donde se apruebe la utilización de los sistemas o dispositivos alternos.</t>
    </r>
  </si>
  <si>
    <t>2.13.3</t>
  </si>
  <si>
    <r>
      <t xml:space="preserve">El inmueble dispone de sistema de recolección de residuos sólidos o algún sistema para su manejo temporal y disposición final, teniendo en cuenta la disponibilidad y oferta del servicio en el territorio.
</t>
    </r>
    <r>
      <rPr>
        <b/>
        <sz val="11"/>
        <rFont val="Arial"/>
        <family val="2"/>
      </rPr>
      <t>Nota 1:</t>
    </r>
    <r>
      <rPr>
        <sz val="11"/>
        <rFont val="Arial"/>
        <family val="2"/>
      </rPr>
      <t xml:space="preserve"> se puede hacer uso de sistemas alternativos, describiendo en el plan de saneamiento básico las acciones para la recolección y disposición de residuos sólidos y líquidos, además de las orientaciones de las entidades territoriales correspondientes.
</t>
    </r>
    <r>
      <rPr>
        <b/>
        <sz val="11"/>
        <rFont val="Arial"/>
        <family val="2"/>
      </rPr>
      <t xml:space="preserve">Nota 2: </t>
    </r>
    <r>
      <rPr>
        <sz val="11"/>
        <rFont val="Arial"/>
        <family val="2"/>
      </rPr>
      <t>Si no existe oferta, solicite acta de comité operativo en donde se apruebe la utilización de los sistemas o dispositivos alternos.</t>
    </r>
  </si>
  <si>
    <t>2.13.4</t>
  </si>
  <si>
    <t>2.13.5</t>
  </si>
  <si>
    <r>
      <t xml:space="preserve">El inmueble dispone de sistema de comunicación (internet, telefonía fija y móvil), teniendo en cuenta la disponibilidad y oferta del servicio en el territorio.
</t>
    </r>
    <r>
      <rPr>
        <b/>
        <sz val="11"/>
        <color theme="1"/>
        <rFont val="Arial"/>
        <family val="2"/>
      </rPr>
      <t>Nota:</t>
    </r>
    <r>
      <rPr>
        <sz val="11"/>
        <color theme="1"/>
        <rFont val="Arial"/>
        <family val="2"/>
      </rPr>
      <t xml:space="preserve"> Se pueden plantear mecanismos alternativos de comunicación para aquellos lugares donde no sea posible contar con estos sistemas, tales como comunicación por medio de los profesionales de los equipos interdisciplinarios, a través de un líder del territorio, autoridad o vocero de la comunidad.</t>
    </r>
  </si>
  <si>
    <t>Click</t>
  </si>
  <si>
    <t>2.14</t>
  </si>
  <si>
    <t>Cuenta con un inmueble que cumple con las condiciones de la planta física establecidas en las especificaciones para las áreas educativa, recreativa, administrativa y de servicios. Dichas especificaciones tendrán en cuenta los espacios diferentes y particulares del territorio y las características de la población atendida. (Estándar 40)</t>
  </si>
  <si>
    <t>2.14.1</t>
  </si>
  <si>
    <r>
      <t xml:space="preserve">El inmueble garantiza espacios con suficiente ventilación natural y/o artificial en donde no se tengan temperaturas excesivas de calor o frío, no se cuente con acumulación de olores y cuente con circulación de aire, pero sin que exista ingreso excesivo de aire que pueda causar enfermedades respiratorias a las niñas, niños y talento humano.
</t>
    </r>
    <r>
      <rPr>
        <b/>
        <u/>
        <sz val="11"/>
        <color rgb="FF000000"/>
        <rFont val="Arial"/>
        <family val="2"/>
      </rPr>
      <t>Nota:</t>
    </r>
    <r>
      <rPr>
        <sz val="11"/>
        <color rgb="FF000000"/>
        <rFont val="Arial"/>
        <family val="2"/>
      </rPr>
      <t xml:space="preserve"> En caso de no contar con ventilación natural se debe garantizar de forma artificial por medio de extractores o ventiladores.</t>
    </r>
  </si>
  <si>
    <t>GUÍA OPERATIVA DEL SERVICIO JARDÍN COMUNITARIO [GO4.MT2.PP] Versión 2 del 26/12/2025
3.1.5 Componente de ambientes educativos y protectores 
 Estándar 40. Pág. 91-92 .</t>
  </si>
  <si>
    <t>2.14.2</t>
  </si>
  <si>
    <r>
      <t xml:space="preserve">El inmueble garantiza las condiciones suficientes de iluminación natural (ventanas o claraboyas) y/o artificial (luminarias).
</t>
    </r>
    <r>
      <rPr>
        <b/>
        <sz val="11"/>
        <rFont val="Arial"/>
        <family val="2"/>
      </rPr>
      <t>Nota</t>
    </r>
    <r>
      <rPr>
        <sz val="11"/>
        <rFont val="Arial"/>
        <family val="2"/>
      </rPr>
      <t>: Se espera que los espacios sean</t>
    </r>
    <r>
      <rPr>
        <sz val="11"/>
        <color rgb="FF000000"/>
        <rFont val="Arial"/>
        <family val="2"/>
      </rPr>
      <t xml:space="preserve"> visualmente limpios y neutros, sin contaminación visual por exceso de colores, decoraciones o elementos ajenos a la intencionalidad pedagógica.</t>
    </r>
  </si>
  <si>
    <t>2.14.3</t>
  </si>
  <si>
    <t>Los ambientes pedagógicos para niñas y niños menores de 2 años están ubicados en el nivel de acceso y en el contacto directo con la ruta de evacuación, Los demás ambientes están en niveles hasta una altura equivalente a un segundo piso, o una diferencia de un piso, en relación con la salida de evacuación más próxima.</t>
  </si>
  <si>
    <t>2.14.4</t>
  </si>
  <si>
    <r>
      <rPr>
        <b/>
        <sz val="11"/>
        <color rgb="FF000000"/>
        <rFont val="Arial"/>
        <family val="2"/>
      </rPr>
      <t>Para la atención de niñas y niños menores de 2 años</t>
    </r>
    <r>
      <rPr>
        <sz val="11"/>
        <color rgb="FF000000"/>
        <rFont val="Arial"/>
        <family val="2"/>
      </rPr>
      <t>, los espacios pedagógicos garantizan un área mínima de 2 m²/niña-o incluyendo el espacio utilizado por cunas y zonas para el gateo, desplazamiento y realización de actividades.</t>
    </r>
  </si>
  <si>
    <t>2.14.5</t>
  </si>
  <si>
    <r>
      <rPr>
        <b/>
        <sz val="11"/>
        <color rgb="FF000000"/>
        <rFont val="Arial"/>
        <family val="2"/>
      </rPr>
      <t>Para la atención de niñas y niños menores de 2 años</t>
    </r>
    <r>
      <rPr>
        <sz val="11"/>
        <color rgb="FF000000"/>
        <rFont val="Arial"/>
        <family val="2"/>
      </rPr>
      <t xml:space="preserve">, se cuenta con un área independiente al espacio pedagógico para la higiene personal que incluya: 
</t>
    </r>
    <r>
      <rPr>
        <b/>
        <sz val="11"/>
        <color rgb="FF000000"/>
        <rFont val="Arial"/>
        <family val="2"/>
      </rPr>
      <t>•</t>
    </r>
    <r>
      <rPr>
        <sz val="11"/>
        <color rgb="FF000000"/>
        <rFont val="Arial"/>
        <family val="2"/>
      </rPr>
      <t xml:space="preserve"> Bacinillas.   </t>
    </r>
    <r>
      <rPr>
        <b/>
        <sz val="11"/>
        <color rgb="FF000000"/>
        <rFont val="Arial"/>
        <family val="2"/>
      </rPr>
      <t>•</t>
    </r>
    <r>
      <rPr>
        <sz val="11"/>
        <color rgb="FF000000"/>
        <rFont val="Arial"/>
        <family val="2"/>
      </rPr>
      <t xml:space="preserve"> Un sanitario línea infantil.   </t>
    </r>
    <r>
      <rPr>
        <b/>
        <sz val="11"/>
        <color rgb="FF000000"/>
        <rFont val="Arial"/>
        <family val="2"/>
      </rPr>
      <t xml:space="preserve">• </t>
    </r>
    <r>
      <rPr>
        <sz val="11"/>
        <color rgb="FF000000"/>
        <rFont val="Arial"/>
        <family val="2"/>
      </rPr>
      <t xml:space="preserve">Un lavamanos línea infantil.   </t>
    </r>
    <r>
      <rPr>
        <b/>
        <sz val="11"/>
        <color rgb="FF000000"/>
        <rFont val="Arial"/>
        <family val="2"/>
      </rPr>
      <t>•</t>
    </r>
    <r>
      <rPr>
        <sz val="11"/>
        <color rgb="FF000000"/>
        <rFont val="Arial"/>
        <family val="2"/>
      </rPr>
      <t xml:space="preserve"> Espacio para cambio de pañal.   </t>
    </r>
    <r>
      <rPr>
        <b/>
        <sz val="11"/>
        <color rgb="FF000000"/>
        <rFont val="Arial"/>
        <family val="2"/>
      </rPr>
      <t>•</t>
    </r>
    <r>
      <rPr>
        <sz val="11"/>
        <color rgb="FF000000"/>
        <rFont val="Arial"/>
        <family val="2"/>
      </rPr>
      <t xml:space="preserve"> Lava colas (bañeras).
</t>
    </r>
    <r>
      <rPr>
        <b/>
        <u/>
        <sz val="11"/>
        <color rgb="FF000000"/>
        <rFont val="Arial"/>
        <family val="2"/>
      </rPr>
      <t>Nota:</t>
    </r>
    <r>
      <rPr>
        <sz val="11"/>
        <color rgb="FF000000"/>
        <rFont val="Arial"/>
        <family val="2"/>
      </rPr>
      <t xml:space="preserve"> este espacio debe ser cercano para que el agente educativo tenga visibilidad de las niñas y niños que se encuentran en el salón mientras está haciendo el cambio de pañal o haciendo uso del lava colas (bañeras).</t>
    </r>
  </si>
  <si>
    <t>2.14.6</t>
  </si>
  <si>
    <r>
      <rPr>
        <b/>
        <sz val="11"/>
        <color rgb="FF000000"/>
        <rFont val="Arial"/>
        <family val="2"/>
      </rPr>
      <t>Para la atención de niñas y niños menores de 2 años</t>
    </r>
    <r>
      <rPr>
        <sz val="11"/>
        <color rgb="FF000000"/>
        <rFont val="Arial"/>
        <family val="2"/>
      </rPr>
      <t>, se cuenta con un espacio para la extracción y conservación de la leche materna y que cuente con la siguiente dotación:
• Una silla con levanta pies.    • Un lavamanos.    • Un mesón con lavaplatos.    • Una cocineta eléctrica.    • Una nevera tipo bar para uso exclusivo de la leche humana.</t>
    </r>
  </si>
  <si>
    <t>2.14.7</t>
  </si>
  <si>
    <r>
      <rPr>
        <b/>
        <sz val="11"/>
        <color rgb="FF000000"/>
        <rFont val="Arial"/>
        <family val="2"/>
      </rPr>
      <t>Para la atención de niñas y niños menores de 2 años</t>
    </r>
    <r>
      <rPr>
        <sz val="11"/>
        <color rgb="FF000000"/>
        <rFont val="Arial"/>
        <family val="2"/>
      </rPr>
      <t xml:space="preserve">, El espacio de extracción y conservación de la leche materna cumple con las condiciones de diseño y construcción tenidas en cuenta en las orientaciones dadas en la Guía de implementación de proyectos de infraestructuras de atención a la primera infancia “GIPI” o documento que lo modifique o sustituya.
</t>
    </r>
    <r>
      <rPr>
        <b/>
        <sz val="11"/>
        <color rgb="FF000000"/>
        <rFont val="Arial"/>
        <family val="2"/>
      </rPr>
      <t>Nota</t>
    </r>
    <r>
      <rPr>
        <sz val="11"/>
        <color rgb="FF000000"/>
        <rFont val="Arial"/>
        <family val="2"/>
      </rPr>
      <t>: Este lugar debe estar aislado de cualquier foco que represente riesgos para la contaminación de la leche; su acceso y alrededores se deben mantener limpios, libres de basuras  tener superficies con materiales que faciliten limpíeza y desinfección e impidan la generación de polvo y el estancamiento de agua</t>
    </r>
  </si>
  <si>
    <t>2.14.8</t>
  </si>
  <si>
    <r>
      <rPr>
        <b/>
        <sz val="11"/>
        <color rgb="FF000000"/>
        <rFont val="Arial"/>
        <family val="2"/>
      </rPr>
      <t>Para la atención de niñas y niños menores de 2 años</t>
    </r>
    <r>
      <rPr>
        <sz val="11"/>
        <color rgb="FF000000"/>
        <rFont val="Arial"/>
        <family val="2"/>
      </rPr>
      <t>, se cuenta con al menos 1 silla comedor de bebé por cada 3 niños que le permita estar a la altura del cuidador.</t>
    </r>
  </si>
  <si>
    <t>2.14.9</t>
  </si>
  <si>
    <r>
      <rPr>
        <b/>
        <sz val="11"/>
        <color rgb="FF305496"/>
        <rFont val="Arial"/>
        <family val="2"/>
      </rPr>
      <t>Para la atención de niñas y niños entre 2 a 5 años</t>
    </r>
    <r>
      <rPr>
        <sz val="11"/>
        <rFont val="Arial"/>
        <family val="2"/>
      </rPr>
      <t>,</t>
    </r>
    <r>
      <rPr>
        <sz val="11"/>
        <color rgb="FF000000"/>
        <rFont val="Arial"/>
        <family val="2"/>
      </rPr>
      <t xml:space="preserve"> los espacios pedagógicos cuentan con un área mínima de 1.2 m²/niña-niño.  </t>
    </r>
  </si>
  <si>
    <t>2.14.10</t>
  </si>
  <si>
    <t xml:space="preserve">Se cuenta con un (1) sanitario u orinal de línea infantil por cada veinte (20) niñas y niños o adaptadores para inodoro para el uso exclusivo de las niñas y niños los cuales deben encontrarse en óptimas condiciones y funcionales.  </t>
  </si>
  <si>
    <t>2.14.11</t>
  </si>
  <si>
    <r>
      <t xml:space="preserve">Se cuenta con un (1) lavamanos instalado por cada veinte (20) niñas o niños a una altura de entre 0.45m y 0.55m, medidos a partir del acabado de piso, los cuales deben encontrarse en óptimas condiciones y funcionales.
</t>
    </r>
    <r>
      <rPr>
        <b/>
        <u/>
        <sz val="11"/>
        <color rgb="FF000000"/>
        <rFont val="Arial"/>
        <family val="2"/>
      </rPr>
      <t>Nota:</t>
    </r>
    <r>
      <rPr>
        <sz val="11"/>
        <color rgb="FF000000"/>
        <rFont val="Arial"/>
        <family val="2"/>
      </rPr>
      <t xml:space="preserve"> se pueden instalar pocetas con varias griferías instaladas a una altura entre 0.45m y 0.55 m.  </t>
    </r>
  </si>
  <si>
    <t>2.14.12</t>
  </si>
  <si>
    <t>Se cuenta con una (1) ducha con grifería tipo teléfono la cual debe tener una altura de 1.10 y se encuentre en óptimas condiciones y sea funcional.</t>
  </si>
  <si>
    <t>2.14.13</t>
  </si>
  <si>
    <t>En caso de que haya divisiones y/o puertas en los sanitarios, estas cuentan con una altura que permita el control visual de un adulto (las puertas no deben tener seguros).</t>
  </si>
  <si>
    <t>2.14.14</t>
  </si>
  <si>
    <t>En el espacio para el servido de alimentos se asegura un puesto para cada niña y niño en el momento de su uso.</t>
  </si>
  <si>
    <t>2.14.15</t>
  </si>
  <si>
    <t>En las áreas recreativas se garantiza una proporción de al menos 2 m²/niña-niño en el momento de su uso.</t>
  </si>
  <si>
    <t>2.14.16</t>
  </si>
  <si>
    <t>Para asegurar que cada niña y niño cuente con al menos 2 m² en las áreas recreativas internas, se ha documentado e implementado un Protocolo de Permanencia en Zonas Recreativas (o el documento que lo modifique o sustituya), donde se indican claramente los horarios de uso por grupos.</t>
  </si>
  <si>
    <t>2.14.17</t>
  </si>
  <si>
    <t>En caso de no contar con área recreativa interna, se hace uso de áreas recreativas externas en un radio no mayor a quinientos (500) metros de la UDS, Se documenta e implementa un protocolo de seguridad para el desplazamiento, estadía y regreso a la UDS.</t>
  </si>
  <si>
    <t>2.15</t>
  </si>
  <si>
    <t xml:space="preserve">GUÍA OPERATIVA DEL SERVICIO JARDÍN COMUNITARIO [GO4.MT2.PP] Versión 2 del 26/12/2025
3.1.5 Componente de ambientes educativos y protectores 
 Estándar 46. Pág. 98-99.
</t>
  </si>
  <si>
    <t>2.15.1</t>
  </si>
  <si>
    <r>
      <t xml:space="preserve">Debe disponer en buen estado y suficientes muebles, elementos o insumos de:
a. Aseo 
b.Lencería que incluyen: colchones, colchonetas, lencería, lencería de baño y lencería de cama
c.Mobiliario para: área educativa, servicio de alimentos, comedor, enfermería, espacio de estimulación para la lactancia humana y oficina.
</t>
    </r>
    <r>
      <rPr>
        <b/>
        <sz val="11"/>
        <rFont val="Arial"/>
        <family val="2"/>
      </rPr>
      <t>Nota 1</t>
    </r>
    <r>
      <rPr>
        <sz val="11"/>
        <rFont val="Arial"/>
        <family val="2"/>
      </rPr>
      <t xml:space="preserve">: La dotación en general deberá partir de las particularidades del servicio y de la propuesta pedagógica, debe ser concertada de acuerdo con las necesidades, intereses y cultura propia de la comunidad donde se preste el servicio. 
</t>
    </r>
    <r>
      <rPr>
        <b/>
        <sz val="11"/>
        <rFont val="Arial"/>
        <family val="2"/>
      </rPr>
      <t>Nota 2</t>
    </r>
    <r>
      <rPr>
        <sz val="11"/>
        <rFont val="Arial"/>
        <family val="2"/>
      </rPr>
      <t>:  El Comité Técnico Operativo evaluará y avalará el listado de elementos de acuerdo con los criterios mencionados.</t>
    </r>
  </si>
  <si>
    <t>2.15.2</t>
  </si>
  <si>
    <r>
      <rPr>
        <b/>
        <sz val="11"/>
        <color theme="1"/>
        <rFont val="Arial"/>
        <family val="2"/>
      </rPr>
      <t>Aviso de Atención</t>
    </r>
    <r>
      <rPr>
        <sz val="11"/>
        <color theme="1"/>
        <rFont val="Arial"/>
        <family val="2"/>
      </rPr>
      <t xml:space="preserve">. Verifique por medio de la observación que la UDS, cuenta con el aviso de atención en un lugar visible que indique la información establecida en el </t>
    </r>
    <r>
      <rPr>
        <u/>
        <sz val="11"/>
        <color theme="1"/>
        <rFont val="Arial"/>
        <family val="2"/>
      </rPr>
      <t>Manual de Imagen corporativa para operadores, contratistas o convenios del ICBF</t>
    </r>
    <r>
      <rPr>
        <sz val="11"/>
        <color theme="1"/>
        <rFont val="Arial"/>
        <family val="2"/>
      </rPr>
      <t xml:space="preserve"> o en el documento que lo modifique o sustituya. </t>
    </r>
  </si>
  <si>
    <t>2.16</t>
  </si>
  <si>
    <t>Cuenta con botiquines que cumplen con los criterios de proporción de niños y niñas y la dotación requerida. (Estándar 48)</t>
  </si>
  <si>
    <t>GUÍA OPERATIVA DEL SERVICIO JARDÍN COMUNITARIO [GO4.MT2.PP] Versión 2 del 26/12/2025
3.1.5 Componente de ambientes educativos y protectores 
 Estándar 48. Pág. 99.</t>
  </si>
  <si>
    <t>2.16.1</t>
  </si>
  <si>
    <t>Cuenta con la cantidad de botiquines requeridos de acuerdo a la cantidad de usuarios atendidos en el servicio y estos se encuentran con los elementos completos de acuerdo a normatividad y lineamientos aplicables.</t>
  </si>
  <si>
    <t>3. COMPONENTE SALUD Y NUTRICIÓN</t>
  </si>
  <si>
    <t>3.1.</t>
  </si>
  <si>
    <t>Verifica la existencia del soporte de afiliación de las niñas, los niños al Sistema General de Seguridad Social en Salud (SGSSS).  (Estándar 8).</t>
  </si>
  <si>
    <t>Guía operativa del servicio jardín comunitario. GO4.MT2.PP.  Versión 2 del 26/12/2025.  
Estándar 8. Pág. 24 y 25.
Guía para el impulso a la soberanía alimentaria por el derecho humano a la alimentación adecuada en las modalidades y servicios del ICBF. G36.PP. Versión 2 del 30/12/2025. Pág. 113.</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</si>
  <si>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</si>
  <si>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</si>
  <si>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Nota 2:</t>
    </r>
    <r>
      <rPr>
        <sz val="11"/>
        <rFont val="Arial"/>
        <family val="2"/>
      </rPr>
      <t xml:space="preserve"> En caso de no contar con el soporte verificar registro de novedades que incluye: orientación a familias y/o cuidadores para activar la ruta que permita la vinculación, razones por las cuales no se cuenta con el soporte y compromiso firmado por padres y/o cuidadores. Plazo: Zona Urbana: 1 mes, Zona Rural y rural dispersa: 2 meses, ó reporte al supervisor del contrato por parte de la EAS, en caso de no cumplir tiempos establecidos.</t>
    </r>
  </si>
  <si>
    <t>3.1.2</t>
  </si>
  <si>
    <t>En diálogo con los padres de familia y/o cuidadores, se evidencia la orientación sobre afiliación al Sistema General de Seguridad Social en Salud (SGSSS).</t>
  </si>
  <si>
    <t>3.2</t>
  </si>
  <si>
    <t>Verifica la asistencia de las niñas, los niños a la consulta de valoración integral en salud (control de crecimiento y desarrollo). (Estándar 10).</t>
  </si>
  <si>
    <t>Guía operativa del servicio jardín comunitario. GO4.MT2.PP.  Versión 2 del 26/12/2025.  
Estándar 10.  Pág. 29 y 30.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t>
  </si>
  <si>
    <t>3.2.1</t>
  </si>
  <si>
    <r>
      <t xml:space="preserve">Cuenta con soporte de asistencia a la consulta de valoración integral en salud.
</t>
    </r>
    <r>
      <rPr>
        <b/>
        <sz val="11"/>
        <rFont val="Arial"/>
        <family val="2"/>
      </rPr>
      <t xml:space="preserve">Nota 1: </t>
    </r>
    <r>
      <rPr>
        <sz val="11"/>
        <rFont val="Arial"/>
        <family val="2"/>
      </rPr>
      <t xml:space="preserve">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
</t>
    </r>
    <r>
      <rPr>
        <b/>
        <sz val="11"/>
        <rFont val="Arial"/>
        <family val="2"/>
      </rPr>
      <t xml:space="preserve">Nota 2: </t>
    </r>
    <r>
      <rPr>
        <sz val="11"/>
        <rFont val="Arial"/>
        <family val="2"/>
      </rPr>
      <t xml:space="preserve">En caso de que la madre o padre comunitario identifique imposibilidad de la familia y/o cuidador verificar soporte de reporte a la EAS o PDS para realizar articulación con las entidades del sector salud y autoridades tradicionales, con el fin de promocionar acciones para el acceso efectivo a las mismas.
</t>
    </r>
    <r>
      <rPr>
        <b/>
        <sz val="11"/>
        <rFont val="Arial"/>
        <family val="2"/>
      </rPr>
      <t xml:space="preserve">Nota 3: </t>
    </r>
    <r>
      <rPr>
        <sz val="11"/>
        <rFont val="Arial"/>
        <family val="2"/>
      </rPr>
      <t>En caso de presentarse barreras de acceso a salud verificar soporte de activación de ruta.</t>
    </r>
  </si>
  <si>
    <t xml:space="preserve">
Guía operativa del servicio jardín comunitario. GO4.MT2.PP.  Versión 2 del 26/12/2025.  
Estándar 10.  Pág. 29 y 30.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t>
  </si>
  <si>
    <t>3.2.2</t>
  </si>
  <si>
    <r>
      <t xml:space="preserve">Cuenta con soporte de atención en salud bucal realizado por profesional en odontología. 
</t>
    </r>
    <r>
      <rPr>
        <b/>
        <sz val="11"/>
        <rFont val="Arial"/>
        <family val="2"/>
      </rPr>
      <t xml:space="preserve">Nota 1: </t>
    </r>
    <r>
      <rPr>
        <sz val="11"/>
        <rFont val="Arial"/>
        <family val="2"/>
      </rPr>
      <t xml:space="preserve">En caso de no contar con el soporte verificar registro de novedades que incluye: orientación a familias y/o cuidadores, razones por las cuales no ha tenido acceso a estas atenciones en salud o no cuenta con el soporte de asistencia, firmado por la familia y/o cuidador especificando la fecha pactada para el cumplimiento.
</t>
    </r>
    <r>
      <rPr>
        <b/>
        <sz val="11"/>
        <rFont val="Arial"/>
        <family val="2"/>
      </rPr>
      <t xml:space="preserve">
Nota 2:</t>
    </r>
    <r>
      <rPr>
        <sz val="11"/>
        <rFont val="Arial"/>
        <family val="2"/>
      </rPr>
      <t xml:space="preserve"> En caso de que la madre o padre comunitario identifique imposibilidad de la familia y/o cuidador, y en caso de presentarse barreras de acceso a la salud verificar soporte de reporte a la EAS o PDS para realizar articulación con las entidades del sector salud y autoridades tradicionales, con el fin de promocionar acciones para el acceso efectivo a las mismas.</t>
    </r>
    <r>
      <rPr>
        <b/>
        <sz val="11"/>
        <rFont val="Arial"/>
        <family val="2"/>
      </rPr>
      <t xml:space="preserve">
</t>
    </r>
  </si>
  <si>
    <t>Guía operativa del servicio jardín comunitario. GO4.MT2.PP.  Versión 2 del 26/12/2025.  
Estándar 10.  Pág. 29 y 30.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 y 109</t>
  </si>
  <si>
    <t>3.2.3</t>
  </si>
  <si>
    <t xml:space="preserve">Cuenta con soportes de socialización de la Ruta para acceder a la valoración integral en salud y atención en salud bucal al atender grupos étnicos con autoridades tradicionales. </t>
  </si>
  <si>
    <t>3.2.4</t>
  </si>
  <si>
    <t>En diálogo con los padres de familia y/o cuidadores, se evidencia la orientación sobre la Ruta para acceder a la valoración integral en salud y atención en salud bucal al atender grupos étnicos con autoridades tradicionales.</t>
  </si>
  <si>
    <t>3.3</t>
  </si>
  <si>
    <t>Verifica la aplicación del esquema nacional de vacunación de todas las niñas y los niños, según edad, de acuerdo con el Programa Ampliado de Inmunización (PAI) vigente, aprobado por el Ministerio de Salud y Protección Social.  (Estándar 11).</t>
  </si>
  <si>
    <t>Guía operativa del servicio jardín comunitario. GO4.MT2.PP.  Versión 2 del 26/12/2025.  
Estándar 11.  Pág. 30 y 31.
Guía para el impulso a la soberanía alimentaria por el derecho humano a la alimentación adecuada en las modalidades y servicios del ICBF. G6.PP. Versión 2 del 30/12/2025. 
Tabla 11. Ruta integral de atención para la promoción y mantenimiento de la salud según curso de vida. Esquema de intervenciones/atenciones en salud individuales para niñas y niños en primera infancia.  Pág. 108 y 109</t>
  </si>
  <si>
    <t>3.3.1</t>
  </si>
  <si>
    <r>
      <t xml:space="preserve">Cuenta con soporte en físico o digital de la aplicación del esquema de vacunación completo para la edad.
</t>
    </r>
    <r>
      <rPr>
        <b/>
        <sz val="11"/>
        <rFont val="Arial"/>
        <family val="2"/>
      </rPr>
      <t xml:space="preserve">Nota1: </t>
    </r>
    <r>
      <rPr>
        <sz val="11"/>
        <rFont val="Arial"/>
        <family val="2"/>
      </rPr>
      <t xml:space="preserve">En caso de no contar con el soporte verificar registro de novedades que incluye:  razones por las cuales no cuentan con el soporte y orientación a familias y/o cuidadores sobre la ruta para el acceso a esta atención en salud y la obtención del documento, registro del compromiso firmado por la familia y/o cuidador con fecha pactada de cumplimiento. Plazo: Zona Urbana 15 días y Zona Rural o Rural dispersa 1 mes.
</t>
    </r>
    <r>
      <rPr>
        <b/>
        <sz val="11"/>
        <rFont val="Arial"/>
        <family val="2"/>
      </rPr>
      <t xml:space="preserve">Nota 2: </t>
    </r>
    <r>
      <rPr>
        <sz val="11"/>
        <rFont val="Arial"/>
        <family val="2"/>
      </rPr>
      <t xml:space="preserve">En caso de que la madre o padre comunitario identifique imposibilidad de la familia y/o cuidador verificar soporte de reporte a la EAS o PDS para realizar articulación con las entidades del sector salud y autoridades tradicionales, con el fin de promocionar acciones para el acceso al servicio de vacunación.
</t>
    </r>
    <r>
      <rPr>
        <b/>
        <sz val="11"/>
        <rFont val="Arial"/>
        <family val="2"/>
      </rPr>
      <t xml:space="preserve">Nota 3: </t>
    </r>
    <r>
      <rPr>
        <sz val="11"/>
        <rFont val="Arial"/>
        <family val="2"/>
      </rPr>
      <t>En los casos en que las familias y/o cuidadores no acepten la vacunación verificar soportes de articulación con las entidades de salud, procesos de información y sensibilización con las familias, cuidadores, comunidades y autoridades correspondientes.</t>
    </r>
  </si>
  <si>
    <t>3.4</t>
  </si>
  <si>
    <t>Implementa estrategias para la promoción de la práctica de la lactancia materna, en forma exclusiva para niñas y niños menores de seis meses de edad y en forma complementaria de los seis meses a los dos años y más, con el talento humano de la modalidad, las familias o cuidadores.  (Estándar 9).</t>
  </si>
  <si>
    <t>Guía operativa del servicio jardín comunitario. GO4.MT2.PP.  Versión 2 del 26/12/2025.  
Estándar 9: Pág. 25-29.
Guía para el impulso a la soberanía alimentaria por el derecho humano a la alimentación adecuada en las modalidades y servicios del ICBF. G6.PP. Versión 2 del 30/12/2025.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43- 45.</t>
  </si>
  <si>
    <t>3.4.1</t>
  </si>
  <si>
    <r>
      <t xml:space="preserve">Cuenta con soportes de acciones de promoción, protección y apoyo de la práctica de la lactancia humana exclusiva  y complementaria para las personas en periodo de lactancia, las familias y/o cuidadores y con el talento humano.
</t>
    </r>
    <r>
      <rPr>
        <b/>
        <sz val="11"/>
        <rFont val="Arial"/>
        <family val="2"/>
      </rPr>
      <t xml:space="preserve">Nota 1: </t>
    </r>
    <r>
      <rPr>
        <sz val="11"/>
        <rFont val="Arial"/>
        <family val="2"/>
      </rPr>
      <t xml:space="preserve">Fotografías, actas, registros de asistencia, entre otros. 
</t>
    </r>
  </si>
  <si>
    <t>3.4.2</t>
  </si>
  <si>
    <t>En observación de la atención y diálogo con la persona o mujer gestante y/o lactante, familia y/o red vincular y talento humano, se evidencia la implementación de las acciones en torno a la promoción, protección y apoyo de la práctica en forma exclusiva y en forma complementaria.</t>
  </si>
  <si>
    <t>3.4.3</t>
  </si>
  <si>
    <t>En diálogo con el talento humano se evidencia el conocimiento sobre la promoción, protección y apoyo de la práctica de lactancia humana.</t>
  </si>
  <si>
    <t>3.4.4</t>
  </si>
  <si>
    <t>En caso de que se cuente con espacio de promoción y apoyo a la practica de la lactancia humana, se evidencia que se garantiza que la leche humana se almacene y rotule con el nombre de la niña o niño, fecha y hora de recolección, y no tiene más de 3 meses de almacenamiento en caso de que esté congelada, o más de 12 horas en caso de que esté refrigerada.</t>
  </si>
  <si>
    <t>3.5</t>
  </si>
  <si>
    <t>Cumple con la toma periódica de medidas antropométricas a cada niña, niño y hace seguimiento a los resultados.  (Estándar 15).</t>
  </si>
  <si>
    <t>Guía operativa del servicio jardín comunitario. GO4.MT2.PP.  Versión 2 del 26/12/2025. 
Estándar 15.  Pág.  37 - 47.
Guía para el impulso a la soberanía alimentaria por el derecho humano a la alimentación adecuada en las modalidades y servicios del ICBF. G6.PP. Versión 2 del 30/12/2025.
4.6.  Valoración y seguimiento del estado nutricional y de salud.
Págs.91-107.</t>
  </si>
  <si>
    <t>3.5.1</t>
  </si>
  <si>
    <t>Cuenta con los soportes (actas con los contenidos abordados, listados de asistencia, registro fotográfico o fílmico) de cualificación, por parte de la EAS o PDS, sobre la toma de datos de toma de peso, longitud/talla y perímetro braquial, identificación de signos físicos asociados a la desnutrición aguda y soportes (actas con los contenidos abordados, listados de asistencia, registro fotográfico o fílmico) de cualificación al talento humano sobre suministro de la FTLC, en caso de que se presenten niños con suministro de la fórmula (FTLC).</t>
  </si>
  <si>
    <t>3.5.2</t>
  </si>
  <si>
    <t xml:space="preserve">En observación de la atención verifica que se cumplen con las siguientes condiciones:
1.La madre o padre comunitario realiza correctamente la toma de peso, longitud/talla y perímetro braquial, según muestra y se contrasta su correspondencia con los datos registrados en el formato.
2.La madre o padre comunitario identifica los signos físicos asociados a la desnutrición aguda. </t>
  </si>
  <si>
    <t>3.5.3</t>
  </si>
  <si>
    <r>
      <t xml:space="preserve">Cuenta con el Formato Captura de Datos Antropométricos de las Niñas y los Niños o documentos que los modifiquen o sustituyan diligenciado de forma completa. 
</t>
    </r>
    <r>
      <rPr>
        <b/>
        <sz val="11"/>
        <rFont val="Arial"/>
        <family val="2"/>
      </rPr>
      <t xml:space="preserve">Nota 1: </t>
    </r>
    <r>
      <rPr>
        <sz val="11"/>
        <rFont val="Arial"/>
        <family val="2"/>
      </rPr>
      <t xml:space="preserve">Realiza la toma de los datos antropométricos (peso, talla/longitud y perímetro braquial) de la totalidad de los participantes vinculados al servicio. 
</t>
    </r>
    <r>
      <rPr>
        <b/>
        <sz val="11"/>
        <rFont val="Arial"/>
        <family val="2"/>
      </rPr>
      <t xml:space="preserve">Nota 2: </t>
    </r>
    <r>
      <rPr>
        <sz val="11"/>
        <rFont val="Arial"/>
        <family val="2"/>
      </rPr>
      <t xml:space="preserve">La primera toma se realiza máximo durante los siguientes 8 días calendario a partir del inicio de la atención. Los niños y niñas que ingresan al servicio en meses posteriores al inicio de la atención se les realiza la toma de manera inmediata.
</t>
    </r>
    <r>
      <rPr>
        <b/>
        <sz val="11"/>
        <rFont val="Arial"/>
        <family val="2"/>
      </rPr>
      <t xml:space="preserve">Nota 3: </t>
    </r>
    <r>
      <rPr>
        <sz val="11"/>
        <rFont val="Arial"/>
        <family val="2"/>
      </rPr>
      <t xml:space="preserve">En un plazo máximo de 8 días calendario se registran en el Sistema de Información o herramienta que el ICBF determine.  
</t>
    </r>
    <r>
      <rPr>
        <b/>
        <sz val="11"/>
        <rFont val="Arial"/>
        <family val="2"/>
      </rPr>
      <t xml:space="preserve">Nota 4: </t>
    </r>
    <r>
      <rPr>
        <sz val="11"/>
        <rFont val="Arial"/>
        <family val="2"/>
      </rPr>
      <t xml:space="preserve">La clasificación nutricional se realiza, de ser posible, en el momento de la toma de medidas antropométricas.  
</t>
    </r>
    <r>
      <rPr>
        <b/>
        <sz val="11"/>
        <rFont val="Arial"/>
        <family val="2"/>
      </rPr>
      <t xml:space="preserve">Nota 5: </t>
    </r>
    <r>
      <rPr>
        <sz val="11"/>
        <rFont val="Arial"/>
        <family val="2"/>
      </rPr>
      <t xml:space="preserve">Realiza los seguimientos para los participantes que no presenten malnutrición por déficit de forma trimestral, garantizando que las valoraciones subsiguientes a la primera se realicen cinco (5) días antes o después del día de la valoración. </t>
    </r>
  </si>
  <si>
    <t>3.5.4</t>
  </si>
  <si>
    <r>
      <t xml:space="preserve">Cuenta con Formato para la identificación de signos físicos asociados a la desnutrición aguda y signos de alarma en niñas y niños menores de cinco (5) años de los servicios de primera infancia del ICBF o documento que lo modifique o sustituya debidamente diligenciado por parte del talento humano que realizó la evaluación y validado por la nutricionista asignada al servicio.
</t>
    </r>
    <r>
      <rPr>
        <b/>
        <sz val="11"/>
        <rFont val="Arial"/>
        <family val="2"/>
      </rPr>
      <t xml:space="preserve">Nota 1: </t>
    </r>
    <r>
      <rPr>
        <sz val="11"/>
        <rFont val="Arial"/>
        <family val="2"/>
      </rPr>
      <t xml:space="preserve">Diligenciado máximo a los 5 días calendario siguientes a la evaluación realizada.
</t>
    </r>
    <r>
      <rPr>
        <b/>
        <sz val="11"/>
        <rFont val="Arial"/>
        <family val="2"/>
      </rPr>
      <t xml:space="preserve">Nota 2: </t>
    </r>
    <r>
      <rPr>
        <sz val="11"/>
        <rFont val="Arial"/>
        <family val="2"/>
      </rPr>
      <t xml:space="preserve">Verificar la información de los últimos tres meses (actividad a cargo del profesional designado). </t>
    </r>
  </si>
  <si>
    <t>3.5.5</t>
  </si>
  <si>
    <t>Cuenta con los procesos de seguimiento  de los signos físicos asociados a la desnutrición aguda, signos de alarma y, toma de peso, talla y perímetro braquial, así como su canalización  a salud, para las niñas y niños menores de cinco (5) años con diagnóstico de desnutrición aguda primaria.</t>
  </si>
  <si>
    <t>3.5.6</t>
  </si>
  <si>
    <r>
      <t xml:space="preserve">Cuenta con registro de novedades para los usuarios, entre los 6 y 59 meses, con perímetro del brazo menor o igual a 11.5 centímetros,  y la orientación a la familia y/o cuidador, de asistir al servicio de salud.  
</t>
    </r>
    <r>
      <rPr>
        <b/>
        <sz val="11"/>
        <rFont val="Arial"/>
        <family val="2"/>
      </rPr>
      <t>Nota1.</t>
    </r>
    <r>
      <rPr>
        <sz val="11"/>
        <rFont val="Arial"/>
        <family val="2"/>
      </rPr>
      <t xml:space="preserve"> El registro de novedades y las orientaciones a  la familia deben tener  firma y/o huella del adulto que recibe esta alerta. </t>
    </r>
  </si>
  <si>
    <t>3.5.7</t>
  </si>
  <si>
    <r>
      <rPr>
        <b/>
        <sz val="11"/>
        <rFont val="Arial"/>
        <family val="2"/>
      </rPr>
      <t xml:space="preserve">Seguimiento Antropométrico.  </t>
    </r>
    <r>
      <rPr>
        <sz val="11"/>
        <rFont val="Arial"/>
        <family val="2"/>
      </rPr>
      <t xml:space="preserve">Verifica que cumple con:
1.Soporte de seguimiento antropométrico semanal a usuarios con desnutrición aguda moderada o severa y en los casos de riesgo de desnutrición aguda seguimiento antropométrico quincenal.
2.Registro de novedades: donde se describen las actividades desarrolladas con los participantes y la información a las familias y cuidadores.
3.Soporte de registro en el sistema de información o herramienta que el ICBF determine.
4.Formato para la identificación de signos físicos asociados a la desnutrición aguda y signos de alarma en niñas y niños menores de cinco (5) años de los servicios de primera infancia del ICBF. </t>
    </r>
  </si>
  <si>
    <t>3.5.8</t>
  </si>
  <si>
    <r>
      <rPr>
        <b/>
        <sz val="11"/>
        <rFont val="Arial"/>
        <family val="2"/>
      </rPr>
      <t xml:space="preserve">Soportes de articulación y canalización para atención en salud de los casos de desnutrición aguda moderada o severa.  </t>
    </r>
    <r>
      <rPr>
        <sz val="11"/>
        <rFont val="Arial"/>
        <family val="2"/>
      </rPr>
      <t>Mediante revisión documental verifica que cumple con los siguientes pasos:
1. Identificación de usuarios en desnutrición aguda moderada o severa y aquellos con perímetro del brazo menor o igual a 11.5 cm. 
2. La madre, padre comunitario o el nutricionista del equipo interdisciplinario (cuando aplique) diligencia el registro de novedades con la información sobre la orientación a las familias y cuidadores para asistir de manera inmediata a los servicios de salud en los casos de desnutrición aguda moderada o severa.
3. El nutricionista asignado radica una comunicación (oficio y/o correo electrónico) con la información de los participantes para la atención en los servicios de salud.
-Esta información se envía  de manera inmediata y máximo a las veinticuatro (24) horas siguientes en los casos de Desnutrición aguda severa y a las (48 horas) en los casos de Desnutrición Aguda Moderada, a la Entidad Territorial de Salud correspondiente y a la Entidad Administradora de Planes de Beneficios -EAPB antes Entidad Promotora de Salud -EPS y a la Institución Prestado de Salud- IPS.
-Esta comunicación contiene como mínimo: la fecha de identificación, fecha de toma de medidas antropométricas, signos físicos de desnutrición detectados, peso, talla/longitud, clasificación del estado nutricional, perímetro del brazo de niñas y niños entre los seis (6) y cincuenta y nueve (59) meses, datos de ubicación de los participantes, número de documento de identidad, EAPB a la cual se encuentra afiliado la niña o el niño, nombre del acudiente, contacto telefónico y motivo de la canalización.
-Se realiza seguimiento a las 72 horas posteriores a la canalización al sector salud y luego semanalmente.</t>
    </r>
  </si>
  <si>
    <t>3.5.9</t>
  </si>
  <si>
    <t>En diálogo con la madre o padre comunitario, se evidencia la orientación para la articulación y canalización para atención en salud de los casos de desnutrición aguda moderada o severa.</t>
  </si>
  <si>
    <t>3.5.10</t>
  </si>
  <si>
    <r>
      <rPr>
        <b/>
        <sz val="11"/>
        <rFont val="Arial"/>
        <family val="2"/>
      </rPr>
      <t xml:space="preserve">Soportes del análisis de las situaciones socio familiares para determinar si la niña o el niño se encuentra expuesto a una posible negligencia que vulnere sus derechos, en caso de identificar y confirmar que la familia no asiste a la IPS con el participante.  </t>
    </r>
    <r>
      <rPr>
        <sz val="11"/>
        <rFont val="Arial"/>
        <family val="2"/>
      </rPr>
      <t>Verifica que cumple con:
1.Soporte de comunicación al supervisor o interventor del contrato o convenio para activar la Ruta Integral de Atenciones. 
2.Soporte: Activación de la Ruta Integral de Atenciones enviada al supervisor.</t>
    </r>
  </si>
  <si>
    <t>3.5.11</t>
  </si>
  <si>
    <t>Cuenta con registro de novedades diligenciado y fórmula médica actualizada para el suministro y seguimiento del consumo de la Fórmula Terapéutica Lista para el Consumo - FTLC de los usuarios con tratamiento ambulatorio.</t>
  </si>
  <si>
    <t>3.5.12</t>
  </si>
  <si>
    <t>En observación de la atención, verifica que se cumplen con las siguientes condiciones:
1.En el caso que se presenten niños con suministro de la fórmula (FTLC), el talento humano realiza el suministro de forma adecuada.
2.La FTLC se suministra antes de todos los tiempos de comida definidos en los ciclos de menús.</t>
  </si>
  <si>
    <t>3.6</t>
  </si>
  <si>
    <t>Identifica y reporta de forma oportuna los casos de brotes de enfermedades inmunoprevenibles, prevalentes y transmitidas por alimentos (ETA).  (Estándar 12).</t>
  </si>
  <si>
    <t>Guía operativa del servicio jardín comunitario. GO4.MT2.PP.  Versión 2 del 26/12/2025. 
Estándar 12.  Pág. 31 y 32.</t>
  </si>
  <si>
    <t>3.6.1</t>
  </si>
  <si>
    <r>
      <t xml:space="preserve">Cuenta con soportes (fotografías, videos, actas firmadas y listados de asistencia) del plan de cualificación del talento humano sobre la socialización del procedimiento para la prevención, identificación, reporte y actuación frente a posibles casos de brotes relacionados con enfermedades inmunoprevenibles, enfermedades prevalentes de la primera infancia (Infección Respiratoria Aguda (IRA), Enfermedad Diarreica Aguda (EDA), Malaria y Dengue) enfermedades transmitidas por alimentos ETA y enfermedades desde la visión de las culturas locales (si aplica).   
</t>
    </r>
    <r>
      <rPr>
        <b/>
        <sz val="11"/>
        <rFont val="Arial"/>
        <family val="2"/>
      </rPr>
      <t xml:space="preserve">Nota 1: </t>
    </r>
    <r>
      <rPr>
        <sz val="11"/>
        <rFont val="Arial"/>
        <family val="2"/>
      </rPr>
      <t xml:space="preserve">Verifica que cuenta con soportes (fotografías, videos, actas firmadas, experiencias documentadas y listados de asistencia) de implementación de acciones de promoción, prevención y atención oportuna, en el marco de los planes de formación y acompañamiento a familias.
</t>
    </r>
    <r>
      <rPr>
        <b/>
        <sz val="11"/>
        <rFont val="Arial"/>
        <family val="2"/>
      </rPr>
      <t xml:space="preserve">Nota 2: </t>
    </r>
    <r>
      <rPr>
        <sz val="11"/>
        <rFont val="Arial"/>
        <family val="2"/>
      </rPr>
      <t>En caso de que se presenten grupos étnicos, verifica que cuenta con soportes de articulación con curanderos o médicos tradicionales reconocidos, y de  acciones preventivas con enfoque intercultural.</t>
    </r>
  </si>
  <si>
    <t>3.6.2</t>
  </si>
  <si>
    <r>
      <t xml:space="preserve">En diálogo con los padres de familia y/o cuidadores, y talento humano se evidencia la orientación sobre el procedimiento para identificar, reportar y actuar frente a enfermedades inmunoprevenibles, prevalentes en la primera infancia, transmitidas por alimentos y, de origen cultural (si aplica). 
</t>
    </r>
    <r>
      <rPr>
        <b/>
        <sz val="11"/>
        <rFont val="Arial"/>
        <family val="2"/>
      </rPr>
      <t xml:space="preserve">Nota 1: </t>
    </r>
    <r>
      <rPr>
        <sz val="11"/>
        <rFont val="Arial"/>
        <family val="2"/>
      </rPr>
      <t xml:space="preserve">En observación de la atención, verifica que en la unidad de servicio se implementen acciones de promoción, prevención y atención oportuna dirigido a familias. </t>
    </r>
  </si>
  <si>
    <t>3.6.3</t>
  </si>
  <si>
    <r>
      <t>Cuenta con soportes en caso de presentarse:
1.</t>
    </r>
    <r>
      <rPr>
        <b/>
        <sz val="11"/>
        <rFont val="Arial"/>
        <family val="2"/>
      </rPr>
      <t>Enfermedades Inmunoprevenibles</t>
    </r>
    <r>
      <rPr>
        <sz val="11"/>
        <rFont val="Arial"/>
        <family val="2"/>
      </rPr>
      <t xml:space="preserve">  registro de novedades elaborado por la nutricionista con las orientaciones suministradas a las familias para su cuidado y atención oportuna por parte del sector salud (si aplica).
2.</t>
    </r>
    <r>
      <rPr>
        <b/>
        <sz val="11"/>
        <rFont val="Arial"/>
        <family val="2"/>
      </rPr>
      <t>Enfermedades Transmitidas por Alimentos</t>
    </r>
    <r>
      <rPr>
        <sz val="11"/>
        <rFont val="Arial"/>
        <family val="2"/>
      </rPr>
      <t xml:space="preserve"> soporte de notificación a la autoridad de salud competente en el territorio, con copia al supervisor del contrato. </t>
    </r>
  </si>
  <si>
    <t>3.7</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</si>
  <si>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</si>
  <si>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G6.PP. Versión 2 del 30/12/2025.  Pág. 72, 73, 74 , 75, 76 y 77.</t>
  </si>
  <si>
    <t>En observación del área de servicio de alimentos se evidencia que:</t>
  </si>
  <si>
    <t>3.7.1</t>
  </si>
  <si>
    <t xml:space="preserve">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</si>
  <si>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73.</t>
  </si>
  <si>
    <t>3.7.2</t>
  </si>
  <si>
    <r>
      <t xml:space="preserve">Las instalaciones sanitarias están limpias, están separadas de las áreas de elaboración y están dotadas con los instrumentos y elementos para facilitar la higiene personal. 
</t>
    </r>
    <r>
      <rPr>
        <b/>
        <sz val="11"/>
        <rFont val="Arial"/>
        <family val="2"/>
      </rPr>
      <t>Nota:</t>
    </r>
    <r>
      <rPr>
        <sz val="11"/>
        <rFont val="Arial"/>
        <family val="2"/>
      </rPr>
      <t xml:space="preserve"> Cuentan con instalaciones sanitarias del servicio de alimentos (baños y vestuarios</t>
    </r>
  </si>
  <si>
    <t>3.7.3</t>
  </si>
  <si>
    <t>No hay presencia de animales domésticos en el servicio de alimentos.</t>
  </si>
  <si>
    <t>3.7.4</t>
  </si>
  <si>
    <t>Cuenta con ventanas u otras aberturas que  evitan la acumulación de polvo, suciedad y facilitan la limpieza; estan provistas por mallas anti-insectos u otro  material que impide la entrada de éstos y los roedores</t>
  </si>
  <si>
    <t>3.7.5</t>
  </si>
  <si>
    <t xml:space="preserve">Cuenta con puertas que tienen superficie lisa, resistente, no absorbente y de suficiente amplitud.  La abertura entre la puerta exterior y el piso no es mayor a 1 cm. </t>
  </si>
  <si>
    <t>3.7.6</t>
  </si>
  <si>
    <t xml:space="preserve">Los equipos y utensilios del servicio de alimentos son suficientes para la prestación del servicio. </t>
  </si>
  <si>
    <t>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4.5.4.1. Requisitos sanitarios del servicio de alimentos, Infraestructura, Planta física
4.5.4.2. Especificaciones de equipos y utensilios según el tipo de servicio
Tabla 4. Necesidades mínimas de equipo para el servicio de alimentación. Pag. 75
Tabla 5. Necesidades mínimas de menaje para el servicio de alimentación. Pag. 76</t>
  </si>
  <si>
    <t>3.7.7</t>
  </si>
  <si>
    <t>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</si>
  <si>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4.5.4.1. Requisitos sanitarios del servicio de alimentos
Aspectos Generales Pag. 74</t>
  </si>
  <si>
    <t>3.8</t>
  </si>
  <si>
    <t xml:space="preserve">Garantiza la aplicación de una minuta patrón, así como la elaboración y cumplimiento con el ciclo de menús y análisis nutricional de acuerdo con la minuta patrón, teniendo en cuenta las prácticas culturales de alimentación y de consumo, (En caso de brindar alimentación directamente o a través de un tercero),  (Estándares 13 y 14).
</t>
  </si>
  <si>
    <r>
      <rPr>
        <sz val="5"/>
        <rFont val="Aptos Narrow (Cuerpo)"/>
      </rPr>
      <t xml:space="preserve">Guía operativa del servicio jardín comunitario. GO4.MT2.PP.  Versión 2 del 26/12/2025. 
Estándar 13.  Pág.  32-34.
Estándar 14. Pág. 34-37.
</t>
    </r>
    <r>
      <rPr>
        <sz val="5"/>
        <rFont val="Aptos Narrow"/>
        <family val="2"/>
        <scheme val="minor"/>
      </rPr>
      <t xml:space="preserve">
Guía para el impulso a la soberanía alimentaria por el derecho humano a la alimentación adecuada en las modalidades y servicios del ICBF. G6.PP. Versión 2 del 30/12/2025.
4.5. COMPLEMENTACIÓN ALIMENTARIA CON CALIDAD
4.5.1.2.  Tipos de ración. 
Población con discapacidad o con alteración de la deglución voluntaria y/o enfermedades crónicas no transmisibles.
Pág. 57
4.5.2. Formatos de control y seguimiento para la planeación de la complementación alimentaria.
Tabla 3.Aplicación de formatos del servicio de alimentos y presentación a ICB. Página 62 - 64
4.5.3. Prestación del servicio de alimentación por tipo de ración. Pag. 65-69
</t>
    </r>
  </si>
  <si>
    <t>3.8.1</t>
  </si>
  <si>
    <r>
      <t xml:space="preserve">Documento ciclo de menús con el visto bueno del nutricionista del Centro Zonal o Dirección Regional del ICBF.
</t>
    </r>
    <r>
      <rPr>
        <b/>
        <sz val="11"/>
        <rFont val="Arial"/>
        <family val="2"/>
      </rPr>
      <t>Nota 1:</t>
    </r>
    <r>
      <rPr>
        <sz val="11"/>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rFont val="Arial"/>
        <family val="2"/>
      </rPr>
      <t>Nota 2:</t>
    </r>
    <r>
      <rPr>
        <sz val="11"/>
        <rFont val="Arial"/>
        <family val="2"/>
      </rPr>
      <t xml:space="preserve"> Verificar los cambios del ciclo de menú, que evidencien la implementación de las modificaciones o ajustes razonables para los niños, niñas a los que se les haya ordenado una dieta especial por la Nutricionista-Dietista del Sistema de Salud.
</t>
    </r>
    <r>
      <rPr>
        <b/>
        <sz val="11"/>
        <rFont val="Arial"/>
        <family val="2"/>
      </rPr>
      <t xml:space="preserve">Nota 3: </t>
    </r>
    <r>
      <rPr>
        <sz val="11"/>
        <rFont val="Arial"/>
        <family val="2"/>
      </rPr>
      <t>Verificar los cambios del ciclo de menú, que evidencien la mejora de acuerdo con los resultados de la encuesta de satisfacción.  Soporte de aprobación por el supervisor de contrato.</t>
    </r>
  </si>
  <si>
    <t>Guía operativa del servicio jardín comunitario. GO4.MT2.PP.  Versión 2 del 26/12/2025. 
Estándar 14. Pág. 32-33.
Guía para el impulso a la soberanía alimentaria por el derecho humano a la alimentación adecuada en las modalidades y servicios del ICBF. G6.PP. Versión 2 del 30/12/2025.
4.5. COMPLEMENTACIÓN ALIMENTARIA CON CALIDAD
4.5.1.2.  Tipos de ración. 
Población con discapacidad o con alteración de la deglución voluntaria y/o enfermedades crónicas no transmisibles.
Pág. 57
4.5.2. Formatos de control y seguimiento para la planeación de la complementación alimentaria.
Tabla 3.Aplicación de formatos del servicio de alimentos y presentación a ICBF
Página 62.</t>
  </si>
  <si>
    <t>3.8.2</t>
  </si>
  <si>
    <t>Cuenta con registro de intercambios de alimentos con la respectiva justificación, fecha y tiempo de alimentación, no excede dos (2) en la minuta diaria.</t>
  </si>
  <si>
    <t>Guía operativa del servicio jardín comunitario. GO4.MT2.PP.  Versión 2 del 26/12/2025. 
Estándar 14. Pág. 32-33.
Guía para el impulso a la soberanía alimentaria por el derecho humano a la alimentación adecuada en las modalidades y servicios del ICBF. G6.PP. Versión 2 del 30/12/2025.
Homogeneidad en el servicio.  Pág. 66</t>
  </si>
  <si>
    <t>3.8.3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</si>
  <si>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</si>
  <si>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G6.PP. Versión 2 del 30/12/2025.
Homogeneidad en el servicio.  Pág. 66</t>
  </si>
  <si>
    <t>3.8.4</t>
  </si>
  <si>
    <t>En observación y muestreo en sitio se evidencia que se cumple con las porciones servidas, garantizando la uniformidad del servido y el cumplimiento a la minuta patrón.</t>
  </si>
  <si>
    <t xml:space="preserve">Guía operativa del servicio jardín comunitario. GO4.MT2.PP.  Versión 2 del 26/12/2025. 
Estándar 13.  Pág.  32-34.
Estándar 14. Pág. 34-37.
Guía para el impulso a la soberanía alimentaria por el derecho humano a la alimentación adecuada en las modalidades y servicios del ICBF. G6.PP. Versión 2 del 30/12/2025.
4.5.Complementación alimentaria con calidad 
4.5.1.1.  Minuta patrón. 
Pág. 51 y 52. 
4.5.3. Prestación del servicio de alimentación por tipo de ración
Procesos con alimentos, en los servicios de alimentación
Servido y Distribución. Pág. 82 y 83. </t>
  </si>
  <si>
    <t>3.8.5</t>
  </si>
  <si>
    <t xml:space="preserve">En observación se evidencia que el ciclo de menús se encuentran publicado en el área común y en el área de preparación de alimentos. </t>
  </si>
  <si>
    <t xml:space="preserve">Guía operativa del servicio jardín comunitario. GO4.MT2.PP.  Versión 2 del 26/12/2025. 
Estándar 14. Pág. 36.
Guía para el impulso a la soberanía alimentaria por el derecho humano a la alimentación adecuada en las modalidades y servicios del ICBF. G6.PP. Versión 2 del 30/12/2025.
4.5. Complementación Alimentaria con Calidad.
4.5.2. Formatos de control y seguimiento para la planeación de la complementación alimentaria 
Tabla 3 Aplicación de formatos del servicio de alimentos y presentación al ICBF.
Pág.  62. </t>
  </si>
  <si>
    <t>3.8.6</t>
  </si>
  <si>
    <t>En observación se evidencia que el consumo de los alimentos preparados se realiza durante la prestación del servicio, asegurando el consumo efectivo y las condiciones de inocuidad.</t>
  </si>
  <si>
    <t>Guía operativa del servicio jardín comunitario. GO4.MT2.PP.  Versión 2 del 26/12/2025. 
Estándar 14. Pág. 36.</t>
  </si>
  <si>
    <t>3.8.7</t>
  </si>
  <si>
    <t xml:space="preserve">En observación y muestreo se evidencia la implementación de las modificaciones o ajustes razonables a los que haya lugar de acuerdo con:
a. Las valoraciones y seguimientos del estado nutricional realizados por las entidades del sector salud, y la toma de peso y talla tomadas en el servicio, ajusta el plan de alimentación de la niña, el niño según se requiera. 
b. El Modelo de Enfoque Diferencial de Derechos - MEDD para la construcción de ciclos de menús o Ración Para Preparar-RPP cuando aplique. Los intercambios no exceden dos (2) en la minuta diaria. </t>
  </si>
  <si>
    <r>
      <rPr>
        <sz val="5"/>
        <rFont val="Aptos Narrow (Cuerpo)"/>
      </rPr>
      <t xml:space="preserve">Guía operativa del servicio jardín comunitario. GO4.MT2.PP.  Versión 2 del 26/12/2025. 
Estándar 14. Pág. 35-36
</t>
    </r>
    <r>
      <rPr>
        <sz val="5"/>
        <rFont val="Aptos Narrow"/>
        <family val="2"/>
        <scheme val="minor"/>
      </rPr>
      <t xml:space="preserve">
</t>
    </r>
    <r>
      <rPr>
        <sz val="5"/>
        <rFont val="Aptos Narrow (Cuerpo)"/>
      </rPr>
      <t>Guía para el impulso a la soberanía alimentaria por el derecho humano a la alimentación adecuada en las modalidades y servicios del ICBF. G6.PP. Versión 2 del 30/12/2025.
4.5. COMPLEMENTACIÓN ALIMENTARIA CON CALIDAD
4.5.1.2.  Tipos de ración. 
Población con discapacidad o con alteración de la deglución voluntaria y/o enfermedades crónicas no transmisibles.
Pág. 57
4.5.2. Formatos de control y seguimiento para la planeación de la complementación alimentaria.
Tabla 3.Aplicación de formatos del servicio de alimentos y presentación a ICBF
Página 62.</t>
    </r>
  </si>
  <si>
    <t>3.8.8</t>
  </si>
  <si>
    <r>
      <t xml:space="preserve">Cuenta con Formato Entrega Alimentos de Alto Valor Nutricional a Beneficiarios o documento que lo modifique o sustituya y, es congruente con lo que refieren las familias y/o cuidadores durante la acción de inspección. 
</t>
    </r>
    <r>
      <rPr>
        <b/>
        <sz val="11"/>
        <rFont val="Arial"/>
        <family val="2"/>
      </rPr>
      <t xml:space="preserve">Nota 1: </t>
    </r>
    <r>
      <rPr>
        <sz val="11"/>
        <rFont val="Arial"/>
        <family val="2"/>
      </rPr>
      <t xml:space="preserve">En diálogo con los padres de familia y/o cuidadores se evidencia que la entrega es congruente con lo que refieren las familias y/o cuidadores durante la acción de inspección. </t>
    </r>
  </si>
  <si>
    <t>3.8.9</t>
  </si>
  <si>
    <r>
      <t xml:space="preserve">Cuenta con registros de entrega de los alimentos por parte de la EAS o PDS al servicio con fecha y firma de recibido a satisfacción de estos.
</t>
    </r>
    <r>
      <rPr>
        <b/>
        <sz val="11"/>
        <rFont val="Arial"/>
        <family val="2"/>
      </rPr>
      <t xml:space="preserve">
Nota 1: </t>
    </r>
    <r>
      <rPr>
        <sz val="11"/>
        <rFont val="Arial"/>
        <family val="2"/>
      </rPr>
      <t xml:space="preserve">Verifica mediante observación que los alimentos entregados por la EAS o PDS se encuentran en adecuadas condiciones de calidad y coincide en cantidad y presentación con el registro. </t>
    </r>
  </si>
  <si>
    <t>3.8.10</t>
  </si>
  <si>
    <r>
      <t xml:space="preserve">Para el caso de la </t>
    </r>
    <r>
      <rPr>
        <b/>
        <sz val="11"/>
        <rFont val="Arial"/>
        <family val="2"/>
      </rPr>
      <t>Ración para Preparar - RPP</t>
    </r>
    <r>
      <rPr>
        <sz val="11"/>
        <rFont val="Arial"/>
        <family val="2"/>
      </rPr>
      <t xml:space="preserve"> (si aplica), verifica que cumple con la siguiente documentación: 
1.Soporte de concertación con las comunidades étnicas de la región.
2.Soporte de entrega de las raciones. 
3.Soporte que establezca las condiciones para la entrega.
</t>
    </r>
    <r>
      <rPr>
        <b/>
        <sz val="11"/>
        <rFont val="Arial"/>
        <family val="2"/>
      </rPr>
      <t xml:space="preserve">Nota 1: </t>
    </r>
    <r>
      <rPr>
        <sz val="11"/>
        <rFont val="Arial"/>
        <family val="2"/>
      </rPr>
      <t xml:space="preserve">En caso de que pueda observarse la entrega en sitio, verifica que cumple con las siguientes condiciones:
1.Implementan las minutas patrón y las fichas técnicas.
2.Frecuencia concertada. 
3.Las condiciones del empaque primario de los alimentos y el empaque secundario de la ración. </t>
    </r>
  </si>
  <si>
    <t xml:space="preserve">Guía operativa del servicio jardín comunitario. GO4.MT2.PP.  Versión 2 del 26/12/2025. 
Estándar 13.  Pág.  34.
Estándar 14. Pág. 35.
Guía para el impulso a la soberanía alimentaria por el derecho humano a la alimentación adecuada en las modalidades y servicios del ICBF. G6.PP. Versión 2 del 30/12/2025.
4.5.Complementación alimentaria con calidad 
4.5.1.1.  Minuta patrón.  Pág. 51 y 52.
Numeral 4.5.3.2.  Ración para preparar y Ración Familiar Para Preparar. Pág. 68 y 69.
</t>
  </si>
  <si>
    <t>3.9</t>
  </si>
  <si>
    <t>Cuenta e implementa programa de capacitación a cargo del servicio de alimentación</t>
  </si>
  <si>
    <t>Guía operativa del servicio jardín comunitario. GO4.MT2.PP.  Versión 2 del 26/12/2025. 
Estándar 13.  Pág.  33.
Estándar 18.  Pág.  49-51.
Guía para el impulso a la soberanía alimentaria por el derecho humano a la alimentación adecuada en las modalidades y servicios del ICBF. G33.PP. Versión 1 del 04/12/2024. Pág. 88.</t>
  </si>
  <si>
    <t>3.9.1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</si>
  <si>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Prácticas higiénicas, Buenas prácticas de manufactura, Prevención de ETAS,  adecuado uso de implementos para la preparación y el servido de alimentos, prevención de desperdicios de alimentos.
</t>
    </r>
    <r>
      <rPr>
        <b/>
        <sz val="11"/>
        <rFont val="Arial"/>
        <family val="2"/>
      </rPr>
      <t>Nota 2</t>
    </r>
    <r>
      <rPr>
        <sz val="11"/>
        <rFont val="Arial"/>
        <family val="2"/>
      </rPr>
      <t>: Duración mínima de 10 horas anuales.</t>
    </r>
  </si>
  <si>
    <t>Guía operativa del servicio jardín comunitario. GO4.MT2.PP.  Versión 2 del 26/12/2025. 
Estándar 18.  Pág.   49-51.
Guía para el impulso a la soberanía alimentaria por el derecho humano a la alimentación adecuada en las modalidades y servicios del ICBF. G6.PP. Versión 2 del 30/12/2025. Pág. 89.</t>
  </si>
  <si>
    <t>3.9.2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</si>
  <si>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</si>
  <si>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Guía para el impulso a la soberanía alimentaria por el derecho humano a la alimentación adecuada en las modalidades y servicios del ICBF. G6.PP. Versión 2 del 30/12/2025.
Programa de capacitación. Pág. 89.</t>
  </si>
  <si>
    <t>3.9.3</t>
  </si>
  <si>
    <t>Mediante diálogo con el personal gestor de alimentos se indaga sobre conocimiento de las temáticas del programa de capacitación, la minuta patrón, guía de preparaciones, listas de intercambios y estandarización de porciones de alimentos servidos.</t>
  </si>
  <si>
    <t>3.9.4</t>
  </si>
  <si>
    <t xml:space="preserve">Soporte de socialización de la minuta patrón con todo el talento humano distinto al personal gestor de alimentos. </t>
  </si>
  <si>
    <t>Guía operativa del servicio jardín comunitario. GO4.MT2.PP.  Versión 2 del 26/12/2025. 
Estándar 13.  Pág.  33.</t>
  </si>
  <si>
    <t>3.10</t>
  </si>
  <si>
    <t>Cuenta con el concepto higiénico sanitario Favorable, emitido por la autoridad sanitaria competente.  (Estándar 16).</t>
  </si>
  <si>
    <t>Guía operativa del servicio jardín comunitario. GO4.MT2.PP.  Versión 2 del 26/12/2025. 
Estándar 16.  Pág. 43..
Guía para el impulso a la soberanía alimentaria por el derecho humano a la alimentación adecuada en las modalidades y servicios del ICBF. G6.PP. Versión 2 del 30/12/2025.
4.5. Complementación Alimentaria con Calidad.
Organización del servicio de alimentos.  Pág.  70 y 71.</t>
  </si>
  <si>
    <t>3.10.1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</si>
  <si>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</si>
  <si>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3.11</t>
  </si>
  <si>
    <t>Cuenta con Plan de Saneamiento Básico que contiene los programas y formatos de verificación o control.  (Estándar 17).</t>
  </si>
  <si>
    <t>Guía operativa del servicio jardín comunitario. GO4.MT2.PP.  Versión 2 del 26/12/2025. 
Estándar 17.  Pág. 47 - 49.
Guía para el impulso a la soberanía alimentaria por el derecho humano a la alimentación adecuada en las modalidades y servicios del ICBF. G6.PP. Versión 2 del 30/12/2025. Pág. 87 - 89.</t>
  </si>
  <si>
    <t>3.11.1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</si>
  <si>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</si>
  <si>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operativa del servicio jardín comunitario. GO4.MT2.PP.  Versión 2 del 26/12/2025. 
Estándar 17.  Pág. 47 - 49.
Guía para el impulso a la soberanía alimentaria por el derecho humano a la alimentación adecuada en las modalidades y servicios del ICBF. G6.PP. Versión 2 del 30/12/2025.
4.5.4.5.  Requisitos del servicio de alimentos
Plan de saneamiento básico.
Pág. 87 - 89.</t>
  </si>
  <si>
    <t>3.11.2</t>
  </si>
  <si>
    <t>Cuenta con actas, listados de asistencia, registros fotográficos o videos, etc., que evidencien la capacitación de madres y padres comunitarios y talento humano interdisciplinario (cuando se cuente) en los programas del plan de saneamiento básico.</t>
  </si>
  <si>
    <t>3.11.3</t>
  </si>
  <si>
    <t>En observación de la atención se evidencia la implementación de los cuatro (4) programas básicos del plan de saneamiento básico.</t>
  </si>
  <si>
    <t>3.11.4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</si>
  <si>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</si>
  <si>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 xml:space="preserve">
Guía para el impulso a la soberanía alimentaria por el derecho humano a la alimentación adecuada en las modalidades y servicios del ICBF. G6.PP. Versión 2 del 30/12/2025.
4.5.Complementación alimentaria con calidad 
4.5.4. Calidad e inocuidad en los alimentos, condiciones básicas de higiene en la preparación y manufactura de alimentos (BPM).  Pág. 72.</t>
  </si>
  <si>
    <t>3.11.5</t>
  </si>
  <si>
    <t>En diálogo con madres y padres comunitarios se evidencia el conocimiento sobre temas específicos del Plan de Saneamiento Básico.</t>
  </si>
  <si>
    <t>3.12</t>
  </si>
  <si>
    <t>Documenta las Buenas Prácticas de Manufactura - BPM.  (Estándar 18).</t>
  </si>
  <si>
    <r>
      <rPr>
        <sz val="5"/>
        <rFont val="Aptos Narrow (Cuerpo)"/>
      </rPr>
      <t xml:space="preserve">Guía operativa del servicio jardín comunitario. GO4.MT2.PP.  Versión 2 del 26/12/2025. 
Estándar 18.  Pág.  49-51.
</t>
    </r>
    <r>
      <rPr>
        <sz val="5"/>
        <rFont val="Aptos Narrow"/>
        <family val="2"/>
        <scheme val="minor"/>
      </rPr>
      <t xml:space="preserve">
</t>
    </r>
    <r>
      <rPr>
        <sz val="5"/>
        <rFont val="Aptos Narrow (Cuerpo)"/>
      </rPr>
      <t>Guía para el impulso a la soberanía alimentaria por el derecho humano a la alimentación adecuada en las modalidades y servicios del ICBF. G6.PP. Versión 2 del 30/12/2025. Págs. 71 y 72</t>
    </r>
    <r>
      <rPr>
        <sz val="5"/>
        <rFont val="Aptos Narrow"/>
        <family val="2"/>
        <scheme val="minor"/>
      </rPr>
      <t xml:space="preserve">
</t>
    </r>
    <r>
      <rPr>
        <sz val="5"/>
        <rFont val="Aptos Narrow (Cuerpo)"/>
      </rPr>
      <t xml:space="preserve">Guía orientadora para la estrategia del abastecimiento alimentario. G38.PP.  Versión 1 del 16/01/2025. Págs. 19 - 24. </t>
    </r>
  </si>
  <si>
    <t>3.12.1</t>
  </si>
  <si>
    <t xml:space="preserve">Cuenta con el documento de BPM donde se incluyan medidas para el control de riesgos que afecten la inocuidad de los alimentos durante los procesos de compra, transporte, recibo, almacenamiento, preparación, servido y distribución según las particularidades del servicio, de la UDS o de los procesos que apliquen. </t>
  </si>
  <si>
    <t>Guía operativa del servicio jardín comunitario. GO4.MT2.PP.  Versión 2 del 26/12/2025. 
Estándar 18.  Pág.  50.</t>
  </si>
  <si>
    <t>3.13</t>
  </si>
  <si>
    <t>Cumple con el perfil de manipulador de alimentos y aplica Buenas Prácticas de Manufactura en el almacenamiento, preparación, servido y distribución de alimentos.  (Estándares 19, 20, 21 y 22).</t>
  </si>
  <si>
    <r>
      <t xml:space="preserve">Guía operativa del servicio jardín comunitario. GO4.MT2.PP.  Versión 2 del 26/12/2025. 
Estándar 18.  Pág.  49-51.
Estándar 19.  Pág.  51.
Estándar 20. Pág.  51.
Estándar 21.  Pág.  51.
Estándar 22.  Pág.  52.
</t>
    </r>
    <r>
      <rPr>
        <sz val="5"/>
        <rFont val="Aptos Narrow (Cuerpo)"/>
      </rPr>
      <t>Guía para el impulso a la soberanía alimentaria por el derecho humano a la alimentación adecuada en las modalidades y servicios del ICBF. G6.PP. Versión 2 del 30/12/2025. Págs. 52 , 79 - 82.</t>
    </r>
    <r>
      <rPr>
        <sz val="5"/>
        <rFont val="Aptos Narrow"/>
        <family val="2"/>
        <scheme val="minor"/>
      </rPr>
      <t xml:space="preserve">
</t>
    </r>
    <r>
      <rPr>
        <sz val="5"/>
        <rFont val="Aptos Narrow (Cuerpo)"/>
      </rPr>
      <t xml:space="preserve">Guía orientadora para la estrategia del abastecimiento alimentario. G38.PP.  Versión 1 del 16/01/2025. Págs. 19 - 24. </t>
    </r>
  </si>
  <si>
    <t>En observación de la atención se evidencia que:</t>
  </si>
  <si>
    <t>3.13.1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</si>
  <si>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</si>
  <si>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t>Guía operativa del servicio jardín comunitario. GO4.MT2.PP.  Versión 2 del 26/12/2025. 
Estándar 18.  Pág.  50-51.
Guía orientadora para la estrategia del abastecimiento alimentario. G38.PP.  Versión 1 del 16/01/2025.
4.3.4. Almacenamiento.  Pág. 19 - 21.</t>
  </si>
  <si>
    <t>3.13.2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</si>
  <si>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</si>
  <si>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 xml:space="preserve">Guía operativa del servicio jardín comunitario. GO4.MT2.PP.  Versión 2 del 26/12/2025. 
Estándar 19.  Pág.  51.
</t>
    </r>
    <r>
      <rPr>
        <sz val="5"/>
        <rFont val="Aptos Narrow (Cuerpo)"/>
      </rPr>
      <t>Guía orientadora para la estrategia del abastecimiento alimentario. G38.PP.  Versión 1 del 16/01/2025.
4.3.4. Almacenamiento.  Pág. 21-24.</t>
    </r>
  </si>
  <si>
    <t>3.13.3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</si>
  <si>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 Garantizar que se descongelan los alimentos como las carnes, frutas, entre otros,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</si>
  <si>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operativa del servicio jardín comunitario. GO4.MT2.PP.  Versión 2 del 26/12/2025. 
Estándar 20. Pág.  51.
Guía para el impulso a la soberanía alimentaria por el derecho humano a la alimentación adecuada en las modalidades y servicios del ICBF. G6.PP. Versión 2 del 30/12/2025.
4.5.1.2. Tipos de Ración.  Pág.  52.
Procesos con alimentos, en los servicios de alimentación
Aspectos a tener en cuenta en la Preparación Pág. 81 y 82.
</t>
  </si>
  <si>
    <t>3.13.4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</si>
  <si>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usuarios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</si>
  <si>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operativa del servicio jardín comunitario. GO4.MT2.PP.  Versión 2 del 26/12/2025. 
Estándar 21.  Pág.  51.
Guía para el impulso a la soberanía alimentaria por el derecho humano a la alimentación adecuada en las modalidades y servicios del ICBF. G6.PP. Versión 2 del 30/12/2025.
4.5.4. Calidad e inocuidad en los alimentos, condiciones básicas de higiene en la preparación y
manufactura de alimentos (BPM)
4.5.4.3 Talento humano
Procesos con alimentos, en los servicios de alimentación
Recibo y almacenamiento de alimentos. Pág. 81 y 82.</t>
  </si>
  <si>
    <t>3.13.5</t>
  </si>
  <si>
    <t>El gestor de alimentos cumple con las prácticas higiénicas y medidas de protección mientras trabaja en la manipulación o elaboración de alimentos.</t>
  </si>
  <si>
    <t>Guía operativa del servicio jardín comunitario. GO4.MT2.PP.  Versión 2 del 26/12/2025. 
Estándar 22.  Pág.  52.
Guía para el impulso a la soberanía alimentaria por el derecho humano a la alimentación adecuada en las modalidades y servicios del ICBF. G6.PP. Versión 2 del 30/12/2025.
Prácticas higiénicas y medidas de protección.  Pág.  80.</t>
  </si>
  <si>
    <t>3.13.6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</si>
  <si>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</si>
  <si>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operativa del servicio jardín comunitario. GO4.MT2.PP.  Versión 2 del 26/12/2025. 
Estándar 30. Pág. 71.
Tabla 6. Requisitos de la madre o padre comunitario.  Pag. 69-71</t>
  </si>
  <si>
    <t>3.13.7</t>
  </si>
  <si>
    <t xml:space="preserve">El personal gestor de alimentos, cuenta con certificado de manipulación de alimentos, con vigencia no superior a un año. </t>
  </si>
  <si>
    <r>
      <rPr>
        <sz val="5"/>
        <rFont val="Aptos Narrow (Cuerpo)"/>
      </rPr>
      <t>Guía para el impulso a la soberanía alimentaria por el derecho humano a la alimentación adecuada en las modalidades y servicios del ICBF. G6.PP. Versión 2 del 30/12/2025.
4.5.4.3. Talento Humano.
Educación y capacitación.  Pág. 79.</t>
    </r>
    <r>
      <rPr>
        <sz val="5"/>
        <rFont val="Aptos Narrow"/>
        <family val="2"/>
        <scheme val="minor"/>
      </rPr>
      <t xml:space="preserve">
GUÍA OPERATIVA DEL SERVICIO JARDÍN COMUNITARIO GO4.MT2.PP 26/12/2025
Versión 2 Página 71 </t>
    </r>
  </si>
  <si>
    <t>3.14</t>
  </si>
  <si>
    <t>Cumple con los criterios de metrología para los equipos de prestación del servicio.</t>
  </si>
  <si>
    <r>
      <t xml:space="preserve">Guía operativa del servicio jardín comunitario. GO4.MT2.PP.  Versión 2 del 26/12/2025. 
Estándar 15.  Pág.  37.
Estándar 46.  Pág.  98-99.
</t>
    </r>
    <r>
      <rPr>
        <sz val="5"/>
        <rFont val="Aptos Narrow (Cuerpo)"/>
      </rPr>
      <t>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r>
  </si>
  <si>
    <t>3.14.1</t>
  </si>
  <si>
    <t xml:space="preserve">Cuenta con la documentación para los equipos de refrigeración y congelación: 
-Hoja de vida.
-Inspección de equipos.
-Registros de control de temperaturas. </t>
  </si>
  <si>
    <r>
      <rPr>
        <sz val="5"/>
        <rFont val="Aptos Narrow (Cuerpo)"/>
      </rPr>
      <t xml:space="preserve">Guía operativa del servicio jardín comunitario. GO4.MT2.PP.  Versión 2 del 26/12/2025. 
Estándar 46.  Pág.  98-99.
</t>
    </r>
    <r>
      <rPr>
        <sz val="5"/>
        <rFont val="Aptos Narrow"/>
        <family val="2"/>
        <scheme val="minor"/>
      </rPr>
      <t xml:space="preserve">
</t>
    </r>
    <r>
      <rPr>
        <sz val="5"/>
        <rFont val="Aptos Narrow (Cuerpo)"/>
      </rPr>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r>
  </si>
  <si>
    <t>3.14.2</t>
  </si>
  <si>
    <t xml:space="preserve">Cuenta con la documentación el termómetro de punzón para alimentos:  
-Hoja de vida.
-Certificado de calibración.
-Verificaciones intermedias.
-Inspección de equipos. </t>
  </si>
  <si>
    <t>Guía operativa del servicio jardín comunitario. GO4.MT2.PP.  Versión 2 del 26/12/2025. 
Estándar 46.  Pág.  98-99.
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</si>
  <si>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3.14.3</t>
  </si>
  <si>
    <t>Cuenta con la documentación para la balanza pesa alimentos o gramera:  
-Hoja de vida.
-Certificado de calibración.
-Inspección de equipos. 
- Verificación Intermedia.</t>
  </si>
  <si>
    <r>
      <t xml:space="preserve">Guía operativa del servicio jardín comunitario. GO4.MT2.PP.  Versión 2 del 26/12/2025. 
Estándar 46.  Pág.  98-99.
</t>
    </r>
    <r>
      <rPr>
        <sz val="5"/>
        <rFont val="Aptos Narrow (Cuerpo)"/>
      </rPr>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r>
  </si>
  <si>
    <t>3.14.4</t>
  </si>
  <si>
    <t>Cuenta con la documentación para la báscula pesa personas: 
-Hoja de vida.
-Certificado de calibración.
-Verificaciones intermedias.</t>
  </si>
  <si>
    <t>Guía operativa del servicio jardín comunitario. GO4.MT2.PP.  Versión 2 del 26/12/2025. 
Estándar 15.  Pág.  37.
Estándar 46.  Pág.  98-99.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</si>
  <si>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3.14.5</t>
  </si>
  <si>
    <t>Cuenta con la documentación para la báscula pesa bebés: 
-Hoja de vida.
-Certificado de calibración.
-Verificaciones intermedias.</t>
  </si>
  <si>
    <t>Guía operativa del servicio jardín comunitario. GO4.MT2.PP.  Versión 2 del 26/12/2025. 
Estándar 15.  Pág.  37.
Estándar 46.  Pág.  98-99.
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</si>
  <si>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3.14.6</t>
  </si>
  <si>
    <t>Cuenta con la documentación del tallímetro: 
-Hoja de vida (con la totalidad de criterios establecidos en la norma)
-Certificado de calibración.</t>
  </si>
  <si>
    <t>Guía operativa del servicio jardín comunitario. GO4.MT2.PP.  Versión 2 del 26/12/2025. 
Estándar 15.  Pág.  37.
Estándar 46.  Pág.  98-99.
Guía técnica para la metrología aplicable a los programas de los procesos misionales del icbf.  g8.pp.  versión 8 del 05/03/2025. 
4. documentación. pág. 13 y 14.
7.inspección de operación de los equipos.  pág.  21.
2.MEDICIÓN DE LA TALLA/LONGITUD DE LOS USUARIOS.  Pág.  49</t>
  </si>
  <si>
    <t>3.14.7</t>
  </si>
  <si>
    <t>Cuenta con la documentación del infantómetro: 
-Hoja de vida (con la totalidad de criterios establecidos en la norma)
-Certificado de calibración.</t>
  </si>
  <si>
    <t>Guía operativa del servicio jardín comunitario. GO4.MT2.PP.  Versión 2 del 26/12/2025. 
Estándar 15.  Pág.  37.
Estándar 46.  Pág.  98-99.
Guía técnica para la metrología aplicable a los programas de los procesos misionales del icbf.  g8.pp.  versión 8 del 05/03/2025. 
4. documentación. pág. 13 y 14.
7.inspección de operación de los equipos.  pág.  21.
2.MEDICIÓN DE LA TALLA/LONGITUD DE LOS USUARIOS.  Pág.  49.</t>
  </si>
  <si>
    <t>3.14.8</t>
  </si>
  <si>
    <t>Documentación para la cinta métrica antropométrica, en los casos en los que aplique (discapacidad): 
-Hoja de vida (con la totalidad de criterios establecidos en la norma)
-Certificado de calibración.</t>
  </si>
  <si>
    <r>
      <t xml:space="preserve">Guía operativa del servicio jardín comunitario. GO4.MT2.PP.  Versión 2 del 26/12/2025. 
Estándar 15.  Pág.  37.
Estándar 46.  Pág.  98-99.
</t>
    </r>
    <r>
      <rPr>
        <sz val="5"/>
        <rFont val="Aptos Narrow (Cuerpo)"/>
      </rPr>
      <t>Guía técnica para la metrología aplicable a los programas de los procesos misionales del icbf.  g8.pp.  versión 8 del 05/03/2025. 
4. documentación. pág. 13 y 14.
7.inspección de operación de los equipos.  pág.  22.
2.MEDICIÓN DE LA TALLA/LONGITUD DE LOS USUARIOS.  Pág.  50</t>
    </r>
  </si>
  <si>
    <t>3.14.9</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</si>
  <si>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</si>
  <si>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</si>
  <si>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3.14.10</t>
  </si>
  <si>
    <t>En observación de la atención se evidencia que se cuenta con vasos medidores estandarizados para los alimentos en presentación líquida (ej.: sopa, lácteos líquidos, jugos, etc.) y son de material resistente al calor.</t>
  </si>
  <si>
    <t>3.14.11</t>
  </si>
  <si>
    <t>Guía técnica para la metrología aplicable a los programas de los procesos misionales del icbf.  g8.pp.  versión 8 del 05/03/2025. 
7.inspección de operación de los equipos.  pág.  21 - 22.
GUÍA OPERATIVA DEL SERVICIO JARDÍN COMUNITARIO
GO4.MT2.PP 26/12/2025
Versión 2   pág. 99</t>
  </si>
  <si>
    <t>3.15</t>
  </si>
  <si>
    <t>Cuenta e implementa el Programa de Selección y Evaluación de Proveedores.</t>
  </si>
  <si>
    <t xml:space="preserve">Guía orientadora para la estrategia del abastecimiento alimentario. G38.PP.  Versión 1 del 16/01/2025. Págs. 16 y 17.
</t>
  </si>
  <si>
    <t>3.15.1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</si>
  <si>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</si>
  <si>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</si>
  <si>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3.15.2</t>
  </si>
  <si>
    <t xml:space="preserve">En observación de la atención se evidencia el cumplimiento del programa de selección y evaluación de proveedores, asegurando los criterios de aceptabilidad y calificación de proveedores para la compra de alimentos. </t>
  </si>
  <si>
    <t>3.16</t>
  </si>
  <si>
    <t xml:space="preserve">Implementa acciones de educación para la salud alimentaría. </t>
  </si>
  <si>
    <t>Guía operativa del servicio jardín comunitario. GO4.MT2.PP.  Versión 2 del 26/12/2025. 
Estándar 15.  Pág.  39.
Guía para el impulso a la soberanía alimentaria por el derecho humano a la alimentación adecuada en las modalidades y servicios del ICBF. G6.PP. Versión 2 del 30/12/2025.
4.4. Ruta Metodológica de la Educación para la salud Alimentaria.
Página 35 - 42.</t>
  </si>
  <si>
    <t>3.16.1</t>
  </si>
  <si>
    <t>Cuenta con evidencias de implementación de la planeación de acciones de educación para la salud alimentaria.
Nota: estas evidencias pueden ser fotografías, videos, actas firmadas, listados de asistencia,etc.</t>
  </si>
  <si>
    <t>3.16.2</t>
  </si>
  <si>
    <t xml:space="preserve">En diálogo con los padres de familia y/o cuidadores se evidencia orientación sobre educación para la salud alimentaria. </t>
  </si>
  <si>
    <t>3.17</t>
  </si>
  <si>
    <t xml:space="preserve">Cumple con los requisitos para el servicio de alimentos contratados con terceros o descentralizados (Si aplica). </t>
  </si>
  <si>
    <t>Guía operativa del servicio jardín comunitario. GO4.MT2.PP.  Versión 2 del 26/12/2025. 
Estándar 16.  Pág. 47.
Guía para el impulso a la soberanía alimentaria por el derecho humano a la alimentación adecuada en las modalidades y servicios del ICBF. G6.PP. Versión 2 del 30/12/2025.. Págs.  70 y 71.</t>
  </si>
  <si>
    <t>3.17.1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</si>
  <si>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</si>
  <si>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3.17.2</t>
  </si>
  <si>
    <t>Cuenta con concepto higiénico sanitario Favorable, emitido por la autoridad sanitaria competente.</t>
  </si>
  <si>
    <t>3.17.3</t>
  </si>
  <si>
    <t xml:space="preserve">Cuenta con certificado médico vigente que registre la aptitud para manipular alimentos.
Nota: Certificado de reconocimiento médico, por lo menos una (1) vez al año o cada vez que se considere necesario por razones clínicas y epidemiológicas. </t>
  </si>
  <si>
    <t>3.17.4</t>
  </si>
  <si>
    <t xml:space="preserve">Cuenta con certificado de capacitación en Buenas Practicas de Manufactura y Prácticas Higiénicas en manipulación de Alimentos con vigencia no superior a un año. </t>
  </si>
  <si>
    <t>3.17.5</t>
  </si>
  <si>
    <t>Manual de Buenas Practicas de Manufactura y Prácticas Higiénico Sanitarias, donde se detallan los procedimientos y equipos para asegurar el cumplimiento de las normas higiénico-sanitarias.</t>
  </si>
  <si>
    <t>3.17.6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</si>
  <si>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</si>
  <si>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 xml:space="preserve">4. FAMILIAS, COMUNIDADES Y REDES SOCIALES </t>
  </si>
  <si>
    <t>4.1</t>
  </si>
  <si>
    <t xml:space="preserve">Cuenta con el registro civil de las niñas y los niños (y del documento de identidad de las mujeres gestantes). En los casos de no contarse orienta y hace seguimiento de la familia y cuidadores y adelanta acciones ante la autoridad competente, según corresponda.. (Estándar 1.) </t>
  </si>
  <si>
    <t xml:space="preserve">Guía Operativa del Servicio Jardín Comunitario. GO4.MT2.PP. Versión 2 del 26/12/2025. Estándar 1.  Páginas 12 a la 14. </t>
  </si>
  <si>
    <t>PSIC / TS /PEDAG / LIC</t>
  </si>
  <si>
    <t>4.1.1</t>
  </si>
  <si>
    <r>
      <t xml:space="preserve">Cuenta con copia física o digital del registro civil de las niñas y los niños (y del documento de identidad de las mujeres gestantes: 
</t>
    </r>
    <r>
      <rPr>
        <b/>
        <sz val="11"/>
        <color rgb="FF000000"/>
        <rFont val="Arial"/>
        <family val="2"/>
      </rPr>
      <t>Nota 1:</t>
    </r>
    <r>
      <rPr>
        <sz val="11"/>
        <color rgb="FF000000"/>
        <rFont val="Arial"/>
        <family val="2"/>
      </rPr>
      <t xml:space="preserve"> En los casos que no se cuente con el documento de identidad, cuenta con evidencia de sensibilización y orientación a la familia o cuidador, para su adquisición ante la autoridad competente o tradicional (cuando aplique) y se genera compromiso por escrito para obtener el documento. Plazo máximo de y un (1) mes en zonas urbanas y dos (2) meses en zonas rurales  y rurales dispersas. Se debe contar con el soporte de seguimiento en el registro de novedades cada quince (15) días.
</t>
    </r>
    <r>
      <rPr>
        <b/>
        <sz val="11"/>
        <color rgb="FF000000"/>
        <rFont val="Arial"/>
        <family val="2"/>
      </rPr>
      <t>Nota 2:</t>
    </r>
    <r>
      <rPr>
        <sz val="11"/>
        <color rgb="FF000000"/>
        <rFont val="Arial"/>
        <family val="2"/>
      </rPr>
      <t xml:space="preserve"> Para el caso de las niñas y niños procedentes de otro países, se debe contar con actas de nacimiento o pasaporte expedido por el país de origen vigente. Para situación migratoria irregular cuenta con soporte de la activación de la ruta con la autoridad competente.
</t>
    </r>
    <r>
      <rPr>
        <b/>
        <sz val="11"/>
        <color rgb="FF000000"/>
        <rFont val="Arial"/>
        <family val="2"/>
      </rPr>
      <t xml:space="preserve">
Nota 3:</t>
    </r>
    <r>
      <rPr>
        <sz val="11"/>
        <color rgb="FF000000"/>
        <rFont val="Arial"/>
        <family val="2"/>
      </rPr>
      <t xml:space="preserve"> El documento de identificación debe ser legible, no tener enmendaduras, ni tachones que impidan visibilizar la información del participante.</t>
    </r>
  </si>
  <si>
    <t>4.2</t>
  </si>
  <si>
    <t xml:space="preserve">Cuenta con caracterización del grupo de familias o cuidadores y de las niñas, los niños y mujeres gestantes, en la que se tienen en cuenta las redes familiares y sociales, aspectos culturales, del contexto y étnicos. (Estándar 2.) </t>
  </si>
  <si>
    <t xml:space="preserve">Guía Operativa del Servicio Jardín Comunitario. GO4.MT2.PP. Versión 2 del 26/12/2025. Estándar 2.  Páginas 14 a la 16. 
Anexo Orientaciones para el proceso de caracterización en los servicios de educación inicial del ICBF. A2.GO4.MT1.PP. Versión 1 del 25/11/2024. </t>
  </si>
  <si>
    <t>4.2.1</t>
  </si>
  <si>
    <r>
      <t xml:space="preserve">Cuenta con la Ficha de caracterización para los servicios de atención a la primera infancia, diligenciada en medio digital.
</t>
    </r>
    <r>
      <rPr>
        <b/>
        <sz val="11"/>
        <color theme="1"/>
        <rFont val="Arial"/>
        <family val="2"/>
      </rPr>
      <t xml:space="preserve">Nota 1: </t>
    </r>
    <r>
      <rPr>
        <sz val="11"/>
        <color theme="1"/>
        <rFont val="Arial"/>
        <family val="2"/>
      </rPr>
      <t xml:space="preserve">Esta ficha se formula desde el inicio de la atención y culmina máximo al finalizar el segundo mes de atención. 
</t>
    </r>
    <r>
      <rPr>
        <b/>
        <sz val="11"/>
        <color theme="1"/>
        <rFont val="Arial"/>
        <family val="2"/>
      </rPr>
      <t xml:space="preserve">Nota 2: </t>
    </r>
    <r>
      <rPr>
        <sz val="11"/>
        <color theme="1"/>
        <rFont val="Arial"/>
        <family val="2"/>
      </rPr>
      <t>La caracterización es actualizada en los momentos en que se requiera, como: cambio de domicilio, nacimiento de un nuevo integrante de la familia, muerte de alguno de sus integrantes, entre otros.</t>
    </r>
  </si>
  <si>
    <t>4.2.2</t>
  </si>
  <si>
    <t xml:space="preserve">Cuenta con el formato de la ficha de caracterización pedagógica para la inclusión de niñas y niños con discapacidad o alertas en el desarrollo en los servicios de educación inicial, el cual debe: 
a. Diligenciada en medio físico y adjunta en las carpetas de las niñas y los niños.
b. Se formula máximo al segundo (2°) mes de atención. </t>
  </si>
  <si>
    <t>4.2.3</t>
  </si>
  <si>
    <r>
      <t xml:space="preserve">Cuenta con la consolidación de la información recolectada de la caracterización del grupo de familias o cuidadores y de las niñas, los niños y mujeres gestantes realizada con el talento humano.
</t>
    </r>
    <r>
      <rPr>
        <b/>
        <sz val="11"/>
        <color theme="1"/>
        <rFont val="Arial"/>
        <family val="2"/>
      </rPr>
      <t>Nota:</t>
    </r>
    <r>
      <rPr>
        <sz val="11"/>
        <color theme="1"/>
        <rFont val="Arial"/>
        <family val="2"/>
      </rPr>
      <t xml:space="preserve"> los soportes podrían ser actas y listado de asistencia entre otros.</t>
    </r>
  </si>
  <si>
    <t xml:space="preserve">En observación de la atención y diálogo con el talento humano y los padres de familia o cuidadores y en contraste con la caracterización, se evidencia que </t>
  </si>
  <si>
    <t>4.2.4</t>
  </si>
  <si>
    <t>Cumple con el horario flexible para usuarios con discapacidad y es acordado con las familias y cuidadores. (cuando aplique).</t>
  </si>
  <si>
    <t>4.2.5</t>
  </si>
  <si>
    <t>Realiza los procesos y ajustes necesarios en las Unidades de Servicio para la atención de usuarios con discapacidad, para articular acciones que aseguren el procesos de inclusión en el quehacer diario. (cuando aplique).</t>
  </si>
  <si>
    <t>4.3</t>
  </si>
  <si>
    <r>
      <t xml:space="preserve">Identifica posibles casos de amenaza y vulneración de los derechos de los niños, las niñas y las mujeres gestantes y activa la ruta de protección ante las autoridades competentes. (Estándar 3 y 42.) 
</t>
    </r>
    <r>
      <rPr>
        <b/>
        <sz val="11"/>
        <color theme="1"/>
        <rFont val="Arial"/>
        <family val="2"/>
      </rPr>
      <t>Nota:</t>
    </r>
    <r>
      <rPr>
        <sz val="11"/>
        <color theme="1"/>
        <rFont val="Arial"/>
        <family val="2"/>
      </rPr>
      <t xml:space="preserve"> En los casos que aplique la jurisdicción especial o los mecanismos de gobierno propio, se seguirá la ruta de protección establecida.</t>
    </r>
  </si>
  <si>
    <t xml:space="preserve">Guía Operativa del Servicio Jardín Comunitario. GO4.MT2.PP. Versión 2 del 26/12/2025. Estandares 3 y 42.  Páginas 17, 18 y 95. </t>
  </si>
  <si>
    <t>4.3.1</t>
  </si>
  <si>
    <r>
      <t>Cuenta con la socialización al talento humano del "</t>
    </r>
    <r>
      <rPr>
        <i/>
        <sz val="11"/>
        <color theme="1"/>
        <rFont val="Arial"/>
        <family val="2"/>
      </rPr>
      <t>Protocolo de actuaciones ante alertas de amenazas, vulneración o inobservancia de derechos en los servicios de atención a la Primera Infancia del ICBF"</t>
    </r>
    <r>
      <rPr>
        <sz val="11"/>
        <color theme="1"/>
        <rFont val="Arial"/>
        <family val="2"/>
      </rPr>
      <t xml:space="preserve"> y el "</t>
    </r>
    <r>
      <rPr>
        <i/>
        <sz val="11"/>
        <color theme="1"/>
        <rFont val="Arial"/>
        <family val="2"/>
      </rPr>
      <t>Lineamiento técnico para la prevención de las violencias contra niñas, niños en primera infancia"</t>
    </r>
    <r>
      <rPr>
        <sz val="11"/>
        <color theme="1"/>
        <rFont val="Arial"/>
        <family val="2"/>
      </rPr>
      <t xml:space="preserve"> o documentos que los modifique o sustituya. 
</t>
    </r>
    <r>
      <rPr>
        <b/>
        <sz val="11"/>
        <color theme="1"/>
        <rFont val="Arial"/>
        <family val="2"/>
      </rPr>
      <t>Nota:</t>
    </r>
    <r>
      <rPr>
        <sz val="11"/>
        <color theme="1"/>
        <rFont val="Arial"/>
        <family val="2"/>
      </rPr>
      <t xml:space="preserve"> los soportes pueden ser actas, listados de asistencia, entre otros.</t>
    </r>
  </si>
  <si>
    <t>4.3.2</t>
  </si>
  <si>
    <r>
      <t>Se identifican presuntos hechos de violencia, lesiones y fallecimientos de los usuarios de los servicios de Primera Infancia, en el formato "</t>
    </r>
    <r>
      <rPr>
        <i/>
        <sz val="11"/>
        <rFont val="Arial"/>
        <family val="2"/>
      </rPr>
      <t>reporte de presuntos hechos de violencia, lesiones y fallecimientos de los usuarios de los servicios de Primera Infancia"</t>
    </r>
    <r>
      <rPr>
        <sz val="11"/>
        <rFont val="Arial"/>
        <family val="2"/>
      </rPr>
      <t xml:space="preserve"> o documento que lo modifique o sustituya cumpliendo con lo siguiente:
a. Registro de la hoja denominada presuntos hechos de violencia del formato de reportes, como evidencia de la activación de la ruta integral de atenciones para el restablecimiento y garantía de derechos.
b. Para la población de comunidades Negras, Afrocolombianas, Raizales, Palenqueras, pueblo Rrom, indigenas, contar con la evidencia de la comunicación a la autoridad correspondiente, para que se articule con la autoridad tradicional indigena, los consejos comunitarios o representantes.</t>
    </r>
  </si>
  <si>
    <t>4.3.3</t>
  </si>
  <si>
    <t>Cuenta con la descripción de las acciones adelantadas en el caso de identificarse una amenaza, vulneración o inobservancia de los derechos de una niña y/o niño en el registro de novedades.</t>
  </si>
  <si>
    <t>4.3.4</t>
  </si>
  <si>
    <r>
      <t xml:space="preserve">Notifica a la autoridad administrativa correspondiente, la inasistencia y retiros injustificados de las niñas o niños que se encuentran con Proceso Administrativo de Restablecimiento de Derechos - PARD atendidos. 
</t>
    </r>
    <r>
      <rPr>
        <b/>
        <sz val="11"/>
        <color theme="1"/>
        <rFont val="Arial"/>
        <family val="2"/>
      </rPr>
      <t>Nota:</t>
    </r>
    <r>
      <rPr>
        <sz val="11"/>
        <color theme="1"/>
        <rFont val="Arial"/>
        <family val="2"/>
      </rPr>
      <t xml:space="preserve"> los soportes pueden ser correos electrónicos, oficios, registro de novedades y otros medios de comunicación.</t>
    </r>
  </si>
  <si>
    <t>4.3.5</t>
  </si>
  <si>
    <t xml:space="preserve">En diálogo con el talento humano, identifique si conocen el "protocolo de actuaciones ante alertas de amenazas, vulneración o inobservancia de derechos en los servicios de atención a la Primera Infancia del ICBF" y el "Lineamiento técnico para la prevención de las violencias contra niñas, niños en primera infancia". </t>
  </si>
  <si>
    <t>4.4</t>
  </si>
  <si>
    <t>Implementa acciones de articulación con autoridades, instituciones, servicios sociales, comunidades y los diferentes actores de su territorio, para promover redes protectoras para niñas, niños y mujeres gestantes. (Estándar 4.)</t>
  </si>
  <si>
    <t xml:space="preserve">Guía Operativa del Servicio Jardín Comunitario. GO4.MT2.PP. Versión 2 del 26/12/2025. Estándar 4. Páginas 18 y 20. </t>
  </si>
  <si>
    <t>4.4.1</t>
  </si>
  <si>
    <r>
      <t xml:space="preserve">Cuenta con el plan de articulación interinstitucional y comunitaria que incluye:
a. Nombre del sector, actores, entidades con quienes se requiere la articulación o instancias.
b. Objetivo de la articulación.
c. Fechas para llevar a cabo la articulación, estas deben ser acordadas.
d. Lugares para llevar a cabo la articulación, estas deben ser acordadas.
e. Responsables de la articulación por parte de la EAS o PDS y de la UDS y de las distintas entidades o instancias.
f. Resultados esperados de la articulación.
g. Cronograma acordado con las entidades identificadas para establecer las fechas en que se va a implementar la acción con el talento humano y/o los participantes.
e. En un (1) documento anexo que incluya el directorio actualizado de las entidades y autoridades competentes presentes en el territorio.
</t>
    </r>
    <r>
      <rPr>
        <b/>
        <sz val="11"/>
        <color theme="1"/>
        <rFont val="Arial"/>
        <family val="2"/>
      </rPr>
      <t>Nota 1</t>
    </r>
    <r>
      <rPr>
        <sz val="11"/>
        <color theme="1"/>
        <rFont val="Arial"/>
        <family val="2"/>
      </rPr>
      <t xml:space="preserve">: De acuerdo con la caracterización, dentro de las entidades descritas se evidencia la identificación de autoridades tradicionales, organizaciones comunitarias con presencia en el territorio.
</t>
    </r>
    <r>
      <rPr>
        <b/>
        <sz val="11"/>
        <color theme="1"/>
        <rFont val="Arial"/>
        <family val="2"/>
      </rPr>
      <t>Nota 2:</t>
    </r>
    <r>
      <rPr>
        <sz val="11"/>
        <color theme="1"/>
        <rFont val="Arial"/>
        <family val="2"/>
      </rPr>
      <t xml:space="preserve"> Construido en los primeros dos 2 meses e implementado a partir del tercer (3er) mes.</t>
    </r>
  </si>
  <si>
    <t>4.4.2</t>
  </si>
  <si>
    <r>
      <t xml:space="preserve">Realiza la articulación interinstitucional y comunitaria para la gestión de alertas y riesgos identificados en la valoración y seguimiento al desarrollo infantil. 
a. Realiza seguimiento al plan de articulación cada tres (3) meses, teniendo en cuenta el avance y cumplimiento de las acciones.
</t>
    </r>
    <r>
      <rPr>
        <b/>
        <sz val="11"/>
        <color theme="1"/>
        <rFont val="Arial"/>
        <family val="2"/>
      </rPr>
      <t>Nota:</t>
    </r>
    <r>
      <rPr>
        <sz val="11"/>
        <color theme="1"/>
        <rFont val="Arial"/>
        <family val="2"/>
      </rPr>
      <t xml:space="preserve"> los soportes pueden ser actas, listados de asistencia, oficios, memorandos, entre otros.</t>
    </r>
  </si>
  <si>
    <t>4.4.3</t>
  </si>
  <si>
    <t xml:space="preserve">Mediante diálogo indague con el talento humano, si se ha implemantado el plan de articulación interinstitucional y comunitaria en el desarrollo del servicio. </t>
  </si>
  <si>
    <t>4.5</t>
  </si>
  <si>
    <t>Cuenta con un pacto de convivencia construido con la participación de las niñas, los niños y mujeres gestantes, sus familias, o cuidadores, y el talento humano de la Unidad de Servicio. (Estándar 5.)</t>
  </si>
  <si>
    <t xml:space="preserve">Guía Operativa del Servicio Jardín Comunitario. GO4.MT2.PP. Versión 2 del 26/12/2025. Estándar 5. Páginas 20 y 21. </t>
  </si>
  <si>
    <t>4.5.1</t>
  </si>
  <si>
    <r>
      <t xml:space="preserve">Cuenta con pacto de convivencia que debe ser formulado máximo al mes de inicio de la prestación del servicio paralelo con el proceso de caracterización y de forma colectiva, que incluya: 
a. La corresponsabilidad de las familias y cuidadores, participación ciudadana y control social.
b. Los acuerdos sobre horarios y fechas del cronograma de atención.
c. Los acuerdos que promuevan el buen trato, relaciones de respeto por la diversidad, prevención de estigmatización o exclusión de las niñas, los niños, las familias, los cuidadores o talento humano por razones de sexo, género, etnia, nacionalidad, discapacidad, enfermedad, o cualquier otra causa.
d. Para la atención de niñas y niños con discapacidad, contempla un horario flexible de asistencia. (En caso en que aplique)
e. Los consensos de las implicaciones frente al incumplimiento de los acuerdos.
</t>
    </r>
    <r>
      <rPr>
        <b/>
        <sz val="11"/>
        <color theme="1"/>
        <rFont val="Arial"/>
        <family val="2"/>
      </rPr>
      <t>Nota 1:</t>
    </r>
    <r>
      <rPr>
        <sz val="11"/>
        <color theme="1"/>
        <rFont val="Arial"/>
        <family val="2"/>
      </rPr>
      <t xml:space="preserve"> El pacto de convivencia puede ser un decálogo, una manifestación artística o cualquier otra técnica, dispositivo, representación auditiva o visual, entre otros.
</t>
    </r>
    <r>
      <rPr>
        <b/>
        <sz val="11"/>
        <color theme="1"/>
        <rFont val="Arial"/>
        <family val="2"/>
      </rPr>
      <t>Nota 2:</t>
    </r>
    <r>
      <rPr>
        <sz val="11"/>
        <color theme="1"/>
        <rFont val="Arial"/>
        <family val="2"/>
      </rPr>
      <t xml:space="preserve"> En contraste con las actas y listados de asistencia dialogue con el talento humano y los padres de familia o cuidadores que se registran en ellas para vericar la construcción participativa del pacto de convivencia. </t>
    </r>
  </si>
  <si>
    <t>4.5.2</t>
  </si>
  <si>
    <r>
      <t xml:space="preserve">El pacto de convivencia fue socializado con participantes, familias, cuidadores y talento humano.
</t>
    </r>
    <r>
      <rPr>
        <b/>
        <sz val="11"/>
        <color theme="1"/>
        <rFont val="Arial"/>
        <family val="2"/>
      </rPr>
      <t>Nota:</t>
    </r>
    <r>
      <rPr>
        <sz val="11"/>
        <color theme="1"/>
        <rFont val="Arial"/>
        <family val="2"/>
      </rPr>
      <t xml:space="preserve"> De acuerdo con la muestra dialogue con participantes, familias, cuidadores y talento humano e identifique el conocimiento que se tiene sobre el pacto de convivencia con el fin de verificar su socialización.</t>
    </r>
  </si>
  <si>
    <t>4.5.3</t>
  </si>
  <si>
    <r>
      <t xml:space="preserve">Cuenta con las actas, listados de asistencia, entre otros, que identifican que el pacto de convivencia fue actualizado y socializado con participantes, las familias, cuidadores y talento humano.
</t>
    </r>
    <r>
      <rPr>
        <b/>
        <sz val="11"/>
        <rFont val="Arial"/>
        <family val="2"/>
      </rPr>
      <t>Nota:</t>
    </r>
    <r>
      <rPr>
        <sz val="11"/>
        <rFont val="Arial"/>
        <family val="2"/>
      </rPr>
      <t xml:space="preserve"> máximo un (1) mes a partir del inicio del servicio a los participantes, las familias y cuidadores.</t>
    </r>
  </si>
  <si>
    <t>4.5.4</t>
  </si>
  <si>
    <t xml:space="preserve">En observación y diálogo con el talento humano, padres de familia y/o cuidadores, se evidencia que los acuerdos del Pacto de Convivencia son cumplidos, tenidos en cuenta el desarrollo del quehacer diario. </t>
  </si>
  <si>
    <t>4.6</t>
  </si>
  <si>
    <t>Cuenta e implementa un plan de formación y acompañamiento a familias y cuidadores, mujeres gestantes que responde a sus necesidades, intereses y características, para fortalecer las prácticas de cuidado y crianza de niños y niñas, de manera que se promueva su desarrollo integral. (Estándar 6.)</t>
  </si>
  <si>
    <t xml:space="preserve">Guía Operativa del Servicio Jardín Comunitario. GO4.MT2.PP. Versión 2 del 26/12/2025. Estándar 6. Páginas 21 a la 24. </t>
  </si>
  <si>
    <t>4.6.1</t>
  </si>
  <si>
    <r>
      <t xml:space="preserve">El plan de formación y acompañamiento a familias, contiene: 
a. Aspectos que se quieren fortalecer o resignificar priorizados.
b. Actividades y estrategias. 
c. Responsables.
d. Materiales y/o recursos a utilizar.
e. Cronograma para su implementación, que debe tener en cuenta los encuentros con las familias y cuidadores.
f. Apartado para el seguimiento. 
</t>
    </r>
    <r>
      <rPr>
        <b/>
        <sz val="11"/>
        <color theme="1"/>
        <rFont val="Arial"/>
        <family val="2"/>
      </rPr>
      <t>Nota:</t>
    </r>
    <r>
      <rPr>
        <sz val="11"/>
        <color theme="1"/>
        <rFont val="Arial"/>
        <family val="2"/>
      </rPr>
      <t xml:space="preserve"> En caso de población con discapacidad en las actividades, debe reflejar lo orientado con la</t>
    </r>
    <r>
      <rPr>
        <i/>
        <sz val="11"/>
        <color theme="1"/>
        <rFont val="Arial"/>
        <family val="2"/>
      </rPr>
      <t xml:space="preserve"> Guía para la inclusión de niñas, niños y mujeres gestantes con discapacidad en los servicios de atención de primera infancia del ICBF</t>
    </r>
    <r>
      <rPr>
        <sz val="11"/>
        <color theme="1"/>
        <rFont val="Arial"/>
        <family val="2"/>
      </rPr>
      <t xml:space="preserve"> o documento que lo modifique o sustituya. </t>
    </r>
  </si>
  <si>
    <t>4.6.2</t>
  </si>
  <si>
    <r>
      <t xml:space="preserve">Cuenta e Implementa el primer (1er) encuentro con las familias y cuidadores, en línea con las estrategias del servicio desarrollado mediante la metodología de identificación de sentidos. 
a. Este encuentro se debe desarrollar durante el primer trimestre de atención.
</t>
    </r>
    <r>
      <rPr>
        <b/>
        <sz val="11"/>
        <color theme="1"/>
        <rFont val="Arial"/>
        <family val="2"/>
      </rPr>
      <t xml:space="preserve">Nota 1: </t>
    </r>
    <r>
      <rPr>
        <sz val="11"/>
        <color theme="1"/>
        <rFont val="Arial"/>
        <family val="2"/>
      </rPr>
      <t xml:space="preserve"> los soportes pueden ser actas, listados de asistencia, registro fotográfico, entre otros.
</t>
    </r>
    <r>
      <rPr>
        <b/>
        <sz val="11"/>
        <color theme="1"/>
        <rFont val="Arial"/>
        <family val="2"/>
      </rPr>
      <t>Nota 2</t>
    </r>
    <r>
      <rPr>
        <sz val="11"/>
        <color theme="1"/>
        <rFont val="Arial"/>
        <family val="2"/>
      </rPr>
      <t>: Mediante el diálogo con las familias verifique si se ha realizado el encuentro teniendo en cuenta la metodologia  de identificación de sentidos, de acuerdo con el "Anexo Orientaciones para el proceso de caracterización en los servicios de educación inicial del ICBF" o documento que lo modifique o sustituya.</t>
    </r>
  </si>
  <si>
    <t>4.6.3</t>
  </si>
  <si>
    <r>
      <t xml:space="preserve">Cuenta e implementa  los encuentros grupales con las familias y cuidadores, como evidencia de la implementación del plan de formación y acompañamiento a familias.
a. Este encuentro se debe realizar una (1) vez al mes, con una duración de mínimo tres (3) horas.
</t>
    </r>
    <r>
      <rPr>
        <b/>
        <sz val="11"/>
        <color theme="1"/>
        <rFont val="Arial"/>
        <family val="2"/>
      </rPr>
      <t>Nota:</t>
    </r>
    <r>
      <rPr>
        <sz val="11"/>
        <color theme="1"/>
        <rFont val="Arial"/>
        <family val="2"/>
      </rPr>
      <t xml:space="preserve"> Los soportes pueden ser actas, listados de asistencia, registro fotográfico, entre otros.</t>
    </r>
  </si>
  <si>
    <t>4.6.4</t>
  </si>
  <si>
    <r>
      <t xml:space="preserve">Cuenta con la formación y acompañamiento psicosocial específicas para familias en situaciones emergentes o condiciones especiales que demanden acciones oportunas y pertinentes en las carpetas de los participantes.
</t>
    </r>
    <r>
      <rPr>
        <b/>
        <sz val="11"/>
        <color theme="1"/>
        <rFont val="Arial"/>
        <family val="2"/>
      </rPr>
      <t>Nota:</t>
    </r>
    <r>
      <rPr>
        <sz val="11"/>
        <color theme="1"/>
        <rFont val="Arial"/>
        <family val="2"/>
      </rPr>
      <t xml:space="preserve"> Los soportes pueden ser actas y listas de asistencia.</t>
    </r>
  </si>
  <si>
    <t>4.6.5</t>
  </si>
  <si>
    <r>
      <t xml:space="preserve">Cuentan con el seguimiento a las familias que requieren más de cuatro (4) sesiones de acompañamiento o intervención terapéutica y fueron remitidos a la entidad competente (comisaria de familia, Defensoría de Familia, entidad territorial de salud, instituciones prestadoras de salud, autoridades tradicionales, entre otros):
a. En el Registro de Novedades se consigna el seguimiento al caso de la familia.
</t>
    </r>
    <r>
      <rPr>
        <b/>
        <sz val="11"/>
        <color theme="1"/>
        <rFont val="Arial"/>
        <family val="2"/>
      </rPr>
      <t xml:space="preserve">Nota: </t>
    </r>
    <r>
      <rPr>
        <sz val="11"/>
        <color theme="1"/>
        <rFont val="Arial"/>
        <family val="2"/>
      </rPr>
      <t xml:space="preserve">Los soportes también pueden ser actas, listados de asistencia que permitan identificar la atención. </t>
    </r>
  </si>
  <si>
    <t>4.6.6</t>
  </si>
  <si>
    <r>
      <t xml:space="preserve">Realiza seguimiento a los resultados del trimestre del Plan de Formación y Acompañamiento a las Familias y Cuidadores verificando que:
</t>
    </r>
    <r>
      <rPr>
        <b/>
        <sz val="11"/>
        <color rgb="FF00B050"/>
        <rFont val="Arial"/>
        <family val="2"/>
      </rPr>
      <t xml:space="preserve">
</t>
    </r>
    <r>
      <rPr>
        <sz val="11"/>
        <color theme="1"/>
        <rFont val="Arial"/>
        <family val="2"/>
      </rPr>
      <t xml:space="preserve">a. El plan de acompañamiento y formación a familias esta implementando en los tiempos establecidos en el cronograma.
b. El seguimiento se realiza cada tres (3) meses, éste puede ser ajustado o actualizado, proponiendo acciones de mejora.
</t>
    </r>
    <r>
      <rPr>
        <b/>
        <sz val="11"/>
        <color theme="1"/>
        <rFont val="Arial"/>
        <family val="2"/>
      </rPr>
      <t>Nota:</t>
    </r>
    <r>
      <rPr>
        <sz val="11"/>
        <color theme="1"/>
        <rFont val="Arial"/>
        <family val="2"/>
      </rPr>
      <t xml:space="preserve"> Los soportes también pueden ser actas u otros medios.</t>
    </r>
  </si>
  <si>
    <t>4.6.7</t>
  </si>
  <si>
    <t>Implementa el Plan de Formación y Acompañamiento a Familias
a. En contraste con el plan de formación y acompañamiento a familias, los documentos de seguimiento y mediante diálogo con las familias y el talento humano se identifica que las familias han recibido formación y acompañamiento requerido. 
b.  Planea actividades y estrategias para las familias y cuidadores que vayan en línea con la identificación de necesidades en el proceso de caracterización.</t>
  </si>
  <si>
    <t>4.7</t>
  </si>
  <si>
    <t>Facilita a la comunidad y a los participantes el ejercicio de control social sobre la calidad de la atención (Estándar 7 y 56.)</t>
  </si>
  <si>
    <t>Guía Operativa del Servicio Jardín Comunitario. GO4.MT2.PP. Versión 2 del 26/12/2025. Estandares 7 y 56. Páginas 24, 103, 104 y 105.</t>
  </si>
  <si>
    <t>4.7.1</t>
  </si>
  <si>
    <r>
      <t xml:space="preserve">Cuenta y posibilita a la comunidad y a los participantes ejercer el control social sobre la calidad de la atención.
</t>
    </r>
    <r>
      <rPr>
        <b/>
        <sz val="11"/>
        <color theme="1"/>
        <rFont val="Arial"/>
        <family val="2"/>
      </rPr>
      <t>Nota:</t>
    </r>
    <r>
      <rPr>
        <sz val="11"/>
        <color theme="1"/>
        <rFont val="Arial"/>
        <family val="2"/>
      </rPr>
      <t xml:space="preserve"> los soportes pueden ser el resultado de las visitas desarrolladas por veedurías ciudadanas, o por las visitas del Comité del Control Social del Servicio. </t>
    </r>
  </si>
  <si>
    <t>4.7.2</t>
  </si>
  <si>
    <r>
      <t xml:space="preserve">Realiza socialización a la comunidad de los servicios contratados, así: 
a. Primera Jornada durante el segundo (2) mes de la atención.
b. Segunda jornada durante el mes anterior al que finaliza la atención (es decir en el penúltimo mes de dicha atención). (Cuando aplique). 
</t>
    </r>
    <r>
      <rPr>
        <b/>
        <sz val="11"/>
        <color theme="1"/>
        <rFont val="Arial"/>
        <family val="2"/>
      </rPr>
      <t>Nota 1:</t>
    </r>
    <r>
      <rPr>
        <sz val="11"/>
        <color theme="1"/>
        <rFont val="Arial"/>
        <family val="2"/>
      </rPr>
      <t xml:space="preserve"> En diálogo con el talento humano, padres y/o acudientes y con los soportes suministrados se identifica que se conocen los servicios contratados. 
</t>
    </r>
    <r>
      <rPr>
        <b/>
        <sz val="11"/>
        <color theme="1"/>
        <rFont val="Arial"/>
        <family val="2"/>
      </rPr>
      <t>Nota 2</t>
    </r>
    <r>
      <rPr>
        <sz val="11"/>
        <color theme="1"/>
        <rFont val="Arial"/>
        <family val="2"/>
      </rPr>
      <t>: Los soportes de socialización pueden ser folletos, infografías, cuñas radiales, entre otros</t>
    </r>
  </si>
  <si>
    <t>4.7.3</t>
  </si>
  <si>
    <r>
      <t xml:space="preserve">Implementa las acciones para atender los resultados del Control Social y los aspectos encontrados durante las visitas desarrolladas por las veedurias.
</t>
    </r>
    <r>
      <rPr>
        <b/>
        <sz val="11"/>
        <color theme="1"/>
        <rFont val="Arial"/>
        <family val="2"/>
      </rPr>
      <t>Nota 1:</t>
    </r>
    <r>
      <rPr>
        <sz val="11"/>
        <color theme="1"/>
        <rFont val="Arial"/>
        <family val="2"/>
      </rPr>
      <t xml:space="preserve"> Los soportes pueden ser actas.
</t>
    </r>
    <r>
      <rPr>
        <b/>
        <sz val="11"/>
        <color theme="1"/>
        <rFont val="Arial"/>
        <family val="2"/>
      </rPr>
      <t xml:space="preserve">Nota 2: </t>
    </r>
    <r>
      <rPr>
        <sz val="11"/>
        <color theme="1"/>
        <rFont val="Arial"/>
        <family val="2"/>
      </rPr>
      <t>Mediante</t>
    </r>
    <r>
      <rPr>
        <b/>
        <sz val="11"/>
        <color theme="1"/>
        <rFont val="Arial"/>
        <family val="2"/>
      </rPr>
      <t xml:space="preserve"> </t>
    </r>
    <r>
      <rPr>
        <sz val="11"/>
        <color theme="1"/>
        <rFont val="Arial"/>
        <family val="2"/>
      </rPr>
      <t>diálogo con el talento humano, padres y/o acudientes y en contraste con los soportes suministrados se identifica que se han implementado acciones a partir del control social o de los resultados de las visitas de las veedurias.</t>
    </r>
  </si>
  <si>
    <t>5. PROCESO PEDAGÓGICO</t>
  </si>
  <si>
    <t>5.1</t>
  </si>
  <si>
    <t>Cuenta con un proyecto pedagógico coherente con los fundamentos técnicos, políticos y de gestión de la estrategia de atención integral a la primera infancia y los referentes técnicos de educación inicial, que responda a la realidad sociocultural y a las particularidades de las niñas, los niños y sus familias o cuidadores. (mujeres gestantes). (Estándar 24).</t>
  </si>
  <si>
    <t>Guía Operativa del Servicio Jardín Comunitario. GO4.MT2.PP. Versión 2 del 26/12/2025. Estándar 24. Página 53 a la 55. 
Desenredando Ando I Estrategias Pedagógicas, el Anexo orientaciones para la construcción o ajuste  del proyecto pedagógico en los servicios de educación inicial en el marco de la atención integral del ICBF y Bases curriculares para educación inicial y preescolar (MEN, 2017).</t>
  </si>
  <si>
    <t>5.1.1</t>
  </si>
  <si>
    <r>
      <t xml:space="preserve">Cuenta con proyecto pedagógico que incluye:
a. Concepciones
b. Marco normativo y referentes técnicos 
c. Intencionalidades pedagógicas 
d. Estrategias pedagógica 
e. Planeación pedagógica 
f. Acciones de cuidado
g. Seguimiento al desarrollo infantil 
h. Seguimiento, evaluación y actualización (en el marco de la vigencia del documento)
i. Transiciones, armónicas en la primera infancia
j. El enfoque pedagógico, modelo, concepciones, filosofias o corrientes, son los mismos que se aplican en el desarrollo de las estrategias y/o acciones pedagógicas. 
k. La construcción de la identidad individual y colectiva de los participantes aporta a las relaciones personales y culturales al desarrollo de sus acciones pedagógicas. 
l. Fue construido y actualizado de manera participativa en cada vigencia antes del primer trimestre de operación. Los soportes pueden ser actas, listados de asitencia, entre otros.
</t>
    </r>
    <r>
      <rPr>
        <b/>
        <sz val="11"/>
        <rFont val="Arial"/>
        <family val="2"/>
      </rPr>
      <t>Nota:</t>
    </r>
    <r>
      <rPr>
        <sz val="11"/>
        <rFont val="Arial"/>
        <family val="2"/>
      </rPr>
      <t xml:space="preserve"> Esta verificación se realizará en contraste con el proyecto pedagógico y mediante diálogo con las familias y el talento humano se identifica que se ha construido de manera participativa.</t>
    </r>
  </si>
  <si>
    <t>5.2</t>
  </si>
  <si>
    <t xml:space="preserve">Cuenta con planeación, implementación y seguimiento de las experiencias pedagógicas y de cuidado llevadas a cabo con las niñas y los niños desde la gestación, orientadas a la promoción del desarrollo infantil, en coherencia con su proyecto pedagógico, los fundamentos políticos, técnicos y de gestión de la atención integral y las orientaciones pedagógicas nacionales y territoriales de educación inicial. (Estándar 25). </t>
  </si>
  <si>
    <t>Guía Operativa del Servicio Jardín Comunitario. GO4.MT2.PP. Versión 2 del 26/12/2025. Estándar 25. Página 55 a la 61. 
Desenredando Ando I Estrategias Pedagógicas, el Anexo orientaciones para la construcción o ajuste  del proyecto pedagógico en los servicios de educación inicial en el marco de la atención integral del ICBF y Bases curriculares para educación inicial y preescolar (MEN, 2017).</t>
  </si>
  <si>
    <t>5.2.1</t>
  </si>
  <si>
    <t xml:space="preserve">Cuenta con la planeación pedagógica difital o física </t>
  </si>
  <si>
    <t>5.2.2</t>
  </si>
  <si>
    <r>
      <t xml:space="preserve">Cuenta con el formato de la planeación pedagógica, el cual contiene los siguientes aspectos: 
a. Fecha de la experiencia pedagógica 
b. Intencionalidades de las experiencias pedagógica 
c. Descripción de las experiencias pedagógicas
d. Estrategias pedagógicas 
e. Recursos y materiales 
f. Valoración de las experiencias (Esta debe realizarse al finalizar la experiencia pedagógica).
</t>
    </r>
    <r>
      <rPr>
        <b/>
        <sz val="11"/>
        <color theme="1"/>
        <rFont val="Arial"/>
        <family val="2"/>
      </rPr>
      <t xml:space="preserve">Nota: </t>
    </r>
    <r>
      <rPr>
        <sz val="11"/>
        <color theme="1"/>
        <rFont val="Arial"/>
        <family val="2"/>
      </rPr>
      <t>La planeación pedagógica deberá estar desde el primer día de atención, ser actualizada y realizada de forma diaria, semanal o máximo quincenalmente.</t>
    </r>
  </si>
  <si>
    <t>Mediante la observación y diálogo con el talento humano, padres, cuidadores, niñas y niños, en referencia con lo descrito en el proyecto pedagógico y la planeación de las experiencias pedagógicas se identifica que:</t>
  </si>
  <si>
    <t>5.2.3</t>
  </si>
  <si>
    <t xml:space="preserve">Las planeaciones pedagógicas de las acciones pedagógicas cumple con los cuatro (4) momentos metodológicos, así: a) indagar, b) proyectar, c) vivir las experiencia y d) valorar el proceso, los cuales se encuentran articulados entre si y guardan un sentido siempre relacionado con la intensionalidad planteada en coherencia con la práctica y la acción priorizada. </t>
  </si>
  <si>
    <t>5.2.4</t>
  </si>
  <si>
    <t>5.3</t>
  </si>
  <si>
    <t>Implementa acciones de cuidado con las niñas y los niños desde la gestación que promueven el bienestar, la seguridad y el buen trato. (Estandares 3 y 26).</t>
  </si>
  <si>
    <t xml:space="preserve">Guía Operativa del Servicio Jardín Comunitario. GO4.MT2.PP. Versión 2 del 26/12/2025. Estándar 3 y 26. Páginas 17, 18 y 61.  </t>
  </si>
  <si>
    <t xml:space="preserve">Mediante la observación, se identifica que: </t>
  </si>
  <si>
    <r>
      <t xml:space="preserve">Cuenta con acciones de cuidado que:
a. Promueven en el desarrollo del quehacer diario: Estilos de vida saludable, la alimentación, la siesta, las actividades de cuerpo y movimiento, la higiene (cambio de pañal, control de esfínteres, higiene oral, lavado de manos, entre otros).
b.Tienen un sentido claro y una intencionalidad, las cuales promueven interacciones sensibles, bienestar físico, bienestar emocional y buen trato.
c. Parten del reconocimiento de las particularidades de los participantes, respetando siempre sus ritmos y sus tiempos; permitiendo que las vivan de forma natural, propiciando la construcción de vínculos, relaciones de afecto y seguridad. 
</t>
    </r>
    <r>
      <rPr>
        <b/>
        <sz val="11"/>
        <color theme="1"/>
        <rFont val="Arial"/>
        <family val="2"/>
      </rPr>
      <t>Nota 1:</t>
    </r>
    <r>
      <rPr>
        <sz val="11"/>
        <color theme="1"/>
        <rFont val="Arial"/>
        <family val="2"/>
      </rPr>
      <t xml:space="preserve"> La sensibilidad, el cariño y el afecto cumplen un papel relevante en los momentos, prácticas y vivencias cotidianas. Verifique si el talento humano demuestra de forma consistente sensibilidad, cariño y afecto a través de: tono de voz calmado, contacto físico respetuoso y oportuno, escucha atenta, validación de emociones, consuelo ante el llanto o malestar, trato no violento (sin gritos, humillaciones ni burlas) y gestos de acercamiento y acompañamiento afectuoso.</t>
    </r>
  </si>
  <si>
    <t xml:space="preserve">Cuenta con los ajustes razonables para el desarrollo de las acciones de cuidado para los participantes con discapacidad y étnicos,  partiendo de sus características, capacidades y habilidades. </t>
  </si>
  <si>
    <t>CONT / ADM</t>
  </si>
  <si>
    <r>
      <t xml:space="preserve">Utiliza el talento humano de la Institución, lenguaje respetuoso, tiene disposición a la escucha y demuestra empatía con los niños y niñas. 
</t>
    </r>
    <r>
      <rPr>
        <b/>
        <sz val="11"/>
        <color theme="1"/>
        <rFont val="Arial"/>
        <family val="2"/>
      </rPr>
      <t xml:space="preserve">Nota: </t>
    </r>
    <r>
      <rPr>
        <sz val="11"/>
        <color theme="1"/>
        <rFont val="Arial"/>
        <family val="2"/>
      </rPr>
      <t>En observación del personal se evidencia que utilizan lenguaje verbal respetuoso (sin sarcasmos, gritos o descalificaciones), mantienen un tono de voz adecuado, cordial y amable con los niños y niñas.</t>
    </r>
  </si>
  <si>
    <t>5.4</t>
  </si>
  <si>
    <t>Dispone de ambientes enriquecidos para el desarrollo de experiencias pedagógicas intencionadas. (Estándares 27 y 46).</t>
  </si>
  <si>
    <t xml:space="preserve">Guía Operativa del Servicio Jardín Comunitario. GO4.MT2.PP. Versión 2 del 26/12/2025. Estándar 27 y 46. Páginas 61, 62, 63, 98 y 99.  </t>
  </si>
  <si>
    <t xml:space="preserve">Mediante la observación, se identifica, que: </t>
  </si>
  <si>
    <t xml:space="preserve">Los ambientes pedagógicos implementados para la semana de la visita de inspección, se encuentra acordes con el Proyecto y la planeación pedagógica. </t>
  </si>
  <si>
    <t>Se identifica que los ambientes pedagógicos se caracterizan por: 
a. La igualdad y participación de las niñas, los niños, sus familias y cuidadores basados en las particularidades, intereses, gustos y características de su cultura, la construcción de la identidad y contexto territorial. 
b. La vivencia de experiencias en las que las niñas y los niños disfruten, creen, transformen y doten de sentido su entorno a a través del juego, las expresiones artísticas y la literatura, exploren el medio para conocerlo, apropiarlo y preguntarse sobre él.  
c.Ser flexibles, funcionales, por lo que pueden cobrar distintos usos y sentidos de acuerdo con las intencionalidades pedagógicas.
d. Atender a niñas y niños de diferentes grupos poblacionales teniendo en cuenta sus intereses, particularidades y cultura propia de la comunidad. 
e.Proponer espacios pedagógicos inclusivos y sin estereotipos.
f.Incluir ajustes tales como señales visuales acondicionadas en colores y contrastes, uso de imágenes reales como fotografías, material texturizado, agendas visuales, entre otros.</t>
  </si>
  <si>
    <t>5.4.3</t>
  </si>
  <si>
    <t xml:space="preserve">Se identifica que los ambientes pedagógicos favorecen la participación de todas las personas, ajustados intencionalmente para promover la inclusión y participación de las niñas y los niños con discapacidad. </t>
  </si>
  <si>
    <t>5.4.4</t>
  </si>
  <si>
    <r>
      <t xml:space="preserve">Cuentan con material que:  
a. Permite la exploración corporal, instrumentos musicales, juego de construcción, juego simbólico y de roles, material audiovisual, exploración sensorial necesarios, entre otros, suficientes y en buen estado.
b. Apuntan a potenciar la construcción del conocimiento y son de fácil manejo de las niñas y los niños. 
c. Permite la exploración de las particularidades, en caso de atender a niñas y niños de diferentes grupos poblacionales, basadas en la propuesta pedagógica en el marco de sus particularidades, intereses y cultura propia de la comunidad. 
d. Incluye ajustes tales como señales visuales acondicionadas en colores y contrastes, uso de imágenes reales como fotografías, material texturizado, agendas visuales, entre otros, 
e. Se encuentran al alcance de las niñas y los niños, permitiendo el fortalecimieno de habilidades y potencialidades. 
</t>
    </r>
    <r>
      <rPr>
        <b/>
        <sz val="11"/>
        <color theme="1"/>
        <rFont val="Arial"/>
        <family val="2"/>
      </rPr>
      <t>Nota:</t>
    </r>
    <r>
      <rPr>
        <sz val="11"/>
        <color theme="1"/>
        <rFont val="Arial"/>
        <family val="2"/>
      </rPr>
      <t xml:space="preserve"> Los materiales pueden ser:
*Estructurados: Como plastilina, crayolas, marcadores, colores, juegos didácticos, entre otros.
* No estructurados: De origen natural (semillas, hojas secas, ramas de árbol, entre otros). De origen industrial o reutilizables (retazos de tela, tubos de cartón, botellas plásticas, entre otros). Objetos de la vida cotidiana (vasos de plástico, coladores, cucharas de palo, entre otros. Herramientas y utensilios: lupas, linternas, pinzas, embudos, entre otros).</t>
    </r>
  </si>
  <si>
    <t>5.4.5</t>
  </si>
  <si>
    <t xml:space="preserve">Los materiales favorecen la participación de todos los participantes, ajustados intencionalmente para promover la inclusión y participación de las niñas y los niños con discapacidad. </t>
  </si>
  <si>
    <t>5.5</t>
  </si>
  <si>
    <t>Realiza seguimiento al desarrollo de cada niña y niño y lo socializa con las familias o cuidadores como mínimo tres veces al año. (Estándar 28).</t>
  </si>
  <si>
    <t xml:space="preserve">Guía Operativa del Servicio Jardín Comunitario. GO4.MT2.PP. Versión 2 del 26/12/2025. Estándar 28. Páginas 63 a la 66.  </t>
  </si>
  <si>
    <r>
      <t xml:space="preserve">Cuenta e implementa con un instrumento definido para el seguimiento al desarrollo de cada niño y niña el cual:
a. Contiene: 
*El nombre de la niña o niño
*La fecha del suceso o cambio identificado. 
*Las anotaciones, informaciones y recorridos de las situaciones que cotidianamente se vivieron, haciendo énfasis en el desarrollo y aprendizaje de la niña o el niño.
b. Se aplica mínimo una vez al mes.
c. Aprobado por la supervisión del contrato.
</t>
    </r>
    <r>
      <rPr>
        <b/>
        <sz val="11"/>
        <color theme="1"/>
        <rFont val="Arial"/>
        <family val="2"/>
      </rPr>
      <t>Nota 1:</t>
    </r>
    <r>
      <rPr>
        <sz val="11"/>
        <color theme="1"/>
        <rFont val="Arial"/>
        <family val="2"/>
      </rPr>
      <t xml:space="preserve"> los soportes que evidencian el seguimiento al desarrollo de cada niño y niña podrian ser: diarios de campo, anecdotario, transcripciones de las voces, álbumes o museos de fotografías comentadas, bitácoras, grabaciones de voz, cuadernos viajeros, producciones de las niñas y los niños, entre otros, permiten evidenciar lo que los niños y niñas viven, sienten, preguntan, interpretan, comunican y construyen en su cotidianidad.
</t>
    </r>
    <r>
      <rPr>
        <b/>
        <sz val="11"/>
        <color theme="1"/>
        <rFont val="Arial"/>
        <family val="2"/>
      </rPr>
      <t>Nota 2:</t>
    </r>
    <r>
      <rPr>
        <sz val="11"/>
        <color theme="1"/>
        <rFont val="Arial"/>
        <family val="2"/>
      </rPr>
      <t xml:space="preserve"> En contraste con la información encontrada en el instrumento diálogue con el talento humano y las familias y/o cuidador de acuerdo con la muestra para la verificación del seguimiento al desarrollo de cada niña y niño.</t>
    </r>
  </si>
  <si>
    <r>
      <t xml:space="preserve">Cuenta con la Escala de Valoración Cualitativa del Desarrollo Infantil - Revisada - EVCDI-R, que:
a. Fue constuida a partir de las anotaciones, información y registros realizados máximo mensualmente de cada una de las niñas y niños. 
b. Es liderada por el agente educativo
c. Se aplica cada tres (3) meses a partir del ingreso de cada niña y niño al servicio.
</t>
    </r>
    <r>
      <rPr>
        <b/>
        <sz val="11"/>
        <color theme="1"/>
        <rFont val="Arial"/>
        <family val="2"/>
      </rPr>
      <t xml:space="preserve">Nota: </t>
    </r>
    <r>
      <rPr>
        <sz val="11"/>
        <color theme="1"/>
        <rFont val="Arial"/>
        <family val="2"/>
      </rPr>
      <t>Para este registro se utiliza la hoja de “Registro y respuestas escala 
de valoración”,  y  se contará con cinco días hábiles calendario, posteriores a la 
fecha correspondiente para el diligenciamiento de la ECVDI- R o documento que lo modifique o sustituya.</t>
    </r>
  </si>
  <si>
    <r>
      <t xml:space="preserve">Cuenta con los resultados de la Escala de Valoración Cualitativa del Desarrollo Infantil - Revisada - EVCDI-R,  los cuales deben evidenciar que:
Se realizó un análisis de la información del equipo intersiciplinario y se toman decisiones como mínimo con respecto a:
• Fortalecimiento de su práctica pedagógica: planeación y ambientes
• Plan de formación y acompañamiento a familias.
• La gestión intersectorial e institucional.
• Los procesos de cualificación del talento humano.
• Diligenciamiento del Formato Ficha de caracterización pedagógica para la inclusión de niñas y niños con discapacidad o documento que lo modifique o sustituya, cuando se identifiquen dos o más alertas en el desarrollo de las niñas y los niños. 
</t>
    </r>
    <r>
      <rPr>
        <b/>
        <sz val="11"/>
        <color theme="1"/>
        <rFont val="Arial"/>
        <family val="2"/>
      </rPr>
      <t>Nota:</t>
    </r>
    <r>
      <rPr>
        <sz val="11"/>
        <color theme="1"/>
        <rFont val="Arial"/>
        <family val="2"/>
      </rPr>
      <t xml:space="preserve">  los soportes pueden ser, actas, listados de asistencia, registros, entre otros. </t>
    </r>
  </si>
  <si>
    <t>5.5.4</t>
  </si>
  <si>
    <r>
      <t xml:space="preserve">Cuenta con la socialización de los resultados de la Escala de Valoración Cualitativa del Desarrollo Infantil - Revisada - EVCDI-R así: 
a. De manera presencial a las familias y cuidadores.
b. Debe realizarse de manera presencial mínimo (3) tres veces al año.
</t>
    </r>
    <r>
      <rPr>
        <b/>
        <sz val="11"/>
        <color theme="1"/>
        <rFont val="Arial"/>
        <family val="2"/>
      </rPr>
      <t>Nota 1:</t>
    </r>
    <r>
      <rPr>
        <sz val="11"/>
        <color theme="1"/>
        <rFont val="Arial"/>
        <family val="2"/>
      </rPr>
      <t xml:space="preserve">  Las evidencias de socialización pueden ser: exposiciones, galería de imágenes, descripciones cualitativas, videos y/o registros fotográficos, entre otros. 
</t>
    </r>
    <r>
      <rPr>
        <b/>
        <sz val="11"/>
        <color theme="1"/>
        <rFont val="Arial"/>
        <family val="2"/>
      </rPr>
      <t>Nota 2:</t>
    </r>
    <r>
      <rPr>
        <sz val="11"/>
        <color theme="1"/>
        <rFont val="Arial"/>
        <family val="2"/>
      </rPr>
      <t xml:space="preserve"> La socialización de los resultados de la Escala de valoración cualitativa del Desarrollo Infantil - Revisada - EVCDI-R también se verifica mediante el diálogo con el talento humano y la familia o cuidador de acuerdo con la muestra. </t>
    </r>
  </si>
  <si>
    <t>5.6</t>
  </si>
  <si>
    <t xml:space="preserve">Desarrolla jornadas pedagógicas mínimo una vez al mes con el talento humano para fortalecer su trabajo (Estándar 29). </t>
  </si>
  <si>
    <t xml:space="preserve">Guía Operativa del Servicio Jardín Comunitario. GO4.MT2.PP. Versión 2 del 26/12/2025. Estándar 29. Páginas 66 y 67.  </t>
  </si>
  <si>
    <t>5.6.1</t>
  </si>
  <si>
    <r>
      <t xml:space="preserve">Cuenta e implementa jornadas de reflexión pedagógica las cuales:
a. Desarrollan espacios participativos de diálogo entre el talento humano interdisciplinario del servicio
b. Incluyen los compromisos y aportes para fortalecer el trabajo con las niñas, los niños, las mujeres y personas en estado de gestación.
d.Son realizadas una (1) vez al mes, cuatro (4) horas por un (1) día. </t>
    </r>
    <r>
      <rPr>
        <b/>
        <sz val="11"/>
        <rFont val="Arial"/>
        <family val="2"/>
      </rPr>
      <t xml:space="preserve">
Nota:</t>
    </r>
    <r>
      <rPr>
        <sz val="11"/>
        <rFont val="Arial"/>
        <family val="2"/>
      </rPr>
      <t xml:space="preserve"> los soportes podrian ser cronograma, actas, listados de asistencia, registros fotográficos entre otros.
</t>
    </r>
    <r>
      <rPr>
        <b/>
        <sz val="11"/>
        <rFont val="Arial"/>
        <family val="2"/>
      </rPr>
      <t>Nota 2:</t>
    </r>
    <r>
      <rPr>
        <sz val="11"/>
        <rFont val="Arial"/>
        <family val="2"/>
      </rPr>
      <t xml:space="preserve"> Las jornadas de reflexión pedagógicas también deben ser verificadas en diálogo con el talento humano.</t>
    </r>
  </si>
  <si>
    <t>5.6.2</t>
  </si>
  <si>
    <r>
      <t xml:space="preserve">Cuenta con estrategias y acciones que permiten el reconocimiento, la pervivencia y el fortalecimiento de las prácticas culturales de los grupos étnicos presentes en el servicio.
</t>
    </r>
    <r>
      <rPr>
        <b/>
        <sz val="11"/>
        <color theme="1"/>
        <rFont val="Arial"/>
        <family val="2"/>
      </rPr>
      <t>Nota 1:</t>
    </r>
    <r>
      <rPr>
        <sz val="11"/>
        <color theme="1"/>
        <rFont val="Arial"/>
        <family val="2"/>
      </rPr>
      <t xml:space="preserve"> los soportes pueden ser cronogramas de implementación de acciones, actas, registros de asistencia, entre otros.
</t>
    </r>
    <r>
      <rPr>
        <b/>
        <sz val="11"/>
        <color theme="1"/>
        <rFont val="Arial"/>
        <family val="2"/>
      </rPr>
      <t>Nota 2:</t>
    </r>
    <r>
      <rPr>
        <sz val="11"/>
        <color theme="1"/>
        <rFont val="Arial"/>
        <family val="2"/>
      </rPr>
      <t xml:space="preserve"> Las jornadas de prácticas culturales deben ser verificadas en diálogo con el talento humano.</t>
    </r>
  </si>
  <si>
    <t>5.6.3</t>
  </si>
  <si>
    <r>
      <t xml:space="preserve">Cuenta con la participación del talento humano en los colectivos pedagógicos, quienes deberán: 
a. Movilizar y compartir los aprendizajes y construcciones pedagógicas, con sus compañeros durante las jornadas destinadas a la reflexión pedagógica.
b. Ser constantes con el fin de aportar a las apuestas territoriales que influyan en la garantía del derecho a la educación inicial de las niñas y los niños.
</t>
    </r>
    <r>
      <rPr>
        <b/>
        <sz val="11"/>
        <color theme="1"/>
        <rFont val="Arial"/>
        <family val="2"/>
      </rPr>
      <t xml:space="preserve">Nota 1: </t>
    </r>
    <r>
      <rPr>
        <sz val="11"/>
        <color theme="1"/>
        <rFont val="Arial"/>
        <family val="2"/>
      </rPr>
      <t xml:space="preserve">los soportes podrian ser cronogramas, actas, registros de asistencia, entre otros.
</t>
    </r>
    <r>
      <rPr>
        <b/>
        <sz val="11"/>
        <color theme="1"/>
        <rFont val="Arial"/>
        <family val="2"/>
      </rPr>
      <t>Nota 2:</t>
    </r>
    <r>
      <rPr>
        <sz val="11"/>
        <color theme="1"/>
        <rFont val="Arial"/>
        <family val="2"/>
      </rPr>
      <t xml:space="preserve"> Los colectivos pedagógicos deben ser verificados en diálogo con el talento humano.</t>
    </r>
  </si>
  <si>
    <t>6.1</t>
  </si>
  <si>
    <t xml:space="preserve">Documenta las estrategias organizacionales que le dan identidad como organización que atiende a la primera infancia. - Estandar 51 </t>
  </si>
  <si>
    <t> </t>
  </si>
  <si>
    <t>Guía Operativa del Servicio Jardín Comunitario. GO4.MT2.PP. Versión 2 del 26/12/2025. Estandares 51.  Páginas 100</t>
  </si>
  <si>
    <t>6.1.1</t>
  </si>
  <si>
    <t>Cuenta con Reglamento Interno de Trabajo</t>
  </si>
  <si>
    <t>6.1.2</t>
  </si>
  <si>
    <t>En observación de la atención y dialogo con los padres de familia se identifica que se presta el servicio ocho (8) horas diarias, cinco (5) días a la semana.</t>
  </si>
  <si>
    <t>Guía Operativa del Servicio Jardín Comunitario. GO4.MT2.PP. Versión 2 del 26/12/2025.  Página 10</t>
  </si>
  <si>
    <t>6.2</t>
  </si>
  <si>
    <t>Documenta e implementa, de acuerdo con las orientaciones vigentes, la gestión documental de la información sobre las niñas, los niños, mujeres gestantes, sus familias o cuidadores, el talento humano y la gestión administrativa y financiera.  (Estándar 53)</t>
  </si>
  <si>
    <t>Guía Operativa del Servicio Jardín Comunitario. GO4.MT2.PP. Versión 2 del 26/12/2025. Estandares 1 y 53.  Páginas 12, 13, 14, 101 y 102.
Guía para la focalización de usuarios de los servicios de primera infancia. G22.PP. Versión 4 del 14/12/2022.
Guía para la focalización de usuarios de los servicios de primera infancia. G22.PP. Versión 4 del 14/12/2022.</t>
  </si>
  <si>
    <t>PSIC / TS /PEDAG / LIC/ ADMIN</t>
  </si>
  <si>
    <r>
      <t xml:space="preserve">Cuentan los niños y niñas con la totalidad de los documentos requeridos según la muestra seleccionada y están disponibles para consulta.
</t>
    </r>
    <r>
      <rPr>
        <b/>
        <sz val="11"/>
        <color rgb="FF000000"/>
        <rFont val="Arial"/>
        <family val="2"/>
      </rPr>
      <t>Nota 1</t>
    </r>
    <r>
      <rPr>
        <sz val="11"/>
        <color rgb="FF000000"/>
        <rFont val="Arial"/>
        <family val="2"/>
      </rPr>
      <t xml:space="preserve">: En caso de no contar con algun documento, se relacionan las acciones en el registro de novedades para la adquisición de los documentos de las niñas y niños atendidos.
</t>
    </r>
    <r>
      <rPr>
        <b/>
        <sz val="11"/>
        <color rgb="FF000000"/>
        <rFont val="Arial"/>
        <family val="2"/>
      </rPr>
      <t xml:space="preserve">Nota 2: </t>
    </r>
    <r>
      <rPr>
        <sz val="11"/>
        <color rgb="FF000000"/>
        <rFont val="Arial"/>
        <family val="2"/>
      </rPr>
      <t>Esta verificación se realizará a través de la muestra seleccionada.</t>
    </r>
  </si>
  <si>
    <t xml:space="preserve">Cuentan con la documentación requerida para los niñas y niños en proceso migratorio.  </t>
  </si>
  <si>
    <r>
      <t xml:space="preserve">Cuenta con las gestiones realizadas con las entidades territoriales y/o tradicionales para la adquisición de los documentos faltantes. 
</t>
    </r>
    <r>
      <rPr>
        <b/>
        <sz val="11"/>
        <rFont val="Arial"/>
        <family val="2"/>
      </rPr>
      <t>Nota:</t>
    </r>
    <r>
      <rPr>
        <sz val="11"/>
        <rFont val="Arial"/>
        <family val="2"/>
      </rPr>
      <t xml:space="preserve"> los soportes pueden ser actas, listados de asistencia, correos electrónicos, entre otros. </t>
    </r>
  </si>
  <si>
    <r>
      <t xml:space="preserve">Aplican las jornadas de sensibilización y orientación a la familia, cuidador y autoridades tradicionales para la adquisición de los documentos.
</t>
    </r>
    <r>
      <rPr>
        <b/>
        <sz val="11"/>
        <rFont val="Arial"/>
        <family val="2"/>
      </rPr>
      <t xml:space="preserve">Nota: </t>
    </r>
    <r>
      <rPr>
        <sz val="11"/>
        <rFont val="Arial"/>
        <family val="2"/>
      </rPr>
      <t>los soportes pueden ser</t>
    </r>
    <r>
      <rPr>
        <b/>
        <sz val="11"/>
        <rFont val="Arial"/>
        <family val="2"/>
      </rPr>
      <t xml:space="preserve"> </t>
    </r>
    <r>
      <rPr>
        <sz val="11"/>
        <rFont val="Arial"/>
        <family val="2"/>
      </rPr>
      <t xml:space="preserve">actas, listados de asistencia, correos electrónicos, entre otros. </t>
    </r>
  </si>
  <si>
    <t>El archivo fisico y/o digital de cada colaborador contiene la totalidad de documentación requerida y organizada de acuerdo a las orientaciones de gestión documental de la guia opertiva de la modalidad y servicio.</t>
  </si>
  <si>
    <t>6.3</t>
  </si>
  <si>
    <t>Registra y actualiza la información de las niñas, los niños, sus familias, cuidadores y el talento humano a través de los mecanismos que definan las entidades competentes. (Estándar 54)</t>
  </si>
  <si>
    <t xml:space="preserve">Guía Operativa del Servicio Jardín Comunitario. GO4.MT2.PP. Versión 2 del 26/12/2025. Estándar 54. Páginas 102 y 103. </t>
  </si>
  <si>
    <r>
      <t xml:space="preserve">Disponen del Registro de Asistencia Mensual RAM, que se aplica diariamente a niñas y niños, y cargan la información en el sistema o herramienta que defina el ICBF para tal fin, la cual debe guardar total relación con la asistencia efectiva de los participantes a la UDS.
</t>
    </r>
    <r>
      <rPr>
        <b/>
        <sz val="11"/>
        <rFont val="Arial"/>
        <family val="2"/>
      </rPr>
      <t>Nota 1</t>
    </r>
    <r>
      <rPr>
        <sz val="11"/>
        <rFont val="Arial"/>
        <family val="2"/>
      </rPr>
      <t xml:space="preserve">: Esta verificación se realiza de acuerdo con la muestra seleccionada. 
</t>
    </r>
    <r>
      <rPr>
        <b/>
        <sz val="11"/>
        <rFont val="Arial"/>
        <family val="2"/>
      </rPr>
      <t xml:space="preserve">Nota 2: </t>
    </r>
    <r>
      <rPr>
        <sz val="11"/>
        <rFont val="Arial"/>
        <family val="2"/>
      </rPr>
      <t>En caso que los participantes reportados en el RAM no sean los mismos, cuenta con los soportes de solicitud de actualización y ajuste de los datos de las niñas y niños no relacionados. Los soportes pueden ser actas, correos electrónicos, entre otros.</t>
    </r>
  </si>
  <si>
    <t>6.3.2</t>
  </si>
  <si>
    <r>
      <t xml:space="preserve">Atiende población relacionada como excepción, para lo cual deberá: 
a. Registrarla en el aplicativo Cuéntame o sistema de información del ICBF: 
b. Tener el soporte de la visita domiciliaria del equipo interdisciplinario de la Institución, que relaciona el motivo para la atención excepcional de niñas y niños de tres (3) a seis (6) meses.
c. Tener el acta de Comité Técnico que contemple la aprobación para esas poblaciones
</t>
    </r>
    <r>
      <rPr>
        <b/>
        <sz val="11"/>
        <rFont val="Arial"/>
        <family val="2"/>
      </rPr>
      <t>Nota 1:</t>
    </r>
    <r>
      <rPr>
        <sz val="11"/>
        <rFont val="Arial"/>
        <family val="2"/>
      </rPr>
      <t xml:space="preserve"> La verificación en Cuéntame o sistema de información del ICBF, se realizará de acuerdo con la muestra seleccionada.</t>
    </r>
  </si>
  <si>
    <t>6.4</t>
  </si>
  <si>
    <t xml:space="preserve">Cuenta con la información de los padres, las madres o los adultos responsables de las niñas, los niños y mujer gestante en un directorio completo y actualizado. (Estándar 55). </t>
  </si>
  <si>
    <t xml:space="preserve">Guía Operativa del Servicio Jardín Comunitario. GO4.MT2.PP. Versión 2 del 26/12/2025. Estándar 56. Páginas 103 a la 105. </t>
  </si>
  <si>
    <t>6.4.1</t>
  </si>
  <si>
    <r>
      <t xml:space="preserve">Cuentan con el directorio de familias y cuidadores principales de los participantes, con la siguiente información:
* Nombre y apellido de la niña y/o niño.
* Nombre del padre, madre y/o adulto cuidador principal.
* Dirección o ubicación de la vivienda de la niña y/o niño.
* Teléfonos de contacto (fijo o celular).
* Datos de contacto alterno de un familiar o cuidador (Nombre, parentesco y número de contacto).
* Teléfono de líder o representante de autoridad tradicional para los casos de pertenencia a comunidades étnicas (cuando se cuente con esta información).
</t>
    </r>
    <r>
      <rPr>
        <b/>
        <sz val="11"/>
        <color rgb="FF000000"/>
        <rFont val="Arial"/>
        <family val="2"/>
      </rPr>
      <t xml:space="preserve">Nota 1: </t>
    </r>
    <r>
      <rPr>
        <sz val="11"/>
        <color rgb="FF000000"/>
        <rFont val="Arial"/>
        <family val="2"/>
      </rPr>
      <t xml:space="preserve">El directorio se encuentra disponible en la unidad de servicio y bajo custodia de una persona responsable del talento humano.
</t>
    </r>
    <r>
      <rPr>
        <b/>
        <sz val="11"/>
        <color rgb="FF000000"/>
        <rFont val="Arial"/>
        <family val="2"/>
      </rPr>
      <t xml:space="preserve">Nota 2: </t>
    </r>
    <r>
      <rPr>
        <sz val="11"/>
        <color rgb="FF000000"/>
        <rFont val="Arial"/>
        <family val="2"/>
      </rPr>
      <t>El directorio debe estar actualizado y con información veraz.</t>
    </r>
    <r>
      <rPr>
        <b/>
        <sz val="11"/>
        <color rgb="FF000000"/>
        <rFont val="Arial"/>
        <family val="2"/>
      </rPr>
      <t xml:space="preserve"> </t>
    </r>
    <r>
      <rPr>
        <sz val="11"/>
        <color rgb="FF000000"/>
        <rFont val="Arial"/>
        <family val="2"/>
      </rPr>
      <t>Esta verificación se realiza mediante el diálogo con los padres y/o cuidadores en la cual se debe contrastar la información del directorio, de acuerdo con la muestra.</t>
    </r>
  </si>
  <si>
    <t>6.5</t>
  </si>
  <si>
    <t>Cuentan con el mecanismo que permita registrar, analizar y tramitar las sugerencias, quejas y reclamos. (Estándar 56)</t>
  </si>
  <si>
    <t>6.5.1</t>
  </si>
  <si>
    <t xml:space="preserve">Cuentan un procedimiento para el trámite de las PQRFS que cuenta como mínimo con: 
a. Tiempos de respuesta.
b. Registro de la PQRFS.
c. Direccionamiento y seguimiento a la respuesta.
d. Asignación de los responsables para gestionar una respuesta oportuna y verás. </t>
  </si>
  <si>
    <t>6.5.2</t>
  </si>
  <si>
    <r>
      <t xml:space="preserve">El procedimiento para el trámite de las PQRFS es implementado de acuerdo con lo documentado.
</t>
    </r>
    <r>
      <rPr>
        <b/>
        <sz val="11"/>
        <color rgb="FF000000"/>
        <rFont val="Arial"/>
        <family val="2"/>
      </rPr>
      <t>Nota 1:</t>
    </r>
    <r>
      <rPr>
        <sz val="11"/>
        <color rgb="FF000000"/>
        <rFont val="Arial"/>
        <family val="2"/>
      </rPr>
      <t xml:space="preserve"> Esta verificación se realiza mediante el diálogo con los padres y/o cuidadores y el talento humano, identificando si se conoce y se da respuesta a las PQRFS.</t>
    </r>
  </si>
  <si>
    <t>6.5.3</t>
  </si>
  <si>
    <t xml:space="preserve">Cuenta con evidencias de aplicación de las dos (2) evaluaciones de satisfacción a participantes, familias y cuidadores frente al servicio prestado al año y el informe de análisis de los resultados. </t>
  </si>
  <si>
    <t>8. COMPONENTE TALENTO HUMANO</t>
  </si>
  <si>
    <t>8.1</t>
  </si>
  <si>
    <t>Cumple con los perfiles del talento humano que se requieren para la atención de las niñas los niños y mujeres gestantes con un enfoque diferencial. (Estándar 30)</t>
  </si>
  <si>
    <t xml:space="preserve">Guía Operativa del Servicio Jardín Comunitario. GO4.MT2.PP. Versión 2 del 26/12/2025. Estándar 30. Páginas 68 a la 72. </t>
  </si>
  <si>
    <t>8.1.1</t>
  </si>
  <si>
    <r>
      <rPr>
        <sz val="11"/>
        <color rgb="FF000000"/>
        <rFont val="Arial"/>
        <family val="2"/>
      </rPr>
      <t xml:space="preserve">El personal cumple con los requisitos de formación académica y experiencia profesional establecidos para ejercer los cargos definidos en el Tabla 6. Requisitos de la madre o padre comunitario y Tabla 7. Requisitos equipo interdiciplinario (Cuando aplique).
</t>
    </r>
    <r>
      <rPr>
        <b/>
        <sz val="11"/>
        <color rgb="FF000000"/>
        <rFont val="Arial"/>
        <family val="2"/>
      </rPr>
      <t>Nota:</t>
    </r>
    <r>
      <rPr>
        <sz val="11"/>
        <color rgb="FF000000"/>
        <rFont val="Arial"/>
        <family val="2"/>
      </rPr>
      <t xml:space="preserve"> Para los roles de gestor de alimentos y auxiliar de servicios generales tener en cuenta lo descrito en el Anexo Habilidades y Acciones del Talento Humano Contratado Para los Servicios de Educación Inicial o documento que lo modifique o sustituya.</t>
    </r>
  </si>
  <si>
    <t>8.1.2</t>
  </si>
  <si>
    <t>Cuenta con un banco de hojas de vida preseleccionadas con perfil validado por quien ejerce la supervisión y si cumple con el tiempo máximo para remplazar el rol no excede los quince (15) días calendario para coordinación, salud y nutrición, psicosocial y ocho (8) días para el resto del equipo.</t>
  </si>
  <si>
    <t>NO APLICA</t>
  </si>
  <si>
    <t>8.1.3</t>
  </si>
  <si>
    <t>Cumple con el registro del talento humano vinculado en el sistema de información o herramienta que el ICBF determine</t>
  </si>
  <si>
    <t>8.1.4</t>
  </si>
  <si>
    <t>8.1.5</t>
  </si>
  <si>
    <t>Si la entidad cuenta con practicantes se evidencia que:
a. Cuenta con propuesta formal para la vinculación de practicantes, aprobada por el comité tecnico operativo.
b. Los practicantes cumplen con la documentación requeridad en la guia operativa y portan su identificación de manera visible.
c. Los practicantes no han sido asignados para suplir los perfiles del talento humano del servicio.</t>
  </si>
  <si>
    <t>8.1.6</t>
  </si>
  <si>
    <t>En entrevista con el talento humano de acuerdo con la muestra, verifique su formación experiencia y desempeño:
¿Qué formación tienes, en qué has trabajado?, ¿qué experiencia tienes? ¿Cuáles son sus responsabilidades específicas en el Servicio?</t>
  </si>
  <si>
    <t>8.2</t>
  </si>
  <si>
    <t>Cumple con el número de personas requeridas para asegurar la atención según el número total de niñas y niños, de acuerdo con lo establecido en las tablas de proporción de talento humano para la modalidad por servicio.   (Estándar 31)</t>
  </si>
  <si>
    <t>Guía Operativa del Servicio Jardín Comunitario. GO4.MT2.PP. Versión 2 del 26/12/2025. Estándar 31. Página 72.</t>
  </si>
  <si>
    <t>8.2.1</t>
  </si>
  <si>
    <r>
      <t xml:space="preserve">Cumple con el personal requerido de acuerdo con la Tabla de Talento Humano en la modalidad y servicio.
</t>
    </r>
    <r>
      <rPr>
        <b/>
        <sz val="11"/>
        <color rgb="FF000000"/>
        <rFont val="Arial"/>
        <family val="2"/>
      </rPr>
      <t xml:space="preserve">Nota 1: </t>
    </r>
    <r>
      <rPr>
        <sz val="11"/>
        <color rgb="FF000000"/>
        <rFont val="Arial"/>
        <family val="2"/>
      </rPr>
      <t xml:space="preserve">Verifique a través de observación la existencia del personal.
</t>
    </r>
    <r>
      <rPr>
        <b/>
        <sz val="11"/>
        <color rgb="FF000000"/>
        <rFont val="Arial"/>
        <family val="2"/>
      </rPr>
      <t>Nota 2:</t>
    </r>
    <r>
      <rPr>
        <sz val="11"/>
        <color rgb="FF000000"/>
        <rFont val="Arial"/>
        <family val="2"/>
      </rPr>
      <t xml:space="preserve"> Cuando la proporción de niñas y niños por adulto del equipo interdisciplinario, administrativo o de servicios es igual o superior al 50% por encima de la relación técnica, se debe asignar otra persona en el mismo cargo, con el salario establecido en los costos de referencia. Se exceptúa a las agentes educativas, quienes, de acuerdo con las condiciones territoriales, pueden atender hasta un 20% adicional.
</t>
    </r>
    <r>
      <rPr>
        <b/>
        <sz val="11"/>
        <color rgb="FF000000"/>
        <rFont val="Arial"/>
        <family val="2"/>
      </rPr>
      <t>Nota 3</t>
    </r>
    <r>
      <rPr>
        <sz val="11"/>
        <color rgb="FF000000"/>
        <rFont val="Arial"/>
        <family val="2"/>
      </rPr>
      <t>: Cuando se presenten variaciones las mismas deben ser aprobadas por el Comité Técnico.</t>
    </r>
  </si>
  <si>
    <t>Guía Operativa del Servicio Jardín Comunitario. GO4.MT2.PP. Versión 2 del 26/12/2025. Estándar 31. Página 72.
Tabla 1. Estructura operativa del servicio Jardín Comunitario. Página 10</t>
  </si>
  <si>
    <t>8.3</t>
  </si>
  <si>
    <t>Implementa o gestiona y hace seguimiento al plan de cualificación del talento humano de acuerdo con la oferta territorial-sectorial - (Estandar 32)</t>
  </si>
  <si>
    <t>Guía Operativa del Servicio Jardín Comunitario. GO4.MT2.PP. Versión 2 del 26/12/2025. Estándar 32  Página 72 a 74.</t>
  </si>
  <si>
    <t>8.3.1</t>
  </si>
  <si>
    <t>Cuenta con un plan de cualificación del talento humano, el cual debe estar estructurado a más tardar en el tercer (3) mes del inicio de la atención.</t>
  </si>
  <si>
    <t>8.3.2</t>
  </si>
  <si>
    <t xml:space="preserve">Cuenta con los soportes de implementación del plan de cualificación tales como actas con el listado de asistencia, contemplando las tematicas minimas establecidas en el Anexo Temáticas para cualificación del talento humano vinculado a los servicios de educación inicial en el marco de la atención integral o documento que lo modifique o sustituya. </t>
  </si>
  <si>
    <t>Guía Operativa del Servicio Jardín Comunitario. GO4.MT2.PP. Versión 2 del 26/12/2025. Estándar 32  Página 73
Anexo Temáticas para cualificación del talento humano vinculado a los servicios de educación inicial en el marco de la atención integral</t>
  </si>
  <si>
    <t>8.4</t>
  </si>
  <si>
    <t>Documenta e implementa un proceso de selección, inducción, bienestar y evaluación del desempeño del talento humano, de acuerdo con el perfil, el cargo a desempeñar y las particularidades culturales y étnicas de la población. (Estandar 33)</t>
  </si>
  <si>
    <t>Guía Operativa del Servicio Jardín Comunitario. GO4.MT2.PP. Versión 2 del 26/12/2025. Estándar 33  Página 74 a la 81</t>
  </si>
  <si>
    <t>8.4.1</t>
  </si>
  <si>
    <r>
      <t xml:space="preserve">El personal cumple con las funciones para las cuales fue contratado.
</t>
    </r>
    <r>
      <rPr>
        <b/>
        <sz val="11"/>
        <color rgb="FF000000"/>
        <rFont val="Arial"/>
        <family val="2"/>
      </rPr>
      <t xml:space="preserve">Nota: </t>
    </r>
    <r>
      <rPr>
        <sz val="11"/>
        <color rgb="FF000000"/>
        <rFont val="Arial"/>
        <family val="2"/>
      </rPr>
      <t>Evalúe si el personal conoce sus funciones, aplicando las siguientes preguntas orientadoras, de acuerdo con la muestra:
¿Conoce sus funciones? 
¿Dónde las encuentra?
¿Cuáles son sus responsabilidades específicas?</t>
    </r>
  </si>
  <si>
    <t>8.4.2</t>
  </si>
  <si>
    <t>Cuenta con los soportes  de la evaluación de selección del talento humano en concordancia con el perfil del cargo.</t>
  </si>
  <si>
    <t>8.4.3</t>
  </si>
  <si>
    <r>
      <rPr>
        <sz val="11"/>
        <color rgb="FF000000"/>
        <rFont val="Arial"/>
        <family val="2"/>
      </rPr>
      <t xml:space="preserve">Cuenta con los soportes de verificación de consulta en páginas oficiales de:
- Certificado de antecedentes disciplinarios – Procuraduría.
- Certificado de antecedentes de responsabilidad fiscal – Contraloría.
- Certificado de antecedentes judiciales – Policía Nacional.
- Certificado del Sistema Registro Nacional de Medidas Correctivas – RNMC.
- Tarjeta profesional o registro profesional o tecnológico (cuando aplique).
- Registro Único Nacional del Talento Humano en Salud – RETHUS (cuando aplique).
- Otros documentos determinados por la normatividad vigente.
</t>
    </r>
    <r>
      <rPr>
        <b/>
        <sz val="11"/>
        <color rgb="FF000000"/>
        <rFont val="Arial"/>
        <family val="2"/>
      </rPr>
      <t xml:space="preserve">Nota 1: </t>
    </r>
    <r>
      <rPr>
        <sz val="11"/>
        <color rgb="FF000000"/>
        <rFont val="Arial"/>
        <family val="2"/>
      </rPr>
      <t xml:space="preserve">No se podrá vincular talento humano que tenga antecedentes: fiscales, disciplinarios, ni judiciales (en Justicia Ordinaria y en el ejercicio de Justicia Propia para el caso de Pueblos Indígeneas). Verificar cada 3 meses durante la vinculación de la modalidad.
</t>
    </r>
    <r>
      <rPr>
        <b/>
        <sz val="11"/>
        <color rgb="FF000000"/>
        <rFont val="Arial"/>
        <family val="2"/>
      </rPr>
      <t>Nota 2:</t>
    </r>
    <r>
      <rPr>
        <sz val="11"/>
        <color rgb="FF000000"/>
        <rFont val="Arial"/>
        <family val="2"/>
      </rPr>
      <t xml:space="preserve"> Verificar que la Unidad haya realizado la validación de antecedentes del talento humano, como requisito previo a su vinculación.
</t>
    </r>
    <r>
      <rPr>
        <b/>
        <sz val="11"/>
        <color rgb="FF000000"/>
        <rFont val="Arial"/>
        <family val="2"/>
      </rPr>
      <t>Nota 3:</t>
    </r>
    <r>
      <rPr>
        <sz val="11"/>
        <color rgb="FF000000"/>
        <rFont val="Arial"/>
        <family val="2"/>
      </rPr>
      <t xml:space="preserve"> solicitar la verificación de los antecedentes judiciales en las páginas oficiales de la muestra seleccionada.</t>
    </r>
  </si>
  <si>
    <t>8.4.4</t>
  </si>
  <si>
    <t>Guía Operativa del Servicio Jardín Comunitario. GO4.MT2.PP. Versión 2 del 26/12/2025. Estándar 33  Página 80</t>
  </si>
  <si>
    <t>8.4.5</t>
  </si>
  <si>
    <t>Cuenta con los soportes que evidencian la implementación del proceso de evaluacion y desempeño coherentes con los roles y acciones que desempeña el talento humano</t>
  </si>
  <si>
    <t>8.4.6</t>
  </si>
  <si>
    <t>Cuenta con los soportes que evidencian la implementación del proceso de bienestar y satisfacción con una periodicidad mínima de cada 3 meses</t>
  </si>
  <si>
    <t>8.5</t>
  </si>
  <si>
    <t>Cumple con la verificación de lo establecido en la Ley 1918 de 2018, modificada por la Ley 2375 de 2024, referente a la consulta del registro de inhabilidades por delitos sexuales cometidos contra personas menores de edad.</t>
  </si>
  <si>
    <t>Ley 1918 de 2018, modificada por la Ley 2375 de 2024</t>
  </si>
  <si>
    <t>8.5.1</t>
  </si>
  <si>
    <t>8.5.2</t>
  </si>
  <si>
    <t>8.6</t>
  </si>
  <si>
    <t>Vincula el talento humano bajo una modalidad de Contratación legal vigente, que cumpla con las formalidades plenas segun lo estipulado por la ley laboral y civil - (Estandar 52)</t>
  </si>
  <si>
    <t>Guía Operativa del Servicio Jardín Comunitario. GO4.MT2.PP. Versión 2 del 26/12/2025. Estándar 52. Páginas 101</t>
  </si>
  <si>
    <t>8.6.1</t>
  </si>
  <si>
    <r>
      <t xml:space="preserve">El talento humano se vincula bajo una modalidad de contratación legal vigente.
</t>
    </r>
    <r>
      <rPr>
        <b/>
        <sz val="11"/>
        <color rgb="FF000000"/>
        <rFont val="Arial"/>
        <family val="2"/>
      </rPr>
      <t xml:space="preserve">Nota: </t>
    </r>
    <r>
      <rPr>
        <sz val="11"/>
        <color rgb="FF000000"/>
        <rFont val="Arial"/>
        <family val="2"/>
      </rPr>
      <t>Este verificable se revisará por muestreo a través de la observación de los contratos y el dialógo con el Talento Humano.</t>
    </r>
  </si>
  <si>
    <t>8.6.2</t>
  </si>
  <si>
    <r>
      <t xml:space="preserve">El talento humano cuenta con afiliación y pago oportuno de los aportes al Sistema General de Seguridad Social (salud, pensión y riesgos laborales) desde el primer día de vinculación.
</t>
    </r>
    <r>
      <rPr>
        <b/>
        <sz val="11"/>
        <color rgb="FF000000"/>
        <rFont val="Arial"/>
        <family val="2"/>
      </rPr>
      <t xml:space="preserve">Nota: </t>
    </r>
    <r>
      <rPr>
        <sz val="11"/>
        <color rgb="FF000000"/>
        <rFont val="Arial"/>
        <family val="2"/>
      </rPr>
      <t>Este verificable se revisará a través de la consulta de pago de la seguridad social de la muestra y el dialógo con el Talento Humano.</t>
    </r>
  </si>
  <si>
    <t>7. COMPONENTE FINANCIERO</t>
  </si>
  <si>
    <t>7.1</t>
  </si>
  <si>
    <t>Cuenta con un presupuesto de ingresos y gastos que permita mantener el equilibrio financiero para la prestación del servicio. (Estandar 57)</t>
  </si>
  <si>
    <t>ANEXO GESTIÓN DE RECURSOS FINANCIEROS CONTRATOS DE APORTE SERVICIOS DE PRIMERA INFANCIA V1 25/11/2024 Página 5 Y GUÍA OPERATIVA DEL SERVICIO JARDÍN COMUNITARIO V2 26/12/2025 Página 106 y 107</t>
  </si>
  <si>
    <t>7.1.1</t>
  </si>
  <si>
    <t>Cuenta con un presupuesto de ingresos y gastos.</t>
  </si>
  <si>
    <t>7.1.2</t>
  </si>
  <si>
    <t>ANEXO GESTIÓN DE RECURSOS FINANCIEROS CONTRATOS DE APORTE SERVICIOS DE PRIMERA INFANCIA V1 25/11/2024 Página 5</t>
  </si>
  <si>
    <t>7.1.3</t>
  </si>
  <si>
    <t>Cuenta con un saldo de la cuenta bancaria que  sea superior al valor total de las provisiones mensuales acumuladas de nómina y el valor total de la remuneración del talento humano del mes en curso o el siguiente.</t>
  </si>
  <si>
    <t>No aplica</t>
  </si>
  <si>
    <t xml:space="preserve"> GUÍA OPERATIVA DEL SERVICIO JARDÍN COMUNITARIO V2 26/12/2025 Pagina 106</t>
  </si>
  <si>
    <t>7.2</t>
  </si>
  <si>
    <t>Cumple con los requisitos de ley establecidos para la contabilidad, según el tipo de sociedad o empresa. (Estándar 58)</t>
  </si>
  <si>
    <t>7.2.1</t>
  </si>
  <si>
    <t>Cuenta con el RUT actualizado, completo y cumple con las responsabilidades registradas en el mismo.</t>
  </si>
  <si>
    <t>7.2.3</t>
  </si>
  <si>
    <t>7.2.4</t>
  </si>
  <si>
    <t>ANEXO GESTIÓN DE RECURSOS FINANCIEROS CONTRATOS DE APORTE SERVICIOS DE PRIMERA INFANCIA V1 25/11/2024 pagina 5, 8</t>
  </si>
  <si>
    <t>7.3</t>
  </si>
  <si>
    <t>Cumple con la canasta del servicio Jardín Comunitario</t>
  </si>
  <si>
    <t>GUÍA OPERATIVA DEL SERVICIO JARDÍN COMUNITARIO V2 26/12/2025 Páginas 82 a 85</t>
  </si>
  <si>
    <t>7.3.1</t>
  </si>
  <si>
    <t>Cuenta con soportes de implementacion de la canasta del servicio para el componente de Dotación.</t>
  </si>
  <si>
    <t>7.3.2</t>
  </si>
  <si>
    <t>Cuenta con soportes de implementacion de la canasta del servicio para el componente de Costos operacionales.</t>
  </si>
  <si>
    <t>7.3.3</t>
  </si>
  <si>
    <r>
      <rPr>
        <sz val="12"/>
        <color rgb="FF000000"/>
        <rFont val="Arial"/>
        <family val="2"/>
      </rPr>
      <t xml:space="preserve">Cuenta con soportes de implementación de la canasta del servicio para el componente de Talento Humano.
</t>
    </r>
    <r>
      <rPr>
        <b/>
        <sz val="12"/>
        <color rgb="FF000000"/>
        <rFont val="Arial"/>
        <family val="2"/>
      </rPr>
      <t xml:space="preserve">Nota: </t>
    </r>
    <r>
      <rPr>
        <sz val="12"/>
        <color rgb="FF000000"/>
        <rFont val="Arial"/>
        <family val="2"/>
      </rPr>
      <t xml:space="preserve">Se realiza la verificación de los pagos de Salarios, Honorarios y Seguridad Social.
</t>
    </r>
  </si>
  <si>
    <t>7.3.4</t>
  </si>
  <si>
    <t>Cuenta con soportes de implementacion de la canasta del servicio para el componente de Alimentación.</t>
  </si>
  <si>
    <t>Espacios pedagógicos</t>
  </si>
  <si>
    <t>Ubicación</t>
  </si>
  <si>
    <t>Denominación del espacio pedagógico</t>
  </si>
  <si>
    <t>Rango de edad 
(años)</t>
  </si>
  <si>
    <t>Área (m²)</t>
  </si>
  <si>
    <t>Índice  (m²/niña, niño)</t>
  </si>
  <si>
    <t xml:space="preserve">Capacidad máxima 
(Área / Índice)
</t>
  </si>
  <si>
    <t>No. niñas y niños (Cupos ubicados)</t>
  </si>
  <si>
    <t>Cumple - No cumple - No aplica</t>
  </si>
  <si>
    <t>observaciones</t>
  </si>
  <si>
    <t>Digite el cupo total de niñas y niños</t>
  </si>
  <si>
    <t>Sanitarios u orinales en línea infantil o con adaptador</t>
  </si>
  <si>
    <t>Cantidad de sanitarios u orinales infantiles requeridos</t>
  </si>
  <si>
    <t>Cantidad de sanitarios u orinales infantiles encontrados</t>
  </si>
  <si>
    <t>Cantidad de Sanitarios u Orinales infantiles faltantes</t>
  </si>
  <si>
    <t>Lavamanos en línea infantil instalado a una altura de entre 0.45m y 0.55m, medidos a partir del acabado de piso.</t>
  </si>
  <si>
    <t>Cantidad de lavamanos infantiles requeridos</t>
  </si>
  <si>
    <t>Cantidad de lavamanos infantiles encontrados</t>
  </si>
  <si>
    <t>Cantidad de lavamanos infantiles faltantes</t>
  </si>
  <si>
    <t>Ducha con grifería tipo teléfono</t>
  </si>
  <si>
    <t>Cantidad duchas tipo teléfono requeridas</t>
  </si>
  <si>
    <t>Cantidad de duchas tipo teléfono encontradas</t>
  </si>
  <si>
    <t>Cantidad de duchas tipo teléfono faltantes</t>
  </si>
  <si>
    <t>TABLA 2. EVIDENCIA NO CUMPLIMIENTO PRIMERA INFANCIA</t>
  </si>
  <si>
    <t>Nombre y Apellidos</t>
  </si>
  <si>
    <t>Fecha de Ingreso</t>
  </si>
  <si>
    <t>Fecha de Nacimiento</t>
  </si>
  <si>
    <t>Edad</t>
  </si>
  <si>
    <t>No. Registro Civil</t>
  </si>
  <si>
    <t>Fotocopia Documento Padre y/o Madre</t>
  </si>
  <si>
    <t>Fotografía del usuario</t>
  </si>
  <si>
    <t>Focalización (Sisbén o otro)</t>
  </si>
  <si>
    <t>Caracterización
(SI/NO)</t>
  </si>
  <si>
    <t>EVCDI-R
(SI/NO)</t>
  </si>
  <si>
    <t xml:space="preserve"> Seguimiento al desarrollo </t>
  </si>
  <si>
    <t xml:space="preserve"> Observaciones </t>
  </si>
  <si>
    <t>PSIC / TS / PEDAG / LIC /ADMIN:</t>
  </si>
  <si>
    <t>Rol</t>
  </si>
  <si>
    <t>Perfil</t>
  </si>
  <si>
    <t>Formación académica</t>
  </si>
  <si>
    <t>Experiencia</t>
  </si>
  <si>
    <t xml:space="preserve">Cumple / No cumple </t>
  </si>
  <si>
    <t>Coordinador / Apoyo a la coordinación</t>
  </si>
  <si>
    <t>Perfil 1</t>
  </si>
  <si>
    <t>Titulo profesional en el área de ciencias de la educación con titulación en pedagogía infantil, educación preescolar, educación inicial, educación infantil, licenciatura en educación, educación especial, psicopedagogía, etnoeducación, educación comunitaria, básica primaria, artes plásticas, excénicas o musicales o en las áreas de la lingüistica.  Profesional en ciencas sociales y humanas con titulación en psicología, sociologia, trabajo social, antropologia.</t>
  </si>
  <si>
    <t>Treinta y seis (36) meses de experiencia profesional de los cuales doce (12) meses de experiencia deben estar relacionados con el objeto y obligaciones del contrato a celebrarse.</t>
  </si>
  <si>
    <t>Profesional
Psicosocial</t>
  </si>
  <si>
    <t>título profesional en: psicología, trabajo social, desarrollo familiar o comunitario, psicopedagogía, sociología o antropología.</t>
  </si>
  <si>
    <t>seis (06) meses de experiencia profesional relacionada con el objeto y obligaciones del contrato a celebrarse.</t>
  </si>
  <si>
    <t>Profesional en Salud y Nutrición</t>
  </si>
  <si>
    <t>título profesional en: nutrición o nutrición y dietética</t>
  </si>
  <si>
    <t>seis (6) meses de experiencia profesional, relacionada con el objeto y obligaciones del contrato a celebrarse.</t>
  </si>
  <si>
    <t>Perfil optativo 1</t>
  </si>
  <si>
    <t>certificación de culminación del plan de estudios de nutrición o nutrición y dietética, expedida por la Institución de Educación Superior.</t>
  </si>
  <si>
    <t>seis (6) meses certificados de prácticas universitarias o experiencia laboral relacionada con el objeto y obligaciones del contrato a celebrarse</t>
  </si>
  <si>
    <t>Perfil 2</t>
  </si>
  <si>
    <t>título profesional en: enfermería</t>
  </si>
  <si>
    <t>seis (6) meses certificados de prácticas universitarias o experiencia laboral relacionada con el objeto y obligaciones del contrato a celebrarse.</t>
  </si>
  <si>
    <t>Perfil optativo 2</t>
  </si>
  <si>
    <t>título de: técnico en auxiliar de enfermería</t>
  </si>
  <si>
    <t>doce (12) meses de experiencia laboral relacionada con el objeto y obligaciones del contrato a celebrarse.</t>
  </si>
  <si>
    <t>Auxiliar pedagógico</t>
  </si>
  <si>
    <t>título de normalista superior o técnico en atención integral a la primera infancia.</t>
  </si>
  <si>
    <t xml:space="preserve">seis (6) meses de experiencia laboral relacionada con el objeto y obligaciones del contrato a celebrarse
</t>
  </si>
  <si>
    <t>Madres y padres comunitarios transitados con estudios en básica primaria y con mínimo 6 años de experiencia en dicho cargo</t>
  </si>
  <si>
    <t>Podrán ser vinculados como auxiliares pedagógicos quienes cuenten con básica primaria y con mínimo 6 años de experiencia en dicho cargo. Lo anterior, reconociendo su trayectoria y garantizando así su permanencia. Sin embargo, deberán comprometerse a continuar su proceso de formación mínimo hasta noveno grado de secundaria, en el semestre académico de su contratación o el inmediatamente siguiente. Deberán entregar la constancia por parte de la institución educativa acreditada de su permanencia y avance en su proceso formativo. </t>
  </si>
  <si>
    <t>Gestor de alimentos</t>
  </si>
  <si>
    <t xml:space="preserve">Estudios: Mínimo educación Básica primaria completa.
Certificación medica en la cual conste la aptitud o no para la manipulación de alimentos emitido por profesional medico competente, la cual tiene vigencia de un año. 
Solicitar el certificado si se encuentra que el personal presentó alguna una ausencia de trabajo relacionada con infecciones que pudieran dejar secuelas y provocar contaminación de los alimentos. 
</t>
  </si>
  <si>
    <t>seis (6) meses de experiencia relacionada con el objeto y obligaciones del contrato a celebrarse.</t>
  </si>
  <si>
    <t>Auxiliar de Servicios Generales</t>
  </si>
  <si>
    <t>Certificado de manipulación de alimentos vigente, expedido por la entidad competente acorde con la legislación que regula la materia.</t>
  </si>
  <si>
    <t>seis (6) meses de experiencia laboral relacionada con el objeto y obligaciones del contrato a celebrarse.</t>
  </si>
  <si>
    <t>Auxiliar administrativo</t>
  </si>
  <si>
    <t>Título técnico o tecnólogo en ciencias económicas, administrativas, sistemas, salud ocupacional, seguridad y salud en el trabajo.</t>
  </si>
  <si>
    <t>doce (12) meses de experiencia laboral relacionada con el objeto y obligaciones del contrato a celebrarse</t>
  </si>
  <si>
    <t>EQUIPO INTERDISCIPLINARIO HCB, FAMI BIENVENIR Y JARDÍN COMUNITARIO</t>
  </si>
  <si>
    <t>ROL</t>
  </si>
  <si>
    <t xml:space="preserve">NUMERO DE UDS POR ROL </t>
  </si>
  <si>
    <t xml:space="preserve">APLICA PARA </t>
  </si>
  <si>
    <t xml:space="preserve">NUMERO NIÑAS Y NIÑOS POR ROL </t>
  </si>
  <si>
    <t>Agente Educativo</t>
  </si>
  <si>
    <t xml:space="preserve">HCB, FAMI BIENVENIR Y JARDÍN 
COMUNITARIO </t>
  </si>
  <si>
    <t xml:space="preserve">Psicosocial </t>
  </si>
  <si>
    <t>Salud/nutrición</t>
  </si>
  <si>
    <t>HCB - JARDIN COMUNITARIO</t>
  </si>
  <si>
    <r>
      <rPr>
        <sz val="10"/>
        <color rgb="FF000000"/>
        <rFont val="Aptos Narrow"/>
        <family val="2"/>
        <scheme val="minor"/>
      </rPr>
      <t xml:space="preserve">Fuente: Subdirección de Gestión Técnica para la Atencion a la Primera Infancia, 2024 -  MANUAL TÉCNICO MODALIDAD FAMILIAR Y COMUNITARIA </t>
    </r>
    <r>
      <rPr>
        <i/>
        <sz val="10"/>
        <color rgb="FF000000"/>
        <rFont val="Aptos Narrow"/>
        <family val="2"/>
        <scheme val="minor"/>
      </rPr>
      <t>Version 1 25/11/2024</t>
    </r>
  </si>
  <si>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</si>
  <si>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</si>
  <si>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</si>
  <si>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</si>
  <si>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</si>
  <si>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</si>
  <si>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</si>
  <si>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</si>
  <si>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</si>
  <si>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</si>
  <si>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</si>
  <si>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</si>
  <si>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</si>
  <si>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</si>
  <si>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</si>
  <si>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</si>
  <si>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</si>
  <si>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</si>
  <si>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</si>
  <si>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</si>
  <si>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</si>
  <si>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Reportado en Sistema Cuentame
(Sólo primera infancia)</t>
  </si>
  <si>
    <t>Observaciones</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</si>
  <si>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</si>
  <si>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</si>
  <si>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</si>
  <si>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 xml:space="preserve"> Anexo 1. Documentos básicos de inscripción beneficiarios</t>
  </si>
  <si>
    <t>Documento</t>
  </si>
  <si>
    <t>Frecuencia de actualización</t>
  </si>
  <si>
    <t>PSIC / TS / PEDAG / LIC /ADMIN</t>
  </si>
  <si>
    <t>Fotocopia del documento de identidad del participante según corresponda a su grupo de edad (legible, sin tachones ni enmendaduras)</t>
  </si>
  <si>
    <t>Ingreso</t>
  </si>
  <si>
    <t>Una sola vez</t>
  </si>
  <si>
    <t>Fotocopia de  documento de identidad de la madre y/o padre y/o cuidado principal.</t>
  </si>
  <si>
    <t>Una sola vez. Se debe actualizar en tanto cambie la custodia.</t>
  </si>
  <si>
    <t>Fotocopia de los soportes que den cumplimiento de alguno de los criterios establecidos en la Guia para la Focalización de usuarios de los Servicios de Primera Infancia o documento que lo modifique o sustituya</t>
  </si>
  <si>
    <t>Fotocopia de un recibo de servicios públicos, constancia de la Autoridad tradicional o Junta de Acción Comunal cuando sea necesario para identificar lugar de residencia.</t>
  </si>
  <si>
    <t>En los casos que aplique al inicio y en caso de cambiar de residencia.</t>
  </si>
  <si>
    <t>Fotocopia física o digital de la niña o niño o la mujer y persona en estado de gestación (también se puede fotografia)</t>
  </si>
  <si>
    <t>Documento que acredite la afiliación activa al Sistema de Seguridad Social en Salud vigente el cual puede ser: Soporte de afiliación generado del sitio web ADRES Base de Datos unica de Afiliados - BDUA.</t>
  </si>
  <si>
    <t>Ingreso y seguimiento</t>
  </si>
  <si>
    <t>Actualizar en caso de cambio de EAPB. Si es traslado, puede servir un soporte que indique que se encuentra en trámite.  Este soporte se actualizará cada seis (6) meses.</t>
  </si>
  <si>
    <t>Fotocopia del documento que soporte el acceso a la valoración integral en salud, emitido por la entidad adscrita al Ssitema General de Seguridad Social en Salud.</t>
  </si>
  <si>
    <t>Según la normatividad vigente y edad del participante, según las orientaciones establecidas en el estándar 10.</t>
  </si>
  <si>
    <t>Soporte físico o digital de la aplicación del esquema nacional de vacunación de todas las niñas, los niños y las mujeres y personas en estado de gestación según la edad o las semanas gestacionales, de acuerdo con el Programa Ampliado de Inmunización (PAI) vigente, aprobado por el Ministerio de Salud y Protección Social.</t>
  </si>
  <si>
    <t>Según la edad del niño o niña y edad gestacional de la mujer o persona en estado de gestación, de acuerdo con las orientaciones estalbecidas en el estándar 11.</t>
  </si>
  <si>
    <t>Fotocopia del diagnóstico médico asociado a la discapacidad (en los casos que aplique).  Es importante que la EAS oriente la consecución del certificado de discapacidad, en el marco de la Resolución 1239 de 2022 del Ministerio de Salud o normas que lo sustituyan, complemente, modifiquen o hagan sus veces.</t>
  </si>
  <si>
    <t>Una sola vez y solo para los casos que aplique.</t>
  </si>
  <si>
    <t>Fotocopia de certificación de asistencia a la consulta de atención para el cuidado prenatal o control prenatal (aplica para las mujeres yu personas en estado de gestación.)</t>
  </si>
  <si>
    <t>Conforme a la normativa vigente y de acuerdo con las orientaciones establecidas en el estándar 10.</t>
  </si>
  <si>
    <t>Certificado de asistencia a consulta en salud bucal</t>
  </si>
  <si>
    <t>Formato Ficha de Caracterización para los Servicios de Atención a la Primera Infancia (en físico o digital) o documento qu elo modifique o sustituya.</t>
  </si>
  <si>
    <t>Según la orientación del estándar 2.</t>
  </si>
  <si>
    <t xml:space="preserve">Fuente: Tabla No.2 - MANUAL TÉCNICO MODALIDAD FAMILIAR Y COMUNITARIA  MT2.PP 25/11/2024 Versión 1 Página 50 y  51 </t>
  </si>
  <si>
    <t>DESCRIPCIÓN DEL PERFIL Y REQUISITOS</t>
  </si>
  <si>
    <t>Madre o padre comunitario</t>
  </si>
  <si>
    <t xml:space="preserve">Los requisitos que debe cumplir una pesona de la comunidad para que pueda ser seleccionada como madre o padre comunitario deben ser los siguientes:
a. Ser mayor de 18 años
b. Haber residido en el sector donde funcionará el Jardin por lo menos, durante un año.
c. Tener como escolaridad minima ser normalista o ténico en Primera Infancia.  En los casos donde no se encuentre el perfil definido, el requisito puede validar el máximo grado de escolaridad en el territorio, caso en el que la EAS o PDS debe presentar los soportes y evidencias de las estrategias de convocatoria empleadas para la selección del talento humano.
d. El interesado en ser padre o madre comunitario debe manifestar por escrito a la EAS, junto con las personas que residen en la vivienda, que en caso de ser contratado como madre o padre comunitario permitirá que en la vivienda se brinde la atención a las niñas y niños que tendrá a cargo en la UDS.
e. Examen médico ocupacional de ingreso, de acuerdo con lo establecido por el Ministerio del Trabajo mediante el Decreto 1072 de 2015, o el que lo modifique, sustituya o haga sus veces.
</t>
  </si>
  <si>
    <t>f. El interesado en ser madre o padre comunitario debe garantizar que su cónyuge, compañero o compañera permanente, hijos mayores de 18 años u otras personas que residen en la vivienda no deben tener antecedentes que afecten a las niñas y los niños como violencias basadas en género o sexuales.
g. El interesado en ser madre o padre comunitario no debe haber sido desvinculado de otros servicio de atención a la Primera Infancia por incumplimiento de sus obligaciones y del manual técnico.  Lo anterior, debe cotejarse a nivel de la Regional, verificando la vinculación como madre o padre comunitario en el Ssitema de Información o herramienta que designe el ICBF, y en caso de haber sido cerrada la UDS, solicitar al Centro zonal respectivo la resolución de cierre.  En el caso de que venga de otra región, se debe solicitar a la Dirección de Primera Infancia, al municipio y al Centro Zonal de la UDS de la que proviene, a fin de solicitar los antecedentes de la prestación del servicio al coordinador del Centro zonal respectivo, quien debe informar los resultados de supervisión y el desempeño de la misma y entregar a la Regional solicitante la información requerida para la toma de decisiones.</t>
  </si>
  <si>
    <t>h. Para el caso de grupos érnicos, la madre o padre comunitario debe contar con el reconocimiento y aprobación de la comunidad por su saber tradicional, manejo de la lengua materna, conocimiento de la cultura y el territorio, además de haber terminado el máximo grado de educación formal ofertado en las instituciones educativas de su respectiva comunidad.  Para lo anterio, se debe contar por escrito con el certificado idóneo que acredite tales calidades por parte de las autoridades competentes.
i. El interesado en ser madre o padre comunitario debe contar con el certificado de capacitación en buenas prácticas de manufactura y pr+acticas higiénicas en manipulación de alimentos.  Lo anterior, de acuerdo con lo establecido por el Ministerio de Trabajo mediante la Resolución 2674 de 2013, o la que lo modifique, sustituya o haga sus veces.</t>
  </si>
  <si>
    <t>SEC</t>
  </si>
  <si>
    <t xml:space="preserve">OBSERVACIONES </t>
  </si>
  <si>
    <t>3.1</t>
  </si>
  <si>
    <t>COMPONENTE</t>
  </si>
  <si>
    <t>CONSOLIDADO DE LAS CONDICIONES CON NO CUMPLIMIENTO</t>
  </si>
  <si>
    <t>Numeral</t>
  </si>
  <si>
    <t>CONDICIONES DE CALIDAD CON NO CUMPLIMIENTO</t>
  </si>
  <si>
    <t>ACTA DE CIERRE</t>
  </si>
  <si>
    <t xml:space="preserve">Siendo las __________ del dia __________del mes ____________ del _______, </t>
  </si>
  <si>
    <t>COMPONENTES</t>
  </si>
  <si>
    <t>CONDICIONES</t>
  </si>
  <si>
    <t>CUMPLE</t>
  </si>
  <si>
    <t>NO CUMPLE</t>
  </si>
  <si>
    <t xml:space="preserve">TOTAL </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</si>
  <si>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</si>
  <si>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</si>
  <si>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</si>
  <si>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</si>
  <si>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</si>
  <si>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</si>
  <si>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</si>
  <si>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FIRMA</t>
  </si>
  <si>
    <t>PROFESIONALES ICBF QUE REALIZAN LA VISITA</t>
  </si>
  <si>
    <t>1. INFORMACIÓN DE LA INSTITUCIÓN</t>
  </si>
  <si>
    <t>2. SEDE / UNIDAD OPERATIVA 1</t>
  </si>
  <si>
    <t>Nombre de la Sede Operativa</t>
  </si>
  <si>
    <t>Departamento de la sede operativa</t>
  </si>
  <si>
    <t>Municipio o Ciudad de la sede operativa</t>
  </si>
  <si>
    <t>Dirección de la Sede / Unidad</t>
  </si>
  <si>
    <t>Fecha de Finalización Visita</t>
  </si>
  <si>
    <t>Cuenta con documento de  manifestación que acredite tales calidades (saber tradicional, manejo de la lengua materna y conocimiento de la cultura y el territorio ) por parte de las autoridades competentes,  para el padre o madre comunitaria, en caso de grupos étnicos de contar con el reconocimiento y aprobación,</t>
  </si>
  <si>
    <t>Diligencimiento Componente Financiero</t>
  </si>
  <si>
    <t>7.2.1 Cuenta con el RUT actualizado, completo y cumple con las responsabilidades registradas en el mismo.</t>
  </si>
  <si>
    <t>Para la verificación de este item solicite el RUT actualizado y completo, identifique lo relacionado con la "obligación de llevar contabilidad", e indique si cumple o no.
En el caso de encontrar inconsistencias relacionadas con la facturación electrónica estas se establecerán como "situación  a informar". 
Si se identifica el NO registro del contador y el revisor fiscal se adelantará una "acción inmediata".</t>
  </si>
  <si>
    <r>
      <t xml:space="preserve">Estados financieros completos del último año fiscal aprobados por el órgano máximo de administración 
</t>
    </r>
    <r>
      <rPr>
        <b/>
        <sz val="12"/>
        <color theme="1"/>
        <rFont val="Arial"/>
        <family val="2"/>
      </rPr>
      <t>Nota</t>
    </r>
    <r>
      <rPr>
        <sz val="12"/>
        <color theme="1"/>
        <rFont val="Arial"/>
        <family val="2"/>
      </rPr>
      <t>: Verificar si la entidad cuenta con Manual de Políticas Contables.</t>
    </r>
  </si>
  <si>
    <t xml:space="preserve">7.2.4 Cuenta con Libro Fiscal de acuerdo a la normatividad vigente. </t>
  </si>
  <si>
    <t>Este verifiable depende de las responsabilidade establecidas en el RUT</t>
  </si>
  <si>
    <t xml:space="preserve">Cuenta con Libro Fiscal de acuerdo a la normatividad vigente. </t>
  </si>
  <si>
    <t>7.2.5 Lleva la contabilidad desagregada por centro de costos.</t>
  </si>
  <si>
    <t>Garantiza que los recursos aportados sean utilizados exclusivamente para el financiamiento de las actividades previstas en el contrato.</t>
  </si>
  <si>
    <t>7.1.2 Garantiza que los recursos aportados sean utilizados exclusivamente para el financiamiento de las actividades previstas en el contrato.</t>
  </si>
  <si>
    <t>Cuando se trate de un convenio interadministrativo, la entidad territorial en el marco de la contratación derivada debe garantizar que estas obligaciones sean incorporadas en sus minutas, en los casos que el servicio se preste bajo los lineamientos del ICBF.</t>
  </si>
  <si>
    <t>8.4.4 Cuenta con los soportes que evidencian la implementación del proceso de inducción, abarcando las temáticas mínimas establecidas en la guía operativa</t>
  </si>
  <si>
    <t>De los procesos de selección, inducción, evaluación del desempeño y bienestar del talento humano como soporte se debe contar con el cronograma y su implementación con actas, listados de asistencia, fotografías, entre otros; los cuales, deben estar disponibles en la sede administrativa de la EAS o el PDS y en caso de operación directa del ICBF en el centro zonal o dirección regional según corresponda.</t>
  </si>
  <si>
    <r>
      <t xml:space="preserve">Cuenta con concepto técnico expedido por la Oficina de Planeación Municipal o entidad competente, que confirme lo siguiente:
a. El espacio o infraestructura donde se presta la atención está ubicado fuera de zonas de riesgo no mitigable por fenómenos naturales, socio-naturales o antropogénicos no intencionales (ej.: inundación, remoción en masa, entornos contaminantes, redes de alta tensión, vías de alto tráfico, rondas hídricas, rellenos sanitarios, botaderos a cielo abierto, entre otros.
b. Si no se cuenta con concepto técnico o certificación, debe haber evidencia de gestiones para obtenerlo.
c. Si no se obtiene en un plazo máximo de 3 meses desde el inicio del contrato, se debe reiterar la solicitud cada 3 meses hasta su obtención.
</t>
    </r>
    <r>
      <rPr>
        <b/>
        <sz val="11"/>
        <color rgb="FF000000"/>
        <rFont val="Arial"/>
        <family val="2"/>
      </rPr>
      <t xml:space="preserve">Nota 1: </t>
    </r>
    <r>
      <rPr>
        <sz val="11"/>
        <color rgb="FF000000"/>
        <rFont val="Arial"/>
        <family val="2"/>
      </rPr>
      <t>Si el concepto técnico indica riesgo no mitigable, muy alto o inminente debe existir notificación inmediata al supervisor del contrato y definición de acciones en comité técnico operativo extraordinario.</t>
    </r>
  </si>
  <si>
    <r>
      <t xml:space="preserve">El inmueble dispone de servicio de energía eléctrica o algún sistema para garantizar el servicio de energía, teniendo en cuenta la disponibilidad y oferta del servicio en el territorio.
</t>
    </r>
    <r>
      <rPr>
        <b/>
        <sz val="11"/>
        <color theme="1"/>
        <rFont val="Arial"/>
        <family val="2"/>
      </rPr>
      <t>Nota 1:</t>
    </r>
    <r>
      <rPr>
        <sz val="11"/>
        <color theme="1"/>
        <rFont val="Arial"/>
        <family val="2"/>
      </rPr>
      <t xml:space="preserve"> se puede plantear sistemas alternativos como, paneles solares, planta eléctrica, teniendo en cuenta las condiciones del territorio y las orientaciones de las entidades territoriales correspondientes.
</t>
    </r>
    <r>
      <rPr>
        <b/>
        <sz val="11"/>
        <color theme="1"/>
        <rFont val="Arial"/>
        <family val="2"/>
      </rPr>
      <t>Nota 2:</t>
    </r>
    <r>
      <rPr>
        <sz val="11"/>
        <color theme="1"/>
        <rFont val="Arial"/>
        <family val="2"/>
      </rPr>
      <t xml:space="preserve"> Esta condición aplica en caso de no contar con iluminación natural y métodos seguros para la conservación de alimentos.
</t>
    </r>
    <r>
      <rPr>
        <b/>
        <sz val="11"/>
        <color theme="1"/>
        <rFont val="Arial"/>
        <family val="2"/>
      </rPr>
      <t>Nota 3</t>
    </r>
    <r>
      <rPr>
        <sz val="11"/>
        <color theme="1"/>
        <rFont val="Arial"/>
        <family val="2"/>
      </rPr>
      <t>: Si no existe oferta, solicite acta de comité operativo en donde se apruebe la utilización de los sistemas o dispositivos alternos.</t>
    </r>
  </si>
  <si>
    <t>En observación de la atención se evidencia que los equipos de metrología se encuentran en buen estado y que cuentan con los siguientes documentos:
- Hoja de vida.
- Catálogos.
- Instrucciones de uso y almacenamiento del fabricante.
- Certificados de calibración.
- Verificaciones intermedias.
- Informes de anomalías y posteriores acciones correctivas o reportes</t>
  </si>
  <si>
    <t xml:space="preserve">Implementa la planeación pedagógica la cual cumple con lo siguiente:
a. Cumple con los cuatro (4) momentos metodológicos, así: a) indagar, b) proyectar, c) vivir las experiencia y d) valorar el proceso.
a. Se encuentra acorde con el enfoque, modelo, concepciones, filosofias o corrientes, establecidas en el proyecto y el desarrollo de la intencionalidad pedagógica. 
b. La intencionalidad y acciones pedagógicas se encuentran desarrolladas en el marco de los intereses, particularidades y necesidades de los usuarios. 
c. Las actividades relacionadas en la planeación pedagógica son flexibles y tienen en cuenta el material que aporta el entorno. 
d. Las actividades permiten que las niñas y niños sean constructores de su propio conocimiento por medio de la exploración del medio. 
e. Los materiales se encuentran acorde a las actividades propuestas en la planeación. </t>
  </si>
  <si>
    <t>Baños en línea infantil para atención de niñas y niños</t>
  </si>
  <si>
    <t>Dispone de muebles, elementos y material didáctico pertinente para las necesidades de desarrollo integral de la población atendida y el contexto sociocultural, que cumplan con condiciones de seguridad y salubridad y que sean suficientes de acuerdo con el grupo de atención, así como para el desarrollo de las actividades administrativas. (Estándar 46)</t>
  </si>
  <si>
    <t>Cuenta con los soportes que evidencian la implementación del proceso de inducción, abarcando las temáticas mínimas establecidas en la guía operativa</t>
  </si>
  <si>
    <t>7.2.2</t>
  </si>
  <si>
    <t xml:space="preserve">6. ADMINISTRATIVO Y DE GESTIÓN </t>
  </si>
  <si>
    <t>4. FAMILIAS, COMUNIDADES Y REDES SOCIALES</t>
  </si>
  <si>
    <t>COMPONENTE AMBIENTES EDUCATIVOS Y PROTECTORES</t>
  </si>
  <si>
    <t>COMPONENTE SALUD Y NUTRICIÓN</t>
  </si>
  <si>
    <t>FAMILIAS, COMUNIDADES Y REDES SOCIALES</t>
  </si>
  <si>
    <t>PROCESO PEDAGÓGICO</t>
  </si>
  <si>
    <t>ADMINISTRATIVO Y DE GESTIÓN</t>
  </si>
  <si>
    <t>COMPONENTE FINANCIERO</t>
  </si>
  <si>
    <t>COMPONENTE TALENTO HUMANO</t>
  </si>
  <si>
    <t>GUÍA OPERATIVA DEL SERVICIO JARDÍN COMUNITARIO [GO4.MT2.PP] Versión 2 del 26/12/2025
3.1.5 Componente de ambientes educativos y protectores 
Estándar 34. Pág. 82 - 83.</t>
  </si>
  <si>
    <t>GUÍA OPERATIVA DEL SERVICIO JARDÍN COMUNITARIO [GO4.MT2.PP] Versión 2 del 26/12/2025
3.1.5 Componente de ambientes educativos y protectores 
Estándar 41. Pág. 95 - 96
Guía Orientadora para la Gestión del Riesgo en la Primera Infancia o documento que lo modifique o sustituya.</t>
  </si>
  <si>
    <t>GUÍA OPERATIVA DEL SERVICIO JARDÍN COMUNITARIO [GO4.MT2.PP] Versión 2 del 26/12/2025
3.1.5 Componente de ambientes educativos y protectores 
 Estándar 40. Pág. 90-92.</t>
  </si>
  <si>
    <t>ANEXO GESTIÓN DE RECURSOS FINANCIEROS CONTRATOS DE APORTE SERVICIOS DE PRIMERA INFANCIA V1 25/11/2024 Página 5 Y GUÍA OPERATIVA DEL SERVICIO JARDÍN COMUNITARIO V2 26/12/2025 Página 105 y 106</t>
  </si>
  <si>
    <t xml:space="preserve">Fuente: GUÍA OPERATIVA DEL SERVICIO JARDÍN COMUNITARIO GO4.MT2.PP 26/12/2025 Versión 2 Página 69, 70 </t>
  </si>
  <si>
    <t>Fuente: GUÍA OPERATIVA DEL SERVICIO JARDÍN COMUNITARIO V2. 26/12/2025  Tabla 7. Requisitos equipo integralidad</t>
  </si>
  <si>
    <t>ANEXO GESTIÓN DE RECURSOS FINANCIEROS CONTRATOS DE APORTE SERVICIOS DE PRIMERA INFANCIA V1 25/11/2024 Página 5
GUÍA OPERATIVA DEL SERVICIO JARDÍN COMUNITARIO V2. 26/12/2025 pagina 106</t>
  </si>
  <si>
    <t>GUÍA OPERATIVA DEL SERVICIO JARDÍN COMUNITARIO V2 26/12/2025 Páginas 109 a la 112</t>
  </si>
  <si>
    <t xml:space="preserve">Guía Operativa del Servicio Jardín Comunitario. GO4.MT2.PP. Versión 2 del 26/12/2025. Estándar 30. Páginas 69 a la 71. </t>
  </si>
  <si>
    <t>GUÍA OPERATIVA DEL SERVICIO JARDÍN COMUNITARIO V2. 26/12/2025 pagina 68, 76 y 77</t>
  </si>
  <si>
    <t>GUÍA OPERATIVA DEL SERVICIO JARDÍN COMUNITARIO V2. 26/12/2025 pagina102 Estandar 54</t>
  </si>
  <si>
    <t>GUÍA OPERATIVA DEL SERVICIO JARDÍN COMUNITARIO V2. 26/12/2025 pagina 70</t>
  </si>
  <si>
    <t>Guía Operativa del Servicio Jardín Comunitario. GO4.MT2.PP. Versión 2 del 26/12/2025  paginas 68 Y 69</t>
  </si>
  <si>
    <t>Guía Operativa del Servicio Jardín Comunitario. GO4.MT2.PP. Versión 2 del 26/12/2025 pagina 69 a la 71</t>
  </si>
  <si>
    <t>Guía Operativa del Servicio Jardín Comunitario. GO4.MT2.PP. Versión 2 del 26/12/2025. Estándar 32  Página 72 y 73</t>
  </si>
  <si>
    <t>Guía Operativa del Servicio Jardín Comunitario. GO4.MT2.PP. Versión 2 del 26/12/2025. Estándar 33  Página 71 y 72</t>
  </si>
  <si>
    <t xml:space="preserve">Guía Operativa del Servicio Jardín Comunitario. GO4.MT2.PP. Versión 2 del 26/12/2025. Estándar 33  Página 74 al 78 </t>
  </si>
  <si>
    <t xml:space="preserve">Guía Operativa del Servicio Jardín Comunitario. GO4.MT2.PP. Versión 2 del 26/12/2025. Estándar 33  Página 78 </t>
  </si>
  <si>
    <t>Guía Operativa del Servicio Jardín Comunitario. GO4.MT2.PP. Versión 2 del 26/12/2025. Estándar 33  Página 78 y 79</t>
  </si>
  <si>
    <t>Guía Operativa del Servicio Jardín Comunitario. GO4.MT2.PP. Versión 2 del 26/12/2025. Estándar 33  Página 80 y 81</t>
  </si>
  <si>
    <t>Guía operativa del servicio jardín comunitario. GO4.MT2.PP.  Versión 2 del 26/12/2025.  
Estándar 8. Pág. 24 y 25.
Guía para el impulso a la soberanía alimentaria por el derecho humano a la alimentación adecuada en las modalidades y servicios del ICBF. G36.PP. Versión 2 del 30/12/2025. Pág. 108.</t>
  </si>
  <si>
    <r>
      <t xml:space="preserve">Cuenta con documento expedido por la autoridad competente del municipio (oficina de planeación municipal, curaduría urbana o autoridad municipal o distrital designada), en el cual se establece que el terreno donde se ubica la unidad permite la localización y funcionamiento de infraestructura para la atención a la Primera Infancia, conforme a la norma urbanística vigente (POT, PBOT o EOT).
a. Para resguardos indígenas: Se evidencia el aval de la Asamblea de la comunidad o el mecanismo definido en su derecho propio, autorizando la construcción o uso de infraestructuras para atención a la Primera Infancia.
</t>
    </r>
    <r>
      <rPr>
        <b/>
        <sz val="11"/>
        <rFont val="Arial"/>
        <family val="2"/>
      </rPr>
      <t>Excepciones al concepto de uso del suelo:</t>
    </r>
    <r>
      <rPr>
        <sz val="11"/>
        <rFont val="Arial"/>
        <family val="2"/>
      </rPr>
      <t xml:space="preserve">
Se confirma si la UDS cuenta con alguno de los siguientes documentos, expedidos a partir de 1988, cuyo uso permitido incluya la prestación del servicio de educación inicial:
*Licencia de construcción
*Permiso de la autoridad indígena
*Reconocimiento de edificación
En estos casos, no se requiere concepto de uso del suelo adicional.
</t>
    </r>
    <r>
      <rPr>
        <b/>
        <sz val="11"/>
        <rFont val="Arial"/>
        <family val="2"/>
      </rPr>
      <t>Nota:</t>
    </r>
    <r>
      <rPr>
        <sz val="11"/>
        <rFont val="Arial"/>
        <family val="2"/>
      </rPr>
      <t xml:space="preserve"> Si no se tiene el concepto, se verifican los soportes de la gestión adelantada para solicitarlo máximo 3 meses desde el inicio del contrato, En caso de no obtenerlo se evidencia la reiteración de la solicitud cada 3 meses hasta lograr su expedición.
</t>
    </r>
  </si>
  <si>
    <t>Cuenta con concepto de uso del suelo permitido o compatible para jardín infantil o centro de desarrollo infantil o institución educativa.  (Estándar 35)</t>
  </si>
  <si>
    <t>GUÍA OPERATIVA DEL SERVICIO JARDÍN COMUNITARIO [GO4.MT2.PP] Versión 2 del 26/12/2025
3.1.5 Componente de ambientes educativos y protectores 
Estándar 35. Pág. 82 - 83.</t>
  </si>
  <si>
    <t>PROCESO DE INSPECCIÓN, VIGILANCIA Y CONTROL
INSTRUMENTO IV
JARDIN COMUNITARIO</t>
  </si>
  <si>
    <r>
      <rPr>
        <b/>
        <i/>
        <sz val="12"/>
        <color theme="1"/>
        <rFont val="Tempus Sans ITC"/>
        <family val="5"/>
      </rPr>
      <t xml:space="preserve">¡Antes de imprimir este documento… piense en el medio ambiente!  </t>
    </r>
    <r>
      <rPr>
        <b/>
        <sz val="12"/>
        <color theme="1"/>
        <rFont val="Tempus Sans ITC"/>
        <family val="5"/>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</si>
  <si>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el equipo de la Oficina de Inspección, Vigilancia y Control y Calidad de Servicios, realiza socialización de las situaciones encontradas durante la visita por cada uno de los componentes:  y se le informa que podrá pronunciarse frente al desarrollo de la misma.</t>
  </si>
  <si>
    <r>
      <rPr>
        <b/>
        <sz val="11"/>
        <rFont val="Arial"/>
        <family val="2"/>
      </rPr>
      <t>Para la atención de niñas y niños entre 2 a 5 años</t>
    </r>
    <r>
      <rPr>
        <sz val="11"/>
        <rFont val="Arial"/>
        <family val="2"/>
      </rPr>
      <t xml:space="preserve">, los espacios pedagógicos cuentan con un área mínima de 1.2 m²/niña-niño.  </t>
    </r>
  </si>
  <si>
    <t>IN79.IVC
Versión 3
24/06/2026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</si>
</sst>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87">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sz val="11"/>
      <name val="Arial"/>
      <family val="2"/>
    </font>
    <font>
      <b/>
      <u/>
      <sz val="11"/>
      <color theme="1"/>
      <name val="Arial"/>
      <family val="2"/>
    </font>
    <font>
      <sz val="8"/>
      <name val="Aptos Narrow"/>
      <family val="2"/>
      <scheme val="minor"/>
    </font>
    <font>
      <sz val="5"/>
      <color theme="1"/>
      <name val="Arial"/>
      <family val="2"/>
    </font>
    <font>
      <sz val="9"/>
      <color theme="1"/>
      <name val="Arial"/>
      <family val="2"/>
    </font>
    <font>
      <sz val="9"/>
      <color theme="1"/>
      <name val="Aptos Narrow"/>
      <family val="2"/>
      <scheme val="minor"/>
    </font>
    <font>
      <sz val="11"/>
      <name val="Aptos Narrow"/>
      <family val="2"/>
      <scheme val="minor"/>
    </font>
    <font>
      <b/>
      <sz val="5"/>
      <color theme="1"/>
      <name val="Aptos Narrow"/>
      <family val="2"/>
      <scheme val="minor"/>
    </font>
    <font>
      <sz val="10"/>
      <color theme="1"/>
      <name val="Aptos Narrow"/>
      <family val="2"/>
      <scheme val="minor"/>
    </font>
    <font>
      <u/>
      <sz val="11"/>
      <color theme="10"/>
      <name val="Aptos Narrow"/>
      <family val="2"/>
      <scheme val="minor"/>
    </font>
    <font>
      <sz val="22"/>
      <color theme="1"/>
      <name val="Arial"/>
      <family val="2"/>
    </font>
    <font>
      <sz val="10"/>
      <color theme="1"/>
      <name val="Arial"/>
      <family val="2"/>
    </font>
    <font>
      <b/>
      <sz val="12"/>
      <color theme="1"/>
      <name val="Aptos Narrow"/>
      <family val="2"/>
      <scheme val="minor"/>
    </font>
    <font>
      <b/>
      <sz val="8"/>
      <color theme="0"/>
      <name val="Arial"/>
      <family val="2"/>
    </font>
    <font>
      <sz val="11"/>
      <color rgb="FFFF0000"/>
      <name val="Aptos Narrow"/>
      <family val="2"/>
      <scheme val="minor"/>
    </font>
    <font>
      <b/>
      <sz val="11"/>
      <color rgb="FF000000"/>
      <name val="Aptos Narrow"/>
      <family val="2"/>
    </font>
    <font>
      <i/>
      <sz val="11"/>
      <color theme="1"/>
      <name val="Arial"/>
      <family val="2"/>
    </font>
    <font>
      <b/>
      <sz val="11"/>
      <color theme="1"/>
      <name val="Arial Narrow"/>
      <family val="2"/>
    </font>
    <font>
      <u/>
      <sz val="11"/>
      <color theme="1"/>
      <name val="Arial"/>
      <family val="2"/>
    </font>
    <font>
      <b/>
      <u/>
      <sz val="11"/>
      <color theme="0"/>
      <name val="Arial"/>
      <family val="2"/>
    </font>
    <font>
      <sz val="5"/>
      <color rgb="FF000000"/>
      <name val="Aptos Display"/>
      <family val="2"/>
    </font>
    <font>
      <sz val="11"/>
      <color rgb="FF000000"/>
      <name val="Arial Narrow"/>
      <family val="2"/>
    </font>
    <font>
      <b/>
      <u/>
      <sz val="11"/>
      <color theme="0"/>
      <name val="Aptos Narrow"/>
      <family val="2"/>
      <scheme val="minor"/>
    </font>
    <font>
      <sz val="12"/>
      <color rgb="FF000000"/>
      <name val="Arial"/>
      <family val="2"/>
    </font>
    <font>
      <b/>
      <u/>
      <sz val="11"/>
      <color rgb="FF000000"/>
      <name val="Arial"/>
      <family val="2"/>
    </font>
    <font>
      <sz val="10"/>
      <color rgb="FF000000"/>
      <name val="Aptos Narrow"/>
      <family val="2"/>
      <scheme val="minor"/>
    </font>
    <font>
      <i/>
      <sz val="10"/>
      <color rgb="FF000000"/>
      <name val="Aptos Narrow"/>
      <family val="2"/>
      <scheme val="minor"/>
    </font>
    <font>
      <sz val="10"/>
      <color theme="1"/>
      <name val="Zurich BT"/>
      <family val="2"/>
    </font>
    <font>
      <sz val="10"/>
      <color rgb="FF000000"/>
      <name val="Arial"/>
      <family val="2"/>
    </font>
    <font>
      <b/>
      <u/>
      <sz val="10"/>
      <color theme="0"/>
      <name val="Aptos Narrow"/>
      <family val="2"/>
      <scheme val="minor"/>
    </font>
    <font>
      <b/>
      <sz val="16"/>
      <color theme="1"/>
      <name val="Arial"/>
      <family val="2"/>
    </font>
    <font>
      <b/>
      <sz val="5"/>
      <color theme="1"/>
      <name val="Arial"/>
      <family val="2"/>
    </font>
    <font>
      <b/>
      <sz val="10"/>
      <color theme="1"/>
      <name val="Arial"/>
      <family val="2"/>
    </font>
    <font>
      <b/>
      <sz val="11"/>
      <color rgb="FF305496"/>
      <name val="Arial"/>
      <family val="2"/>
    </font>
    <font>
      <b/>
      <sz val="9"/>
      <name val="Arial"/>
      <family val="2"/>
    </font>
    <font>
      <b/>
      <sz val="5"/>
      <name val="Aptos Narrow"/>
      <family val="2"/>
      <scheme val="minor"/>
    </font>
    <font>
      <sz val="5"/>
      <name val="Aptos Narrow"/>
      <family val="2"/>
      <scheme val="minor"/>
    </font>
    <font>
      <sz val="11"/>
      <color theme="6" tint="0.39997558519241921"/>
      <name val="Arial"/>
      <family val="2"/>
    </font>
    <font>
      <sz val="11"/>
      <color theme="6" tint="0.39997558519241921"/>
      <name val="Aptos Narrow"/>
      <family val="2"/>
      <scheme val="minor"/>
    </font>
    <font>
      <sz val="5"/>
      <color theme="1"/>
      <name val="Aptos Narrow"/>
      <family val="2"/>
      <scheme val="minor"/>
    </font>
    <font>
      <sz val="5"/>
      <color theme="1"/>
      <name val="Aptos Display"/>
      <family val="2"/>
    </font>
    <font>
      <sz val="11"/>
      <color rgb="FF000000"/>
      <name val="Aptos Narrow"/>
      <family val="2"/>
    </font>
    <font>
      <sz val="11"/>
      <color theme="1"/>
      <name val="Arial"/>
      <family val="2"/>
    </font>
    <font>
      <sz val="11"/>
      <color rgb="FF000000"/>
      <name val="Aptos Display"/>
      <family val="2"/>
    </font>
    <font>
      <sz val="11"/>
      <color rgb="FF000000"/>
      <name val="Arial"/>
      <family val="2"/>
    </font>
    <font>
      <sz val="5"/>
      <name val="Arial"/>
      <family val="2"/>
    </font>
    <font>
      <sz val="5"/>
      <name val="Aptos Narrow (Cuerpo)"/>
    </font>
    <font>
      <sz val="5"/>
      <name val="Aptos Narrow"/>
      <family val="2"/>
    </font>
    <font>
      <i/>
      <sz val="11"/>
      <name val="Arial"/>
      <family val="2"/>
    </font>
    <font>
      <b/>
      <sz val="11"/>
      <color rgb="FF00B050"/>
      <name val="Arial"/>
      <family val="2"/>
    </font>
    <font>
      <sz val="7"/>
      <name val="Arial"/>
      <family val="2"/>
    </font>
    <font>
      <sz val="7"/>
      <color rgb="FF000000"/>
      <name val="Arial"/>
      <family val="2"/>
    </font>
    <font>
      <sz val="7"/>
      <color rgb="FF242424"/>
      <name val="Arial"/>
      <family val="2"/>
    </font>
    <font>
      <b/>
      <sz val="12"/>
      <color rgb="FF000000"/>
      <name val="Arial"/>
      <family val="2"/>
    </font>
    <font>
      <u/>
      <sz val="11"/>
      <color theme="0"/>
      <name val="Aptos Narrow"/>
      <family val="2"/>
      <scheme val="minor"/>
    </font>
    <font>
      <b/>
      <i/>
      <sz val="12"/>
      <color theme="1"/>
      <name val="Tempus Sans ITC"/>
      <family val="5"/>
    </font>
    <font>
      <b/>
      <sz val="12"/>
      <color theme="1"/>
      <name val="Tempus Sans ITC"/>
      <family val="5"/>
    </font>
    <font>
      <sz val="6"/>
      <color theme="1"/>
      <name val="Arial"/>
      <family val="2"/>
    </font>
    <font>
      <sz val="11"/>
      <color theme="1"/>
      <name val="Aptos Narrow"/>
      <family val="5"/>
      <scheme val="minor"/>
    </font>
  </fonts>
  <fills count="42">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0000FF"/>
        <bgColor indexed="64"/>
      </patternFill>
    </fill>
    <fill>
      <patternFill patternType="solid">
        <fgColor theme="1" tint="0.499984740745262"/>
        <bgColor indexed="64"/>
      </patternFill>
    </fill>
    <fill>
      <patternFill patternType="solid">
        <fgColor rgb="FFFFCCCC"/>
        <bgColor rgb="FF000000"/>
      </patternFill>
    </fill>
    <fill>
      <patternFill patternType="solid">
        <fgColor theme="0"/>
        <bgColor rgb="FF000000"/>
      </patternFill>
    </fill>
    <fill>
      <patternFill patternType="solid">
        <fgColor theme="5" tint="0.79998168889431442"/>
        <bgColor rgb="FF000000"/>
      </patternFill>
    </fill>
    <fill>
      <patternFill patternType="solid">
        <fgColor theme="6" tint="0.59999389629810485"/>
        <bgColor indexed="64"/>
      </patternFill>
    </fill>
    <fill>
      <patternFill patternType="solid">
        <fgColor rgb="FFFFFF00"/>
        <bgColor rgb="FF000000"/>
      </patternFill>
    </fill>
    <fill>
      <patternFill patternType="solid">
        <fgColor theme="4" tint="0.59999389629810485"/>
        <bgColor rgb="FF000000"/>
      </patternFill>
    </fill>
    <fill>
      <patternFill patternType="solid">
        <fgColor rgb="FFFFFFFF"/>
        <bgColor rgb="FF000000"/>
      </patternFill>
    </fill>
    <fill>
      <patternFill patternType="solid">
        <fgColor rgb="FFC0E6F5"/>
        <bgColor rgb="FF000000"/>
      </patternFill>
    </fill>
    <fill>
      <patternFill patternType="solid">
        <fgColor rgb="FF99FFCC"/>
        <bgColor rgb="FF000000"/>
      </patternFill>
    </fill>
    <fill>
      <patternFill patternType="solid">
        <fgColor rgb="FFFFC000"/>
        <bgColor indexed="64"/>
      </patternFill>
    </fill>
  </fills>
  <borders count="7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medium">
        <color indexed="64"/>
      </top>
      <bottom/>
      <diagonal/>
    </border>
    <border>
      <left/>
      <right style="thin">
        <color indexed="64"/>
      </right>
      <top/>
      <bottom/>
      <diagonal/>
    </border>
    <border>
      <left/>
      <right style="thin">
        <color rgb="FF000000"/>
      </right>
      <top/>
      <bottom style="thin">
        <color rgb="FF000000"/>
      </bottom>
      <diagonal/>
    </border>
    <border>
      <left/>
      <right style="thin">
        <color rgb="FF000000"/>
      </right>
      <top/>
      <bottom/>
      <diagonal/>
    </border>
    <border>
      <left style="thin">
        <color rgb="FF000000"/>
      </left>
      <right/>
      <top/>
      <bottom style="thin">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thin">
        <color indexed="64"/>
      </top>
      <bottom/>
      <diagonal/>
    </border>
    <border>
      <left style="medium">
        <color rgb="FF000000"/>
      </left>
      <right style="thin">
        <color indexed="64"/>
      </right>
      <top/>
      <bottom style="thin">
        <color indexed="64"/>
      </bottom>
      <diagonal/>
    </border>
  </borders>
  <cellStyleXfs count="5">
    <xf numFmtId="0" fontId="0" fillId="0" borderId="0"/>
    <xf numFmtId="0" fontId="21" fillId="0" borderId="0"/>
    <xf numFmtId="0" fontId="21" fillId="0" borderId="0"/>
    <xf numFmtId="0" fontId="37" fillId="0" borderId="0" applyNumberFormat="0" applyFill="0" applyBorder="0" applyAlignment="0" applyProtection="0"/>
    <xf numFmtId="0" fontId="55" fillId="0" borderId="0"/>
  </cellStyleXfs>
  <cellXfs count="611">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4" fillId="0" borderId="0" xfId="0" applyFont="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8" fillId="0" borderId="0" xfId="0" applyFont="1"/>
    <xf numFmtId="0" fontId="0" fillId="9" borderId="0" xfId="0" applyFill="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4" fillId="11" borderId="12" xfId="0" applyFont="1" applyFill="1" applyBorder="1" applyAlignment="1">
      <alignment horizontal="center" vertical="center" wrapText="1"/>
    </xf>
    <xf numFmtId="0" fontId="26" fillId="0" borderId="0" xfId="0" applyFont="1" applyAlignment="1">
      <alignment vertical="center"/>
    </xf>
    <xf numFmtId="0" fontId="11" fillId="0" borderId="0" xfId="0" applyFont="1" applyAlignment="1">
      <alignment vertical="center" wrapText="1"/>
    </xf>
    <xf numFmtId="0" fontId="16" fillId="0" borderId="0" xfId="0" applyFont="1" applyAlignment="1">
      <alignment horizontal="center" vertical="center"/>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5" borderId="11" xfId="0" applyFont="1" applyFill="1" applyBorder="1" applyAlignment="1">
      <alignment horizontal="center" vertical="center"/>
    </xf>
    <xf numFmtId="0" fontId="28"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3" fillId="7" borderId="10" xfId="0" applyFont="1" applyFill="1" applyBorder="1" applyAlignment="1">
      <alignment horizontal="center" vertical="center"/>
    </xf>
    <xf numFmtId="0" fontId="4" fillId="0" borderId="8" xfId="0" applyFont="1" applyBorder="1" applyAlignment="1">
      <alignment vertical="center" wrapText="1"/>
    </xf>
    <xf numFmtId="0" fontId="28" fillId="5" borderId="8" xfId="0" applyFont="1" applyFill="1" applyBorder="1" applyAlignment="1">
      <alignment vertical="center" wrapText="1"/>
    </xf>
    <xf numFmtId="0" fontId="28" fillId="9" borderId="8" xfId="0" applyFont="1" applyFill="1" applyBorder="1" applyAlignment="1">
      <alignment horizontal="justify" vertical="center" wrapText="1"/>
    </xf>
    <xf numFmtId="0" fontId="14" fillId="0" borderId="0" xfId="0" applyFont="1" applyAlignment="1">
      <alignment horizontal="center" vertical="center"/>
    </xf>
    <xf numFmtId="0" fontId="0" fillId="0" borderId="0" xfId="0" applyAlignment="1">
      <alignment wrapText="1"/>
    </xf>
    <xf numFmtId="0" fontId="0" fillId="0" borderId="8" xfId="0" applyBorder="1" applyAlignment="1">
      <alignment vertical="center" wrapText="1"/>
    </xf>
    <xf numFmtId="0" fontId="0" fillId="0" borderId="0" xfId="0" applyAlignment="1">
      <alignment vertical="center" wrapText="1"/>
    </xf>
    <xf numFmtId="0" fontId="3" fillId="5" borderId="8" xfId="0" applyFont="1" applyFill="1" applyBorder="1" applyAlignment="1">
      <alignment horizontal="center" vertical="center" wrapText="1"/>
    </xf>
    <xf numFmtId="0" fontId="3" fillId="7" borderId="44"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4"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2" fillId="0" borderId="0" xfId="0" applyFont="1"/>
    <xf numFmtId="0" fontId="32"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28" fillId="5" borderId="28" xfId="0" applyFont="1" applyFill="1" applyBorder="1" applyAlignment="1">
      <alignment horizontal="justify" vertical="center" wrapText="1"/>
    </xf>
    <xf numFmtId="0" fontId="28" fillId="5" borderId="8" xfId="0" applyFont="1" applyFill="1" applyBorder="1" applyAlignment="1">
      <alignment horizontal="justify" vertical="center" wrapText="1"/>
    </xf>
    <xf numFmtId="0" fontId="28" fillId="0" borderId="0" xfId="0" applyFont="1" applyAlignment="1">
      <alignment horizontal="right" vertical="center" wrapText="1"/>
    </xf>
    <xf numFmtId="0" fontId="0" fillId="0" borderId="8" xfId="0" applyBorder="1" applyAlignment="1">
      <alignment horizontal="center" vertical="center"/>
    </xf>
    <xf numFmtId="0" fontId="10" fillId="0" borderId="0" xfId="0" applyFont="1" applyAlignment="1">
      <alignment horizontal="justify" vertical="center" wrapText="1"/>
    </xf>
    <xf numFmtId="0" fontId="3" fillId="2" borderId="47" xfId="0" applyFont="1" applyFill="1" applyBorder="1" applyAlignment="1">
      <alignment vertical="center" wrapText="1"/>
    </xf>
    <xf numFmtId="0" fontId="5" fillId="2" borderId="1" xfId="0" applyFont="1" applyFill="1" applyBorder="1" applyAlignment="1">
      <alignment horizontal="center" vertical="center" wrapText="1"/>
    </xf>
    <xf numFmtId="0" fontId="11" fillId="0" borderId="0" xfId="0" applyFont="1"/>
    <xf numFmtId="0" fontId="35" fillId="7" borderId="42" xfId="0" applyFont="1" applyFill="1" applyBorder="1" applyAlignment="1" applyProtection="1">
      <alignment horizontal="center" vertical="center" wrapText="1"/>
      <protection locked="0"/>
    </xf>
    <xf numFmtId="0" fontId="15" fillId="15"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18" fillId="0" borderId="0" xfId="0" applyFont="1" applyAlignment="1">
      <alignment horizontal="justify" vertical="center" wrapText="1"/>
    </xf>
    <xf numFmtId="0" fontId="18" fillId="0" borderId="0" xfId="0" applyFont="1" applyAlignment="1">
      <alignment wrapText="1"/>
    </xf>
    <xf numFmtId="0" fontId="4" fillId="0" borderId="0" xfId="0" applyFont="1"/>
    <xf numFmtId="0" fontId="28" fillId="9" borderId="8" xfId="0" applyFont="1" applyFill="1" applyBorder="1" applyAlignment="1">
      <alignment horizontal="center" vertical="center" wrapText="1"/>
    </xf>
    <xf numFmtId="0" fontId="4" fillId="0" borderId="2" xfId="0" applyFont="1" applyBorder="1" applyAlignment="1" applyProtection="1">
      <alignment vertical="center"/>
      <protection locked="0"/>
    </xf>
    <xf numFmtId="1" fontId="4" fillId="0" borderId="2" xfId="0" applyNumberFormat="1"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12" xfId="0" applyFont="1" applyBorder="1" applyAlignment="1" applyProtection="1">
      <alignment vertical="center" wrapText="1"/>
      <protection locked="0"/>
    </xf>
    <xf numFmtId="0" fontId="4" fillId="9" borderId="12" xfId="0" applyFont="1" applyFill="1" applyBorder="1" applyAlignment="1" applyProtection="1">
      <alignment vertical="center" wrapText="1"/>
      <protection locked="0"/>
    </xf>
    <xf numFmtId="0" fontId="28" fillId="0" borderId="8" xfId="0" applyFont="1" applyBorder="1" applyAlignment="1" applyProtection="1">
      <alignment horizontal="center" vertical="center"/>
      <protection locked="0"/>
    </xf>
    <xf numFmtId="0" fontId="28" fillId="9" borderId="8" xfId="0" applyFont="1" applyFill="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2" fillId="4" borderId="8" xfId="2" applyFont="1" applyFill="1" applyBorder="1" applyAlignment="1">
      <alignment horizontal="center" vertical="center" wrapText="1"/>
    </xf>
    <xf numFmtId="0" fontId="22"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47" xfId="0" applyBorder="1" applyAlignment="1">
      <alignment horizontal="left" vertical="center" wrapText="1"/>
    </xf>
    <xf numFmtId="0" fontId="0" fillId="0" borderId="37"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6" fillId="0" borderId="12" xfId="0" applyFont="1" applyBorder="1" applyAlignment="1" applyProtection="1">
      <alignment vertical="center"/>
      <protection locked="0"/>
    </xf>
    <xf numFmtId="0" fontId="26" fillId="0" borderId="15" xfId="0" applyFont="1" applyBorder="1" applyAlignment="1" applyProtection="1">
      <alignment vertical="center"/>
      <protection locked="0"/>
    </xf>
    <xf numFmtId="0" fontId="28" fillId="0" borderId="16" xfId="0" applyFont="1" applyBorder="1" applyAlignment="1" applyProtection="1">
      <alignment horizontal="justify" vertical="center" wrapText="1"/>
      <protection locked="0"/>
    </xf>
    <xf numFmtId="0" fontId="28" fillId="0" borderId="17" xfId="0" applyFont="1" applyBorder="1" applyAlignment="1" applyProtection="1">
      <alignment horizontal="center" vertical="center" wrapText="1"/>
      <protection locked="0"/>
    </xf>
    <xf numFmtId="0" fontId="28" fillId="0" borderId="9" xfId="0" applyFont="1" applyBorder="1" applyAlignment="1" applyProtection="1">
      <alignment horizontal="justify" vertical="center" wrapText="1"/>
      <protection locked="0"/>
    </xf>
    <xf numFmtId="2" fontId="28" fillId="0" borderId="8" xfId="0" applyNumberFormat="1" applyFont="1" applyBorder="1" applyAlignment="1" applyProtection="1">
      <alignment horizontal="center" vertical="center" wrapText="1"/>
      <protection locked="0"/>
    </xf>
    <xf numFmtId="0" fontId="28" fillId="9" borderId="17" xfId="0" applyFont="1" applyFill="1" applyBorder="1" applyAlignment="1">
      <alignment horizontal="center" vertical="center" wrapText="1"/>
    </xf>
    <xf numFmtId="0" fontId="28" fillId="9" borderId="17" xfId="0" applyFont="1" applyFill="1" applyBorder="1" applyAlignment="1" applyProtection="1">
      <alignment horizontal="center" vertical="center" wrapText="1"/>
      <protection locked="0"/>
    </xf>
    <xf numFmtId="1" fontId="28" fillId="9" borderId="8" xfId="0" applyNumberFormat="1" applyFont="1" applyFill="1" applyBorder="1" applyAlignment="1">
      <alignment horizontal="center" vertical="center" wrapText="1"/>
    </xf>
    <xf numFmtId="0" fontId="28" fillId="0" borderId="19" xfId="0" applyFont="1" applyBorder="1" applyAlignment="1" applyProtection="1">
      <alignment horizontal="center" vertical="center" wrapText="1"/>
      <protection locked="0"/>
    </xf>
    <xf numFmtId="0" fontId="1" fillId="0" borderId="0" xfId="0" applyFont="1" applyAlignment="1">
      <alignment horizontal="left"/>
    </xf>
    <xf numFmtId="0" fontId="38" fillId="0" borderId="28" xfId="0" applyFont="1" applyBorder="1" applyAlignment="1">
      <alignment horizontal="left" vertical="center" wrapText="1"/>
    </xf>
    <xf numFmtId="0" fontId="38" fillId="0" borderId="28" xfId="0" applyFont="1" applyBorder="1" applyAlignment="1">
      <alignment horizontal="center" vertical="center" wrapText="1"/>
    </xf>
    <xf numFmtId="0" fontId="38" fillId="0" borderId="8" xfId="0" applyFont="1" applyBorder="1" applyAlignment="1">
      <alignment horizontal="left" vertical="center" wrapText="1"/>
    </xf>
    <xf numFmtId="0" fontId="38" fillId="0" borderId="8" xfId="0" applyFont="1" applyBorder="1" applyAlignment="1">
      <alignment horizontal="center" vertical="center" wrapText="1"/>
    </xf>
    <xf numFmtId="0" fontId="39" fillId="0" borderId="28" xfId="0" applyFont="1" applyBorder="1" applyAlignment="1">
      <alignment horizontal="left" vertical="center" wrapText="1"/>
    </xf>
    <xf numFmtId="0" fontId="39" fillId="0" borderId="28" xfId="0" applyFont="1" applyBorder="1" applyAlignment="1">
      <alignment vertical="center" wrapText="1"/>
    </xf>
    <xf numFmtId="0" fontId="39" fillId="0" borderId="29" xfId="0" applyFont="1" applyBorder="1" applyAlignment="1">
      <alignment vertical="center" wrapText="1"/>
    </xf>
    <xf numFmtId="0" fontId="39" fillId="0" borderId="8" xfId="0" applyFont="1" applyBorder="1" applyAlignment="1">
      <alignment horizontal="left" vertical="center" wrapText="1"/>
    </xf>
    <xf numFmtId="0" fontId="39" fillId="0" borderId="8" xfId="0" applyFont="1" applyBorder="1" applyAlignment="1">
      <alignment vertical="center" wrapText="1"/>
    </xf>
    <xf numFmtId="0" fontId="39" fillId="0" borderId="12" xfId="0" applyFont="1" applyBorder="1" applyAlignment="1">
      <alignment vertical="center" wrapText="1"/>
    </xf>
    <xf numFmtId="0" fontId="40" fillId="16" borderId="13" xfId="0" applyFont="1" applyFill="1" applyBorder="1" applyAlignment="1">
      <alignment horizontal="center" vertical="center" wrapText="1"/>
    </xf>
    <xf numFmtId="0" fontId="27" fillId="0" borderId="27"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0" xfId="0" applyFont="1"/>
    <xf numFmtId="0" fontId="1" fillId="0" borderId="28" xfId="0" applyFont="1" applyBorder="1" applyAlignment="1">
      <alignment horizontal="left" vertical="center" wrapText="1"/>
    </xf>
    <xf numFmtId="0" fontId="1" fillId="0" borderId="8" xfId="0" applyFont="1" applyBorder="1" applyAlignment="1">
      <alignment horizontal="left" vertical="center" wrapText="1"/>
    </xf>
    <xf numFmtId="0" fontId="41" fillId="22" borderId="55" xfId="0" applyFont="1" applyFill="1" applyBorder="1" applyAlignment="1">
      <alignment horizontal="center" vertical="center"/>
    </xf>
    <xf numFmtId="0" fontId="1" fillId="23" borderId="55" xfId="0" applyFont="1" applyFill="1" applyBorder="1" applyAlignment="1">
      <alignment vertical="center"/>
    </xf>
    <xf numFmtId="0" fontId="1" fillId="0" borderId="55" xfId="0" applyFont="1" applyBorder="1" applyAlignment="1">
      <alignment vertical="center"/>
    </xf>
    <xf numFmtId="0" fontId="15" fillId="14" borderId="0" xfId="0" applyFont="1" applyFill="1" applyAlignment="1">
      <alignment horizontal="center" vertical="center" wrapText="1"/>
    </xf>
    <xf numFmtId="0" fontId="4" fillId="0" borderId="3" xfId="0" applyFont="1" applyBorder="1" applyAlignment="1" applyProtection="1">
      <alignment horizontal="center" vertical="center"/>
      <protection locked="0"/>
    </xf>
    <xf numFmtId="164" fontId="0" fillId="3" borderId="26" xfId="0" applyNumberFormat="1" applyFill="1" applyBorder="1" applyAlignment="1">
      <alignment horizontal="center" vertical="center"/>
    </xf>
    <xf numFmtId="0" fontId="43" fillId="11" borderId="25" xfId="0" applyFont="1" applyFill="1" applyBorder="1" applyAlignment="1">
      <alignment horizontal="left" vertical="center" wrapText="1"/>
    </xf>
    <xf numFmtId="0" fontId="43" fillId="11" borderId="26" xfId="0" applyFont="1" applyFill="1" applyBorder="1" applyAlignment="1">
      <alignment horizontal="left" vertical="center" wrapText="1"/>
    </xf>
    <xf numFmtId="0" fontId="0" fillId="0" borderId="2" xfId="0" applyBorder="1" applyAlignment="1" applyProtection="1">
      <alignment horizontal="center" vertical="center"/>
      <protection locked="0"/>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4"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4" fillId="0" borderId="2" xfId="0" applyFont="1" applyBorder="1" applyAlignment="1" applyProtection="1">
      <alignment horizontal="center" vertical="center"/>
      <protection locked="0"/>
    </xf>
    <xf numFmtId="14" fontId="4" fillId="0" borderId="2" xfId="0" applyNumberFormat="1" applyFont="1" applyBorder="1" applyAlignment="1" applyProtection="1">
      <alignment horizontal="center"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3" fillId="2" borderId="8" xfId="0" applyFont="1" applyFill="1" applyBorder="1" applyAlignment="1">
      <alignment horizontal="center" vertical="center" wrapText="1"/>
    </xf>
    <xf numFmtId="0" fontId="43" fillId="11" borderId="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0" borderId="0" xfId="0" applyFont="1" applyAlignment="1">
      <alignment horizontal="center" vertical="center"/>
    </xf>
    <xf numFmtId="0" fontId="4" fillId="0" borderId="8" xfId="0" applyFont="1" applyBorder="1" applyAlignment="1" applyProtection="1">
      <alignment vertical="center" wrapText="1"/>
      <protection locked="0"/>
    </xf>
    <xf numFmtId="0" fontId="4" fillId="9" borderId="8" xfId="0" applyFont="1" applyFill="1" applyBorder="1" applyAlignment="1">
      <alignment horizontal="justify" vertical="center" wrapText="1"/>
    </xf>
    <xf numFmtId="0" fontId="10" fillId="7" borderId="7" xfId="0" applyFont="1" applyFill="1" applyBorder="1" applyAlignment="1" applyProtection="1">
      <alignment horizontal="center" vertical="center" wrapText="1"/>
      <protection locked="0"/>
    </xf>
    <xf numFmtId="0" fontId="15" fillId="0" borderId="10" xfId="0" applyFont="1" applyBorder="1"/>
    <xf numFmtId="0" fontId="11" fillId="0" borderId="41" xfId="0" applyFont="1" applyBorder="1"/>
    <xf numFmtId="0" fontId="11" fillId="13" borderId="41" xfId="0" applyFont="1" applyFill="1" applyBorder="1" applyAlignment="1">
      <alignment horizontal="center" vertical="center"/>
    </xf>
    <xf numFmtId="0" fontId="4" fillId="5" borderId="8" xfId="0" applyFont="1" applyFill="1" applyBorder="1" applyAlignment="1">
      <alignment horizontal="justify" vertical="center" wrapText="1"/>
    </xf>
    <xf numFmtId="0" fontId="28" fillId="0" borderId="0" xfId="0" applyFont="1" applyProtection="1">
      <protection locked="0"/>
    </xf>
    <xf numFmtId="0" fontId="5" fillId="0" borderId="0" xfId="0" applyFont="1" applyAlignment="1" applyProtection="1">
      <alignment horizontal="center"/>
      <protection locked="0"/>
    </xf>
    <xf numFmtId="0" fontId="28" fillId="0" borderId="0" xfId="0" applyFont="1" applyAlignment="1" applyProtection="1">
      <alignment horizontal="center"/>
      <protection locked="0"/>
    </xf>
    <xf numFmtId="0" fontId="47" fillId="31" borderId="0" xfId="3" applyFont="1" applyFill="1" applyAlignment="1" applyProtection="1">
      <alignment horizontal="center" vertical="center"/>
      <protection locked="0"/>
    </xf>
    <xf numFmtId="0" fontId="5" fillId="21" borderId="33" xfId="0" applyFont="1" applyFill="1" applyBorder="1" applyAlignment="1">
      <alignment horizontal="center" vertical="center" wrapText="1"/>
    </xf>
    <xf numFmtId="0" fontId="5" fillId="21" borderId="2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48" fillId="32" borderId="0" xfId="0" applyFont="1" applyFill="1" applyAlignment="1">
      <alignment horizontal="center" vertical="center"/>
    </xf>
    <xf numFmtId="0" fontId="35" fillId="0" borderId="7" xfId="0" applyFont="1" applyBorder="1" applyAlignment="1" applyProtection="1">
      <alignment vertical="center" wrapText="1"/>
      <protection locked="0"/>
    </xf>
    <xf numFmtId="0" fontId="0" fillId="9" borderId="0" xfId="0" applyFill="1" applyAlignment="1">
      <alignment horizontal="center" vertical="center"/>
    </xf>
    <xf numFmtId="0" fontId="11" fillId="9" borderId="41" xfId="0" applyFont="1" applyFill="1" applyBorder="1"/>
    <xf numFmtId="0" fontId="11" fillId="9" borderId="41" xfId="0" applyFont="1" applyFill="1" applyBorder="1" applyAlignment="1">
      <alignment horizontal="center" vertical="center"/>
    </xf>
    <xf numFmtId="0" fontId="10" fillId="0" borderId="8" xfId="0" applyFont="1" applyBorder="1" applyAlignment="1">
      <alignment horizontal="justify" vertical="center" wrapText="1"/>
    </xf>
    <xf numFmtId="0" fontId="0" fillId="9" borderId="17" xfId="0" applyFill="1" applyBorder="1" applyAlignment="1">
      <alignment horizontal="justify" vertical="top" wrapText="1"/>
    </xf>
    <xf numFmtId="0" fontId="49" fillId="33" borderId="8" xfId="0" applyFont="1" applyFill="1" applyBorder="1" applyAlignment="1">
      <alignment horizontal="left" vertical="top" wrapText="1"/>
    </xf>
    <xf numFmtId="0" fontId="34" fillId="9" borderId="8" xfId="0" applyFont="1" applyFill="1" applyBorder="1" applyAlignment="1">
      <alignment horizontal="justify" vertical="center" wrapText="1"/>
    </xf>
    <xf numFmtId="0" fontId="0" fillId="9" borderId="17" xfId="0" applyFill="1" applyBorder="1" applyAlignment="1">
      <alignment horizontal="justify" vertical="center" wrapText="1"/>
    </xf>
    <xf numFmtId="0" fontId="50" fillId="30" borderId="0" xfId="3" applyFont="1" applyFill="1" applyAlignment="1">
      <alignment horizontal="center" vertical="center"/>
    </xf>
    <xf numFmtId="0" fontId="35" fillId="7" borderId="3" xfId="0" applyFont="1" applyFill="1" applyBorder="1" applyAlignment="1" applyProtection="1">
      <alignment horizontal="center" vertical="center" wrapText="1"/>
      <protection locked="0"/>
    </xf>
    <xf numFmtId="0" fontId="19" fillId="0" borderId="7" xfId="0" applyFont="1" applyBorder="1" applyAlignment="1" applyProtection="1">
      <alignment horizontal="left" vertical="center" wrapText="1"/>
      <protection locked="0"/>
    </xf>
    <xf numFmtId="0" fontId="3" fillId="7" borderId="10" xfId="0" applyFont="1" applyFill="1" applyBorder="1" applyAlignment="1">
      <alignment horizontal="center" vertical="center" wrapText="1"/>
    </xf>
    <xf numFmtId="0" fontId="0" fillId="0" borderId="0" xfId="0" applyAlignment="1">
      <alignment horizontal="left"/>
    </xf>
    <xf numFmtId="0" fontId="10" fillId="2" borderId="60" xfId="0" applyFont="1" applyFill="1" applyBorder="1" applyAlignment="1">
      <alignment horizontal="center" vertical="center"/>
    </xf>
    <xf numFmtId="0" fontId="10" fillId="2" borderId="61" xfId="0" applyFont="1" applyFill="1" applyBorder="1" applyAlignment="1">
      <alignment horizontal="center" vertical="center"/>
    </xf>
    <xf numFmtId="0" fontId="10" fillId="2" borderId="62" xfId="0" applyFont="1" applyFill="1" applyBorder="1" applyAlignment="1">
      <alignment horizontal="center" vertical="center"/>
    </xf>
    <xf numFmtId="0" fontId="10" fillId="2" borderId="63" xfId="0" applyFont="1" applyFill="1" applyBorder="1" applyAlignment="1">
      <alignment horizontal="center" vertical="center" wrapText="1"/>
    </xf>
    <xf numFmtId="0" fontId="0" fillId="9" borderId="8" xfId="0" applyFill="1" applyBorder="1" applyAlignment="1">
      <alignment horizontal="center" vertical="center"/>
    </xf>
    <xf numFmtId="0" fontId="0" fillId="9" borderId="9" xfId="0" applyFill="1" applyBorder="1" applyAlignment="1">
      <alignment horizontal="justify" vertical="center" wrapText="1"/>
    </xf>
    <xf numFmtId="0" fontId="0" fillId="9" borderId="58" xfId="0" applyFill="1" applyBorder="1" applyAlignment="1">
      <alignment horizontal="justify" vertical="top" wrapText="1"/>
    </xf>
    <xf numFmtId="0" fontId="10" fillId="9" borderId="64" xfId="0" applyFont="1" applyFill="1" applyBorder="1" applyAlignment="1">
      <alignment vertical="center" wrapText="1"/>
    </xf>
    <xf numFmtId="0" fontId="0" fillId="9" borderId="0" xfId="0" applyFill="1" applyAlignment="1">
      <alignment vertical="center"/>
    </xf>
    <xf numFmtId="0" fontId="39" fillId="0" borderId="0" xfId="0" applyFont="1"/>
    <xf numFmtId="0" fontId="21" fillId="0" borderId="0" xfId="0" applyFont="1"/>
    <xf numFmtId="0" fontId="27" fillId="0" borderId="0" xfId="0" applyFont="1" applyAlignment="1">
      <alignment wrapText="1"/>
    </xf>
    <xf numFmtId="0" fontId="39" fillId="0" borderId="0" xfId="0" applyFont="1" applyAlignment="1">
      <alignment wrapText="1"/>
    </xf>
    <xf numFmtId="0" fontId="39" fillId="0" borderId="8" xfId="0" applyFont="1" applyBorder="1" applyAlignment="1">
      <alignment horizontal="center" vertical="center" wrapText="1"/>
    </xf>
    <xf numFmtId="0" fontId="27" fillId="0" borderId="0" xfId="0" applyFont="1"/>
    <xf numFmtId="0" fontId="21" fillId="0" borderId="0" xfId="0" applyFont="1" applyAlignment="1">
      <alignment horizontal="center" vertical="center"/>
    </xf>
    <xf numFmtId="0" fontId="4" fillId="9" borderId="8" xfId="0" applyFont="1" applyFill="1" applyBorder="1" applyAlignment="1">
      <alignment horizontal="left" vertical="center" wrapText="1"/>
    </xf>
    <xf numFmtId="0" fontId="57" fillId="30" borderId="0" xfId="3" applyFont="1" applyFill="1" applyAlignment="1">
      <alignment horizontal="center" vertical="center"/>
    </xf>
    <xf numFmtId="0" fontId="17" fillId="2" borderId="8" xfId="0" applyFont="1" applyFill="1" applyBorder="1" applyAlignment="1">
      <alignment horizontal="center" vertical="center" wrapText="1"/>
    </xf>
    <xf numFmtId="0" fontId="17" fillId="2" borderId="8" xfId="0" applyFont="1" applyFill="1" applyBorder="1" applyAlignment="1">
      <alignment horizontal="center" vertical="center"/>
    </xf>
    <xf numFmtId="0" fontId="15" fillId="15" borderId="8"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horizontal="center" vertical="center" wrapText="1"/>
    </xf>
    <xf numFmtId="0" fontId="28" fillId="0" borderId="8" xfId="0" applyFont="1" applyBorder="1" applyAlignment="1">
      <alignment vertical="center" wrapText="1"/>
    </xf>
    <xf numFmtId="0" fontId="28" fillId="9" borderId="8" xfId="0" applyFont="1" applyFill="1" applyBorder="1" applyAlignment="1">
      <alignment vertical="center" wrapText="1"/>
    </xf>
    <xf numFmtId="0" fontId="10" fillId="9" borderId="0" xfId="0" applyFont="1" applyFill="1" applyAlignment="1">
      <alignment vertical="center"/>
    </xf>
    <xf numFmtId="0" fontId="10" fillId="9" borderId="6" xfId="0" applyFont="1" applyFill="1" applyBorder="1" applyAlignment="1">
      <alignment vertical="center"/>
    </xf>
    <xf numFmtId="0" fontId="10" fillId="9" borderId="7" xfId="0" applyFont="1" applyFill="1" applyBorder="1" applyAlignment="1">
      <alignment vertical="center"/>
    </xf>
    <xf numFmtId="0" fontId="35" fillId="7" borderId="9"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48" fillId="32" borderId="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9" borderId="8" xfId="0" applyFont="1" applyFill="1" applyBorder="1" applyAlignment="1">
      <alignment horizontal="center" vertical="center"/>
    </xf>
    <xf numFmtId="0" fontId="4" fillId="5" borderId="8" xfId="0" applyFont="1" applyFill="1" applyBorder="1" applyAlignment="1">
      <alignment horizontal="center" vertical="center"/>
    </xf>
    <xf numFmtId="0" fontId="10" fillId="21" borderId="8" xfId="0" applyFont="1" applyFill="1" applyBorder="1" applyAlignment="1">
      <alignment horizontal="center"/>
    </xf>
    <xf numFmtId="0" fontId="3" fillId="0" borderId="2" xfId="0" applyFont="1" applyBorder="1" applyAlignment="1">
      <alignment horizontal="center" vertical="center" wrapText="1"/>
    </xf>
    <xf numFmtId="0" fontId="0" fillId="9" borderId="0" xfId="0" applyFill="1" applyAlignment="1">
      <alignment horizontal="justify" vertical="center" wrapText="1"/>
    </xf>
    <xf numFmtId="0" fontId="10" fillId="9" borderId="0" xfId="0" applyFont="1" applyFill="1" applyAlignment="1">
      <alignment horizontal="justify" vertical="center" wrapText="1"/>
    </xf>
    <xf numFmtId="0" fontId="53" fillId="0" borderId="0" xfId="0" applyFont="1" applyAlignment="1">
      <alignment horizontal="center" vertical="center" wrapText="1"/>
    </xf>
    <xf numFmtId="0" fontId="36" fillId="0" borderId="0" xfId="0" applyFont="1" applyAlignment="1">
      <alignment horizontal="center" vertical="center" wrapText="1"/>
    </xf>
    <xf numFmtId="0" fontId="59" fillId="7" borderId="2" xfId="0" applyFont="1" applyFill="1" applyBorder="1" applyAlignment="1" applyProtection="1">
      <alignment horizontal="center" vertical="center" wrapText="1"/>
      <protection locked="0"/>
    </xf>
    <xf numFmtId="0" fontId="60" fillId="7" borderId="21" xfId="0" applyFont="1" applyFill="1" applyBorder="1" applyAlignment="1" applyProtection="1">
      <alignment horizontal="center" vertical="center" wrapText="1"/>
      <protection locked="0"/>
    </xf>
    <xf numFmtId="0" fontId="31" fillId="0" borderId="0" xfId="0" applyFont="1" applyAlignment="1">
      <alignment horizontal="center" vertical="center"/>
    </xf>
    <xf numFmtId="0" fontId="31" fillId="12" borderId="0" xfId="0" applyFont="1" applyFill="1" applyAlignment="1">
      <alignment horizontal="center" vertical="center"/>
    </xf>
    <xf numFmtId="0" fontId="31" fillId="0" borderId="0" xfId="0" applyFont="1"/>
    <xf numFmtId="0" fontId="5" fillId="0" borderId="8" xfId="0" applyFont="1" applyBorder="1" applyAlignment="1" applyProtection="1">
      <alignment horizontal="center" vertical="center"/>
      <protection locked="0"/>
    </xf>
    <xf numFmtId="0" fontId="5" fillId="21" borderId="8" xfId="0" applyFont="1" applyFill="1" applyBorder="1" applyAlignment="1">
      <alignment horizontal="center" vertical="center" wrapText="1"/>
    </xf>
    <xf numFmtId="0" fontId="62" fillId="21" borderId="8" xfId="0" applyFont="1" applyFill="1" applyBorder="1" applyAlignment="1">
      <alignment horizontal="center" vertical="center" wrapText="1"/>
    </xf>
    <xf numFmtId="0" fontId="28" fillId="0" borderId="8" xfId="0" applyFont="1" applyBorder="1" applyAlignment="1">
      <alignment horizontal="center" vertical="center"/>
    </xf>
    <xf numFmtId="0" fontId="28" fillId="0" borderId="8" xfId="0" applyFont="1" applyBorder="1" applyAlignment="1" applyProtection="1">
      <alignment horizontal="justify" vertical="center"/>
      <protection locked="0"/>
    </xf>
    <xf numFmtId="0" fontId="28" fillId="5" borderId="11" xfId="0" applyFont="1" applyFill="1" applyBorder="1" applyAlignment="1">
      <alignment horizontal="center" vertical="center"/>
    </xf>
    <xf numFmtId="0" fontId="28" fillId="9" borderId="11" xfId="0" applyFont="1" applyFill="1" applyBorder="1" applyAlignment="1">
      <alignment horizontal="center" vertical="center"/>
    </xf>
    <xf numFmtId="0" fontId="66" fillId="9" borderId="0" xfId="0" applyFont="1" applyFill="1" applyAlignment="1">
      <alignment horizontal="center" vertical="center"/>
    </xf>
    <xf numFmtId="0" fontId="28" fillId="17" borderId="11" xfId="0" applyFont="1" applyFill="1" applyBorder="1" applyAlignment="1">
      <alignment horizontal="center" vertical="center"/>
    </xf>
    <xf numFmtId="0" fontId="28" fillId="17" borderId="8" xfId="0" applyFont="1" applyFill="1" applyBorder="1" applyAlignment="1">
      <alignment vertical="center" wrapText="1"/>
    </xf>
    <xf numFmtId="0" fontId="28" fillId="0" borderId="11" xfId="0" applyFont="1" applyBorder="1" applyAlignment="1">
      <alignment horizontal="center" vertical="center"/>
    </xf>
    <xf numFmtId="0" fontId="5" fillId="9" borderId="8" xfId="0" applyFont="1" applyFill="1" applyBorder="1" applyAlignment="1">
      <alignment horizontal="justify" vertical="center" wrapText="1"/>
    </xf>
    <xf numFmtId="0" fontId="11" fillId="13" borderId="47" xfId="0" applyFont="1" applyFill="1" applyBorder="1" applyAlignment="1">
      <alignment horizontal="center" vertical="center"/>
    </xf>
    <xf numFmtId="0" fontId="28" fillId="0" borderId="13" xfId="0" applyFont="1" applyBorder="1" applyAlignment="1">
      <alignment horizontal="center" vertical="center"/>
    </xf>
    <xf numFmtId="0" fontId="28" fillId="9" borderId="14" xfId="0" applyFont="1" applyFill="1" applyBorder="1" applyAlignment="1">
      <alignment horizontal="justify" vertical="center" wrapText="1"/>
    </xf>
    <xf numFmtId="0" fontId="4" fillId="0" borderId="14" xfId="0" applyFont="1" applyBorder="1" applyAlignment="1">
      <alignment horizontal="justify" vertical="center" wrapText="1"/>
    </xf>
    <xf numFmtId="0" fontId="4" fillId="0" borderId="20" xfId="0" applyFont="1" applyBorder="1" applyAlignment="1">
      <alignment horizontal="center" vertical="center"/>
    </xf>
    <xf numFmtId="0" fontId="28" fillId="5" borderId="23" xfId="0" applyFont="1" applyFill="1" applyBorder="1" applyAlignment="1">
      <alignment vertical="center" wrapText="1"/>
    </xf>
    <xf numFmtId="0" fontId="28" fillId="0" borderId="8" xfId="0" applyFont="1" applyBorder="1" applyAlignment="1">
      <alignment horizontal="left" vertical="center" wrapText="1"/>
    </xf>
    <xf numFmtId="0" fontId="28" fillId="0" borderId="28" xfId="0" applyFont="1" applyBorder="1" applyAlignment="1">
      <alignment vertical="center" wrapText="1"/>
    </xf>
    <xf numFmtId="0" fontId="28" fillId="5" borderId="31" xfId="0" applyFont="1" applyFill="1" applyBorder="1" applyAlignment="1">
      <alignment vertical="center" wrapText="1"/>
    </xf>
    <xf numFmtId="0" fontId="28" fillId="5" borderId="31" xfId="0" applyFont="1" applyFill="1" applyBorder="1" applyAlignment="1">
      <alignment horizontal="justify" vertical="center" wrapText="1"/>
    </xf>
    <xf numFmtId="0" fontId="51" fillId="2" borderId="8" xfId="0" applyFont="1" applyFill="1" applyBorder="1" applyAlignment="1">
      <alignment horizontal="center" textRotation="90" wrapText="1"/>
    </xf>
    <xf numFmtId="0" fontId="51" fillId="2" borderId="8" xfId="0" applyFont="1" applyFill="1" applyBorder="1" applyAlignment="1">
      <alignment horizontal="center" vertical="center" textRotation="90" wrapText="1"/>
    </xf>
    <xf numFmtId="2" fontId="4" fillId="5" borderId="11" xfId="0" applyNumberFormat="1" applyFont="1" applyFill="1" applyBorder="1" applyAlignment="1">
      <alignment horizontal="center" vertical="center"/>
    </xf>
    <xf numFmtId="0" fontId="70" fillId="0" borderId="0" xfId="0" applyFont="1"/>
    <xf numFmtId="0" fontId="26" fillId="9" borderId="8" xfId="0" applyFont="1" applyFill="1" applyBorder="1" applyAlignment="1">
      <alignment horizontal="justify" vertical="center" wrapText="1"/>
    </xf>
    <xf numFmtId="0" fontId="0" fillId="3" borderId="8" xfId="0" applyFill="1" applyBorder="1" applyAlignment="1">
      <alignment vertical="center" wrapText="1"/>
    </xf>
    <xf numFmtId="1" fontId="0" fillId="3" borderId="8" xfId="0" applyNumberFormat="1" applyFill="1" applyBorder="1" applyAlignment="1">
      <alignment horizontal="center" vertical="center"/>
    </xf>
    <xf numFmtId="1" fontId="0" fillId="3" borderId="8" xfId="0" applyNumberFormat="1" applyFill="1" applyBorder="1" applyAlignment="1">
      <alignment horizontal="center" vertical="center" wrapText="1"/>
    </xf>
    <xf numFmtId="0" fontId="69" fillId="0" borderId="0" xfId="0" applyFont="1"/>
    <xf numFmtId="0" fontId="69" fillId="38" borderId="0" xfId="0" applyFont="1" applyFill="1"/>
    <xf numFmtId="0" fontId="18" fillId="9" borderId="0" xfId="0" applyFont="1" applyFill="1"/>
    <xf numFmtId="0" fontId="71" fillId="0" borderId="0" xfId="0" applyFont="1"/>
    <xf numFmtId="0" fontId="71" fillId="0" borderId="0" xfId="0" applyFont="1" applyAlignment="1">
      <alignment wrapText="1"/>
    </xf>
    <xf numFmtId="0" fontId="3" fillId="7" borderId="44" xfId="0" applyFont="1" applyFill="1" applyBorder="1" applyAlignment="1">
      <alignment horizontal="left" vertical="center"/>
    </xf>
    <xf numFmtId="0" fontId="18" fillId="0" borderId="0" xfId="0" applyFont="1" applyAlignment="1">
      <alignment horizontal="left" vertical="center"/>
    </xf>
    <xf numFmtId="0" fontId="4" fillId="9" borderId="8" xfId="0" applyFont="1" applyFill="1" applyBorder="1" applyAlignment="1">
      <alignment vertical="center" wrapText="1"/>
    </xf>
    <xf numFmtId="0" fontId="39" fillId="9" borderId="0" xfId="0" applyFont="1" applyFill="1"/>
    <xf numFmtId="0" fontId="4" fillId="5" borderId="23" xfId="0" applyFont="1" applyFill="1" applyBorder="1" applyAlignment="1">
      <alignment horizontal="justify" vertical="center" wrapText="1"/>
    </xf>
    <xf numFmtId="0" fontId="4" fillId="9" borderId="0" xfId="0" applyFont="1" applyFill="1"/>
    <xf numFmtId="0" fontId="31" fillId="9" borderId="0" xfId="0" applyFont="1" applyFill="1" applyAlignment="1">
      <alignment horizontal="center" vertical="center"/>
    </xf>
    <xf numFmtId="0" fontId="4" fillId="24" borderId="8" xfId="0" applyFont="1" applyFill="1" applyBorder="1" applyAlignment="1">
      <alignment horizontal="justify" vertical="center" wrapText="1"/>
    </xf>
    <xf numFmtId="0" fontId="4" fillId="9" borderId="28" xfId="0" applyFont="1" applyFill="1" applyBorder="1" applyAlignment="1">
      <alignment horizontal="justify" vertical="center" wrapText="1"/>
    </xf>
    <xf numFmtId="0" fontId="28" fillId="9" borderId="8" xfId="0" applyFont="1" applyFill="1" applyBorder="1" applyAlignment="1">
      <alignment horizontal="left" vertical="center" wrapText="1"/>
    </xf>
    <xf numFmtId="0" fontId="15" fillId="9" borderId="0" xfId="0" applyFont="1" applyFill="1" applyAlignment="1">
      <alignment horizontal="center" vertical="center"/>
    </xf>
    <xf numFmtId="0" fontId="4" fillId="9" borderId="11" xfId="0" applyFont="1" applyFill="1" applyBorder="1" applyAlignment="1">
      <alignment horizontal="center" vertical="center"/>
    </xf>
    <xf numFmtId="0" fontId="16" fillId="9" borderId="0" xfId="0" applyFont="1" applyFill="1"/>
    <xf numFmtId="0" fontId="56" fillId="39" borderId="28" xfId="0" applyFont="1" applyFill="1" applyBorder="1" applyAlignment="1">
      <alignment vertical="center" wrapText="1"/>
    </xf>
    <xf numFmtId="0" fontId="28" fillId="39" borderId="33" xfId="0" applyFont="1" applyFill="1" applyBorder="1" applyAlignment="1">
      <alignment vertical="center" wrapText="1"/>
    </xf>
    <xf numFmtId="0" fontId="28" fillId="0" borderId="17" xfId="0" applyFont="1" applyBorder="1" applyAlignment="1">
      <alignment horizontal="justify" vertical="center" wrapText="1"/>
    </xf>
    <xf numFmtId="0" fontId="26" fillId="0" borderId="8" xfId="0" applyFont="1" applyBorder="1" applyAlignment="1">
      <alignment vertical="center" wrapText="1"/>
    </xf>
    <xf numFmtId="0" fontId="15" fillId="9" borderId="9" xfId="0" applyFont="1" applyFill="1" applyBorder="1" applyAlignment="1">
      <alignment horizontal="center" vertical="center" wrapText="1"/>
    </xf>
    <xf numFmtId="0" fontId="28" fillId="5" borderId="17" xfId="0" applyFont="1" applyFill="1" applyBorder="1" applyAlignment="1">
      <alignment vertical="center" wrapText="1"/>
    </xf>
    <xf numFmtId="0" fontId="15" fillId="14" borderId="9" xfId="0" applyFont="1" applyFill="1" applyBorder="1" applyAlignment="1">
      <alignment horizontal="center" vertical="center" wrapText="1"/>
    </xf>
    <xf numFmtId="0" fontId="26" fillId="39" borderId="46" xfId="0" applyFont="1" applyFill="1" applyBorder="1" applyAlignment="1">
      <alignment horizontal="center" vertical="center"/>
    </xf>
    <xf numFmtId="0" fontId="26" fillId="0" borderId="46" xfId="0" applyFont="1" applyBorder="1" applyAlignment="1">
      <alignment horizontal="center" vertical="center"/>
    </xf>
    <xf numFmtId="0" fontId="26" fillId="39" borderId="27" xfId="0" applyFont="1" applyFill="1" applyBorder="1" applyAlignment="1">
      <alignment horizontal="center" vertical="center"/>
    </xf>
    <xf numFmtId="0" fontId="26" fillId="0" borderId="27" xfId="0" applyFont="1" applyBorder="1" applyAlignment="1">
      <alignment horizontal="center" vertical="center"/>
    </xf>
    <xf numFmtId="0" fontId="17" fillId="7" borderId="7" xfId="0" applyFont="1" applyFill="1" applyBorder="1" applyAlignment="1" applyProtection="1">
      <alignment horizontal="center" vertical="center" wrapText="1"/>
      <protection locked="0"/>
    </xf>
    <xf numFmtId="0" fontId="48" fillId="33" borderId="59" xfId="0" applyFont="1" applyFill="1" applyBorder="1" applyAlignment="1">
      <alignment vertical="center"/>
    </xf>
    <xf numFmtId="0" fontId="48" fillId="40" borderId="59" xfId="0" applyFont="1" applyFill="1" applyBorder="1" applyAlignment="1">
      <alignment vertical="center"/>
    </xf>
    <xf numFmtId="0" fontId="48" fillId="40" borderId="71" xfId="0" applyFont="1" applyFill="1" applyBorder="1" applyAlignment="1">
      <alignment vertical="center"/>
    </xf>
    <xf numFmtId="0" fontId="48" fillId="33" borderId="71" xfId="0" applyFont="1" applyFill="1" applyBorder="1" applyAlignment="1">
      <alignment vertical="center"/>
    </xf>
    <xf numFmtId="0" fontId="11" fillId="0" borderId="0" xfId="0" applyFont="1" applyAlignment="1">
      <alignment vertical="center"/>
    </xf>
    <xf numFmtId="0" fontId="0" fillId="9" borderId="9" xfId="0" applyFill="1" applyBorder="1" applyAlignment="1">
      <alignment horizontal="justify" vertical="top" wrapText="1"/>
    </xf>
    <xf numFmtId="0" fontId="0" fillId="9" borderId="58" xfId="0" applyFill="1" applyBorder="1" applyAlignment="1">
      <alignment horizontal="justify" vertical="center" wrapText="1"/>
    </xf>
    <xf numFmtId="0" fontId="0" fillId="9" borderId="65" xfId="0" applyFill="1" applyBorder="1" applyAlignment="1" applyProtection="1">
      <alignment vertical="center"/>
      <protection locked="0"/>
    </xf>
    <xf numFmtId="0" fontId="10" fillId="9" borderId="64" xfId="0" applyFont="1" applyFill="1" applyBorder="1" applyAlignment="1">
      <alignment vertical="center"/>
    </xf>
    <xf numFmtId="0" fontId="10" fillId="9" borderId="72" xfId="0" applyFont="1" applyFill="1" applyBorder="1" applyAlignment="1">
      <alignment vertical="center"/>
    </xf>
    <xf numFmtId="0" fontId="0" fillId="9" borderId="73" xfId="0" applyFill="1" applyBorder="1" applyAlignment="1">
      <alignment horizontal="center" vertical="center"/>
    </xf>
    <xf numFmtId="0" fontId="0" fillId="9" borderId="74" xfId="0" applyFill="1" applyBorder="1" applyAlignment="1">
      <alignment horizontal="justify" vertical="center" wrapText="1"/>
    </xf>
    <xf numFmtId="0" fontId="0" fillId="9" borderId="75" xfId="0" applyFill="1" applyBorder="1" applyAlignment="1">
      <alignment horizontal="justify" vertical="center" wrapText="1"/>
    </xf>
    <xf numFmtId="0" fontId="0" fillId="9" borderId="76" xfId="0" applyFill="1" applyBorder="1" applyAlignment="1" applyProtection="1">
      <alignment vertical="center"/>
      <protection locked="0"/>
    </xf>
    <xf numFmtId="0" fontId="10" fillId="9" borderId="64" xfId="0" applyFont="1" applyFill="1" applyBorder="1" applyAlignment="1">
      <alignment horizontal="left" vertical="center" wrapText="1"/>
    </xf>
    <xf numFmtId="0" fontId="78" fillId="33" borderId="70" xfId="0" applyFont="1" applyFill="1" applyBorder="1" applyAlignment="1">
      <alignment vertical="top" wrapText="1"/>
    </xf>
    <xf numFmtId="0" fontId="26" fillId="39" borderId="8" xfId="0" applyFont="1" applyFill="1" applyBorder="1" applyAlignment="1">
      <alignment horizontal="center" vertical="center"/>
    </xf>
    <xf numFmtId="0" fontId="26" fillId="0" borderId="8" xfId="0" applyFont="1" applyBorder="1" applyAlignment="1">
      <alignment horizontal="center" vertical="center"/>
    </xf>
    <xf numFmtId="0" fontId="15" fillId="14" borderId="0" xfId="0" applyFont="1" applyFill="1" applyAlignment="1">
      <alignment horizontal="center" vertical="center"/>
    </xf>
    <xf numFmtId="0" fontId="4" fillId="24" borderId="20" xfId="0" applyFont="1" applyFill="1" applyBorder="1" applyAlignment="1">
      <alignment horizontal="center" vertical="center"/>
    </xf>
    <xf numFmtId="0" fontId="4" fillId="24" borderId="11" xfId="0" applyFont="1" applyFill="1" applyBorder="1" applyAlignment="1">
      <alignment horizontal="center" vertical="center"/>
    </xf>
    <xf numFmtId="0" fontId="3" fillId="24" borderId="19" xfId="0" applyFont="1" applyFill="1" applyBorder="1" applyAlignment="1">
      <alignment horizontal="center" vertical="center" wrapText="1"/>
    </xf>
    <xf numFmtId="0" fontId="64" fillId="9" borderId="0" xfId="0" applyFont="1" applyFill="1" applyAlignment="1">
      <alignment horizontal="center" vertical="center"/>
    </xf>
    <xf numFmtId="0" fontId="64" fillId="9" borderId="0" xfId="0" applyFont="1" applyFill="1" applyAlignment="1">
      <alignment vertical="center" wrapText="1"/>
    </xf>
    <xf numFmtId="0" fontId="11" fillId="9" borderId="0" xfId="0" applyFont="1" applyFill="1" applyAlignment="1">
      <alignment vertical="center" wrapText="1"/>
    </xf>
    <xf numFmtId="0" fontId="18" fillId="9" borderId="0" xfId="0" applyFont="1" applyFill="1" applyAlignment="1">
      <alignment horizontal="justify" vertical="center" wrapText="1"/>
    </xf>
    <xf numFmtId="0" fontId="72" fillId="9" borderId="33" xfId="0" applyFont="1" applyFill="1" applyBorder="1" applyAlignment="1">
      <alignment vertical="top" wrapText="1"/>
    </xf>
    <xf numFmtId="0" fontId="26" fillId="9" borderId="33" xfId="0" applyFont="1" applyFill="1" applyBorder="1" applyAlignment="1">
      <alignment vertical="top" wrapText="1"/>
    </xf>
    <xf numFmtId="0" fontId="78" fillId="33" borderId="66" xfId="0" applyFont="1" applyFill="1" applyBorder="1" applyAlignment="1">
      <alignment vertical="top" wrapText="1"/>
    </xf>
    <xf numFmtId="0" fontId="78" fillId="9" borderId="54" xfId="0" applyFont="1" applyFill="1" applyBorder="1" applyAlignment="1">
      <alignment vertical="top" wrapText="1"/>
    </xf>
    <xf numFmtId="0" fontId="78" fillId="9" borderId="69" xfId="0" applyFont="1" applyFill="1" applyBorder="1" applyAlignment="1">
      <alignment vertical="top" wrapText="1"/>
    </xf>
    <xf numFmtId="0" fontId="0" fillId="9" borderId="0" xfId="0" applyFill="1" applyAlignment="1">
      <alignment horizontal="left"/>
    </xf>
    <xf numFmtId="0" fontId="26" fillId="9" borderId="8" xfId="0" applyFont="1" applyFill="1" applyBorder="1" applyAlignment="1">
      <alignment horizontal="left" vertical="center" wrapText="1"/>
    </xf>
    <xf numFmtId="0" fontId="72" fillId="9" borderId="8" xfId="0" applyFont="1" applyFill="1" applyBorder="1" applyAlignment="1">
      <alignment horizontal="left" vertical="center" wrapText="1"/>
    </xf>
    <xf numFmtId="0" fontId="34" fillId="9" borderId="8" xfId="0" applyFont="1" applyFill="1" applyBorder="1" applyAlignment="1">
      <alignment horizontal="justify" vertical="top" wrapText="1"/>
    </xf>
    <xf numFmtId="0" fontId="82" fillId="30" borderId="0" xfId="3" applyFont="1" applyFill="1" applyAlignment="1">
      <alignment horizontal="center" vertical="center"/>
    </xf>
    <xf numFmtId="0" fontId="50" fillId="31" borderId="0" xfId="3" applyFont="1" applyFill="1" applyAlignment="1">
      <alignment horizontal="center" vertical="center"/>
    </xf>
    <xf numFmtId="0" fontId="50" fillId="30" borderId="0" xfId="3" applyFont="1" applyFill="1" applyAlignment="1" applyProtection="1">
      <alignment horizontal="center" vertical="center" wrapText="1"/>
      <protection locked="0"/>
    </xf>
    <xf numFmtId="0" fontId="31" fillId="9" borderId="53" xfId="0" applyFont="1" applyFill="1" applyBorder="1" applyAlignment="1">
      <alignment horizontal="justify" vertical="center" wrapText="1"/>
    </xf>
    <xf numFmtId="0" fontId="31" fillId="9" borderId="42" xfId="0" applyFont="1" applyFill="1" applyBorder="1" applyAlignment="1">
      <alignment horizontal="justify" vertical="center" wrapText="1"/>
    </xf>
    <xf numFmtId="0" fontId="73" fillId="9" borderId="42" xfId="0" applyFont="1" applyFill="1" applyBorder="1" applyAlignment="1">
      <alignment horizontal="justify" vertical="center" wrapText="1"/>
    </xf>
    <xf numFmtId="0" fontId="31" fillId="9" borderId="42" xfId="0" applyFont="1" applyFill="1" applyBorder="1" applyAlignment="1">
      <alignment horizontal="left" vertical="center" wrapText="1"/>
    </xf>
    <xf numFmtId="0" fontId="26" fillId="0" borderId="8" xfId="0" applyFont="1" applyBorder="1" applyAlignment="1">
      <alignment horizontal="justify" vertical="center" wrapText="1"/>
    </xf>
    <xf numFmtId="0" fontId="28" fillId="5" borderId="8" xfId="0" applyFont="1" applyFill="1" applyBorder="1" applyAlignment="1">
      <alignment horizontal="left" vertical="center" wrapText="1"/>
    </xf>
    <xf numFmtId="0" fontId="26" fillId="5" borderId="8" xfId="0" applyFont="1" applyFill="1" applyBorder="1" applyAlignment="1">
      <alignment horizontal="left" vertical="center" wrapText="1"/>
    </xf>
    <xf numFmtId="0" fontId="3" fillId="9" borderId="12" xfId="0" applyFont="1" applyFill="1" applyBorder="1" applyAlignment="1" applyProtection="1">
      <alignment horizontal="center" vertical="center" wrapText="1"/>
      <protection locked="0"/>
    </xf>
    <xf numFmtId="0" fontId="3" fillId="6" borderId="23" xfId="0" applyFont="1" applyFill="1" applyBorder="1" applyAlignment="1">
      <alignment horizontal="center" vertical="center" wrapText="1"/>
    </xf>
    <xf numFmtId="0" fontId="4" fillId="6" borderId="24" xfId="0" applyFont="1" applyFill="1" applyBorder="1" applyAlignment="1">
      <alignment vertical="center" wrapText="1"/>
    </xf>
    <xf numFmtId="0" fontId="3" fillId="6" borderId="8" xfId="0" applyFont="1" applyFill="1" applyBorder="1" applyAlignment="1">
      <alignment horizontal="center" vertical="center" wrapText="1"/>
    </xf>
    <xf numFmtId="0" fontId="4" fillId="6" borderId="12" xfId="0" applyFont="1" applyFill="1" applyBorder="1" applyAlignment="1">
      <alignment vertical="center" wrapText="1"/>
    </xf>
    <xf numFmtId="0" fontId="3" fillId="6" borderId="28" xfId="0" applyFont="1" applyFill="1" applyBorder="1" applyAlignment="1">
      <alignment horizontal="center" vertical="center" wrapText="1"/>
    </xf>
    <xf numFmtId="0" fontId="4" fillId="6" borderId="29" xfId="0" applyFont="1" applyFill="1" applyBorder="1" applyAlignment="1">
      <alignment vertical="center" wrapText="1"/>
    </xf>
    <xf numFmtId="0" fontId="35" fillId="7" borderId="35" xfId="0" applyFont="1" applyFill="1" applyBorder="1" applyAlignment="1" applyProtection="1">
      <alignment horizontal="center" vertical="center" wrapText="1"/>
      <protection locked="0"/>
    </xf>
    <xf numFmtId="0" fontId="63" fillId="7" borderId="43" xfId="0" applyFont="1" applyFill="1" applyBorder="1" applyAlignment="1" applyProtection="1">
      <alignment horizontal="center" vertical="center" wrapText="1"/>
      <protection locked="0"/>
    </xf>
    <xf numFmtId="0" fontId="64" fillId="9" borderId="42" xfId="0" applyFont="1" applyFill="1" applyBorder="1" applyAlignment="1">
      <alignment vertical="top" wrapText="1"/>
    </xf>
    <xf numFmtId="0" fontId="64" fillId="9" borderId="42" xfId="0" applyFont="1" applyFill="1" applyBorder="1" applyAlignment="1">
      <alignment horizontal="justify" vertical="top" wrapText="1"/>
    </xf>
    <xf numFmtId="0" fontId="75" fillId="9" borderId="42" xfId="0" applyFont="1" applyFill="1" applyBorder="1" applyAlignment="1">
      <alignment vertical="top" wrapText="1"/>
    </xf>
    <xf numFmtId="0" fontId="75" fillId="9" borderId="53" xfId="0" applyFont="1" applyFill="1" applyBorder="1" applyAlignment="1">
      <alignment vertical="top" wrapText="1"/>
    </xf>
    <xf numFmtId="0" fontId="74" fillId="9" borderId="42" xfId="0" applyFont="1" applyFill="1" applyBorder="1" applyAlignment="1">
      <alignment vertical="top" wrapText="1"/>
    </xf>
    <xf numFmtId="0" fontId="3" fillId="7" borderId="24" xfId="0" applyFont="1" applyFill="1" applyBorder="1" applyAlignment="1" applyProtection="1">
      <alignment horizontal="center" vertical="center" wrapText="1"/>
      <protection locked="0"/>
    </xf>
    <xf numFmtId="0" fontId="4" fillId="0" borderId="12" xfId="0" applyFont="1" applyBorder="1" applyAlignment="1" applyProtection="1">
      <alignment horizontal="left" vertical="center" wrapText="1"/>
      <protection locked="0"/>
    </xf>
    <xf numFmtId="0" fontId="28" fillId="17" borderId="12" xfId="0" applyFont="1" applyFill="1" applyBorder="1" applyAlignment="1">
      <alignment horizontal="left" vertical="center" wrapText="1"/>
    </xf>
    <xf numFmtId="0" fontId="4" fillId="9" borderId="12" xfId="0" applyFont="1" applyFill="1" applyBorder="1" applyAlignment="1" applyProtection="1">
      <alignment horizontal="left" vertical="center" wrapText="1"/>
      <protection locked="0"/>
    </xf>
    <xf numFmtId="0" fontId="65" fillId="9" borderId="12" xfId="0" applyFont="1" applyFill="1" applyBorder="1" applyAlignment="1" applyProtection="1">
      <alignment horizontal="left" vertical="center" wrapText="1"/>
      <protection locked="0"/>
    </xf>
    <xf numFmtId="0" fontId="35" fillId="7" borderId="18" xfId="0" applyFont="1" applyFill="1" applyBorder="1" applyAlignment="1" applyProtection="1">
      <alignment horizontal="center" vertical="center" wrapText="1"/>
      <protection locked="0"/>
    </xf>
    <xf numFmtId="0" fontId="11" fillId="0" borderId="19" xfId="0" applyFont="1" applyBorder="1" applyAlignment="1">
      <alignment horizontal="justify" vertical="center" wrapText="1"/>
    </xf>
    <xf numFmtId="0" fontId="64" fillId="0" borderId="19" xfId="0" applyFont="1" applyBorder="1" applyAlignment="1">
      <alignment horizontal="justify" vertical="center" wrapText="1"/>
    </xf>
    <xf numFmtId="0" fontId="67" fillId="0" borderId="19" xfId="0" applyFont="1" applyBorder="1" applyAlignment="1">
      <alignment horizontal="justify" vertical="center" wrapText="1"/>
    </xf>
    <xf numFmtId="0" fontId="0" fillId="0" borderId="0" xfId="0" applyAlignment="1">
      <alignment horizontal="center" vertical="center" wrapText="1"/>
    </xf>
    <xf numFmtId="0" fontId="4" fillId="0" borderId="15" xfId="0" applyFont="1" applyBorder="1" applyAlignment="1" applyProtection="1">
      <alignment horizontal="left" vertical="center" wrapText="1"/>
      <protection locked="0"/>
    </xf>
    <xf numFmtId="0" fontId="68" fillId="9" borderId="19" xfId="0" applyFont="1" applyFill="1" applyBorder="1" applyAlignment="1">
      <alignment horizontal="justify" vertical="center" wrapText="1"/>
    </xf>
    <xf numFmtId="0" fontId="68" fillId="9" borderId="19" xfId="0" applyFont="1" applyFill="1" applyBorder="1" applyAlignment="1">
      <alignment horizontal="justify" vertical="top" wrapText="1"/>
    </xf>
    <xf numFmtId="0" fontId="15" fillId="9" borderId="19" xfId="0" applyFont="1" applyFill="1" applyBorder="1" applyAlignment="1">
      <alignment horizontal="justify" vertical="center" wrapText="1"/>
    </xf>
    <xf numFmtId="0" fontId="4" fillId="24" borderId="19" xfId="0" applyFont="1" applyFill="1" applyBorder="1" applyAlignment="1">
      <alignment horizontal="justify" vertical="center" wrapText="1"/>
    </xf>
    <xf numFmtId="0" fontId="4" fillId="24" borderId="12" xfId="0" applyFont="1" applyFill="1" applyBorder="1" applyAlignment="1">
      <alignment horizontal="justify" vertical="center" wrapText="1"/>
    </xf>
    <xf numFmtId="0" fontId="4" fillId="9" borderId="13" xfId="0" applyFont="1" applyFill="1" applyBorder="1" applyAlignment="1">
      <alignment horizontal="center" vertical="center"/>
    </xf>
    <xf numFmtId="0" fontId="4" fillId="0" borderId="14" xfId="0" applyFont="1" applyBorder="1" applyAlignment="1">
      <alignment vertical="center" wrapText="1"/>
    </xf>
    <xf numFmtId="0" fontId="48" fillId="33" borderId="0" xfId="0" applyFont="1" applyFill="1" applyAlignment="1">
      <alignment vertical="center"/>
    </xf>
    <xf numFmtId="0" fontId="48" fillId="32" borderId="0" xfId="0" applyFont="1" applyFill="1" applyAlignment="1">
      <alignment vertical="center"/>
    </xf>
    <xf numFmtId="0" fontId="24" fillId="0" borderId="53" xfId="0" applyFont="1" applyBorder="1" applyAlignment="1" applyProtection="1">
      <alignment vertical="center" wrapText="1"/>
      <protection locked="0"/>
    </xf>
    <xf numFmtId="0" fontId="26" fillId="0" borderId="53" xfId="0" applyFont="1" applyBorder="1" applyAlignment="1" applyProtection="1">
      <alignment vertical="center" wrapText="1"/>
      <protection locked="0"/>
    </xf>
    <xf numFmtId="0" fontId="26" fillId="38" borderId="53" xfId="0" applyFont="1" applyFill="1" applyBorder="1" applyAlignment="1" applyProtection="1">
      <alignment vertical="center" wrapText="1"/>
      <protection locked="0"/>
    </xf>
    <xf numFmtId="0" fontId="26" fillId="38" borderId="48" xfId="0" applyFont="1" applyFill="1" applyBorder="1" applyAlignment="1" applyProtection="1">
      <alignment vertical="center" wrapText="1"/>
      <protection locked="0"/>
    </xf>
    <xf numFmtId="0" fontId="4" fillId="0" borderId="8" xfId="0" applyFont="1" applyBorder="1" applyAlignment="1" applyProtection="1">
      <alignment horizontal="center" vertical="center" wrapText="1"/>
      <protection locked="0"/>
    </xf>
    <xf numFmtId="0" fontId="4" fillId="24" borderId="12" xfId="0" applyFont="1" applyFill="1" applyBorder="1" applyAlignment="1">
      <alignment vertical="center" wrapText="1"/>
    </xf>
    <xf numFmtId="0" fontId="4" fillId="0" borderId="14" xfId="0" applyFont="1" applyBorder="1" applyAlignment="1" applyProtection="1">
      <alignment horizontal="center" vertical="center" wrapText="1"/>
      <protection locked="0"/>
    </xf>
    <xf numFmtId="0" fontId="28" fillId="9" borderId="12" xfId="0" applyFont="1" applyFill="1" applyBorder="1" applyAlignment="1" applyProtection="1">
      <alignment horizontal="justify" vertical="center" wrapText="1"/>
      <protection locked="0"/>
    </xf>
    <xf numFmtId="0" fontId="78" fillId="9" borderId="19" xfId="0" applyFont="1" applyFill="1" applyBorder="1" applyAlignment="1">
      <alignment vertical="top" wrapText="1"/>
    </xf>
    <xf numFmtId="0" fontId="27" fillId="0" borderId="8" xfId="0" applyFont="1" applyBorder="1" applyAlignment="1">
      <alignment horizontal="center" vertical="center" wrapText="1"/>
    </xf>
    <xf numFmtId="0" fontId="27" fillId="9" borderId="8" xfId="0" applyFont="1" applyFill="1" applyBorder="1" applyAlignment="1">
      <alignment horizontal="left" vertical="center" wrapText="1"/>
    </xf>
    <xf numFmtId="0" fontId="51" fillId="9" borderId="8" xfId="0" applyFont="1" applyFill="1" applyBorder="1" applyAlignment="1">
      <alignment horizontal="justify" vertical="center" wrapText="1"/>
    </xf>
    <xf numFmtId="0" fontId="27" fillId="0" borderId="8" xfId="0" applyFont="1" applyBorder="1" applyAlignment="1">
      <alignment horizontal="justify" vertical="center" wrapText="1"/>
    </xf>
    <xf numFmtId="0" fontId="51" fillId="0" borderId="8" xfId="0" applyFont="1" applyBorder="1" applyAlignment="1">
      <alignment horizontal="left" vertical="center" wrapText="1"/>
    </xf>
    <xf numFmtId="0" fontId="27" fillId="0" borderId="8" xfId="0" applyFont="1" applyBorder="1" applyAlignment="1">
      <alignment horizontal="left" vertical="center" wrapText="1"/>
    </xf>
    <xf numFmtId="0" fontId="3" fillId="7" borderId="23" xfId="0" applyFont="1" applyFill="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justify" vertical="center" wrapText="1"/>
    </xf>
    <xf numFmtId="0" fontId="26" fillId="0" borderId="12" xfId="0" applyFont="1" applyBorder="1" applyAlignment="1" applyProtection="1">
      <alignment vertical="center" wrapText="1"/>
      <protection locked="0"/>
    </xf>
    <xf numFmtId="0" fontId="56" fillId="9" borderId="12" xfId="0" applyFont="1" applyFill="1" applyBorder="1" applyAlignment="1" applyProtection="1">
      <alignment vertical="center" wrapText="1"/>
      <protection locked="0"/>
    </xf>
    <xf numFmtId="0" fontId="26" fillId="9" borderId="12" xfId="0" applyFont="1" applyFill="1" applyBorder="1" applyAlignment="1" applyProtection="1">
      <alignment vertical="center" wrapText="1"/>
      <protection locked="0"/>
    </xf>
    <xf numFmtId="0" fontId="26" fillId="0" borderId="15" xfId="0" applyFont="1" applyBorder="1" applyAlignment="1" applyProtection="1">
      <alignment vertical="center" wrapText="1"/>
      <protection locked="0"/>
    </xf>
    <xf numFmtId="0" fontId="19" fillId="7" borderId="7" xfId="0" applyFont="1" applyFill="1" applyBorder="1" applyAlignment="1" applyProtection="1">
      <alignment vertical="center" wrapText="1"/>
      <protection locked="0"/>
    </xf>
    <xf numFmtId="0" fontId="3" fillId="7" borderId="21" xfId="0" applyFont="1" applyFill="1" applyBorder="1" applyAlignment="1">
      <alignment horizontal="center" vertical="center" wrapText="1"/>
    </xf>
    <xf numFmtId="0" fontId="26" fillId="39" borderId="8" xfId="0" applyFont="1" applyFill="1" applyBorder="1" applyAlignment="1">
      <alignment horizontal="center" vertical="center" wrapText="1"/>
    </xf>
    <xf numFmtId="0" fontId="26" fillId="0" borderId="8" xfId="0" applyFont="1" applyBorder="1" applyAlignment="1">
      <alignment horizontal="center" vertical="center" wrapText="1"/>
    </xf>
    <xf numFmtId="0" fontId="26"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26" fillId="8" borderId="8" xfId="0" applyFont="1" applyFill="1" applyBorder="1" applyAlignment="1">
      <alignment vertical="center" wrapText="1"/>
    </xf>
    <xf numFmtId="0" fontId="72" fillId="9" borderId="8" xfId="0" applyFont="1" applyFill="1" applyBorder="1" applyAlignment="1">
      <alignment horizontal="justify" vertical="center" wrapText="1"/>
    </xf>
    <xf numFmtId="0" fontId="35" fillId="7" borderId="34" xfId="0" applyFont="1" applyFill="1" applyBorder="1" applyAlignment="1" applyProtection="1">
      <alignment horizontal="center" vertical="center" wrapText="1"/>
      <protection locked="0"/>
    </xf>
    <xf numFmtId="0" fontId="79" fillId="33" borderId="19" xfId="0" applyFont="1" applyFill="1" applyBorder="1" applyAlignment="1">
      <alignment vertical="top" wrapText="1"/>
    </xf>
    <xf numFmtId="0" fontId="79" fillId="9" borderId="19" xfId="0" applyFont="1" applyFill="1" applyBorder="1" applyAlignment="1">
      <alignment vertical="top" wrapText="1"/>
    </xf>
    <xf numFmtId="0" fontId="80" fillId="9" borderId="19" xfId="0" applyFont="1" applyFill="1" applyBorder="1" applyAlignment="1">
      <alignment vertical="top" wrapText="1"/>
    </xf>
    <xf numFmtId="0" fontId="26" fillId="39" borderId="11" xfId="0" applyFont="1" applyFill="1" applyBorder="1" applyAlignment="1">
      <alignment horizontal="center" vertical="center" wrapText="1"/>
    </xf>
    <xf numFmtId="0" fontId="26" fillId="0" borderId="11" xfId="0" applyFont="1" applyBorder="1" applyAlignment="1">
      <alignment horizontal="center" vertical="center" wrapText="1"/>
    </xf>
    <xf numFmtId="0" fontId="26" fillId="5" borderId="11"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9" borderId="13" xfId="0" applyFont="1" applyFill="1" applyBorder="1" applyAlignment="1">
      <alignment horizontal="center" vertical="center" wrapText="1"/>
    </xf>
    <xf numFmtId="0" fontId="26" fillId="9" borderId="14" xfId="0" applyFont="1" applyFill="1" applyBorder="1" applyAlignment="1">
      <alignment horizontal="left" vertical="center" wrapText="1"/>
    </xf>
    <xf numFmtId="0" fontId="0" fillId="0" borderId="8" xfId="0" applyBorder="1"/>
    <xf numFmtId="2" fontId="4" fillId="5" borderId="8" xfId="0" applyNumberFormat="1" applyFont="1" applyFill="1" applyBorder="1" applyAlignment="1">
      <alignment horizontal="center" vertical="center"/>
    </xf>
    <xf numFmtId="0" fontId="28" fillId="5" borderId="8" xfId="0" applyFont="1" applyFill="1" applyBorder="1" applyAlignment="1">
      <alignment horizontal="center" vertical="center"/>
    </xf>
    <xf numFmtId="0" fontId="28" fillId="9" borderId="8" xfId="0" applyFont="1" applyFill="1" applyBorder="1" applyAlignment="1">
      <alignment horizontal="center" vertical="center"/>
    </xf>
    <xf numFmtId="0" fontId="28" fillId="17" borderId="8" xfId="0" applyFont="1" applyFill="1" applyBorder="1" applyAlignment="1">
      <alignment horizontal="center" vertical="center"/>
    </xf>
    <xf numFmtId="0" fontId="4" fillId="24" borderId="8" xfId="0" applyFont="1" applyFill="1" applyBorder="1" applyAlignment="1">
      <alignment horizontal="center" vertical="center"/>
    </xf>
    <xf numFmtId="0" fontId="56" fillId="39" borderId="8" xfId="0" applyFont="1" applyFill="1" applyBorder="1" applyAlignment="1">
      <alignment vertical="center" wrapText="1"/>
    </xf>
    <xf numFmtId="0" fontId="28" fillId="39" borderId="8" xfId="0" applyFont="1" applyFill="1" applyBorder="1" applyAlignment="1">
      <alignment vertical="center" wrapText="1"/>
    </xf>
    <xf numFmtId="1" fontId="0" fillId="0" borderId="8" xfId="0" applyNumberFormat="1" applyBorder="1" applyAlignment="1">
      <alignment vertical="center" wrapText="1"/>
    </xf>
    <xf numFmtId="14" fontId="0" fillId="0" borderId="8" xfId="0" applyNumberFormat="1" applyBorder="1" applyAlignment="1">
      <alignment vertical="center" wrapText="1"/>
    </xf>
    <xf numFmtId="0" fontId="4" fillId="24" borderId="8" xfId="0" applyFont="1" applyFill="1" applyBorder="1" applyAlignment="1">
      <alignment horizontal="center" vertical="center" wrapText="1"/>
    </xf>
    <xf numFmtId="0" fontId="4" fillId="6" borderId="12" xfId="0" applyFont="1" applyFill="1" applyBorder="1" applyAlignment="1">
      <alignment horizontal="left" vertical="center" wrapText="1"/>
    </xf>
    <xf numFmtId="0" fontId="26" fillId="0" borderId="12" xfId="0" applyFont="1" applyBorder="1" applyAlignment="1" applyProtection="1">
      <alignment horizontal="left" vertical="center" wrapText="1"/>
      <protection locked="0"/>
    </xf>
    <xf numFmtId="0" fontId="26" fillId="9" borderId="12" xfId="0" applyFont="1" applyFill="1" applyBorder="1" applyAlignment="1" applyProtection="1">
      <alignment horizontal="left" vertical="center" wrapText="1"/>
      <protection locked="0"/>
    </xf>
    <xf numFmtId="0" fontId="3" fillId="9" borderId="12" xfId="0" applyFont="1" applyFill="1" applyBorder="1" applyAlignment="1" applyProtection="1">
      <alignment horizontal="left" vertical="center" wrapText="1"/>
      <protection locked="0"/>
    </xf>
    <xf numFmtId="0" fontId="3" fillId="9" borderId="15" xfId="0" applyFont="1" applyFill="1" applyBorder="1" applyAlignment="1" applyProtection="1">
      <alignment horizontal="left"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65" fillId="0" borderId="12" xfId="0" applyFont="1" applyBorder="1" applyAlignment="1" applyProtection="1">
      <alignment horizontal="left" vertical="center" wrapText="1"/>
      <protection locked="0"/>
    </xf>
    <xf numFmtId="0" fontId="4" fillId="0" borderId="15" xfId="0" applyFont="1" applyBorder="1" applyAlignment="1" applyProtection="1">
      <alignment vertical="center" wrapText="1"/>
      <protection locked="0"/>
    </xf>
    <xf numFmtId="0" fontId="51" fillId="0" borderId="12" xfId="0" applyFont="1" applyBorder="1" applyAlignment="1" applyProtection="1">
      <alignment vertical="center" wrapText="1"/>
      <protection locked="0"/>
    </xf>
    <xf numFmtId="14" fontId="4" fillId="0" borderId="28" xfId="0" applyNumberFormat="1" applyFont="1" applyBorder="1" applyAlignment="1" applyProtection="1">
      <alignment horizontal="center" vertical="center" wrapText="1"/>
      <protection locked="0"/>
    </xf>
    <xf numFmtId="1" fontId="4" fillId="0" borderId="28" xfId="0" applyNumberFormat="1" applyFont="1" applyBorder="1" applyAlignment="1" applyProtection="1">
      <alignment horizontal="center" vertical="center" wrapText="1"/>
      <protection locked="0"/>
    </xf>
    <xf numFmtId="14" fontId="4" fillId="0" borderId="8" xfId="0" applyNumberFormat="1" applyFont="1" applyBorder="1" applyAlignment="1" applyProtection="1">
      <alignment horizontal="center" vertical="center" wrapText="1"/>
      <protection locked="0"/>
    </xf>
    <xf numFmtId="1" fontId="4" fillId="0" borderId="8" xfId="0" applyNumberFormat="1" applyFont="1" applyBorder="1" applyAlignment="1" applyProtection="1">
      <alignment horizontal="center" vertical="center" wrapText="1"/>
      <protection locked="0"/>
    </xf>
    <xf numFmtId="14" fontId="4" fillId="0" borderId="14" xfId="0" applyNumberFormat="1" applyFont="1" applyBorder="1" applyAlignment="1" applyProtection="1">
      <alignment horizontal="center" vertical="center" wrapText="1"/>
      <protection locked="0"/>
    </xf>
    <xf numFmtId="1" fontId="4" fillId="0" borderId="14" xfId="0" applyNumberFormat="1" applyFont="1" applyBorder="1" applyAlignment="1" applyProtection="1">
      <alignment horizontal="center" vertical="center" wrapText="1"/>
      <protection locked="0"/>
    </xf>
    <xf numFmtId="0" fontId="0" fillId="0" borderId="28"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51" fillId="0" borderId="8" xfId="0" applyFont="1" applyBorder="1" applyAlignment="1" applyProtection="1">
      <alignment vertical="center" wrapText="1"/>
      <protection locked="0"/>
    </xf>
    <xf numFmtId="0" fontId="51" fillId="9" borderId="8" xfId="0" applyFont="1" applyFill="1" applyBorder="1" applyAlignment="1" applyProtection="1">
      <alignment vertical="center" wrapText="1"/>
      <protection locked="0"/>
    </xf>
    <xf numFmtId="14" fontId="51" fillId="0" borderId="8" xfId="0" applyNumberFormat="1" applyFont="1" applyBorder="1" applyAlignment="1" applyProtection="1">
      <alignment vertical="center" wrapText="1"/>
      <protection locked="0"/>
    </xf>
    <xf numFmtId="0" fontId="27" fillId="0" borderId="8" xfId="0" applyFont="1" applyBorder="1" applyAlignment="1" applyProtection="1">
      <alignment vertical="center" wrapText="1"/>
      <protection locked="0"/>
    </xf>
    <xf numFmtId="0" fontId="28" fillId="9" borderId="8" xfId="0" applyFont="1" applyFill="1" applyBorder="1" applyAlignment="1">
      <alignment horizontal="left" vertical="top" wrapText="1"/>
    </xf>
    <xf numFmtId="0" fontId="4" fillId="0" borderId="12" xfId="0" applyFont="1" applyBorder="1" applyAlignment="1" applyProtection="1">
      <alignment horizontal="justify" vertical="center" wrapText="1"/>
      <protection locked="0"/>
    </xf>
    <xf numFmtId="0" fontId="28" fillId="0" borderId="12" xfId="0" applyFont="1" applyBorder="1" applyAlignment="1" applyProtection="1">
      <alignment horizontal="left" vertical="center" wrapText="1"/>
      <protection locked="0"/>
    </xf>
    <xf numFmtId="0" fontId="39" fillId="0" borderId="0" xfId="0" applyFont="1" applyAlignment="1">
      <alignment horizontal="right" vertical="center" wrapText="1"/>
    </xf>
    <xf numFmtId="0" fontId="39" fillId="0" borderId="0" xfId="0" applyFont="1" applyAlignment="1">
      <alignment horizontal="right" vertical="center"/>
    </xf>
    <xf numFmtId="0" fontId="6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86" fillId="0" borderId="0" xfId="0" applyFont="1" applyAlignment="1">
      <alignment horizontal="center" vertical="center" wrapText="1"/>
    </xf>
    <xf numFmtId="0" fontId="10" fillId="35" borderId="9" xfId="0" applyFont="1" applyFill="1" applyBorder="1" applyAlignment="1">
      <alignment horizontal="center" vertical="center"/>
    </xf>
    <xf numFmtId="0" fontId="10" fillId="35" borderId="19" xfId="0" applyFont="1" applyFill="1" applyBorder="1" applyAlignment="1">
      <alignment horizontal="center" vertical="center"/>
    </xf>
    <xf numFmtId="0" fontId="20" fillId="36" borderId="8" xfId="0" applyFont="1" applyFill="1" applyBorder="1" applyAlignment="1">
      <alignment horizontal="center" vertical="justify" wrapText="1"/>
    </xf>
    <xf numFmtId="0" fontId="20" fillId="37" borderId="8" xfId="0" applyFont="1" applyFill="1" applyBorder="1" applyAlignment="1">
      <alignment horizontal="center" vertical="justify" wrapText="1"/>
    </xf>
    <xf numFmtId="0" fontId="20" fillId="20" borderId="41"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45" fillId="24" borderId="9" xfId="0" applyFont="1" applyFill="1" applyBorder="1" applyAlignment="1">
      <alignment horizontal="center" vertical="center"/>
    </xf>
    <xf numFmtId="0" fontId="45" fillId="24" borderId="19" xfId="0" applyFont="1" applyFill="1" applyBorder="1" applyAlignment="1">
      <alignment horizontal="center" vertical="center"/>
    </xf>
    <xf numFmtId="0" fontId="20" fillId="34" borderId="8" xfId="0" applyFont="1" applyFill="1" applyBorder="1" applyAlignment="1">
      <alignment horizontal="center" vertical="justify" wrapText="1"/>
    </xf>
    <xf numFmtId="0" fontId="20" fillId="36" borderId="19"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18" borderId="47"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4" fillId="0" borderId="3" xfId="0" applyFont="1" applyBorder="1" applyAlignment="1" applyProtection="1">
      <alignment horizontal="center" vertical="center"/>
      <protection locked="0"/>
    </xf>
    <xf numFmtId="0" fontId="3" fillId="9" borderId="4" xfId="0" applyFont="1" applyFill="1" applyBorder="1" applyAlignment="1">
      <alignment horizontal="center" vertical="center" wrapText="1"/>
    </xf>
    <xf numFmtId="0" fontId="3" fillId="9" borderId="48"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2" xfId="0" applyFont="1" applyFill="1" applyBorder="1" applyAlignment="1">
      <alignment horizontal="center" vertical="center"/>
    </xf>
    <xf numFmtId="0" fontId="3" fillId="0" borderId="3"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2" borderId="1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50" xfId="0" applyFont="1" applyBorder="1" applyAlignment="1">
      <alignment horizontal="left" vertical="center" wrapText="1"/>
    </xf>
    <xf numFmtId="0" fontId="4" fillId="0" borderId="6" xfId="0" applyFont="1" applyBorder="1" applyAlignment="1">
      <alignment horizontal="left" vertical="center" wrapText="1"/>
    </xf>
    <xf numFmtId="0" fontId="4" fillId="0" borderId="67" xfId="0" applyFont="1" applyBorder="1" applyAlignment="1">
      <alignment horizontal="left" vertical="center" wrapText="1"/>
    </xf>
    <xf numFmtId="0" fontId="4" fillId="0" borderId="32"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68"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52" xfId="0" applyFont="1" applyBorder="1" applyAlignment="1" applyProtection="1">
      <alignment horizontal="left" vertical="top" wrapText="1"/>
      <protection locked="0"/>
    </xf>
    <xf numFmtId="0" fontId="4" fillId="0" borderId="33" xfId="0" applyFont="1" applyBorder="1" applyAlignment="1" applyProtection="1">
      <alignment horizontal="left" vertical="top" wrapText="1"/>
      <protection locked="0"/>
    </xf>
    <xf numFmtId="0" fontId="4" fillId="0" borderId="2" xfId="0" applyFont="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58" fillId="26" borderId="35" xfId="0" applyFont="1" applyFill="1" applyBorder="1" applyAlignment="1" applyProtection="1">
      <alignment horizontal="center" vertical="center" wrapText="1"/>
      <protection locked="0"/>
    </xf>
    <xf numFmtId="0" fontId="58" fillId="26" borderId="36" xfId="0" applyFont="1" applyFill="1" applyBorder="1" applyAlignment="1" applyProtection="1">
      <alignment horizontal="center" vertical="center" wrapText="1"/>
      <protection locked="0"/>
    </xf>
    <xf numFmtId="0" fontId="58" fillId="26" borderId="43"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19" fillId="7" borderId="44" xfId="0" applyFont="1" applyFill="1" applyBorder="1" applyAlignment="1" applyProtection="1">
      <alignment horizontal="center" vertical="center" wrapText="1"/>
      <protection locked="0"/>
    </xf>
    <xf numFmtId="0" fontId="5" fillId="21" borderId="8"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5" fillId="21" borderId="26" xfId="0" applyFont="1" applyFill="1" applyBorder="1" applyAlignment="1">
      <alignment horizontal="center" vertical="center" wrapText="1"/>
    </xf>
    <xf numFmtId="0" fontId="5" fillId="21" borderId="57" xfId="0" applyFont="1" applyFill="1" applyBorder="1" applyAlignment="1">
      <alignment horizontal="center" vertical="center" wrapText="1"/>
    </xf>
    <xf numFmtId="0" fontId="22" fillId="21" borderId="8" xfId="0" applyFont="1" applyFill="1" applyBorder="1" applyAlignment="1">
      <alignment horizontal="center" vertical="center" wrapText="1"/>
    </xf>
    <xf numFmtId="0" fontId="10" fillId="9" borderId="0" xfId="0" applyFont="1" applyFill="1" applyAlignment="1">
      <alignment horizontal="center" vertical="center"/>
    </xf>
    <xf numFmtId="0" fontId="53" fillId="0" borderId="0" xfId="0" applyFont="1" applyAlignment="1">
      <alignment horizontal="center" vertical="center" wrapText="1"/>
    </xf>
    <xf numFmtId="0" fontId="36" fillId="0" borderId="0" xfId="0" applyFont="1" applyAlignment="1">
      <alignment horizontal="center" vertical="center" wrapText="1"/>
    </xf>
    <xf numFmtId="0" fontId="10" fillId="9" borderId="64" xfId="0" applyFont="1" applyFill="1" applyBorder="1" applyAlignment="1">
      <alignment horizontal="left" vertical="center"/>
    </xf>
    <xf numFmtId="0" fontId="10" fillId="2" borderId="8" xfId="0" applyFont="1" applyFill="1" applyBorder="1" applyAlignment="1">
      <alignment horizontal="center" vertical="center" wrapText="1"/>
    </xf>
    <xf numFmtId="0" fontId="10" fillId="9" borderId="77" xfId="0" applyFont="1" applyFill="1" applyBorder="1" applyAlignment="1">
      <alignment horizontal="left" vertical="center"/>
    </xf>
    <xf numFmtId="0" fontId="10" fillId="9" borderId="78" xfId="0" applyFont="1" applyFill="1" applyBorder="1" applyAlignment="1">
      <alignment horizontal="left" vertical="center"/>
    </xf>
    <xf numFmtId="0" fontId="56" fillId="2" borderId="8" xfId="0" applyFont="1" applyFill="1" applyBorder="1" applyAlignment="1">
      <alignment horizontal="center" vertical="center" textRotation="90" wrapText="1"/>
    </xf>
    <xf numFmtId="0" fontId="51" fillId="2" borderId="8" xfId="0" applyFont="1" applyFill="1" applyBorder="1" applyAlignment="1">
      <alignment horizontal="center" vertical="center" wrapText="1"/>
    </xf>
    <xf numFmtId="0" fontId="27" fillId="0" borderId="32" xfId="0" applyFont="1" applyBorder="1" applyAlignment="1">
      <alignment horizontal="left" vertical="top" wrapText="1"/>
    </xf>
    <xf numFmtId="0" fontId="27" fillId="0" borderId="0" xfId="0" applyFont="1" applyAlignment="1">
      <alignment horizontal="left" vertical="top" wrapText="1"/>
    </xf>
    <xf numFmtId="0" fontId="56" fillId="2" borderId="9" xfId="0" applyFont="1" applyFill="1" applyBorder="1" applyAlignment="1">
      <alignment horizontal="center" vertical="center" textRotation="90" wrapText="1"/>
    </xf>
    <xf numFmtId="0" fontId="56" fillId="2" borderId="19" xfId="0" applyFont="1" applyFill="1" applyBorder="1" applyAlignment="1">
      <alignment horizontal="center" vertical="center" textRotation="90" wrapText="1"/>
    </xf>
    <xf numFmtId="0" fontId="10" fillId="2" borderId="8" xfId="0" applyFont="1" applyFill="1" applyBorder="1" applyAlignment="1">
      <alignment horizontal="center" wrapText="1"/>
    </xf>
    <xf numFmtId="0" fontId="33" fillId="0" borderId="0" xfId="0" applyFont="1" applyAlignment="1">
      <alignment horizontal="left" vertical="center" wrapText="1"/>
    </xf>
    <xf numFmtId="0" fontId="33" fillId="0" borderId="0" xfId="0" applyFont="1" applyAlignment="1">
      <alignment vertical="top" wrapText="1"/>
    </xf>
    <xf numFmtId="0" fontId="10" fillId="21" borderId="8" xfId="0" applyFont="1" applyFill="1" applyBorder="1" applyAlignment="1">
      <alignment horizontal="center"/>
    </xf>
    <xf numFmtId="0" fontId="0" fillId="0" borderId="8" xfId="0" applyBorder="1" applyAlignment="1">
      <alignment horizontal="justify" wrapText="1"/>
    </xf>
    <xf numFmtId="0" fontId="0" fillId="0" borderId="8" xfId="0" applyBorder="1" applyAlignment="1">
      <alignment horizontal="left" vertical="top" wrapText="1"/>
    </xf>
    <xf numFmtId="0" fontId="0" fillId="0" borderId="8" xfId="0" applyBorder="1" applyAlignment="1">
      <alignment horizontal="center" vertical="center" wrapText="1"/>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26" fillId="0" borderId="20"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1"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23" fillId="6" borderId="22" xfId="0" applyFont="1" applyFill="1" applyBorder="1" applyAlignment="1">
      <alignment horizontal="center" vertical="center" wrapText="1"/>
    </xf>
    <xf numFmtId="0" fontId="23" fillId="6" borderId="23"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24" fillId="10" borderId="46" xfId="0" applyFont="1" applyFill="1" applyBorder="1" applyAlignment="1">
      <alignment horizontal="center" vertical="center"/>
    </xf>
    <xf numFmtId="0" fontId="24" fillId="10" borderId="52" xfId="0" applyFont="1" applyFill="1" applyBorder="1" applyAlignment="1">
      <alignment horizontal="center" vertical="center"/>
    </xf>
    <xf numFmtId="0" fontId="24" fillId="10" borderId="53"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19"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8" xfId="0" applyFont="1" applyFill="1" applyBorder="1" applyAlignment="1">
      <alignment horizontal="center" vertical="center"/>
    </xf>
    <xf numFmtId="0" fontId="26" fillId="0" borderId="9" xfId="0" applyFont="1" applyBorder="1" applyAlignment="1" applyProtection="1">
      <alignment horizontal="center" vertical="center"/>
      <protection locked="0"/>
    </xf>
    <xf numFmtId="0" fontId="26" fillId="0" borderId="18" xfId="0" applyFont="1" applyBorder="1" applyAlignment="1" applyProtection="1">
      <alignment horizontal="center" vertical="center"/>
      <protection locked="0"/>
    </xf>
    <xf numFmtId="0" fontId="0" fillId="0" borderId="46" xfId="0" applyBorder="1" applyAlignment="1">
      <alignment horizontal="left" vertical="center" wrapText="1"/>
    </xf>
    <xf numFmtId="0" fontId="0" fillId="0" borderId="33" xfId="0" applyBorder="1" applyAlignment="1">
      <alignment horizontal="left" vertical="center" wrapText="1"/>
    </xf>
    <xf numFmtId="0" fontId="23" fillId="0" borderId="45" xfId="0" applyFont="1" applyBorder="1" applyAlignment="1" applyProtection="1">
      <alignment horizontal="left" vertical="center" wrapText="1"/>
      <protection locked="0"/>
    </xf>
    <xf numFmtId="0" fontId="23" fillId="0" borderId="34" xfId="0" applyFont="1" applyBorder="1" applyAlignment="1" applyProtection="1">
      <alignment horizontal="left" vertical="center" wrapText="1"/>
      <protection locked="0"/>
    </xf>
    <xf numFmtId="0" fontId="23" fillId="0" borderId="49" xfId="0" applyFont="1" applyBorder="1" applyAlignment="1" applyProtection="1">
      <alignment horizontal="left" vertical="center" wrapText="1"/>
      <protection locked="0"/>
    </xf>
    <xf numFmtId="0" fontId="23" fillId="0" borderId="47"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48" xfId="0" applyFont="1" applyBorder="1" applyAlignment="1" applyProtection="1">
      <alignment horizontal="left" vertical="center" wrapText="1"/>
      <protection locked="0"/>
    </xf>
    <xf numFmtId="0" fontId="26" fillId="0" borderId="38" xfId="0" applyFont="1" applyBorder="1" applyAlignment="1" applyProtection="1">
      <alignment horizontal="center" vertical="center"/>
      <protection locked="0"/>
    </xf>
    <xf numFmtId="0" fontId="26" fillId="0" borderId="30" xfId="0" applyFont="1" applyBorder="1" applyAlignment="1" applyProtection="1">
      <alignment horizontal="center" vertical="center"/>
      <protection locked="0"/>
    </xf>
    <xf numFmtId="0" fontId="26" fillId="0" borderId="39" xfId="0" applyFont="1" applyBorder="1" applyAlignment="1" applyProtection="1">
      <alignment horizontal="center" vertical="center"/>
      <protection locked="0"/>
    </xf>
    <xf numFmtId="0" fontId="26" fillId="0" borderId="40" xfId="0" applyFont="1" applyBorder="1" applyAlignment="1" applyProtection="1">
      <alignment horizontal="center" vertical="center"/>
      <protection locked="0"/>
    </xf>
    <xf numFmtId="0" fontId="26" fillId="0" borderId="3" xfId="0" applyFont="1" applyBorder="1" applyAlignment="1">
      <alignment horizontal="center" vertical="center"/>
    </xf>
    <xf numFmtId="0" fontId="24" fillId="10" borderId="35" xfId="0" applyFont="1" applyFill="1" applyBorder="1" applyAlignment="1">
      <alignment horizontal="center" vertical="center"/>
    </xf>
    <xf numFmtId="0" fontId="24" fillId="10" borderId="36" xfId="0" applyFont="1" applyFill="1" applyBorder="1" applyAlignment="1">
      <alignment horizontal="center" vertical="center"/>
    </xf>
    <xf numFmtId="0" fontId="24" fillId="10" borderId="43" xfId="0" applyFont="1" applyFill="1" applyBorder="1" applyAlignment="1">
      <alignment horizontal="center" vertical="center"/>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5" fillId="0" borderId="8" xfId="0" applyFont="1" applyBorder="1" applyAlignment="1" applyProtection="1">
      <alignment horizontal="left" vertical="center" wrapText="1"/>
      <protection locked="0"/>
    </xf>
    <xf numFmtId="0" fontId="25" fillId="0" borderId="8" xfId="0" applyFont="1" applyBorder="1" applyAlignment="1">
      <alignment horizontal="left" vertical="center" wrapText="1"/>
    </xf>
    <xf numFmtId="0" fontId="22" fillId="4" borderId="11" xfId="2" applyFont="1" applyFill="1" applyBorder="1" applyAlignment="1">
      <alignment horizontal="center" vertical="center" wrapText="1"/>
    </xf>
    <xf numFmtId="0" fontId="22" fillId="4" borderId="8" xfId="2" applyFont="1" applyFill="1" applyBorder="1" applyAlignment="1">
      <alignment horizontal="center" vertical="center" wrapText="1"/>
    </xf>
    <xf numFmtId="0" fontId="0" fillId="41" borderId="8" xfId="0" applyFill="1" applyBorder="1" applyAlignment="1">
      <alignment horizontal="center" vertical="center"/>
    </xf>
    <xf numFmtId="0" fontId="0" fillId="28" borderId="8" xfId="0" applyFill="1" applyBorder="1" applyAlignment="1">
      <alignment horizontal="center" vertical="center"/>
    </xf>
    <xf numFmtId="0" fontId="0" fillId="29" borderId="8" xfId="0" applyFill="1" applyBorder="1" applyAlignment="1">
      <alignment horizontal="center"/>
    </xf>
    <xf numFmtId="0" fontId="10" fillId="4" borderId="8" xfId="0" applyFont="1" applyFill="1" applyBorder="1" applyAlignment="1">
      <alignment horizontal="center"/>
    </xf>
    <xf numFmtId="0" fontId="3" fillId="24" borderId="8" xfId="0" applyFont="1" applyFill="1" applyBorder="1" applyAlignment="1" applyProtection="1">
      <alignment horizontal="center" vertical="center"/>
      <protection locked="0"/>
    </xf>
    <xf numFmtId="0" fontId="3" fillId="25" borderId="8" xfId="0" applyFont="1" applyFill="1" applyBorder="1" applyAlignment="1">
      <alignment horizontal="center" vertical="center"/>
    </xf>
    <xf numFmtId="0" fontId="3" fillId="26" borderId="8" xfId="0" applyFont="1" applyFill="1" applyBorder="1" applyAlignment="1">
      <alignment horizontal="center" vertical="center"/>
    </xf>
    <xf numFmtId="0" fontId="10" fillId="9" borderId="8" xfId="0" applyFont="1" applyFill="1" applyBorder="1" applyAlignment="1">
      <alignment horizontal="center"/>
    </xf>
    <xf numFmtId="0" fontId="3" fillId="9" borderId="8" xfId="0" applyFont="1" applyFill="1" applyBorder="1" applyAlignment="1">
      <alignment horizontal="center" vertical="center"/>
    </xf>
    <xf numFmtId="0" fontId="0" fillId="3" borderId="8" xfId="0" applyFill="1" applyBorder="1" applyAlignment="1">
      <alignment horizontal="center" vertical="center"/>
    </xf>
    <xf numFmtId="0" fontId="0" fillId="25" borderId="8" xfId="0" applyFill="1" applyBorder="1" applyAlignment="1">
      <alignment horizontal="center" vertical="center"/>
    </xf>
    <xf numFmtId="0" fontId="0" fillId="27" borderId="8" xfId="0" applyFill="1" applyBorder="1" applyAlignment="1">
      <alignment horizontal="center" vertical="center"/>
    </xf>
  </cellXfs>
  <cellStyles count="5">
    <cellStyle name="Hipervínculo" xfId="3" builtinId="8"/>
    <cellStyle name="Normal" xfId="0" builtinId="0"/>
    <cellStyle name="Normal 2" xfId="2" xr:uid="{00000000-0005-0000-0000-000002000000}"/>
    <cellStyle name="Normal 5" xfId="1" xr:uid="{00000000-0005-0000-0000-000003000000}"/>
    <cellStyle name="Normal 5 2" xfId="4" xr:uid="{CB5203E7-F7F1-4D36-8140-223A72F29507}"/>
  </cellStyles>
  <dxfs count="486">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FF00"/>
        </patternFill>
      </fill>
    </dxf>
    <dxf>
      <fill>
        <patternFill>
          <bgColor rgb="FFFFFF00"/>
        </patternFill>
      </fill>
    </dxf>
    <dxf>
      <fill>
        <patternFill>
          <bgColor rgb="FFFFFF00"/>
        </patternFill>
      </fill>
    </dxf>
    <dxf>
      <fill>
        <patternFill>
          <bgColor theme="9" tint="0.79998168889431442"/>
        </patternFill>
      </fill>
    </dxf>
    <dxf>
      <fill>
        <patternFill>
          <bgColor rgb="FFFFFF00"/>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6699"/>
        </patternFill>
      </fill>
    </dxf>
    <dxf>
      <fill>
        <patternFill>
          <bgColor rgb="FFFF99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protection locked="1" hidden="0"/>
    </dxf>
    <dxf>
      <alignment horizontal="center" vertical="center" textRotation="0" wrapText="0" indent="0" justifyLastLine="0" shrinkToFit="0" readingOrder="0"/>
      <protection locked="0" hidden="0"/>
    </dxf>
    <dxf>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justify"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9"/>
        <color auto="1"/>
        <name val="Arial"/>
        <family val="2"/>
        <scheme val="none"/>
      </font>
      <fill>
        <patternFill>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1"/>
        <color auto="1"/>
        <name val="Arial"/>
        <family val="2"/>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auto="1"/>
        <name val="Arial"/>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auto="1"/>
        <name val="Arial"/>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57C00"/>
      <color rgb="FFFF99FF"/>
      <color rgb="FF00FFFF"/>
      <color rgb="FF66FF33"/>
      <color rgb="FFFFCCCC"/>
      <color rgb="FFFF9800"/>
      <color rgb="FF616161"/>
      <color rgb="FFA45200"/>
      <color rgb="FF28A745"/>
      <color rgb="FF4CAF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 Id="rId30" Type="http://schemas.microsoft.com/office/2022/11/relationships/FeaturePropertyBag" Target="featurePropertyBag/featurePropertyBag.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7. Financiero '!A1"/><Relationship Id="rId13" Type="http://schemas.openxmlformats.org/officeDocument/2006/relationships/hyperlink" Target="#'Anexo 1. Doc. Inscripcion'!A1"/><Relationship Id="rId3" Type="http://schemas.openxmlformats.org/officeDocument/2006/relationships/hyperlink" Target="#'2.Ambientes Edu. y Protectores'!A1"/><Relationship Id="rId7" Type="http://schemas.openxmlformats.org/officeDocument/2006/relationships/hyperlink" Target="#'6. Administrativo y Gesti&#243;n'!A1"/><Relationship Id="rId12" Type="http://schemas.openxmlformats.org/officeDocument/2006/relationships/hyperlink" Target="#'Tabla 3 Perfiles TH'!A1"/><Relationship Id="rId17" Type="http://schemas.openxmlformats.org/officeDocument/2006/relationships/hyperlink" Target="#'Anexo 2. Requisitos madre c. '!A1"/><Relationship Id="rId2" Type="http://schemas.openxmlformats.org/officeDocument/2006/relationships/hyperlink" Target="#'1. Informaci&#243;n General'!A1"/><Relationship Id="rId16" Type="http://schemas.openxmlformats.org/officeDocument/2006/relationships/image" Target="../media/image1.jpeg"/><Relationship Id="rId1" Type="http://schemas.openxmlformats.org/officeDocument/2006/relationships/hyperlink" Target="#INSTRUCTIVO!A1"/><Relationship Id="rId6" Type="http://schemas.openxmlformats.org/officeDocument/2006/relationships/hyperlink" Target="#'5. Proceso Pedag&#243;gico'!A1"/><Relationship Id="rId11" Type="http://schemas.openxmlformats.org/officeDocument/2006/relationships/hyperlink" Target="#'Tabla 2 Evid. no cumpl P.I.'!A1"/><Relationship Id="rId5" Type="http://schemas.openxmlformats.org/officeDocument/2006/relationships/hyperlink" Target="#'4. Familia,Comunidadesy Redes'!A1"/><Relationship Id="rId15" Type="http://schemas.openxmlformats.org/officeDocument/2006/relationships/hyperlink" Target="#Acta_Cierre!A1"/><Relationship Id="rId10" Type="http://schemas.openxmlformats.org/officeDocument/2006/relationships/hyperlink" Target="#'Tabla 1. &#193;reas y Ba&#241;os'!A1"/><Relationship Id="rId4" Type="http://schemas.openxmlformats.org/officeDocument/2006/relationships/hyperlink" Target="#'3. Salud y Nutrici&#243;n'!A1"/><Relationship Id="rId9" Type="http://schemas.openxmlformats.org/officeDocument/2006/relationships/hyperlink" Target="#'8. Talento Humano '!A1"/><Relationship Id="rId14" Type="http://schemas.openxmlformats.org/officeDocument/2006/relationships/hyperlink" Target="#'Condiciones NO cumplimiento'!A1"/></Relationships>
</file>

<file path=xl/drawings/_rels/drawing10.xml.rels><?xml version="1.0" encoding="UTF-8" standalone="yes"?>
<Relationships xmlns="http://schemas.openxmlformats.org/package/2006/relationships"><Relationship Id="rId1" Type="http://schemas.openxmlformats.org/officeDocument/2006/relationships/hyperlink" Target="#PORTADA!A1"/></Relationships>
</file>

<file path=xl/drawings/_rels/drawing11.xml.rels><?xml version="1.0" encoding="UTF-8" standalone="yes"?>
<Relationships xmlns="http://schemas.openxmlformats.org/package/2006/relationships"><Relationship Id="rId1" Type="http://schemas.openxmlformats.org/officeDocument/2006/relationships/hyperlink" Target="#PORTADA!A1"/></Relationships>
</file>

<file path=xl/drawings/_rels/drawing12.xml.rels><?xml version="1.0" encoding="UTF-8" standalone="yes"?>
<Relationships xmlns="http://schemas.openxmlformats.org/package/2006/relationships"><Relationship Id="rId1" Type="http://schemas.openxmlformats.org/officeDocument/2006/relationships/hyperlink" Target="#PORTADA!A1"/></Relationships>
</file>

<file path=xl/drawings/_rels/drawing2.xml.rels><?xml version="1.0" encoding="UTF-8" standalone="yes"?>
<Relationships xmlns="http://schemas.openxmlformats.org/package/2006/relationships"><Relationship Id="rId1" Type="http://schemas.openxmlformats.org/officeDocument/2006/relationships/hyperlink" Target="#PORTADA!A1"/></Relationships>
</file>

<file path=xl/drawings/_rels/drawing3.xml.rels><?xml version="1.0" encoding="UTF-8" standalone="yes"?>
<Relationships xmlns="http://schemas.openxmlformats.org/package/2006/relationships"><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1" Type="http://schemas.openxmlformats.org/officeDocument/2006/relationships/hyperlink" Target="#PORTADA!A1"/></Relationships>
</file>

<file path=xl/drawings/_rels/drawing5.xml.rels><?xml version="1.0" encoding="UTF-8" standalone="yes"?>
<Relationships xmlns="http://schemas.openxmlformats.org/package/2006/relationships"><Relationship Id="rId1" Type="http://schemas.openxmlformats.org/officeDocument/2006/relationships/hyperlink" Target="#PORTADA!A1"/></Relationships>
</file>

<file path=xl/drawings/_rels/drawing6.xml.rels><?xml version="1.0" encoding="UTF-8" standalone="yes"?>
<Relationships xmlns="http://schemas.openxmlformats.org/package/2006/relationships"><Relationship Id="rId1" Type="http://schemas.openxmlformats.org/officeDocument/2006/relationships/hyperlink" Target="#PORTADA!A1"/></Relationships>
</file>

<file path=xl/drawings/_rels/drawing7.xml.rels><?xml version="1.0" encoding="UTF-8" standalone="yes"?>
<Relationships xmlns="http://schemas.openxmlformats.org/package/2006/relationships"><Relationship Id="rId1" Type="http://schemas.openxmlformats.org/officeDocument/2006/relationships/hyperlink" Target="#PORTADA!A1"/></Relationships>
</file>

<file path=xl/drawings/_rels/drawing8.xml.rels><?xml version="1.0" encoding="UTF-8" standalone="yes"?>
<Relationships xmlns="http://schemas.openxmlformats.org/package/2006/relationships"><Relationship Id="rId1" Type="http://schemas.openxmlformats.org/officeDocument/2006/relationships/hyperlink" Target="#PORTADA!A1"/></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180975</xdr:rowOff>
    </xdr:from>
    <xdr:to>
      <xdr:col>1</xdr:col>
      <xdr:colOff>2003425</xdr:colOff>
      <xdr:row>10</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C051412-A923-4119-AAE4-4D73B33F8A5A}"/>
            </a:ext>
          </a:extLst>
        </xdr:cNvPr>
        <xdr:cNvSpPr/>
      </xdr:nvSpPr>
      <xdr:spPr>
        <a:xfrm>
          <a:off x="485775" y="1779058"/>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0</xdr:col>
      <xdr:colOff>485775</xdr:colOff>
      <xdr:row>11</xdr:row>
      <xdr:rowOff>171450</xdr:rowOff>
    </xdr:from>
    <xdr:to>
      <xdr:col>1</xdr:col>
      <xdr:colOff>2003425</xdr:colOff>
      <xdr:row>15</xdr:row>
      <xdr:rowOff>82550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6933FAF6-5BCE-457A-B70A-A9051B6FCACE}"/>
            </a:ext>
          </a:extLst>
        </xdr:cNvPr>
        <xdr:cNvSpPr/>
      </xdr:nvSpPr>
      <xdr:spPr>
        <a:xfrm>
          <a:off x="485775" y="2714625"/>
          <a:ext cx="3908425"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485775</xdr:colOff>
      <xdr:row>16</xdr:row>
      <xdr:rowOff>161925</xdr:rowOff>
    </xdr:from>
    <xdr:to>
      <xdr:col>1</xdr:col>
      <xdr:colOff>2003425</xdr:colOff>
      <xdr:row>20</xdr:row>
      <xdr:rowOff>73025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2FDAEF82-27D3-4BF4-BDB4-407FB266F656}"/>
            </a:ext>
          </a:extLst>
        </xdr:cNvPr>
        <xdr:cNvSpPr/>
      </xdr:nvSpPr>
      <xdr:spPr>
        <a:xfrm>
          <a:off x="485775" y="3657600"/>
          <a:ext cx="3908425" cy="673100"/>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2. AMBIENTES</a:t>
          </a:r>
          <a:r>
            <a:rPr lang="en-US" sz="1600" b="1" baseline="0">
              <a:solidFill>
                <a:sysClr val="windowText" lastClr="000000"/>
              </a:solidFill>
            </a:rPr>
            <a:t> EDUCATIVOS Y PROTECTORES</a:t>
          </a:r>
          <a:endParaRPr lang="en-US" sz="1600" b="1">
            <a:solidFill>
              <a:sysClr val="windowText" lastClr="000000"/>
            </a:solidFill>
          </a:endParaRPr>
        </a:p>
      </xdr:txBody>
    </xdr:sp>
    <xdr:clientData/>
  </xdr:twoCellAnchor>
  <xdr:twoCellAnchor>
    <xdr:from>
      <xdr:col>0</xdr:col>
      <xdr:colOff>485775</xdr:colOff>
      <xdr:row>21</xdr:row>
      <xdr:rowOff>152400</xdr:rowOff>
    </xdr:from>
    <xdr:to>
      <xdr:col>1</xdr:col>
      <xdr:colOff>2003425</xdr:colOff>
      <xdr:row>25</xdr:row>
      <xdr:rowOff>63500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83025A77-5916-4FC2-9087-D83D66DB784C}"/>
            </a:ext>
          </a:extLst>
        </xdr:cNvPr>
        <xdr:cNvSpPr/>
      </xdr:nvSpPr>
      <xdr:spPr>
        <a:xfrm>
          <a:off x="485775" y="4600575"/>
          <a:ext cx="3908425"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3. SALUD Y NUTRICIÓN</a:t>
          </a:r>
        </a:p>
      </xdr:txBody>
    </xdr:sp>
    <xdr:clientData/>
  </xdr:twoCellAnchor>
  <xdr:twoCellAnchor>
    <xdr:from>
      <xdr:col>0</xdr:col>
      <xdr:colOff>517525</xdr:colOff>
      <xdr:row>26</xdr:row>
      <xdr:rowOff>132293</xdr:rowOff>
    </xdr:from>
    <xdr:to>
      <xdr:col>1</xdr:col>
      <xdr:colOff>2035175</xdr:colOff>
      <xdr:row>30</xdr:row>
      <xdr:rowOff>43393</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CC026FF4-F728-469A-A854-F9DC21084123}"/>
            </a:ext>
          </a:extLst>
        </xdr:cNvPr>
        <xdr:cNvSpPr/>
      </xdr:nvSpPr>
      <xdr:spPr>
        <a:xfrm>
          <a:off x="517525" y="5540376"/>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4. FAMILIA, COMUNIDAD Y REDES</a:t>
          </a:r>
        </a:p>
      </xdr:txBody>
    </xdr:sp>
    <xdr:clientData/>
  </xdr:twoCellAnchor>
  <xdr:twoCellAnchor>
    <xdr:from>
      <xdr:col>1</xdr:col>
      <xdr:colOff>2597150</xdr:colOff>
      <xdr:row>7</xdr:row>
      <xdr:rowOff>23283</xdr:rowOff>
    </xdr:from>
    <xdr:to>
      <xdr:col>3</xdr:col>
      <xdr:colOff>1098550</xdr:colOff>
      <xdr:row>10</xdr:row>
      <xdr:rowOff>118533</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AD3BB85-37D9-49DB-96EB-964AE8C33796}"/>
            </a:ext>
          </a:extLst>
        </xdr:cNvPr>
        <xdr:cNvSpPr/>
      </xdr:nvSpPr>
      <xdr:spPr>
        <a:xfrm>
          <a:off x="4978400" y="1804458"/>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a:t>
          </a:r>
          <a:r>
            <a:rPr lang="en-US" sz="1800" b="1" baseline="0">
              <a:solidFill>
                <a:sysClr val="windowText" lastClr="000000"/>
              </a:solidFill>
            </a:rPr>
            <a:t>PROCESO PEDAGÓGICO</a:t>
          </a:r>
          <a:endParaRPr lang="en-US" sz="1800" b="1">
            <a:solidFill>
              <a:sysClr val="windowText" lastClr="000000"/>
            </a:solidFill>
          </a:endParaRPr>
        </a:p>
      </xdr:txBody>
    </xdr:sp>
    <xdr:clientData/>
  </xdr:twoCellAnchor>
  <xdr:twoCellAnchor>
    <xdr:from>
      <xdr:col>1</xdr:col>
      <xdr:colOff>2597150</xdr:colOff>
      <xdr:row>12</xdr:row>
      <xdr:rowOff>0</xdr:rowOff>
    </xdr:from>
    <xdr:to>
      <xdr:col>3</xdr:col>
      <xdr:colOff>1098550</xdr:colOff>
      <xdr:row>15</xdr:row>
      <xdr:rowOff>95250</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4917DE89-0D36-4B99-8997-FCA1494D843D}"/>
            </a:ext>
          </a:extLst>
        </xdr:cNvPr>
        <xdr:cNvSpPr/>
      </xdr:nvSpPr>
      <xdr:spPr>
        <a:xfrm>
          <a:off x="4978400" y="2733675"/>
          <a:ext cx="359727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a:t>
          </a:r>
          <a:r>
            <a:rPr lang="en-US" sz="1800" b="1" baseline="0">
              <a:solidFill>
                <a:sysClr val="windowText" lastClr="000000"/>
              </a:solidFill>
            </a:rPr>
            <a:t> ADMINISTRATIVO Y DE GESTIÓN</a:t>
          </a:r>
          <a:endParaRPr lang="en-US" sz="1800" b="1">
            <a:solidFill>
              <a:sysClr val="windowText" lastClr="000000"/>
            </a:solidFill>
          </a:endParaRPr>
        </a:p>
      </xdr:txBody>
    </xdr:sp>
    <xdr:clientData/>
  </xdr:twoCellAnchor>
  <xdr:twoCellAnchor>
    <xdr:from>
      <xdr:col>1</xdr:col>
      <xdr:colOff>2597150</xdr:colOff>
      <xdr:row>16</xdr:row>
      <xdr:rowOff>160867</xdr:rowOff>
    </xdr:from>
    <xdr:to>
      <xdr:col>3</xdr:col>
      <xdr:colOff>1098550</xdr:colOff>
      <xdr:row>20</xdr:row>
      <xdr:rowOff>71967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F4643EE7-6FA4-4C8D-82DF-846FA2739F8A}"/>
            </a:ext>
          </a:extLst>
        </xdr:cNvPr>
        <xdr:cNvSpPr/>
      </xdr:nvSpPr>
      <xdr:spPr>
        <a:xfrm>
          <a:off x="4978400" y="3656542"/>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7.FINANCIERO</a:t>
          </a:r>
        </a:p>
      </xdr:txBody>
    </xdr:sp>
    <xdr:clientData/>
  </xdr:twoCellAnchor>
  <xdr:twoCellAnchor>
    <xdr:from>
      <xdr:col>1</xdr:col>
      <xdr:colOff>2597150</xdr:colOff>
      <xdr:row>21</xdr:row>
      <xdr:rowOff>137584</xdr:rowOff>
    </xdr:from>
    <xdr:to>
      <xdr:col>3</xdr:col>
      <xdr:colOff>1098550</xdr:colOff>
      <xdr:row>25</xdr:row>
      <xdr:rowOff>48684</xdr:rowOff>
    </xdr:to>
    <xdr:sp macro="" textlink="">
      <xdr:nvSpPr>
        <xdr:cNvPr id="10" name="Rectángulo: esquinas redondeadas 9">
          <a:hlinkClick xmlns:r="http://schemas.openxmlformats.org/officeDocument/2006/relationships" r:id="rId9"/>
          <a:extLst>
            <a:ext uri="{FF2B5EF4-FFF2-40B4-BE49-F238E27FC236}">
              <a16:creationId xmlns:a16="http://schemas.microsoft.com/office/drawing/2014/main" id="{E881DF64-342E-42C6-835C-AC8B92343A22}"/>
            </a:ext>
          </a:extLst>
        </xdr:cNvPr>
        <xdr:cNvSpPr/>
      </xdr:nvSpPr>
      <xdr:spPr>
        <a:xfrm>
          <a:off x="4978400" y="4585759"/>
          <a:ext cx="3597275"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TALENTO HUMANO</a:t>
          </a:r>
          <a:endParaRPr lang="en-US" sz="1800" b="1">
            <a:solidFill>
              <a:sysClr val="windowText" lastClr="000000"/>
            </a:solidFill>
          </a:endParaRPr>
        </a:p>
      </xdr:txBody>
    </xdr:sp>
    <xdr:clientData/>
  </xdr:twoCellAnchor>
  <xdr:twoCellAnchor>
    <xdr:from>
      <xdr:col>1</xdr:col>
      <xdr:colOff>2555876</xdr:colOff>
      <xdr:row>26</xdr:row>
      <xdr:rowOff>135466</xdr:rowOff>
    </xdr:from>
    <xdr:to>
      <xdr:col>3</xdr:col>
      <xdr:colOff>1066801</xdr:colOff>
      <xdr:row>30</xdr:row>
      <xdr:rowOff>46566</xdr:rowOff>
    </xdr:to>
    <xdr:sp macro="" textlink="">
      <xdr:nvSpPr>
        <xdr:cNvPr id="11" name="Rectángulo: esquinas redondeadas 10">
          <a:hlinkClick xmlns:r="http://schemas.openxmlformats.org/officeDocument/2006/relationships" r:id="rId10"/>
          <a:extLst>
            <a:ext uri="{FF2B5EF4-FFF2-40B4-BE49-F238E27FC236}">
              <a16:creationId xmlns:a16="http://schemas.microsoft.com/office/drawing/2014/main" id="{F989A7AA-9E49-49E5-8E3C-423A01D133D8}"/>
            </a:ext>
          </a:extLst>
        </xdr:cNvPr>
        <xdr:cNvSpPr/>
      </xdr:nvSpPr>
      <xdr:spPr>
        <a:xfrm>
          <a:off x="4947709" y="5543549"/>
          <a:ext cx="3601509" cy="673100"/>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600" b="1">
              <a:solidFill>
                <a:sysClr val="windowText" lastClr="000000"/>
              </a:solidFill>
            </a:rPr>
            <a:t>TABLA 1. AREAS Y BAÑOS</a:t>
          </a:r>
        </a:p>
      </xdr:txBody>
    </xdr:sp>
    <xdr:clientData/>
  </xdr:twoCellAnchor>
  <xdr:twoCellAnchor>
    <xdr:from>
      <xdr:col>3</xdr:col>
      <xdr:colOff>1457325</xdr:colOff>
      <xdr:row>6</xdr:row>
      <xdr:rowOff>177800</xdr:rowOff>
    </xdr:from>
    <xdr:to>
      <xdr:col>4</xdr:col>
      <xdr:colOff>111125</xdr:colOff>
      <xdr:row>10</xdr:row>
      <xdr:rowOff>88900</xdr:rowOff>
    </xdr:to>
    <xdr:sp macro="" textlink="">
      <xdr:nvSpPr>
        <xdr:cNvPr id="12" name="Rectángulo: esquinas redondeadas 11">
          <a:hlinkClick xmlns:r="http://schemas.openxmlformats.org/officeDocument/2006/relationships" r:id="rId11"/>
          <a:extLst>
            <a:ext uri="{FF2B5EF4-FFF2-40B4-BE49-F238E27FC236}">
              <a16:creationId xmlns:a16="http://schemas.microsoft.com/office/drawing/2014/main" id="{DFE7B874-3C38-4DC0-8A38-068A362692EF}"/>
            </a:ext>
          </a:extLst>
        </xdr:cNvPr>
        <xdr:cNvSpPr/>
      </xdr:nvSpPr>
      <xdr:spPr>
        <a:xfrm>
          <a:off x="8934450" y="1768475"/>
          <a:ext cx="359727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 2. EVIDENCIA NO CUMPLIMIENTO</a:t>
          </a:r>
        </a:p>
      </xdr:txBody>
    </xdr:sp>
    <xdr:clientData/>
  </xdr:twoCellAnchor>
  <xdr:twoCellAnchor>
    <xdr:from>
      <xdr:col>3</xdr:col>
      <xdr:colOff>1446742</xdr:colOff>
      <xdr:row>12</xdr:row>
      <xdr:rowOff>62441</xdr:rowOff>
    </xdr:from>
    <xdr:to>
      <xdr:col>4</xdr:col>
      <xdr:colOff>100542</xdr:colOff>
      <xdr:row>15</xdr:row>
      <xdr:rowOff>164041</xdr:rowOff>
    </xdr:to>
    <xdr:sp macro="" textlink="">
      <xdr:nvSpPr>
        <xdr:cNvPr id="14" name="Rectángulo: esquinas redondeadas 13">
          <a:hlinkClick xmlns:r="http://schemas.openxmlformats.org/officeDocument/2006/relationships" r:id="rId12"/>
          <a:extLst>
            <a:ext uri="{FF2B5EF4-FFF2-40B4-BE49-F238E27FC236}">
              <a16:creationId xmlns:a16="http://schemas.microsoft.com/office/drawing/2014/main" id="{79E72F05-942C-4667-B9BA-7F7D41311354}"/>
            </a:ext>
          </a:extLst>
        </xdr:cNvPr>
        <xdr:cNvSpPr/>
      </xdr:nvSpPr>
      <xdr:spPr>
        <a:xfrm>
          <a:off x="8929159" y="2803524"/>
          <a:ext cx="3596216"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PERFILES TALENTO HUMANO</a:t>
          </a:r>
        </a:p>
      </xdr:txBody>
    </xdr:sp>
    <xdr:clientData/>
  </xdr:twoCellAnchor>
  <xdr:twoCellAnchor>
    <xdr:from>
      <xdr:col>3</xdr:col>
      <xdr:colOff>1425575</xdr:colOff>
      <xdr:row>16</xdr:row>
      <xdr:rowOff>189971</xdr:rowOff>
    </xdr:from>
    <xdr:to>
      <xdr:col>4</xdr:col>
      <xdr:colOff>79375</xdr:colOff>
      <xdr:row>20</xdr:row>
      <xdr:rowOff>101071</xdr:rowOff>
    </xdr:to>
    <xdr:sp macro="" textlink="">
      <xdr:nvSpPr>
        <xdr:cNvPr id="15" name="Rectángulo: esquinas redondeadas 14">
          <a:hlinkClick xmlns:r="http://schemas.openxmlformats.org/officeDocument/2006/relationships" r:id="rId13"/>
          <a:extLst>
            <a:ext uri="{FF2B5EF4-FFF2-40B4-BE49-F238E27FC236}">
              <a16:creationId xmlns:a16="http://schemas.microsoft.com/office/drawing/2014/main" id="{5FD577BB-8E7F-4789-B969-CABAE1CC1D45}"/>
            </a:ext>
          </a:extLst>
        </xdr:cNvPr>
        <xdr:cNvSpPr/>
      </xdr:nvSpPr>
      <xdr:spPr>
        <a:xfrm>
          <a:off x="8907992" y="3693054"/>
          <a:ext cx="3596216" cy="673100"/>
        </a:xfrm>
        <a:prstGeom prst="roundRect">
          <a:avLst/>
        </a:prstGeom>
        <a:solidFill>
          <a:schemeClr val="accent3">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4. REGISTRO</a:t>
          </a:r>
          <a:r>
            <a:rPr lang="en-US" sz="1400" b="1" baseline="0">
              <a:solidFill>
                <a:sysClr val="windowText" lastClr="000000"/>
              </a:solidFill>
            </a:rPr>
            <a:t> MUESTRA </a:t>
          </a:r>
          <a:r>
            <a:rPr lang="en-US" sz="1400" b="1">
              <a:solidFill>
                <a:sysClr val="windowText" lastClr="000000"/>
              </a:solidFill>
            </a:rPr>
            <a:t>TALENTO HUMANO</a:t>
          </a:r>
        </a:p>
      </xdr:txBody>
    </xdr:sp>
    <xdr:clientData/>
  </xdr:twoCellAnchor>
  <xdr:twoCellAnchor>
    <xdr:from>
      <xdr:col>3</xdr:col>
      <xdr:colOff>1372658</xdr:colOff>
      <xdr:row>21</xdr:row>
      <xdr:rowOff>137583</xdr:rowOff>
    </xdr:from>
    <xdr:to>
      <xdr:col>4</xdr:col>
      <xdr:colOff>26458</xdr:colOff>
      <xdr:row>25</xdr:row>
      <xdr:rowOff>48683</xdr:rowOff>
    </xdr:to>
    <xdr:sp macro="" textlink="">
      <xdr:nvSpPr>
        <xdr:cNvPr id="16" name="Rectángulo: esquinas redondeadas 15">
          <a:hlinkClick xmlns:r="http://schemas.openxmlformats.org/officeDocument/2006/relationships" r:id="rId13"/>
          <a:extLst>
            <a:ext uri="{FF2B5EF4-FFF2-40B4-BE49-F238E27FC236}">
              <a16:creationId xmlns:a16="http://schemas.microsoft.com/office/drawing/2014/main" id="{4A29AB65-470F-4EE1-96B7-E7EAD196569D}"/>
            </a:ext>
          </a:extLst>
        </xdr:cNvPr>
        <xdr:cNvSpPr/>
      </xdr:nvSpPr>
      <xdr:spPr>
        <a:xfrm>
          <a:off x="8855075" y="4593166"/>
          <a:ext cx="3596216"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1. DOCUMENTOS INSCRIPCION</a:t>
          </a:r>
        </a:p>
      </xdr:txBody>
    </xdr:sp>
    <xdr:clientData/>
  </xdr:twoCellAnchor>
  <xdr:twoCellAnchor>
    <xdr:from>
      <xdr:col>0</xdr:col>
      <xdr:colOff>2199217</xdr:colOff>
      <xdr:row>31</xdr:row>
      <xdr:rowOff>101599</xdr:rowOff>
    </xdr:from>
    <xdr:to>
      <xdr:col>2</xdr:col>
      <xdr:colOff>918634</xdr:colOff>
      <xdr:row>34</xdr:row>
      <xdr:rowOff>203199</xdr:rowOff>
    </xdr:to>
    <xdr:sp macro="" textlink="">
      <xdr:nvSpPr>
        <xdr:cNvPr id="17" name="Rectángulo: esquinas redondeadas 16">
          <a:hlinkClick xmlns:r="http://schemas.openxmlformats.org/officeDocument/2006/relationships" r:id="rId14"/>
          <a:extLst>
            <a:ext uri="{FF2B5EF4-FFF2-40B4-BE49-F238E27FC236}">
              <a16:creationId xmlns:a16="http://schemas.microsoft.com/office/drawing/2014/main" id="{8E0DFF83-307C-4749-B110-82506575E0D4}"/>
            </a:ext>
          </a:extLst>
        </xdr:cNvPr>
        <xdr:cNvSpPr/>
      </xdr:nvSpPr>
      <xdr:spPr>
        <a:xfrm>
          <a:off x="2199217" y="6462182"/>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2197101</xdr:colOff>
      <xdr:row>31</xdr:row>
      <xdr:rowOff>127000</xdr:rowOff>
    </xdr:from>
    <xdr:to>
      <xdr:col>3</xdr:col>
      <xdr:colOff>3302000</xdr:colOff>
      <xdr:row>34</xdr:row>
      <xdr:rowOff>228600</xdr:rowOff>
    </xdr:to>
    <xdr:sp macro="" textlink="">
      <xdr:nvSpPr>
        <xdr:cNvPr id="18" name="Rectángulo: esquinas redondeadas 17">
          <a:hlinkClick xmlns:r="http://schemas.openxmlformats.org/officeDocument/2006/relationships" r:id="rId15"/>
          <a:extLst>
            <a:ext uri="{FF2B5EF4-FFF2-40B4-BE49-F238E27FC236}">
              <a16:creationId xmlns:a16="http://schemas.microsoft.com/office/drawing/2014/main" id="{980CC7E6-F5DB-4086-A9FF-9B3E0F6E9B98}"/>
            </a:ext>
          </a:extLst>
        </xdr:cNvPr>
        <xdr:cNvSpPr/>
      </xdr:nvSpPr>
      <xdr:spPr>
        <a:xfrm>
          <a:off x="7181851" y="6487583"/>
          <a:ext cx="3602566" cy="673100"/>
        </a:xfrm>
        <a:prstGeom prst="roundRect">
          <a:avLst/>
        </a:prstGeom>
        <a:solidFill>
          <a:schemeClr val="tx2">
            <a:lumMod val="75000"/>
            <a:lumOff val="25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19" name="Imagen 18">
          <a:extLst>
            <a:ext uri="{FF2B5EF4-FFF2-40B4-BE49-F238E27FC236}">
              <a16:creationId xmlns:a16="http://schemas.microsoft.com/office/drawing/2014/main" id="{0BFA391E-E332-4578-A312-2AC0707D3823}"/>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1375833</xdr:colOff>
      <xdr:row>26</xdr:row>
      <xdr:rowOff>95251</xdr:rowOff>
    </xdr:from>
    <xdr:to>
      <xdr:col>4</xdr:col>
      <xdr:colOff>137584</xdr:colOff>
      <xdr:row>30</xdr:row>
      <xdr:rowOff>6351</xdr:rowOff>
    </xdr:to>
    <xdr:sp macro="" textlink="">
      <xdr:nvSpPr>
        <xdr:cNvPr id="21" name="Rectángulo: esquinas redondeadas 20">
          <a:hlinkClick xmlns:r="http://schemas.openxmlformats.org/officeDocument/2006/relationships" r:id="rId17"/>
          <a:extLst>
            <a:ext uri="{FF2B5EF4-FFF2-40B4-BE49-F238E27FC236}">
              <a16:creationId xmlns:a16="http://schemas.microsoft.com/office/drawing/2014/main" id="{6E068F07-8A93-4CFA-904B-55FDE9316029}"/>
            </a:ext>
          </a:extLst>
        </xdr:cNvPr>
        <xdr:cNvSpPr/>
      </xdr:nvSpPr>
      <xdr:spPr>
        <a:xfrm>
          <a:off x="8858250" y="5503334"/>
          <a:ext cx="3704167" cy="673100"/>
        </a:xfrm>
        <a:prstGeom prst="roundRect">
          <a:avLst/>
        </a:prstGeom>
        <a:solidFill>
          <a:schemeClr val="accent3">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ANEXO</a:t>
          </a:r>
          <a:r>
            <a:rPr lang="en-US" sz="1400" b="1" baseline="0">
              <a:solidFill>
                <a:sysClr val="windowText" lastClr="000000"/>
              </a:solidFill>
            </a:rPr>
            <a:t> 2  REQUISITOS MADRE / PADRE COMUNITARIO</a:t>
          </a:r>
          <a:endParaRPr lang="en-US" sz="1400" b="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432955</xdr:colOff>
      <xdr:row>1</xdr:row>
      <xdr:rowOff>29441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D72B8B3A-E5C6-427D-90ED-C9F7FA79D440}"/>
            </a:ext>
          </a:extLst>
        </xdr:cNvPr>
        <xdr:cNvSpPr/>
      </xdr:nvSpPr>
      <xdr:spPr>
        <a:xfrm>
          <a:off x="12306300" y="561975"/>
          <a:ext cx="432955" cy="210416"/>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ACDBE08-4F61-488D-B7D8-2FF9707709F6}"/>
            </a:ext>
          </a:extLst>
        </xdr:cNvPr>
        <xdr:cNvSpPr/>
      </xdr:nvSpPr>
      <xdr:spPr>
        <a:xfrm>
          <a:off x="1531620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55725B8-31A2-451A-A18E-4973A6597E64}"/>
            </a:ext>
          </a:extLst>
        </xdr:cNvPr>
        <xdr:cNvSpPr/>
      </xdr:nvSpPr>
      <xdr:spPr>
        <a:xfrm>
          <a:off x="1468755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412750</xdr:colOff>
      <xdr:row>0</xdr:row>
      <xdr:rowOff>177800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539F1AA-001E-480A-9B3A-B5A6E6C97DCE}"/>
            </a:ext>
          </a:extLst>
        </xdr:cNvPr>
        <xdr:cNvSpPr/>
      </xdr:nvSpPr>
      <xdr:spPr>
        <a:xfrm>
          <a:off x="0" y="19050"/>
          <a:ext cx="412750" cy="15875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461818</xdr:colOff>
      <xdr:row>0</xdr:row>
      <xdr:rowOff>178955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F49425F-2EE4-4A3B-B8CD-B557DB888D60}"/>
            </a:ext>
          </a:extLst>
        </xdr:cNvPr>
        <xdr:cNvSpPr/>
      </xdr:nvSpPr>
      <xdr:spPr>
        <a:xfrm>
          <a:off x="12636500" y="0"/>
          <a:ext cx="461818" cy="178955"/>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432955</xdr:colOff>
      <xdr:row>0</xdr:row>
      <xdr:rowOff>213591</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219512F-7C32-4135-B490-566A857108A3}"/>
            </a:ext>
          </a:extLst>
        </xdr:cNvPr>
        <xdr:cNvSpPr/>
      </xdr:nvSpPr>
      <xdr:spPr>
        <a:xfrm>
          <a:off x="0" y="0"/>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425ED2D-B868-47EE-A72D-20628BE19E95}"/>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D4BD0C83-E369-4E1C-8224-A86B86D18548}"/>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15875</xdr:colOff>
      <xdr:row>0</xdr:row>
      <xdr:rowOff>7938</xdr:rowOff>
    </xdr:from>
    <xdr:to>
      <xdr:col>0</xdr:col>
      <xdr:colOff>448830</xdr:colOff>
      <xdr:row>0</xdr:row>
      <xdr:rowOff>221529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C54CCD24-7E79-4F0F-92DE-311CB99925E3}"/>
            </a:ext>
          </a:extLst>
        </xdr:cNvPr>
        <xdr:cNvSpPr/>
      </xdr:nvSpPr>
      <xdr:spPr>
        <a:xfrm>
          <a:off x="15875" y="7938"/>
          <a:ext cx="432955" cy="213591"/>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38100</xdr:rowOff>
    </xdr:from>
    <xdr:to>
      <xdr:col>0</xdr:col>
      <xdr:colOff>533400</xdr:colOff>
      <xdr:row>0</xdr:row>
      <xdr:rowOff>266700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D832858-819B-49CF-936D-D3FF000594D4}"/>
            </a:ext>
          </a:extLst>
        </xdr:cNvPr>
        <xdr:cNvSpPr/>
      </xdr:nvSpPr>
      <xdr:spPr>
        <a:xfrm>
          <a:off x="1" y="38100"/>
          <a:ext cx="533399" cy="2286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500" b="1"/>
            <a:t>Portada</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1581150</xdr:colOff>
      <xdr:row>22</xdr:row>
      <xdr:rowOff>183356</xdr:rowOff>
    </xdr:from>
    <xdr:to>
      <xdr:col>2</xdr:col>
      <xdr:colOff>3161242</xdr:colOff>
      <xdr:row>37</xdr:row>
      <xdr:rowOff>69056</xdr:rowOff>
    </xdr:to>
    <xdr:pic>
      <xdr:nvPicPr>
        <xdr:cNvPr id="2" name="Imagen 1">
          <a:extLst>
            <a:ext uri="{FF2B5EF4-FFF2-40B4-BE49-F238E27FC236}">
              <a16:creationId xmlns:a16="http://schemas.microsoft.com/office/drawing/2014/main" id="{330128E6-D7AB-B0A8-8F43-F8874C0BF274}"/>
            </a:ext>
          </a:extLst>
        </xdr:cNvPr>
        <xdr:cNvPicPr>
          <a:picLocks noChangeAspect="1"/>
        </xdr:cNvPicPr>
      </xdr:nvPicPr>
      <xdr:blipFill>
        <a:blip xmlns:r="http://schemas.openxmlformats.org/officeDocument/2006/relationships" r:embed="rId1"/>
        <a:stretch>
          <a:fillRect/>
        </a:stretch>
      </xdr:blipFill>
      <xdr:spPr>
        <a:xfrm>
          <a:off x="1581150" y="13637419"/>
          <a:ext cx="4568561" cy="2743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ngela_martinez_icbf_gov_co/Documents/Actividades_2023/18.%20Jefatura/13.%20Ajuste%20Instumentos/1.%20Propuestas_Formatos/3.%20&#193;ngela%20Mart&#237;nez/2023/05.%20DESCARGAS/in21.ivc_instrumento_de_verificacion_rd_medio_dif._flia_internado_aplica_prog.esp_.gestantes_v6.xlsx" TargetMode="External"/><Relationship Id="rId2" Type="http://schemas.microsoft.com/office/2019/04/relationships/externalLinkLongPath" Target="/personal/angela_martinez_icbf_gov_co/Documents/Actividades_2023/18.%20Jefatura/13.%20Ajuste%20Instumentos/1.%20Propuestas_Formatos/3.%20&#193;ngela%20Mart&#237;nez/2023/05.%20DESCARGAS/in21.ivc_instrumento_de_verificacion_rd_medio_dif._flia_internado_aplica_prog.esp_.gestantes_v6.xlsx?A42D7564" TargetMode="External"/><Relationship Id="rId1" Type="http://schemas.openxmlformats.org/officeDocument/2006/relationships/externalLinkPath" Target="file:///\\A42D7564\in21.ivc_instrumento_de_verificacion_rd_medio_dif._flia_internado_aplica_prog.esp_.gestantes_v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A42D7564/in21.ivc_instrumento_de_verificacion_rd_medio_dif._flia_internado_aplica_prog.esp_.gestantes_v6.xlsx" TargetMode="External"/><Relationship Id="rId1" Type="http://schemas.openxmlformats.org/officeDocument/2006/relationships/externalLinkPath" Target="/A42D7564/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sheetData sheetId="17"/>
      <sheetData sheetId="18"/>
      <sheetData sheetId="19"/>
      <sheetData sheetId="20"/>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Sandra Irene Leon Leon" id="{E6234548-17DD-4B6E-B112-1882461C5619}" userId="S::Sandra.LeonL@icbf.gov.co::d4051088-6ff2-42d7-b389-70c1bdc74f7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85" dataDxfId="484">
  <autoFilter ref="B89:B91" xr:uid="{00000000-0009-0000-0100-000001000000}"/>
  <tableColumns count="1">
    <tableColumn id="1" xr3:uid="{00000000-0010-0000-0000-000001000000}" name="SERVICIOS" dataDxfId="48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58" dataDxfId="457">
  <autoFilter ref="F10:F13" xr:uid="{00000000-0009-0000-0100-00000A000000}"/>
  <tableColumns count="1">
    <tableColumn id="1" xr3:uid="{00000000-0010-0000-0900-000001000000}" name="POB_RESTABLECIMIENTO_DE_DERECHOS" dataDxfId="456"/>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203">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202">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201">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200">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99">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98">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97">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96">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95">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94" dataDxfId="193">
  <autoFilter ref="H19:H23" xr:uid="{00000000-0009-0000-0100-000070000000}"/>
  <tableColumns count="1">
    <tableColumn id="1" xr3:uid="{00000000-0010-0000-6C00-000001000000}" name="MOD_RESTABLECIMIENTO_DE_DERECHOS" dataDxfId="19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55" dataDxfId="454">
  <autoFilter ref="F34:F35" xr:uid="{00000000-0009-0000-0100-00000B000000}"/>
  <tableColumns count="1">
    <tableColumn id="1" xr3:uid="{00000000-0010-0000-0A00-000001000000}" name="POB_SISTEMA_DE_RESPONSABILIDAD_PENAL_ADOLESCENTES" dataDxfId="453"/>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91" dataDxfId="190">
  <autoFilter ref="J64:J66" xr:uid="{00000000-0009-0000-0100-000071000000}"/>
  <tableColumns count="1">
    <tableColumn id="1" xr3:uid="{00000000-0010-0000-6D00-000001000000}" name="SERV_UBICACION INICIAL" dataDxfId="189"/>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88" dataDxfId="187">
  <autoFilter ref="J68:J72" xr:uid="{00000000-0009-0000-0100-000072000000}"/>
  <tableColumns count="1">
    <tableColumn id="1" xr3:uid="{00000000-0010-0000-6E00-000001000000}" name="SERV_APOYO Y FORTALECIMIENTO A LA FAMILIA Y/O RED VINCULAR" dataDxfId="186"/>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85" dataDxfId="184">
  <autoFilter ref="J74:J75" xr:uid="{00000000-0009-0000-0100-000073000000}"/>
  <tableColumns count="1">
    <tableColumn id="1" xr3:uid="{00000000-0010-0000-6F00-000001000000}" name="SERV_ACOGIMIENTO FAMILIAR" dataDxfId="183"/>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82" dataDxfId="181">
  <autoFilter ref="J77:J81" xr:uid="{00000000-0009-0000-0100-000075000000}"/>
  <tableColumns count="1">
    <tableColumn id="1" xr3:uid="{00000000-0010-0000-7000-000001000000}" name="SERV_ACOGIMIENTO RESIDENCIAL" dataDxfId="180"/>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495824C3-BB09-4D5F-9950-6153D8D1D140}" name="Tabla1119" displayName="Tabla1119" ref="A3:I33" totalsRowShown="0" headerRowDxfId="179" headerRowBorderDxfId="178" tableBorderDxfId="177" totalsRowBorderDxfId="176">
  <tableColumns count="9">
    <tableColumn id="1" xr3:uid="{E911002D-8CA9-490B-9333-55DF34087881}" name="Ubicación" dataDxfId="175"/>
    <tableColumn id="7" xr3:uid="{18A5A515-C9F4-41C6-829E-6586675346E6}" name="Denominación del espacio pedagógico" dataDxfId="174"/>
    <tableColumn id="8" xr3:uid="{E5FCEAD7-688F-4537-930A-3111B4C430AC}" name="Rango de edad _x000a_(años)" dataDxfId="173"/>
    <tableColumn id="2" xr3:uid="{70BDFDA7-3033-4798-938D-949E204BBF7C}" name="Área (m²)" dataDxfId="172"/>
    <tableColumn id="3" xr3:uid="{8CF83F4A-7659-47C3-8F4A-88FAE47639BA}" name="Índice  (m²/niña, niño)" dataDxfId="171"/>
    <tableColumn id="4" xr3:uid="{76C6C027-F836-4F8D-9ACB-58FBFBAEA7BC}" name="Capacidad máxima _x000a_(Área / Índice)_x000a_" dataDxfId="170">
      <calculatedColumnFormula>IFERROR(ROUNDDOWN((Tabla1119[[#This Row],[Área (m²)]]/Tabla1119[[#This Row],[Índice  (m²/niña, niño)]]),0)," ")</calculatedColumnFormula>
    </tableColumn>
    <tableColumn id="5" xr3:uid="{02089B64-06AA-4DB3-B346-E4EBC87DD505}" name="No. niñas y niños (Cupos ubicados)" dataDxfId="169"/>
    <tableColumn id="10" xr3:uid="{9C1E890D-94B2-4737-A1F7-5020A9CB72C9}" name="Cumple - No cumple - No aplica" dataDxfId="168">
      <calculatedColumnFormula>IF(OR(ISBLANK(Tabla1119[[#This Row],[Capacidad máxima 
(Área / Índice)
]]),ISBLANK(Tabla1119[[#This Row],[No. niñas y niños (Cupos ubicados)]])),"No aplica",IF(Tabla1119[[#This Row],[No. niñas y niños (Cupos ubicados)]]&lt;=Tabla1119[[#This Row],[Capacidad máxima 
(Área / Índice)
]],"Cumple","No cumple"))</calculatedColumnFormula>
    </tableColumn>
    <tableColumn id="6" xr3:uid="{C30F863A-2590-4FBD-9F28-C5F28A1DE407}" name="observaciones" dataDxfId="167"/>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6370FAA2-6BB4-4091-99D3-5DE227565D3E}" name="Tabla_Sanitarios_u_Orinales" displayName="Tabla_Sanitarios_u_Orinales" ref="E42:I43" totalsRowShown="0" headerRowDxfId="166" dataDxfId="164" headerRowBorderDxfId="165" tableBorderDxfId="163" totalsRowBorderDxfId="162">
  <tableColumns count="5">
    <tableColumn id="1" xr3:uid="{511B5160-016A-4B5E-B5CD-7AE88E493F84}" name="Cantidad de sanitarios u orinales infantiles requeridos" dataDxfId="161">
      <calculatedColumnFormula>IFERROR(ROUNDUP($D$39/20,0)," ")</calculatedColumnFormula>
    </tableColumn>
    <tableColumn id="2" xr3:uid="{520CE244-DD72-4292-AB11-8158BD310E9B}" name="Cantidad de sanitarios u orinales infantiles encontrados" dataDxfId="160"/>
    <tableColumn id="3" xr3:uid="{8A4D059A-411E-42E6-BB4C-4A747C2ED95C}" name="Cantidad de Sanitarios u Orinales infantiles faltantes" dataDxfId="159">
      <calculatedColumnFormula>IFERROR(IF((Tabla_Sanitarios_u_Orinales[[#This Row],[Cantidad de sanitarios u orinales infantiles requeridos]]-Tabla_Sanitarios_u_Orinales[[#This Row],[Cantidad de sanitarios u orinales infantiles encontrados]])&lt;=0," ",Tabla_Sanitarios_u_Orinales[[#This Row],[Cantidad de sanitarios u orinales infantiles requeridos]]-Tabla_Sanitarios_u_Orinales[[#This Row],[Cantidad de sanitarios u orinales infantiles encontrados]])," ")</calculatedColumnFormula>
    </tableColumn>
    <tableColumn id="4" xr3:uid="{971164FD-096F-4AA3-A117-0A35A906B071}" name="Cumple - No cumple - No aplica" dataDxfId="158">
      <calculatedColumnFormula>IF(OR(ISBLANK(Tabla_Sanitarios_u_Orinales[[#This Row],[Cantidad de sanitarios u orinales infantiles requeridos]]),ISBLANK(Tabla_Sanitarios_u_Orinales[[#This Row],[Cantidad de sanitarios u orinales infantiles encontrados]])),"No aplica",IF(Tabla_Sanitarios_u_Orinales[[#This Row],[Cantidad de sanitarios u orinales infantiles encontrados]]&gt;=Tabla_Sanitarios_u_Orinales[[#This Row],[Cantidad de sanitarios u orinales infantiles requeridos]],"Cumple","No cumple"))</calculatedColumnFormula>
    </tableColumn>
    <tableColumn id="5" xr3:uid="{2C82606C-37E2-4AF2-9E62-70E092717C44}" name="observaciones" dataDxfId="157"/>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93784AEE-37F5-46ED-9C4D-87E37D8CEF0F}" name="Tabla_Lavamanos" displayName="Tabla_Lavamanos" ref="E47:I48" totalsRowShown="0" headerRowDxfId="156" dataDxfId="154" headerRowBorderDxfId="155" tableBorderDxfId="153" totalsRowBorderDxfId="152">
  <tableColumns count="5">
    <tableColumn id="1" xr3:uid="{A2F06C04-0C2D-4650-A870-CC63FB64EA77}" name="Cantidad de lavamanos infantiles requeridos" dataDxfId="151">
      <calculatedColumnFormula>IFERROR(ROUNDUP($D$39/20,0)," ")</calculatedColumnFormula>
    </tableColumn>
    <tableColumn id="2" xr3:uid="{6BF87A49-5230-4C59-8C9A-536ED0D4E698}" name="Cantidad de lavamanos infantiles encontrados" dataDxfId="150"/>
    <tableColumn id="3" xr3:uid="{6C3F04D0-0CA9-4093-800E-44875F368149}" name="Cantidad de lavamanos infantiles faltantes" dataDxfId="149">
      <calculatedColumnFormula>IFERROR(IF((Tabla_Lavamanos[[#This Row],[Cantidad de lavamanos infantiles requeridos]]-Tabla_Lavamanos[[#This Row],[Cantidad de lavamanos infantiles encontrados]])&lt;=0," ",Tabla_Lavamanos[[#This Row],[Cantidad de lavamanos infantiles requeridos]]-Tabla_Lavamanos[[#This Row],[Cantidad de lavamanos infantiles encontrados]])," ")</calculatedColumnFormula>
    </tableColumn>
    <tableColumn id="4" xr3:uid="{B2C08923-0F32-4ACA-87C5-AD9A16800523}" name="Cumple - No cumple - No aplica" dataDxfId="148">
      <calculatedColumnFormula>IF(OR(ISBLANK(Tabla_Lavamanos[[#This Row],[Cantidad de lavamanos infantiles requeridos]]),ISBLANK(Tabla_Lavamanos[[#This Row],[Cantidad de lavamanos infantiles encontrados]])),"No aplica",IF(Tabla_Lavamanos[[#This Row],[Cantidad de lavamanos infantiles encontrados]]&gt;=Tabla_Lavamanos[[#This Row],[Cantidad de lavamanos infantiles requeridos]],"Cumple","No cumple"))</calculatedColumnFormula>
    </tableColumn>
    <tableColumn id="5" xr3:uid="{3023B7B7-7F11-4F44-9E82-BEAE9A26ACD3}" name="observaciones" dataDxfId="147"/>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FC14E21B-7218-43A4-B680-AA4D7C4333C0}" name="Tabla_Lavamanos117" displayName="Tabla_Lavamanos117" ref="E52:I53" totalsRowShown="0" headerRowDxfId="146" dataDxfId="144" headerRowBorderDxfId="145" tableBorderDxfId="143" totalsRowBorderDxfId="142">
  <tableColumns count="5">
    <tableColumn id="1" xr3:uid="{E51918B5-5B4A-482B-A163-9E8CBE53B2C2}" name="Cantidad duchas tipo teléfono requeridas" dataDxfId="141">
      <calculatedColumnFormula>IFERROR(ROUNDUP($D$39/$D$39,0)," ")</calculatedColumnFormula>
    </tableColumn>
    <tableColumn id="2" xr3:uid="{48C43682-6387-4C63-BD3A-533CBE8CA628}" name="Cantidad de duchas tipo teléfono encontradas" dataDxfId="140"/>
    <tableColumn id="3" xr3:uid="{800BE626-E998-495E-B0C8-4506DEAB3DDE}" name="Cantidad de duchas tipo teléfono faltantes" dataDxfId="139">
      <calculatedColumnFormula>IFERROR(IF((Tabla_Lavamanos117[[#This Row],[Cantidad duchas tipo teléfono requeridas]]-Tabla_Lavamanos117[[#This Row],[Cantidad de duchas tipo teléfono encontradas]])&lt;=0," ",Tabla_Lavamanos117[[#This Row],[Cantidad duchas tipo teléfono requeridas]]-Tabla_Lavamanos117[[#This Row],[Cantidad de duchas tipo teléfono encontradas]])," ")</calculatedColumnFormula>
    </tableColumn>
    <tableColumn id="4" xr3:uid="{12C96924-DCAA-48D8-9654-57208A426919}" name="Cumple - No cumple - No aplica" dataDxfId="138">
      <calculatedColumnFormula>IF(OR(ISBLANK(Tabla_Lavamanos117[[#This Row],[Cantidad duchas tipo teléfono requeridas]]),ISBLANK(Tabla_Lavamanos117[[#This Row],[Cantidad de duchas tipo teléfono encontradas]])),"No aplica",IF(Tabla_Lavamanos117[[#This Row],[Cantidad de duchas tipo teléfono encontradas]]&gt;=Tabla_Lavamanos117[[#This Row],[Cantidad duchas tipo teléfono requeridas]],"Cumple","No cumple"))</calculatedColumnFormula>
    </tableColumn>
    <tableColumn id="5" xr3:uid="{25F6A19C-834F-409A-9976-AF8D7953C08D}" name="observaciones" dataDxfId="137"/>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52" dataDxfId="451">
  <autoFilter ref="F84:F85" xr:uid="{00000000-0009-0000-0100-00000C000000}"/>
  <tableColumns count="1">
    <tableColumn id="1" xr3:uid="{00000000-0010-0000-0B00-000001000000}" name="POB_ADOPCIONES" dataDxfId="45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49" dataDxfId="448">
  <autoFilter ref="H102:H106" xr:uid="{00000000-0009-0000-0100-00000D000000}"/>
  <tableColumns count="1">
    <tableColumn id="1" xr3:uid="{00000000-0010-0000-0C00-000001000000}" name="MOD_PRIMERA_INFANCIA" dataDxfId="447"/>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46" dataDxfId="445">
  <autoFilter ref="J95:J101" xr:uid="{00000000-0009-0000-0100-00000E000000}"/>
  <tableColumns count="1">
    <tableColumn id="1" xr3:uid="{00000000-0010-0000-0D00-000001000000}" name="SERV_INSTITUCIONAL" dataDxfId="44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43" dataDxfId="442">
  <autoFilter ref="J103:J106" xr:uid="{00000000-0009-0000-0100-00000F000000}"/>
  <tableColumns count="1">
    <tableColumn id="1" xr3:uid="{00000000-0010-0000-0E00-000001000000}" name="SERV_COMUNITARIA" dataDxfId="44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40" dataDxfId="439">
  <autoFilter ref="J108:J111" xr:uid="{00000000-0009-0000-0100-000010000000}"/>
  <tableColumns count="1">
    <tableColumn id="1" xr3:uid="{00000000-0010-0000-0F00-000001000000}" name="SERV_FAMILIAR" dataDxfId="438"/>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37" dataDxfId="436">
  <autoFilter ref="J113:J114" xr:uid="{00000000-0009-0000-0100-000011000000}"/>
  <tableColumns count="1">
    <tableColumn id="1" xr3:uid="{00000000-0010-0000-1000-000001000000}" name="SERV_PROPIA_E_INTERCULTURAL" dataDxfId="43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34" dataDxfId="433">
  <autoFilter ref="H116:H117" xr:uid="{00000000-0009-0000-0100-000012000000}"/>
  <tableColumns count="1">
    <tableColumn id="1" xr3:uid="{00000000-0010-0000-1100-000001000000}" name="MOD_INFANCIA" dataDxfId="43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431" dataDxfId="430">
  <autoFilter ref="J117:J121" xr:uid="{00000000-0009-0000-0100-000013000000}"/>
  <tableColumns count="1">
    <tableColumn id="1" xr3:uid="{00000000-0010-0000-1200-000001000000}" name="SERV_ATRAPASUEÑOS" dataDxfId="42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82" dataDxfId="481">
  <autoFilter ref="D117:D123" xr:uid="{00000000-0009-0000-0100-000002000000}"/>
  <tableColumns count="1">
    <tableColumn id="1" xr3:uid="{00000000-0010-0000-0100-000001000000}" name="DIR_PROMOCIÓN_Y_PREVENCION" dataDxfId="48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428" dataDxfId="427">
  <autoFilter ref="H130:H133" xr:uid="{00000000-0009-0000-0100-000014000000}"/>
  <tableColumns count="1">
    <tableColumn id="1" xr3:uid="{00000000-0010-0000-1300-000001000000}" name="MOD_NUTRICION" dataDxfId="426"/>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425" dataDxfId="424">
  <autoFilter ref="J128:J129" xr:uid="{00000000-0009-0000-0100-000015000000}"/>
  <tableColumns count="1">
    <tableColumn id="1" xr3:uid="{00000000-0010-0000-1400-000001000000}" name="SERV_CENTROS_DE_RECUPERACION_INSTITUCIONAL" dataDxfId="42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422" dataDxfId="421">
  <autoFilter ref="H144:H147" xr:uid="{00000000-0009-0000-0100-000016000000}"/>
  <tableColumns count="1">
    <tableColumn id="1" xr3:uid="{00000000-0010-0000-1500-000001000000}" name="MOD_FAMILIAS_Y_COMUNIDADES" dataDxfId="420"/>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419" dataDxfId="418">
  <autoFilter ref="H10:H14" xr:uid="{00000000-0009-0000-0100-000017000000}"/>
  <tableColumns count="1">
    <tableColumn id="1" xr3:uid="{00000000-0010-0000-1600-000001000000}" name="MOD_RESTABLECIMIENTO_DE_DERECHOS" dataDxfId="417"/>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416" dataDxfId="415">
  <autoFilter ref="J2:J6" xr:uid="{00000000-0009-0000-0100-000018000000}"/>
  <tableColumns count="1">
    <tableColumn id="1" xr3:uid="{00000000-0010-0000-1700-000001000000}" name="SERV_PRIVATIVAS_DE_LA_LIBERTAD" dataDxfId="41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413" dataDxfId="412">
  <autoFilter ref="J8:J11" xr:uid="{00000000-0009-0000-0100-000019000000}"/>
  <tableColumns count="1">
    <tableColumn id="1" xr3:uid="{00000000-0010-0000-1800-000001000000}" name="SERV_NO_PRIVATIVAS_DE_LA_LIBERTAD" dataDxfId="41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410" dataDxfId="409">
  <autoFilter ref="J13:J18" xr:uid="{00000000-0009-0000-0100-00001A000000}"/>
  <tableColumns count="1">
    <tableColumn id="1" xr3:uid="{00000000-0010-0000-1900-000001000000}" name="SERV_COMPLEMENTARIAS_Y_DE_RESTABLECIMIENTO_EN_ADMINISTRACION_DE_JUSTICIA" dataDxfId="40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407" dataDxfId="406">
  <autoFilter ref="J20:J22" xr:uid="{00000000-0009-0000-0100-00001B000000}"/>
  <tableColumns count="1">
    <tableColumn id="1" xr3:uid="{00000000-0010-0000-1A00-000001000000}" name="SERV_PROGRAMA_DE_INCLUSION_SOCIAL" dataDxfId="405"/>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404" dataDxfId="403">
  <autoFilter ref="H32:H37" xr:uid="{00000000-0009-0000-0100-00001C000000}"/>
  <tableColumns count="1">
    <tableColumn id="1" xr3:uid="{00000000-0010-0000-1B00-000001000000}" name="MOD_SISTEMA_DE_RESPONSABILIDAD_PENAL_ADOLESCENTES" dataDxfId="40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401" dataDxfId="400">
  <autoFilter ref="J25:J26" xr:uid="{00000000-0009-0000-0100-00001D000000}"/>
  <tableColumns count="1">
    <tableColumn id="1" xr3:uid="{00000000-0010-0000-1C00-000001000000}" name="SERV_CENTRO_DE_EMERGENCIA" dataDxfId="39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79" dataDxfId="478">
  <autoFilter ref="D22:D25" xr:uid="{00000000-0009-0000-0100-000003000000}"/>
  <tableColumns count="1">
    <tableColumn id="1" xr3:uid="{00000000-0010-0000-0200-000001000000}" name="DIR_PROTECCION" dataDxfId="477"/>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98" dataDxfId="397">
  <autoFilter ref="J28:J36" xr:uid="{00000000-0009-0000-0100-00001E000000}"/>
  <tableColumns count="1">
    <tableColumn id="1" xr3:uid="{00000000-0010-0000-1D00-000001000000}" name="SERV_SERVICIO_DE_APOYO_Y_FORTALECIMIENTO_A_LA_FAMILIA" dataDxfId="396"/>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95" dataDxfId="394">
  <autoFilter ref="J38:J43" xr:uid="{00000000-0009-0000-0100-00001F000000}"/>
  <tableColumns count="1">
    <tableColumn id="1" xr3:uid="{00000000-0010-0000-1E00-000001000000}" name="SERV_ACOGIMIENTO_FAMILIAR" dataDxfId="39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92" dataDxfId="391">
  <autoFilter ref="J45:J58" xr:uid="{00000000-0009-0000-0100-000020000000}"/>
  <tableColumns count="1">
    <tableColumn id="1" xr3:uid="{00000000-0010-0000-1F00-000001000000}" name="SERV_ACOGIMIENTO_RESIDENCIAL" dataDxfId="390"/>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89" dataDxfId="388">
  <autoFilter ref="J60:J61" xr:uid="{00000000-0009-0000-0100-000021000000}"/>
  <tableColumns count="1">
    <tableColumn id="1" xr3:uid="{00000000-0010-0000-2000-000001000000}" name="SERV_ESTRATEGIA_UNIDADES_MOVILES" dataDxfId="387"/>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86" dataDxfId="385">
  <autoFilter ref="H119:H120" xr:uid="{00000000-0009-0000-0100-00002B000000}"/>
  <tableColumns count="1">
    <tableColumn id="1" xr3:uid="{00000000-0010-0000-2100-000001000000}" name="MOD_ADOLESCENCIA" dataDxfId="384"/>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83" dataDxfId="382">
  <autoFilter ref="H122:H123" xr:uid="{00000000-0009-0000-0100-00002C000000}"/>
  <tableColumns count="1">
    <tableColumn id="1" xr3:uid="{00000000-0010-0000-2200-000001000000}" name="MOD_JUVENTUD" dataDxfId="381"/>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80" dataDxfId="379">
  <autoFilter ref="J142:J143" xr:uid="{00000000-0009-0000-0100-00002D000000}"/>
  <tableColumns count="1">
    <tableColumn id="1" xr3:uid="{00000000-0010-0000-2300-000001000000}" name="SERV_SOMOS_FAMILIA_SOMOS_COMUNIDAD" dataDxfId="37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77" dataDxfId="376">
  <autoFilter ref="H84:H85" xr:uid="{00000000-0009-0000-0100-00002E000000}"/>
  <tableColumns count="1">
    <tableColumn id="1" xr3:uid="{00000000-0010-0000-2400-000001000000}" name="MOD_ADOPCIONES" dataDxfId="375"/>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74" dataDxfId="373">
  <autoFilter ref="J84:J85" xr:uid="{00000000-0009-0000-0100-00002F000000}"/>
  <tableColumns count="1">
    <tableColumn id="1" xr3:uid="{00000000-0010-0000-2500-000001000000}" name="SERV_ADOPCIONES" dataDxfId="372"/>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71" dataDxfId="370">
  <autoFilter ref="J131:J132" xr:uid="{00000000-0009-0000-0100-000022000000}"/>
  <tableColumns count="1">
    <tableColumn id="1" xr3:uid="{00000000-0010-0000-2600-000001000000}" name="SERV_1000_DÍAS_PARA_CAMBIAR_EL_MUNDO" dataDxfId="36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76" dataDxfId="475">
  <autoFilter ref="F104:F105" xr:uid="{00000000-0009-0000-0100-000004000000}"/>
  <tableColumns count="1">
    <tableColumn id="1" xr3:uid="{00000000-0010-0000-0300-000001000000}" name="POB_PRIMERA_INFANCIA" dataDxfId="474"/>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68" dataDxfId="367">
  <autoFilter ref="J134:J135" xr:uid="{00000000-0009-0000-0100-000023000000}"/>
  <tableColumns count="1">
    <tableColumn id="1" xr3:uid="{00000000-0010-0000-2700-000001000000}" name="SERV_SERVICIOS_DE_UNIDADES_DE_BUSQUEDA_ACTIVA" dataDxfId="366"/>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65" dataDxfId="364">
  <autoFilter ref="J145:J146" xr:uid="{00000000-0009-0000-0100-000024000000}"/>
  <tableColumns count="1">
    <tableColumn id="1" xr3:uid="{00000000-0010-0000-2800-000001000000}" name="SERV_SOMOS_FAMILIA_CONECTADAS" dataDxfId="363"/>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62" dataDxfId="361">
  <autoFilter ref="J148:J149" xr:uid="{00000000-0009-0000-0100-000025000000}"/>
  <tableColumns count="1">
    <tableColumn id="1" xr3:uid="{00000000-0010-0000-2900-000001000000}" name="SERV_ACOMPAÑAMIENTO_INTERCULTURAL_ETNICA_Y_CAMPESINA_TEJIENDO_INTERCULTURALIDAD" dataDxfId="360"/>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59" dataDxfId="358" tableBorderDxfId="357">
  <autoFilter ref="D171:D172" xr:uid="{00000000-0009-0000-0100-000026000000}"/>
  <tableColumns count="1">
    <tableColumn id="1" xr3:uid="{00000000-0010-0000-2A00-000001000000}" name="AMAZONAS." dataDxfId="356"/>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55" dataDxfId="354" tableBorderDxfId="353">
  <autoFilter ref="E171:E189" xr:uid="{00000000-0009-0000-0100-000027000000}"/>
  <tableColumns count="1">
    <tableColumn id="1" xr3:uid="{00000000-0010-0000-2B00-000001000000}" name="ANTIOQUIA." dataDxfId="35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51" dataDxfId="350" tableBorderDxfId="349">
  <autoFilter ref="F171:F174" xr:uid="{00000000-0009-0000-0100-000028000000}"/>
  <tableColumns count="1">
    <tableColumn id="1" xr3:uid="{00000000-0010-0000-2C00-000001000000}" name="ARAUCA." dataDxfId="348"/>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47" dataDxfId="346" tableBorderDxfId="345">
  <autoFilter ref="G171:G178" xr:uid="{00000000-0009-0000-0100-000029000000}"/>
  <tableColumns count="1">
    <tableColumn id="1" xr3:uid="{00000000-0010-0000-2D00-000001000000}" name="ATLANTICO." dataDxfId="34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43" dataDxfId="342" tableBorderDxfId="341">
  <autoFilter ref="H171:H189" xr:uid="{00000000-0009-0000-0100-00002A000000}"/>
  <tableColumns count="1">
    <tableColumn id="1" xr3:uid="{00000000-0010-0000-2E00-000001000000}" name="BOGOTA." dataDxfId="340"/>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39" dataDxfId="338" tableBorderDxfId="337">
  <autoFilter ref="I171:I179" xr:uid="{00000000-0009-0000-0100-000030000000}"/>
  <tableColumns count="1">
    <tableColumn id="1" xr3:uid="{00000000-0010-0000-2F00-000001000000}" name="BOLIVAR." dataDxfId="336"/>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35" dataDxfId="334" tableBorderDxfId="333">
  <autoFilter ref="J171:J183" xr:uid="{00000000-0009-0000-0100-000031000000}"/>
  <tableColumns count="1">
    <tableColumn id="1" xr3:uid="{00000000-0010-0000-3000-000001000000}" name="BOYACA." dataDxfId="33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73" dataDxfId="472">
  <autoFilter ref="F116:F117" xr:uid="{00000000-0009-0000-0100-000005000000}"/>
  <tableColumns count="1">
    <tableColumn id="1" xr3:uid="{00000000-0010-0000-0400-000001000000}" name="POB_INFANCIA" dataDxfId="471"/>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331" dataDxfId="330" tableBorderDxfId="329">
  <autoFilter ref="K171:K178" xr:uid="{00000000-0009-0000-0100-000032000000}"/>
  <tableColumns count="1">
    <tableColumn id="1" xr3:uid="{00000000-0010-0000-3100-000001000000}" name="CALDAS." dataDxfId="328"/>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327" dataDxfId="326" tableBorderDxfId="325">
  <autoFilter ref="L171:L175" xr:uid="{00000000-0009-0000-0100-000033000000}"/>
  <tableColumns count="1">
    <tableColumn id="1" xr3:uid="{00000000-0010-0000-3200-000001000000}" name="CAQUETA." dataDxfId="324"/>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323" dataDxfId="322" tableBorderDxfId="321">
  <autoFilter ref="M171:M174" xr:uid="{00000000-0009-0000-0100-000034000000}"/>
  <tableColumns count="1">
    <tableColumn id="1" xr3:uid="{00000000-0010-0000-3300-000001000000}" name="CASANARE." dataDxfId="320"/>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319" dataDxfId="318" tableBorderDxfId="317">
  <autoFilter ref="N171:N178" xr:uid="{00000000-0009-0000-0100-000035000000}"/>
  <tableColumns count="1">
    <tableColumn id="1" xr3:uid="{00000000-0010-0000-3400-000001000000}" name="CAUCA." dataDxfId="316"/>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315" dataDxfId="314" tableBorderDxfId="313">
  <autoFilter ref="O171:O176" xr:uid="{00000000-0009-0000-0100-000036000000}"/>
  <tableColumns count="1">
    <tableColumn id="1" xr3:uid="{00000000-0010-0000-3500-000001000000}" name="CESAR." dataDxfId="312"/>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311" dataDxfId="310" tableBorderDxfId="309">
  <autoFilter ref="P171:P177" xr:uid="{00000000-0009-0000-0100-000037000000}"/>
  <tableColumns count="1">
    <tableColumn id="1" xr3:uid="{00000000-0010-0000-3600-000001000000}" name="CHOCO." dataDxfId="308"/>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307" dataDxfId="306" tableBorderDxfId="305">
  <autoFilter ref="Q171:Q179" xr:uid="{00000000-0009-0000-0100-000038000000}"/>
  <tableColumns count="1">
    <tableColumn id="1" xr3:uid="{00000000-0010-0000-3700-000001000000}" name="CORDOBA." dataDxfId="304"/>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303" dataDxfId="302" tableBorderDxfId="301">
  <autoFilter ref="R171:R185" xr:uid="{00000000-0009-0000-0100-000039000000}"/>
  <tableColumns count="1">
    <tableColumn id="1" xr3:uid="{00000000-0010-0000-3800-000001000000}" name="CUNDINAMARCA." dataDxfId="300"/>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99" dataDxfId="298" tableBorderDxfId="297">
  <autoFilter ref="S171:S172" xr:uid="{00000000-0009-0000-0100-00003A000000}"/>
  <tableColumns count="1">
    <tableColumn id="1" xr3:uid="{00000000-0010-0000-3900-000001000000}" name="GUAINIA." dataDxfId="296"/>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95" dataDxfId="294" tableBorderDxfId="293">
  <autoFilter ref="T171:T178" xr:uid="{00000000-0009-0000-0100-00003B000000}"/>
  <tableColumns count="1">
    <tableColumn id="1" xr3:uid="{00000000-0010-0000-3A00-000001000000}" name="LA_GUAJIRA." dataDxfId="29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70" dataDxfId="469">
  <autoFilter ref="F119:F120" xr:uid="{00000000-0009-0000-0100-000006000000}"/>
  <tableColumns count="1">
    <tableColumn id="1" xr3:uid="{00000000-0010-0000-0500-000001000000}" name="POB_ADOLESCENCIA" dataDxfId="468"/>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91" dataDxfId="290" tableBorderDxfId="289">
  <autoFilter ref="U171:U172" xr:uid="{00000000-0009-0000-0100-00003C000000}"/>
  <tableColumns count="1">
    <tableColumn id="1" xr3:uid="{00000000-0010-0000-3B00-000001000000}" name="GUAVIARE." dataDxfId="288"/>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87" dataDxfId="286" tableBorderDxfId="285">
  <autoFilter ref="V171:V176" xr:uid="{00000000-0009-0000-0100-00003D000000}"/>
  <tableColumns count="1">
    <tableColumn id="1" xr3:uid="{00000000-0010-0000-3C00-000001000000}" name="HUILA." dataDxfId="284"/>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83" dataDxfId="282" tableBorderDxfId="281">
  <autoFilter ref="W171:W179" xr:uid="{00000000-0009-0000-0100-00003E000000}"/>
  <tableColumns count="1">
    <tableColumn id="1" xr3:uid="{00000000-0010-0000-3D00-000001000000}" name="MAGDALENA." dataDxfId="280"/>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79" dataDxfId="278" tableBorderDxfId="277">
  <autoFilter ref="X171:X176" xr:uid="{00000000-0009-0000-0100-00003F000000}"/>
  <tableColumns count="1">
    <tableColumn id="1" xr3:uid="{00000000-0010-0000-3E00-000001000000}" name="META." dataDxfId="276"/>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75" dataDxfId="274" tableBorderDxfId="273">
  <autoFilter ref="Y171:Y179" xr:uid="{00000000-0009-0000-0100-000040000000}"/>
  <tableColumns count="1">
    <tableColumn id="1" xr3:uid="{00000000-0010-0000-3F00-000001000000}" name="NARIÑO." dataDxfId="272"/>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71" dataDxfId="270" tableBorderDxfId="269">
  <autoFilter ref="Z171:Z177" xr:uid="{00000000-0009-0000-0100-000041000000}"/>
  <tableColumns count="1">
    <tableColumn id="1" xr3:uid="{00000000-0010-0000-4000-000001000000}" name="NORTE_DE_SANTANDER." dataDxfId="268"/>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67" dataDxfId="266" tableBorderDxfId="265">
  <autoFilter ref="AA171:AA175" xr:uid="{00000000-0009-0000-0100-000042000000}"/>
  <tableColumns count="1">
    <tableColumn id="1" xr3:uid="{00000000-0010-0000-4100-000001000000}" name="PUTUMAYO." dataDxfId="264"/>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63" dataDxfId="262" tableBorderDxfId="261">
  <autoFilter ref="AB171:AB174" xr:uid="{00000000-0009-0000-0100-000043000000}"/>
  <tableColumns count="1">
    <tableColumn id="1" xr3:uid="{00000000-0010-0000-4200-000001000000}" name="QUINDIO." dataDxfId="260"/>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59" dataDxfId="258" tableBorderDxfId="257">
  <autoFilter ref="AC171:AC176" xr:uid="{00000000-0009-0000-0100-000044000000}"/>
  <tableColumns count="1">
    <tableColumn id="1" xr3:uid="{00000000-0010-0000-4300-000001000000}" name="RISARALDA." dataDxfId="256"/>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55" dataDxfId="254" tableBorderDxfId="253">
  <autoFilter ref="AD171:AD173" xr:uid="{00000000-0009-0000-0100-000045000000}"/>
  <tableColumns count="1">
    <tableColumn id="1" xr3:uid="{00000000-0010-0000-4400-000001000000}" name="SAN_ANDRES." dataDxfId="25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67" dataDxfId="466">
  <autoFilter ref="F122:F123" xr:uid="{00000000-0009-0000-0100-000007000000}"/>
  <tableColumns count="1">
    <tableColumn id="1" xr3:uid="{00000000-0010-0000-0600-000001000000}" name="POB_JUVENTUD" dataDxfId="465"/>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51" dataDxfId="250" tableBorderDxfId="249">
  <autoFilter ref="AE171:AE182" xr:uid="{00000000-0009-0000-0100-000046000000}"/>
  <tableColumns count="1">
    <tableColumn id="1" xr3:uid="{00000000-0010-0000-4500-000001000000}" name="SANTANDER." dataDxfId="248"/>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47" dataDxfId="246" tableBorderDxfId="245">
  <autoFilter ref="AF171:AF175" xr:uid="{00000000-0009-0000-0100-000047000000}"/>
  <tableColumns count="1">
    <tableColumn id="1" xr3:uid="{00000000-0010-0000-4600-000001000000}" name="SUCRE." dataDxfId="244"/>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43" dataDxfId="242" tableBorderDxfId="241">
  <autoFilter ref="AG171:AG181" xr:uid="{00000000-0009-0000-0100-000048000000}"/>
  <tableColumns count="1">
    <tableColumn id="1" xr3:uid="{00000000-0010-0000-4700-000001000000}" name="TOLIMA." dataDxfId="240"/>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39" dataDxfId="238" tableBorderDxfId="237">
  <autoFilter ref="AH171:AH186" xr:uid="{00000000-0009-0000-0100-000049000000}"/>
  <tableColumns count="1">
    <tableColumn id="1" xr3:uid="{00000000-0010-0000-4800-000001000000}" name="VALLE_DEL_CAUCA." dataDxfId="236"/>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35" dataDxfId="234" tableBorderDxfId="233">
  <autoFilter ref="AI171:AI172" xr:uid="{00000000-0009-0000-0100-00004A000000}"/>
  <tableColumns count="1">
    <tableColumn id="1" xr3:uid="{00000000-0010-0000-4900-000001000000}" name="VAUPES." dataDxfId="232"/>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231" dataDxfId="230" tableBorderDxfId="229">
  <autoFilter ref="AJ171:AJ172" xr:uid="{00000000-0009-0000-0100-00004B000000}"/>
  <tableColumns count="1">
    <tableColumn id="1" xr3:uid="{00000000-0010-0000-4A00-000001000000}" name="VICHADA." dataDxfId="228"/>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227">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226">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225">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224">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64" dataDxfId="463">
  <autoFilter ref="F130:F131" xr:uid="{00000000-0009-0000-0100-000008000000}"/>
  <tableColumns count="1">
    <tableColumn id="1" xr3:uid="{00000000-0010-0000-0700-000001000000}" name="POB_NUTRICION" dataDxfId="462"/>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223">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222">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221">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220">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219">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218">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217">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216">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215">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214">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61" dataDxfId="460">
  <autoFilter ref="F145:F146" xr:uid="{00000000-0009-0000-0100-000009000000}"/>
  <tableColumns count="1">
    <tableColumn id="1" xr3:uid="{00000000-0010-0000-0800-000001000000}" name="POB_FAMILIAS_Y_COMUNIDADES" dataDxfId="459"/>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213">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212">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211">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210">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209">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208">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207">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206">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205">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204">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6" dT="2026-01-06T14:26:23.08" personId="{E6234548-17DD-4B6E-B112-1882461C5619}" id="{6FE4C6A7-19E7-4D2A-81DE-5B0BE1E0785A}">
    <text>Carlitos.  Eliminé la frase que decia exactamente como aparece en la licencia de funcionamiento tanto en este como en los siguientes items. Teniendo en cuenta que para Primera Infancia no se tiene licencia.</text>
  </threadedComment>
</ThreadedComments>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1.vml"/><Relationship Id="rId1" Type="http://schemas.openxmlformats.org/officeDocument/2006/relationships/printerSettings" Target="../printerSettings/printerSettings11.bin"/><Relationship Id="rId6" Type="http://schemas.openxmlformats.org/officeDocument/2006/relationships/table" Target="../tables/table117.xml"/><Relationship Id="rId5" Type="http://schemas.openxmlformats.org/officeDocument/2006/relationships/table" Target="../tables/table116.xml"/><Relationship Id="rId4" Type="http://schemas.openxmlformats.org/officeDocument/2006/relationships/table" Target="../tables/table11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30" zoomScale="85" zoomScaleNormal="85" workbookViewId="0">
      <selection activeCell="D155" sqref="D155"/>
    </sheetView>
  </sheetViews>
  <sheetFormatPr baseColWidth="10" defaultColWidth="11.42578125" defaultRowHeight="11.25"/>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855468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c r="J2" s="3" t="s">
        <v>0</v>
      </c>
    </row>
    <row r="3" spans="6:13">
      <c r="J3" s="4" t="s">
        <v>1</v>
      </c>
    </row>
    <row r="4" spans="6:13">
      <c r="J4" s="4" t="s">
        <v>2</v>
      </c>
    </row>
    <row r="5" spans="6:13">
      <c r="J5" s="4" t="s">
        <v>3</v>
      </c>
    </row>
    <row r="6" spans="6:13">
      <c r="J6" s="4" t="s">
        <v>4</v>
      </c>
    </row>
    <row r="7" spans="6:13">
      <c r="J7" s="4"/>
    </row>
    <row r="8" spans="6:13">
      <c r="J8" s="3" t="s">
        <v>5</v>
      </c>
      <c r="M8" s="4"/>
    </row>
    <row r="9" spans="6:13">
      <c r="J9" s="4" t="s">
        <v>6</v>
      </c>
    </row>
    <row r="10" spans="6:13">
      <c r="F10" s="3" t="s">
        <v>7</v>
      </c>
      <c r="H10" s="3" t="s">
        <v>8</v>
      </c>
      <c r="J10" s="4" t="s">
        <v>9</v>
      </c>
    </row>
    <row r="11" spans="6:13">
      <c r="F11" s="5" t="s">
        <v>10</v>
      </c>
      <c r="H11" s="4" t="s">
        <v>11</v>
      </c>
      <c r="J11" s="4" t="s">
        <v>12</v>
      </c>
      <c r="M11" s="4"/>
    </row>
    <row r="12" spans="6:13">
      <c r="F12" s="5" t="s">
        <v>13</v>
      </c>
      <c r="H12" s="4" t="s">
        <v>14</v>
      </c>
    </row>
    <row r="13" spans="6:13">
      <c r="F13" s="5" t="s">
        <v>15</v>
      </c>
      <c r="H13" s="5" t="s">
        <v>16</v>
      </c>
      <c r="J13" s="3" t="s">
        <v>17</v>
      </c>
    </row>
    <row r="14" spans="6:13">
      <c r="H14" s="4" t="s">
        <v>18</v>
      </c>
      <c r="J14" s="5" t="s">
        <v>19</v>
      </c>
    </row>
    <row r="15" spans="6:13">
      <c r="J15" s="5" t="s">
        <v>20</v>
      </c>
    </row>
    <row r="16" spans="6:13">
      <c r="J16" s="5" t="s">
        <v>21</v>
      </c>
    </row>
    <row r="17" spans="2:20">
      <c r="J17" s="5" t="s">
        <v>22</v>
      </c>
    </row>
    <row r="18" spans="2:20">
      <c r="C18" s="4"/>
      <c r="E18" s="4"/>
      <c r="G18" s="3"/>
      <c r="H18" s="4"/>
      <c r="J18" s="5" t="s">
        <v>23</v>
      </c>
      <c r="T18" s="4"/>
    </row>
    <row r="19" spans="2:20">
      <c r="C19" s="4"/>
      <c r="E19" s="4"/>
      <c r="G19" s="4"/>
      <c r="H19" s="3" t="s">
        <v>8</v>
      </c>
      <c r="J19" s="4"/>
      <c r="T19" s="4"/>
    </row>
    <row r="20" spans="2:20">
      <c r="C20" s="4"/>
      <c r="E20" s="4"/>
      <c r="G20" s="4"/>
      <c r="H20" s="4" t="s">
        <v>24</v>
      </c>
      <c r="J20" s="3" t="s">
        <v>25</v>
      </c>
      <c r="T20" s="4"/>
    </row>
    <row r="21" spans="2:20">
      <c r="B21" s="4"/>
      <c r="C21" s="4"/>
      <c r="E21" s="4"/>
      <c r="G21" s="4"/>
      <c r="H21" s="4" t="s">
        <v>26</v>
      </c>
      <c r="J21" s="4" t="s">
        <v>27</v>
      </c>
      <c r="T21" s="4"/>
    </row>
    <row r="22" spans="2:20">
      <c r="B22" s="4"/>
      <c r="C22" s="4"/>
      <c r="D22" s="3" t="s">
        <v>28</v>
      </c>
      <c r="E22" s="4"/>
      <c r="G22" s="4"/>
      <c r="H22" s="5" t="s">
        <v>29</v>
      </c>
      <c r="J22" s="4" t="s">
        <v>30</v>
      </c>
      <c r="T22" s="4"/>
    </row>
    <row r="23" spans="2:20">
      <c r="B23" s="4"/>
      <c r="C23" s="4"/>
      <c r="D23" s="4" t="s">
        <v>31</v>
      </c>
      <c r="E23" s="4"/>
      <c r="G23" s="4"/>
      <c r="H23" s="4" t="s">
        <v>32</v>
      </c>
      <c r="T23" s="4"/>
    </row>
    <row r="24" spans="2:20">
      <c r="B24" s="4"/>
      <c r="C24" s="4"/>
      <c r="D24" s="4" t="s">
        <v>33</v>
      </c>
      <c r="E24" s="4"/>
      <c r="G24" s="4"/>
      <c r="H24" s="4"/>
      <c r="T24" s="4"/>
    </row>
    <row r="25" spans="2:20">
      <c r="B25" s="4"/>
      <c r="C25" s="4"/>
      <c r="D25" s="4" t="s">
        <v>34</v>
      </c>
      <c r="E25" s="4"/>
      <c r="G25" s="4"/>
      <c r="J25" s="3" t="s">
        <v>35</v>
      </c>
      <c r="T25" s="4"/>
    </row>
    <row r="26" spans="2:20">
      <c r="B26" s="4"/>
      <c r="C26" s="4"/>
      <c r="D26" s="4"/>
      <c r="E26" s="4"/>
      <c r="G26" s="3"/>
      <c r="J26" s="4" t="s">
        <v>36</v>
      </c>
      <c r="T26" s="4"/>
    </row>
    <row r="27" spans="2:20">
      <c r="B27" s="4"/>
      <c r="C27" s="4"/>
      <c r="D27" s="4"/>
      <c r="E27" s="4"/>
      <c r="G27" s="3"/>
      <c r="T27" s="4"/>
    </row>
    <row r="28" spans="2:20">
      <c r="B28" s="4"/>
      <c r="C28" s="4"/>
      <c r="D28" s="4"/>
      <c r="E28" s="4"/>
      <c r="G28" s="3"/>
      <c r="J28" s="3" t="s">
        <v>37</v>
      </c>
      <c r="M28" s="4"/>
      <c r="T28" s="4"/>
    </row>
    <row r="29" spans="2:20">
      <c r="B29" s="4"/>
      <c r="C29" s="4"/>
      <c r="D29" s="4"/>
      <c r="E29" s="4"/>
      <c r="G29" s="3"/>
      <c r="J29" s="4" t="s">
        <v>38</v>
      </c>
      <c r="M29" s="4"/>
      <c r="T29" s="4"/>
    </row>
    <row r="30" spans="2:20">
      <c r="B30" s="4"/>
      <c r="C30" s="4"/>
      <c r="D30" s="4"/>
      <c r="E30" s="4"/>
      <c r="G30" s="3"/>
      <c r="J30" s="4" t="s">
        <v>39</v>
      </c>
      <c r="M30" s="4"/>
      <c r="T30" s="4"/>
    </row>
    <row r="31" spans="2:20">
      <c r="B31" s="4"/>
      <c r="C31" s="4"/>
      <c r="D31" s="4"/>
      <c r="E31" s="4"/>
      <c r="G31" s="3"/>
      <c r="J31" s="4" t="s">
        <v>40</v>
      </c>
      <c r="M31" s="4"/>
      <c r="T31" s="4"/>
    </row>
    <row r="32" spans="2:20">
      <c r="B32" s="4"/>
      <c r="C32" s="4"/>
      <c r="D32" s="4"/>
      <c r="E32" s="4"/>
      <c r="G32" s="3"/>
      <c r="H32" s="3" t="s">
        <v>41</v>
      </c>
      <c r="J32" s="4" t="s">
        <v>42</v>
      </c>
      <c r="M32" s="4"/>
      <c r="T32" s="4"/>
    </row>
    <row r="33" spans="2:20">
      <c r="B33" s="4"/>
      <c r="C33" s="4"/>
      <c r="D33" s="4"/>
      <c r="E33" s="4"/>
      <c r="G33" s="3"/>
      <c r="H33" s="4" t="s">
        <v>43</v>
      </c>
      <c r="J33" s="4" t="s">
        <v>44</v>
      </c>
      <c r="M33" s="4"/>
      <c r="T33" s="4"/>
    </row>
    <row r="34" spans="2:20" ht="22.5">
      <c r="B34" s="4"/>
      <c r="C34" s="4"/>
      <c r="D34" s="4"/>
      <c r="E34" s="4"/>
      <c r="F34" s="3" t="s">
        <v>45</v>
      </c>
      <c r="G34" s="3"/>
      <c r="H34" s="4" t="s">
        <v>46</v>
      </c>
      <c r="J34" s="5" t="s">
        <v>47</v>
      </c>
      <c r="M34" s="4"/>
      <c r="T34" s="4"/>
    </row>
    <row r="35" spans="2:20" ht="22.5">
      <c r="B35" s="4"/>
      <c r="C35" s="4"/>
      <c r="D35" s="4"/>
      <c r="E35" s="4"/>
      <c r="F35" s="5" t="s">
        <v>48</v>
      </c>
      <c r="G35" s="3"/>
      <c r="H35" s="4" t="s">
        <v>49</v>
      </c>
      <c r="J35" s="5" t="s">
        <v>50</v>
      </c>
      <c r="M35" s="4"/>
      <c r="T35" s="4"/>
    </row>
    <row r="36" spans="2:20" ht="22.5">
      <c r="B36" s="4"/>
      <c r="C36" s="4"/>
      <c r="D36" s="4"/>
      <c r="E36" s="4"/>
      <c r="G36" s="3"/>
      <c r="H36" s="4" t="s">
        <v>51</v>
      </c>
      <c r="J36" s="5" t="s">
        <v>52</v>
      </c>
      <c r="M36" s="4"/>
      <c r="T36" s="4"/>
    </row>
    <row r="37" spans="2:20">
      <c r="B37" s="4"/>
      <c r="C37" s="4"/>
      <c r="D37" s="4"/>
      <c r="E37" s="4"/>
      <c r="G37" s="3"/>
      <c r="H37" s="4" t="s">
        <v>53</v>
      </c>
      <c r="M37" s="4"/>
      <c r="T37" s="4"/>
    </row>
    <row r="38" spans="2:20">
      <c r="B38" s="4"/>
      <c r="C38" s="4"/>
      <c r="D38" s="4"/>
      <c r="E38" s="4"/>
      <c r="G38" s="3"/>
      <c r="J38" s="3" t="s">
        <v>54</v>
      </c>
      <c r="M38" s="4"/>
      <c r="T38" s="4"/>
    </row>
    <row r="39" spans="2:20">
      <c r="B39" s="4"/>
      <c r="C39" s="4"/>
      <c r="D39" s="4"/>
      <c r="E39" s="4"/>
      <c r="G39" s="3"/>
      <c r="J39" s="4" t="s">
        <v>55</v>
      </c>
      <c r="M39" s="4"/>
      <c r="T39" s="4"/>
    </row>
    <row r="40" spans="2:20">
      <c r="B40" s="4"/>
      <c r="C40" s="4"/>
      <c r="D40" s="4"/>
      <c r="E40" s="4"/>
      <c r="G40" s="3"/>
      <c r="J40" s="4" t="s">
        <v>56</v>
      </c>
      <c r="M40" s="4"/>
      <c r="T40" s="4"/>
    </row>
    <row r="41" spans="2:20">
      <c r="B41" s="4"/>
      <c r="C41" s="4"/>
      <c r="D41" s="4"/>
      <c r="E41" s="4"/>
      <c r="G41" s="3"/>
      <c r="J41" s="4" t="s">
        <v>57</v>
      </c>
      <c r="M41" s="4"/>
      <c r="T41" s="4"/>
    </row>
    <row r="42" spans="2:20">
      <c r="B42" s="4"/>
      <c r="C42" s="4"/>
      <c r="D42" s="4"/>
      <c r="E42" s="4"/>
      <c r="G42" s="3"/>
      <c r="J42" s="4" t="s">
        <v>58</v>
      </c>
      <c r="M42" s="4"/>
      <c r="T42" s="4"/>
    </row>
    <row r="43" spans="2:20">
      <c r="B43" s="4"/>
      <c r="C43" s="4"/>
      <c r="D43" s="4"/>
      <c r="E43" s="4"/>
      <c r="G43" s="3"/>
      <c r="J43" s="4" t="s">
        <v>59</v>
      </c>
      <c r="M43" s="4"/>
      <c r="T43" s="4"/>
    </row>
    <row r="44" spans="2:20">
      <c r="B44" s="4"/>
      <c r="C44" s="4"/>
      <c r="D44" s="4"/>
      <c r="E44" s="4"/>
      <c r="G44" s="3"/>
      <c r="M44" s="4"/>
      <c r="T44" s="4"/>
    </row>
    <row r="45" spans="2:20">
      <c r="B45" s="4"/>
      <c r="C45" s="4"/>
      <c r="D45" s="4"/>
      <c r="E45" s="4"/>
      <c r="G45" s="3"/>
      <c r="J45" s="3" t="s">
        <v>60</v>
      </c>
      <c r="M45" s="4"/>
      <c r="T45" s="4"/>
    </row>
    <row r="46" spans="2:20">
      <c r="B46" s="4"/>
      <c r="C46" s="4"/>
      <c r="D46" s="4"/>
      <c r="E46" s="4"/>
      <c r="G46" s="3"/>
      <c r="J46" s="4" t="s">
        <v>61</v>
      </c>
      <c r="M46" s="4"/>
      <c r="T46" s="4"/>
    </row>
    <row r="47" spans="2:20">
      <c r="B47" s="4"/>
      <c r="C47" s="4"/>
      <c r="D47" s="4"/>
      <c r="E47" s="4"/>
      <c r="G47" s="3"/>
      <c r="J47" s="4" t="s">
        <v>62</v>
      </c>
      <c r="M47" s="4"/>
      <c r="T47" s="4"/>
    </row>
    <row r="48" spans="2:20">
      <c r="B48" s="4"/>
      <c r="C48" s="4"/>
      <c r="D48" s="137" t="s">
        <v>63</v>
      </c>
      <c r="E48" s="4"/>
      <c r="G48" s="3"/>
      <c r="J48" s="4" t="s">
        <v>64</v>
      </c>
      <c r="T48" s="4"/>
    </row>
    <row r="49" spans="2:20">
      <c r="B49" s="4"/>
      <c r="C49" s="4"/>
      <c r="D49" s="138" t="s">
        <v>65</v>
      </c>
      <c r="E49" s="4"/>
      <c r="F49" s="5"/>
      <c r="G49" s="3"/>
      <c r="J49" s="4" t="s">
        <v>66</v>
      </c>
      <c r="T49" s="4"/>
    </row>
    <row r="50" spans="2:20">
      <c r="B50" s="4"/>
      <c r="C50" s="4"/>
      <c r="D50" s="139" t="s">
        <v>67</v>
      </c>
      <c r="E50" s="4"/>
      <c r="F50" s="5"/>
      <c r="G50" s="3"/>
      <c r="J50" s="4" t="s">
        <v>68</v>
      </c>
      <c r="T50" s="4"/>
    </row>
    <row r="51" spans="2:20">
      <c r="B51" s="4"/>
      <c r="C51" s="4"/>
      <c r="D51" s="138" t="s">
        <v>69</v>
      </c>
      <c r="E51" s="4"/>
      <c r="F51" s="5"/>
      <c r="G51" s="3"/>
      <c r="J51" s="4" t="s">
        <v>70</v>
      </c>
      <c r="T51" s="4"/>
    </row>
    <row r="52" spans="2:20">
      <c r="B52" s="4"/>
      <c r="C52" s="4"/>
      <c r="D52" s="4"/>
      <c r="E52" s="4"/>
      <c r="F52" s="5"/>
      <c r="G52" s="3"/>
      <c r="J52" s="4" t="s">
        <v>71</v>
      </c>
      <c r="T52" s="4"/>
    </row>
    <row r="53" spans="2:20">
      <c r="B53" s="4"/>
      <c r="C53" s="4"/>
      <c r="D53" s="4"/>
      <c r="E53" s="4"/>
      <c r="F53" s="5"/>
      <c r="G53" s="3"/>
      <c r="J53" s="4" t="s">
        <v>72</v>
      </c>
      <c r="T53" s="4"/>
    </row>
    <row r="54" spans="2:20">
      <c r="B54" s="4"/>
      <c r="C54" s="4"/>
      <c r="D54" s="4"/>
      <c r="E54" s="4"/>
      <c r="F54" s="5"/>
      <c r="G54" s="3"/>
      <c r="J54" s="4" t="s">
        <v>73</v>
      </c>
      <c r="T54" s="4"/>
    </row>
    <row r="55" spans="2:20">
      <c r="B55" s="4"/>
      <c r="C55" s="4"/>
      <c r="D55" s="4"/>
      <c r="E55" s="4"/>
      <c r="F55" s="5"/>
      <c r="G55" s="3"/>
      <c r="H55" s="4"/>
      <c r="J55" s="4" t="s">
        <v>74</v>
      </c>
      <c r="T55" s="4"/>
    </row>
    <row r="56" spans="2:20">
      <c r="B56" s="4"/>
      <c r="C56" s="4"/>
      <c r="D56" s="4"/>
      <c r="E56" s="4"/>
      <c r="F56" s="5"/>
      <c r="G56" s="3"/>
      <c r="H56" s="4"/>
      <c r="J56" s="4" t="s">
        <v>75</v>
      </c>
      <c r="T56" s="4"/>
    </row>
    <row r="57" spans="2:20">
      <c r="B57" s="4"/>
      <c r="C57" s="4"/>
      <c r="D57" s="137" t="s">
        <v>76</v>
      </c>
      <c r="E57" s="4"/>
      <c r="F57" s="5"/>
      <c r="G57" s="3"/>
      <c r="H57" s="4"/>
      <c r="J57" s="4" t="s">
        <v>77</v>
      </c>
      <c r="T57" s="4"/>
    </row>
    <row r="58" spans="2:20">
      <c r="B58" s="4"/>
      <c r="C58" s="4"/>
      <c r="E58" s="4"/>
      <c r="G58" s="3"/>
      <c r="H58" s="4"/>
      <c r="J58" s="4" t="s">
        <v>78</v>
      </c>
      <c r="T58" s="4"/>
    </row>
    <row r="59" spans="2:20">
      <c r="B59" s="4"/>
      <c r="C59" s="4"/>
      <c r="D59" s="4" t="s">
        <v>79</v>
      </c>
      <c r="E59" s="4"/>
      <c r="G59" s="3"/>
      <c r="H59" s="4"/>
      <c r="J59" s="4"/>
      <c r="T59" s="4"/>
    </row>
    <row r="60" spans="2:20">
      <c r="B60" s="4"/>
      <c r="C60" s="4"/>
      <c r="E60" s="4"/>
      <c r="F60" s="5"/>
      <c r="G60" s="3"/>
      <c r="H60" s="4"/>
      <c r="J60" s="3" t="s">
        <v>80</v>
      </c>
      <c r="T60" s="4"/>
    </row>
    <row r="61" spans="2:20">
      <c r="B61" s="4"/>
      <c r="C61" s="4"/>
      <c r="E61" s="4"/>
      <c r="F61" s="5"/>
      <c r="G61" s="3"/>
      <c r="H61" s="4"/>
      <c r="J61" s="4" t="s">
        <v>81</v>
      </c>
      <c r="T61" s="4"/>
    </row>
    <row r="62" spans="2:20">
      <c r="B62" s="4"/>
      <c r="C62" s="4"/>
      <c r="D62" s="4"/>
      <c r="E62" s="4"/>
      <c r="F62" s="5"/>
      <c r="G62" s="3"/>
      <c r="H62" s="4"/>
      <c r="J62" s="4"/>
      <c r="T62" s="4"/>
    </row>
    <row r="63" spans="2:20">
      <c r="B63" s="4"/>
      <c r="C63" s="4"/>
      <c r="D63" s="4"/>
      <c r="E63" s="4"/>
      <c r="F63" s="5"/>
      <c r="G63" s="3"/>
      <c r="H63" s="4"/>
      <c r="J63" s="4"/>
      <c r="T63" s="4"/>
    </row>
    <row r="64" spans="2:20">
      <c r="B64" s="4"/>
      <c r="C64" s="4"/>
      <c r="D64" s="4"/>
      <c r="E64" s="4"/>
      <c r="F64" s="5"/>
      <c r="G64" s="3"/>
      <c r="H64" s="4"/>
      <c r="J64" s="3" t="s">
        <v>82</v>
      </c>
      <c r="T64" s="4"/>
    </row>
    <row r="65" spans="2:20">
      <c r="B65" s="4"/>
      <c r="C65" s="4"/>
      <c r="D65" s="4"/>
      <c r="E65" s="4"/>
      <c r="F65" s="5"/>
      <c r="G65" s="3"/>
      <c r="H65" s="4"/>
      <c r="J65" s="4" t="s">
        <v>36</v>
      </c>
      <c r="T65" s="4"/>
    </row>
    <row r="66" spans="2:20">
      <c r="B66" s="4"/>
      <c r="C66" s="4"/>
      <c r="D66" s="4"/>
      <c r="E66" s="4"/>
      <c r="F66" s="5"/>
      <c r="G66" s="3"/>
      <c r="H66" s="4"/>
      <c r="J66" s="4" t="s">
        <v>83</v>
      </c>
      <c r="T66" s="4"/>
    </row>
    <row r="67" spans="2:20">
      <c r="B67" s="4"/>
      <c r="C67" s="4"/>
      <c r="D67" s="4"/>
      <c r="E67" s="4"/>
      <c r="F67" s="5"/>
      <c r="G67" s="3"/>
      <c r="H67" s="4"/>
      <c r="J67" s="4"/>
      <c r="T67" s="4"/>
    </row>
    <row r="68" spans="2:20">
      <c r="B68" s="4"/>
      <c r="C68" s="4"/>
      <c r="D68" s="4"/>
      <c r="E68" s="4"/>
      <c r="F68" s="5"/>
      <c r="G68" s="3"/>
      <c r="H68" s="4"/>
      <c r="J68" s="3" t="s">
        <v>84</v>
      </c>
      <c r="T68" s="4"/>
    </row>
    <row r="69" spans="2:20">
      <c r="B69" s="4"/>
      <c r="C69" s="4"/>
      <c r="D69" s="4"/>
      <c r="E69" s="4"/>
      <c r="F69" s="5"/>
      <c r="G69" s="3"/>
      <c r="H69" s="4"/>
      <c r="J69" s="4" t="s">
        <v>85</v>
      </c>
      <c r="T69" s="4"/>
    </row>
    <row r="70" spans="2:20">
      <c r="B70" s="4"/>
      <c r="C70" s="4"/>
      <c r="D70" s="4"/>
      <c r="E70" s="4"/>
      <c r="F70" s="5"/>
      <c r="G70" s="3"/>
      <c r="H70" s="4"/>
      <c r="J70" s="4" t="s">
        <v>86</v>
      </c>
      <c r="T70" s="4"/>
    </row>
    <row r="71" spans="2:20">
      <c r="B71" s="4"/>
      <c r="C71" s="4"/>
      <c r="D71" s="4"/>
      <c r="E71" s="4"/>
      <c r="F71" s="5"/>
      <c r="G71" s="3"/>
      <c r="H71" s="4"/>
      <c r="J71" s="4" t="s">
        <v>42</v>
      </c>
      <c r="T71" s="4"/>
    </row>
    <row r="72" spans="2:20">
      <c r="B72" s="4"/>
      <c r="C72" s="4"/>
      <c r="D72" s="4"/>
      <c r="E72" s="4"/>
      <c r="F72" s="5"/>
      <c r="G72" s="3"/>
      <c r="H72" s="4"/>
      <c r="J72" s="4" t="s">
        <v>44</v>
      </c>
      <c r="T72" s="4"/>
    </row>
    <row r="73" spans="2:20">
      <c r="B73" s="4"/>
      <c r="C73" s="4"/>
      <c r="D73" s="4"/>
      <c r="E73" s="4"/>
      <c r="F73" s="5"/>
      <c r="G73" s="3"/>
      <c r="H73" s="4"/>
      <c r="J73" s="4"/>
      <c r="T73" s="4"/>
    </row>
    <row r="74" spans="2:20">
      <c r="B74" s="4"/>
      <c r="C74" s="4"/>
      <c r="D74" s="4"/>
      <c r="E74" s="4"/>
      <c r="F74" s="5"/>
      <c r="G74" s="3"/>
      <c r="H74" s="4"/>
      <c r="J74" s="3" t="s">
        <v>87</v>
      </c>
      <c r="T74" s="4"/>
    </row>
    <row r="75" spans="2:20">
      <c r="B75" s="4"/>
      <c r="C75" s="4"/>
      <c r="D75" s="4"/>
      <c r="E75" s="4"/>
      <c r="F75" s="5"/>
      <c r="G75" s="3"/>
      <c r="H75" s="4"/>
      <c r="J75" s="4" t="s">
        <v>88</v>
      </c>
      <c r="T75" s="4"/>
    </row>
    <row r="76" spans="2:20">
      <c r="B76" s="4"/>
      <c r="C76" s="4"/>
      <c r="D76" s="4"/>
      <c r="E76" s="4"/>
      <c r="F76" s="5"/>
      <c r="G76" s="3"/>
      <c r="H76" s="4"/>
      <c r="J76" s="4"/>
      <c r="T76" s="4"/>
    </row>
    <row r="77" spans="2:20">
      <c r="B77" s="4"/>
      <c r="C77" s="4"/>
      <c r="D77" s="4"/>
      <c r="E77" s="4"/>
      <c r="F77" s="5"/>
      <c r="G77" s="3"/>
      <c r="H77" s="4"/>
      <c r="J77" s="3" t="s">
        <v>89</v>
      </c>
      <c r="T77" s="4"/>
    </row>
    <row r="78" spans="2:20">
      <c r="B78" s="4"/>
      <c r="C78" s="4"/>
      <c r="D78" s="4"/>
      <c r="E78" s="4"/>
      <c r="F78" s="5"/>
      <c r="G78" s="3"/>
      <c r="H78" s="4"/>
      <c r="J78" s="4" t="s">
        <v>61</v>
      </c>
      <c r="T78" s="4"/>
    </row>
    <row r="79" spans="2:20">
      <c r="B79" s="4"/>
      <c r="C79" s="4"/>
      <c r="D79" s="4"/>
      <c r="E79" s="4"/>
      <c r="F79" s="5"/>
      <c r="G79" s="3"/>
      <c r="H79" s="4"/>
      <c r="J79" s="4" t="s">
        <v>90</v>
      </c>
      <c r="T79" s="4"/>
    </row>
    <row r="80" spans="2:20">
      <c r="B80" s="4"/>
      <c r="C80" s="4"/>
      <c r="D80" s="4"/>
      <c r="E80" s="4"/>
      <c r="F80" s="5"/>
      <c r="G80" s="3"/>
      <c r="H80" s="4"/>
      <c r="J80" s="4" t="s">
        <v>91</v>
      </c>
      <c r="T80" s="4"/>
    </row>
    <row r="81" spans="2:20">
      <c r="B81" s="4"/>
      <c r="C81" s="4"/>
      <c r="D81" s="4"/>
      <c r="E81" s="4"/>
      <c r="F81" s="5"/>
      <c r="G81" s="3"/>
      <c r="H81" s="4"/>
      <c r="J81" s="4" t="s">
        <v>92</v>
      </c>
      <c r="T81" s="4"/>
    </row>
    <row r="82" spans="2:20">
      <c r="B82" s="4"/>
      <c r="C82" s="4"/>
      <c r="D82" s="4"/>
      <c r="E82" s="4"/>
      <c r="F82" s="5"/>
      <c r="G82" s="3"/>
      <c r="H82" s="4"/>
      <c r="J82" s="4"/>
      <c r="T82" s="4"/>
    </row>
    <row r="83" spans="2:20">
      <c r="B83" s="4"/>
      <c r="C83" s="4"/>
      <c r="D83" s="4"/>
      <c r="E83" s="4"/>
      <c r="F83" s="5"/>
      <c r="G83" s="3"/>
      <c r="H83" s="4"/>
      <c r="T83" s="4"/>
    </row>
    <row r="84" spans="2:20">
      <c r="B84" s="4"/>
      <c r="C84" s="4"/>
      <c r="D84" s="4"/>
      <c r="E84" s="4"/>
      <c r="F84" s="3" t="s">
        <v>93</v>
      </c>
      <c r="G84" s="3"/>
      <c r="H84" s="3" t="s">
        <v>94</v>
      </c>
      <c r="J84" s="3" t="s">
        <v>95</v>
      </c>
      <c r="T84" s="4"/>
    </row>
    <row r="85" spans="2:20" ht="33.75">
      <c r="B85" s="4"/>
      <c r="C85" s="4"/>
      <c r="D85" s="4"/>
      <c r="E85" s="4"/>
      <c r="F85" s="5" t="s">
        <v>96</v>
      </c>
      <c r="G85" s="3"/>
      <c r="H85" s="4" t="s">
        <v>34</v>
      </c>
      <c r="J85" s="4" t="s">
        <v>34</v>
      </c>
      <c r="T85" s="4"/>
    </row>
    <row r="86" spans="2:20">
      <c r="B86" s="4"/>
      <c r="C86" s="4"/>
      <c r="D86" s="4"/>
      <c r="E86" s="4"/>
      <c r="F86" s="5"/>
      <c r="G86" s="3"/>
      <c r="H86" s="4"/>
      <c r="T86" s="4"/>
    </row>
    <row r="87" spans="2:20">
      <c r="B87" s="4"/>
      <c r="C87" s="4"/>
      <c r="D87" s="4"/>
      <c r="E87" s="4"/>
      <c r="F87" s="5"/>
      <c r="G87" s="3"/>
      <c r="H87" s="4"/>
      <c r="T87" s="4"/>
    </row>
    <row r="88" spans="2:20">
      <c r="B88" s="4"/>
      <c r="C88" s="4"/>
      <c r="D88" s="4"/>
      <c r="E88" s="4"/>
      <c r="F88" s="5"/>
      <c r="G88" s="3"/>
      <c r="H88" s="4"/>
      <c r="T88" s="4"/>
    </row>
    <row r="89" spans="2:20" s="9" customFormat="1">
      <c r="B89" s="3" t="s">
        <v>97</v>
      </c>
      <c r="C89" s="6"/>
      <c r="D89" s="6"/>
      <c r="E89" s="6"/>
      <c r="F89" s="7"/>
      <c r="G89" s="8"/>
      <c r="H89" s="6"/>
      <c r="T89" s="6"/>
    </row>
    <row r="90" spans="2:20" s="9" customFormat="1">
      <c r="B90" s="4" t="s">
        <v>98</v>
      </c>
      <c r="C90" s="6"/>
      <c r="D90" s="6"/>
      <c r="E90" s="6"/>
      <c r="F90" s="7"/>
      <c r="G90" s="8"/>
      <c r="H90" s="6"/>
      <c r="T90" s="6"/>
    </row>
    <row r="91" spans="2:20" s="9" customFormat="1">
      <c r="B91" s="4" t="s">
        <v>99</v>
      </c>
      <c r="C91" s="6"/>
      <c r="D91" s="6"/>
      <c r="E91" s="6"/>
      <c r="F91" s="7"/>
      <c r="G91" s="8"/>
      <c r="H91" s="6"/>
      <c r="T91" s="6"/>
    </row>
    <row r="92" spans="2:20">
      <c r="B92" s="4"/>
      <c r="C92" s="4"/>
      <c r="D92" s="4"/>
      <c r="E92" s="4"/>
      <c r="F92" s="5"/>
      <c r="G92" s="3"/>
      <c r="H92" s="4"/>
      <c r="T92" s="4"/>
    </row>
    <row r="93" spans="2:20">
      <c r="B93" s="4"/>
      <c r="C93" s="4"/>
      <c r="D93" s="4"/>
      <c r="E93" s="4"/>
      <c r="F93" s="5"/>
      <c r="G93" s="3"/>
      <c r="H93" s="4"/>
      <c r="T93" s="4"/>
    </row>
    <row r="94" spans="2:20">
      <c r="B94" s="4"/>
      <c r="C94" s="4"/>
      <c r="D94" s="4"/>
      <c r="E94" s="4"/>
      <c r="F94" s="5"/>
      <c r="G94" s="3"/>
      <c r="H94" s="4"/>
      <c r="T94" s="4"/>
    </row>
    <row r="95" spans="2:20">
      <c r="B95" s="4"/>
      <c r="C95" s="4"/>
      <c r="D95" s="4"/>
      <c r="E95" s="4"/>
      <c r="F95" s="5"/>
      <c r="G95" s="3"/>
      <c r="H95" s="4"/>
      <c r="J95" s="3" t="s">
        <v>100</v>
      </c>
      <c r="T95" s="4"/>
    </row>
    <row r="96" spans="2:20">
      <c r="B96" s="4"/>
      <c r="C96" s="4"/>
      <c r="D96" s="4"/>
      <c r="E96" s="4"/>
      <c r="G96" s="3"/>
      <c r="H96" s="4"/>
      <c r="J96" s="4" t="s">
        <v>101</v>
      </c>
      <c r="T96" s="4"/>
    </row>
    <row r="97" spans="2:20">
      <c r="B97" s="4"/>
      <c r="C97" s="4"/>
      <c r="D97" s="4"/>
      <c r="E97" s="4"/>
      <c r="G97" s="3"/>
      <c r="H97" s="4"/>
      <c r="J97" s="4" t="s">
        <v>102</v>
      </c>
      <c r="T97" s="4"/>
    </row>
    <row r="98" spans="2:20">
      <c r="B98" s="4"/>
      <c r="C98" s="4"/>
      <c r="D98" s="4"/>
      <c r="E98" s="4"/>
      <c r="G98" s="3"/>
      <c r="H98" s="4"/>
      <c r="J98" s="4" t="s">
        <v>103</v>
      </c>
      <c r="T98" s="4"/>
    </row>
    <row r="99" spans="2:20">
      <c r="B99" s="4"/>
      <c r="C99" s="4"/>
      <c r="D99" s="4"/>
      <c r="E99" s="4"/>
      <c r="G99" s="3"/>
      <c r="H99" s="4"/>
      <c r="J99" s="4" t="s">
        <v>104</v>
      </c>
      <c r="T99" s="4"/>
    </row>
    <row r="100" spans="2:20">
      <c r="B100" s="4"/>
      <c r="C100" s="4"/>
      <c r="D100" s="4"/>
      <c r="E100" s="4"/>
      <c r="G100" s="10"/>
      <c r="H100" s="4"/>
      <c r="J100" s="4" t="s">
        <v>105</v>
      </c>
      <c r="T100" s="4"/>
    </row>
    <row r="101" spans="2:20">
      <c r="B101" s="4"/>
      <c r="C101" s="4"/>
      <c r="D101" s="4"/>
      <c r="E101" s="4"/>
      <c r="G101" s="4"/>
      <c r="H101" s="4"/>
      <c r="J101" s="4" t="s">
        <v>106</v>
      </c>
      <c r="T101" s="4"/>
    </row>
    <row r="102" spans="2:20">
      <c r="B102" s="4"/>
      <c r="C102" s="4"/>
      <c r="D102" s="4"/>
      <c r="E102" s="4"/>
      <c r="G102" s="3"/>
      <c r="H102" s="3" t="s">
        <v>107</v>
      </c>
      <c r="T102" s="4"/>
    </row>
    <row r="103" spans="2:20">
      <c r="B103" s="4"/>
      <c r="C103" s="4"/>
      <c r="D103" s="4"/>
      <c r="E103" s="4"/>
      <c r="G103" s="10"/>
      <c r="H103" s="2" t="s">
        <v>108</v>
      </c>
      <c r="J103" s="3" t="s">
        <v>109</v>
      </c>
      <c r="T103" s="4"/>
    </row>
    <row r="104" spans="2:20">
      <c r="B104" s="4"/>
      <c r="C104" s="4"/>
      <c r="D104" s="4"/>
      <c r="E104" s="4"/>
      <c r="F104" s="3" t="s">
        <v>110</v>
      </c>
      <c r="G104" s="4"/>
      <c r="H104" s="2" t="s">
        <v>111</v>
      </c>
      <c r="J104" s="4" t="s">
        <v>112</v>
      </c>
      <c r="T104" s="4"/>
    </row>
    <row r="105" spans="2:20">
      <c r="F105" s="10" t="s">
        <v>113</v>
      </c>
      <c r="G105" s="3"/>
      <c r="H105" s="11" t="s">
        <v>114</v>
      </c>
      <c r="J105" s="4" t="s">
        <v>115</v>
      </c>
      <c r="T105" s="4"/>
    </row>
    <row r="106" spans="2:20">
      <c r="G106" s="10"/>
      <c r="H106" s="2" t="s">
        <v>116</v>
      </c>
      <c r="J106" s="4" t="s">
        <v>117</v>
      </c>
      <c r="T106" s="4"/>
    </row>
    <row r="107" spans="2:20">
      <c r="T107" s="4"/>
    </row>
    <row r="108" spans="2:20">
      <c r="G108" s="3"/>
      <c r="J108" s="3" t="s">
        <v>118</v>
      </c>
      <c r="T108" s="4"/>
    </row>
    <row r="109" spans="2:20">
      <c r="G109" s="3"/>
      <c r="J109" s="4" t="s">
        <v>119</v>
      </c>
      <c r="T109" s="4"/>
    </row>
    <row r="110" spans="2:20">
      <c r="B110" s="4"/>
      <c r="G110" s="3"/>
      <c r="J110" s="4" t="s">
        <v>120</v>
      </c>
      <c r="T110" s="4"/>
    </row>
    <row r="111" spans="2:20">
      <c r="B111" s="4"/>
      <c r="G111" s="3"/>
      <c r="J111" s="4" t="s">
        <v>121</v>
      </c>
      <c r="T111" s="4"/>
    </row>
    <row r="112" spans="2:20">
      <c r="B112" s="4"/>
      <c r="G112" s="3"/>
      <c r="T112" s="4"/>
    </row>
    <row r="113" spans="2:20">
      <c r="B113" s="4"/>
      <c r="G113" s="10"/>
      <c r="J113" s="3" t="s">
        <v>122</v>
      </c>
      <c r="T113" s="4"/>
    </row>
    <row r="114" spans="2:20">
      <c r="B114" s="4"/>
      <c r="G114" s="10"/>
      <c r="J114" s="4" t="s">
        <v>123</v>
      </c>
      <c r="T114" s="4"/>
    </row>
    <row r="115" spans="2:20">
      <c r="G115" s="10"/>
      <c r="T115" s="4"/>
    </row>
    <row r="116" spans="2:20">
      <c r="F116" s="3" t="s">
        <v>124</v>
      </c>
      <c r="G116" s="10"/>
      <c r="H116" s="3" t="s">
        <v>125</v>
      </c>
      <c r="T116" s="4"/>
    </row>
    <row r="117" spans="2:20">
      <c r="D117" s="3" t="s">
        <v>126</v>
      </c>
      <c r="F117" s="10" t="s">
        <v>127</v>
      </c>
      <c r="H117" s="4" t="s">
        <v>128</v>
      </c>
      <c r="J117" s="3" t="s">
        <v>129</v>
      </c>
      <c r="T117" s="4"/>
    </row>
    <row r="118" spans="2:20">
      <c r="D118" s="4" t="s">
        <v>130</v>
      </c>
      <c r="F118" s="4"/>
      <c r="G118" s="3"/>
      <c r="J118" s="4" t="s">
        <v>131</v>
      </c>
      <c r="T118" s="4"/>
    </row>
    <row r="119" spans="2:20">
      <c r="D119" s="4" t="s">
        <v>132</v>
      </c>
      <c r="F119" s="3" t="s">
        <v>133</v>
      </c>
      <c r="G119" s="5"/>
      <c r="H119" s="3" t="s">
        <v>134</v>
      </c>
      <c r="J119" s="4" t="s">
        <v>135</v>
      </c>
      <c r="T119" s="4"/>
    </row>
    <row r="120" spans="2:20" ht="22.5">
      <c r="D120" s="4" t="s">
        <v>136</v>
      </c>
      <c r="F120" s="10" t="s">
        <v>137</v>
      </c>
      <c r="G120" s="5"/>
      <c r="H120" s="4" t="s">
        <v>128</v>
      </c>
      <c r="J120" s="4" t="s">
        <v>138</v>
      </c>
      <c r="T120" s="4"/>
    </row>
    <row r="121" spans="2:20">
      <c r="D121" s="4" t="s">
        <v>139</v>
      </c>
      <c r="G121" s="5"/>
      <c r="J121" s="4" t="s">
        <v>140</v>
      </c>
      <c r="T121" s="4"/>
    </row>
    <row r="122" spans="2:20">
      <c r="D122" s="4" t="s">
        <v>141</v>
      </c>
      <c r="F122" s="3" t="s">
        <v>142</v>
      </c>
      <c r="H122" s="3" t="s">
        <v>143</v>
      </c>
      <c r="T122" s="4"/>
    </row>
    <row r="123" spans="2:20">
      <c r="D123" s="4" t="s">
        <v>144</v>
      </c>
      <c r="F123" s="10" t="s">
        <v>145</v>
      </c>
      <c r="G123" s="3"/>
      <c r="H123" s="4" t="s">
        <v>128</v>
      </c>
      <c r="T123" s="4"/>
    </row>
    <row r="124" spans="2:20">
      <c r="D124" s="4"/>
      <c r="F124" s="10"/>
      <c r="G124" s="3"/>
      <c r="H124" s="4"/>
      <c r="T124" s="4"/>
    </row>
    <row r="125" spans="2:20">
      <c r="G125" s="5"/>
      <c r="T125" s="4"/>
    </row>
    <row r="126" spans="2:20">
      <c r="T126" s="4"/>
    </row>
    <row r="127" spans="2:20">
      <c r="G127" s="3"/>
      <c r="T127" s="4"/>
    </row>
    <row r="128" spans="2:20">
      <c r="F128" s="10"/>
      <c r="G128" s="3"/>
      <c r="J128" s="3" t="s">
        <v>146</v>
      </c>
      <c r="T128" s="4"/>
    </row>
    <row r="129" spans="6:20">
      <c r="F129" s="10"/>
      <c r="G129" s="3"/>
      <c r="J129" s="4" t="s">
        <v>147</v>
      </c>
      <c r="T129" s="4"/>
    </row>
    <row r="130" spans="6:20">
      <c r="F130" s="3" t="s">
        <v>148</v>
      </c>
      <c r="G130" s="3"/>
      <c r="H130" s="3" t="s">
        <v>149</v>
      </c>
      <c r="T130" s="4"/>
    </row>
    <row r="131" spans="6:20" ht="22.5">
      <c r="F131" s="10" t="s">
        <v>150</v>
      </c>
      <c r="G131" s="3"/>
      <c r="H131" s="4" t="s">
        <v>147</v>
      </c>
      <c r="J131" s="3" t="s">
        <v>151</v>
      </c>
      <c r="T131" s="4"/>
    </row>
    <row r="132" spans="6:20">
      <c r="G132" s="5"/>
      <c r="H132" s="4" t="s">
        <v>152</v>
      </c>
      <c r="J132" s="4" t="s">
        <v>152</v>
      </c>
      <c r="T132" s="4"/>
    </row>
    <row r="133" spans="6:20">
      <c r="H133" s="4" t="s">
        <v>153</v>
      </c>
      <c r="T133" s="4"/>
    </row>
    <row r="134" spans="6:20">
      <c r="J134" s="3" t="s">
        <v>154</v>
      </c>
      <c r="T134" s="4"/>
    </row>
    <row r="135" spans="6:20">
      <c r="J135" s="4" t="s">
        <v>155</v>
      </c>
      <c r="T135" s="4"/>
    </row>
    <row r="136" spans="6:20">
      <c r="J136" s="4"/>
      <c r="T136" s="4"/>
    </row>
    <row r="137" spans="6:20">
      <c r="J137" s="4"/>
      <c r="T137" s="4"/>
    </row>
    <row r="138" spans="6:20">
      <c r="J138" s="4"/>
      <c r="T138" s="4"/>
    </row>
    <row r="139" spans="6:20">
      <c r="T139" s="4"/>
    </row>
    <row r="140" spans="6:20">
      <c r="L140" s="4"/>
      <c r="N140" s="4"/>
      <c r="P140" s="4"/>
      <c r="R140" s="4"/>
      <c r="T140" s="4"/>
    </row>
    <row r="141" spans="6:20">
      <c r="L141" s="4"/>
      <c r="N141" s="4"/>
      <c r="P141" s="4"/>
      <c r="R141" s="4"/>
      <c r="T141" s="4"/>
    </row>
    <row r="142" spans="6:20">
      <c r="J142" s="3" t="s">
        <v>156</v>
      </c>
      <c r="K142" s="4"/>
      <c r="L142" s="4"/>
      <c r="N142" s="4"/>
      <c r="P142" s="4"/>
      <c r="R142" s="4"/>
      <c r="T142" s="4"/>
    </row>
    <row r="143" spans="6:20">
      <c r="J143" s="4" t="s">
        <v>157</v>
      </c>
      <c r="L143" s="4"/>
      <c r="M143" s="4"/>
      <c r="N143" s="4"/>
      <c r="P143" s="4"/>
      <c r="R143" s="4"/>
      <c r="T143" s="4"/>
    </row>
    <row r="144" spans="6:20">
      <c r="H144" s="3" t="s">
        <v>158</v>
      </c>
      <c r="J144" s="4"/>
      <c r="L144" s="4"/>
      <c r="N144" s="4"/>
      <c r="O144" s="4"/>
      <c r="P144" s="4"/>
      <c r="R144" s="4"/>
      <c r="T144" s="4"/>
    </row>
    <row r="145" spans="4:20">
      <c r="F145" s="3" t="s">
        <v>159</v>
      </c>
      <c r="H145" s="4" t="s">
        <v>157</v>
      </c>
      <c r="J145" s="3" t="s">
        <v>160</v>
      </c>
      <c r="L145" s="4"/>
      <c r="N145" s="4"/>
      <c r="O145" s="4"/>
      <c r="P145" s="4"/>
      <c r="R145" s="4"/>
      <c r="T145" s="4"/>
    </row>
    <row r="146" spans="4:20" ht="22.5">
      <c r="F146" s="10" t="s">
        <v>161</v>
      </c>
      <c r="H146" s="4" t="s">
        <v>162</v>
      </c>
      <c r="I146" s="5"/>
      <c r="J146" s="4" t="s">
        <v>162</v>
      </c>
      <c r="L146" s="4"/>
      <c r="M146" s="4"/>
      <c r="N146" s="4"/>
      <c r="O146" s="4"/>
      <c r="P146" s="4"/>
      <c r="R146" s="4"/>
      <c r="T146" s="4"/>
    </row>
    <row r="147" spans="4:20">
      <c r="H147" s="5" t="s">
        <v>163</v>
      </c>
      <c r="L147" s="4"/>
      <c r="M147" s="4"/>
      <c r="N147" s="4"/>
      <c r="O147" s="4"/>
      <c r="P147" s="4"/>
      <c r="R147" s="4"/>
      <c r="T147" s="4"/>
    </row>
    <row r="148" spans="4:20">
      <c r="J148" s="3" t="s">
        <v>164</v>
      </c>
      <c r="K148" s="4"/>
      <c r="L148" s="4"/>
      <c r="M148" s="4"/>
      <c r="N148" s="4"/>
      <c r="O148" s="4"/>
      <c r="P148" s="4"/>
      <c r="R148" s="4"/>
      <c r="T148" s="4"/>
    </row>
    <row r="149" spans="4:20">
      <c r="J149" s="5" t="s">
        <v>163</v>
      </c>
      <c r="K149" s="4"/>
      <c r="L149" s="4"/>
      <c r="M149" s="4"/>
      <c r="N149" s="4"/>
      <c r="O149" s="4"/>
      <c r="P149" s="4"/>
      <c r="R149" s="4"/>
      <c r="T149" s="4"/>
    </row>
    <row r="150" spans="4:20">
      <c r="K150" s="4"/>
      <c r="L150" s="4"/>
      <c r="M150" s="4"/>
      <c r="N150" s="4"/>
      <c r="O150" s="4"/>
      <c r="P150" s="4"/>
      <c r="R150" s="4"/>
      <c r="T150" s="4"/>
    </row>
    <row r="151" spans="4:20">
      <c r="K151" s="4"/>
      <c r="L151" s="4"/>
      <c r="M151" s="4"/>
      <c r="N151" s="4"/>
      <c r="O151" s="4"/>
      <c r="P151" s="4"/>
      <c r="R151" s="4"/>
      <c r="T151" s="4"/>
    </row>
    <row r="152" spans="4:20">
      <c r="K152" s="4"/>
      <c r="L152" s="4"/>
      <c r="M152" s="4"/>
      <c r="N152" s="4"/>
      <c r="O152" s="4"/>
      <c r="P152" s="4"/>
      <c r="R152" s="4"/>
      <c r="T152" s="4"/>
    </row>
    <row r="153" spans="4:20">
      <c r="D153" s="2">
        <v>1.2</v>
      </c>
      <c r="K153" s="4"/>
      <c r="L153" s="4"/>
      <c r="M153" s="4"/>
      <c r="N153" s="4"/>
      <c r="O153" s="4"/>
      <c r="P153" s="4"/>
      <c r="R153" s="4"/>
      <c r="T153" s="4"/>
    </row>
    <row r="154" spans="4:20">
      <c r="D154" s="2">
        <v>2</v>
      </c>
      <c r="O154" s="4"/>
      <c r="P154" s="4"/>
      <c r="R154" s="4"/>
      <c r="T154" s="4"/>
    </row>
    <row r="155" spans="4:20">
      <c r="O155" s="4"/>
      <c r="P155" s="4"/>
      <c r="R155" s="4"/>
      <c r="T155" s="4"/>
    </row>
    <row r="156" spans="4:20">
      <c r="O156" s="4"/>
      <c r="P156" s="4"/>
      <c r="Q156" s="4"/>
      <c r="R156" s="4"/>
      <c r="T156" s="4"/>
    </row>
    <row r="157" spans="4:20">
      <c r="O157" s="4"/>
      <c r="P157" s="4"/>
      <c r="R157" s="4"/>
      <c r="T157" s="4"/>
    </row>
    <row r="158" spans="4:20">
      <c r="O158" s="4"/>
      <c r="P158" s="4"/>
      <c r="R158" s="4"/>
      <c r="T158" s="4"/>
    </row>
    <row r="159" spans="4:20">
      <c r="O159" s="4"/>
      <c r="P159" s="4"/>
      <c r="R159" s="4"/>
      <c r="T159" s="4"/>
    </row>
    <row r="160" spans="4:20">
      <c r="O160" s="4"/>
      <c r="P160" s="4"/>
      <c r="R160" s="4"/>
      <c r="T160" s="4"/>
    </row>
    <row r="161" spans="4:36">
      <c r="O161" s="4"/>
      <c r="P161" s="4"/>
      <c r="R161" s="4"/>
      <c r="T161" s="4"/>
    </row>
    <row r="162" spans="4:36">
      <c r="O162" s="4"/>
      <c r="P162" s="4"/>
      <c r="R162" s="4"/>
      <c r="T162" s="4"/>
    </row>
    <row r="163" spans="4:36">
      <c r="O163" s="4"/>
      <c r="P163" s="4"/>
      <c r="R163" s="4"/>
      <c r="T163" s="4"/>
    </row>
    <row r="164" spans="4:36">
      <c r="O164" s="4"/>
      <c r="P164" s="4"/>
      <c r="R164" s="4"/>
      <c r="T164" s="4"/>
    </row>
    <row r="165" spans="4:36">
      <c r="O165" s="4"/>
      <c r="P165" s="4"/>
      <c r="R165" s="4"/>
      <c r="T165" s="4"/>
    </row>
    <row r="166" spans="4:36">
      <c r="O166" s="4"/>
      <c r="P166" s="4"/>
      <c r="R166" s="4"/>
      <c r="T166" s="4"/>
    </row>
    <row r="167" spans="4:36">
      <c r="D167" s="2" t="str">
        <f t="array" ref="D167:E167">MID(D171:E171,4,LEN(D171:E171))</f>
        <v>ZONAS.</v>
      </c>
      <c r="E167" s="2" t="str">
        <v>IOQUIA.</v>
      </c>
      <c r="O167" s="4"/>
      <c r="P167" s="4"/>
      <c r="Q167" s="4"/>
      <c r="R167" s="4"/>
      <c r="T167" s="4"/>
    </row>
    <row r="168" spans="4:36">
      <c r="O168" s="4"/>
      <c r="P168" s="4"/>
      <c r="Q168" s="4"/>
      <c r="R168" s="4"/>
      <c r="T168" s="4"/>
    </row>
    <row r="169" spans="4:36">
      <c r="O169" s="4"/>
      <c r="P169" s="4"/>
      <c r="Q169" s="4"/>
      <c r="R169" s="4"/>
      <c r="T169" s="4"/>
    </row>
    <row r="170" spans="4:36">
      <c r="O170" s="4"/>
      <c r="P170" s="4"/>
      <c r="Q170" s="4"/>
      <c r="R170" s="4"/>
      <c r="T170" s="4"/>
    </row>
    <row r="171" spans="4:36" ht="15">
      <c r="D171" s="14" t="s">
        <v>165</v>
      </c>
      <c r="E171" s="14" t="s">
        <v>166</v>
      </c>
      <c r="F171" s="14" t="s">
        <v>167</v>
      </c>
      <c r="G171" s="14" t="s">
        <v>168</v>
      </c>
      <c r="H171" s="14" t="s">
        <v>169</v>
      </c>
      <c r="I171" s="14" t="s">
        <v>170</v>
      </c>
      <c r="J171" s="14" t="s">
        <v>171</v>
      </c>
      <c r="K171" s="14" t="s">
        <v>172</v>
      </c>
      <c r="L171" s="14" t="s">
        <v>173</v>
      </c>
      <c r="M171" s="14" t="s">
        <v>174</v>
      </c>
      <c r="N171" s="14" t="s">
        <v>175</v>
      </c>
      <c r="O171" s="14" t="s">
        <v>176</v>
      </c>
      <c r="P171" s="14" t="s">
        <v>177</v>
      </c>
      <c r="Q171" s="14" t="s">
        <v>178</v>
      </c>
      <c r="R171" s="14" t="s">
        <v>179</v>
      </c>
      <c r="S171" s="14" t="s">
        <v>180</v>
      </c>
      <c r="T171" s="14" t="s">
        <v>181</v>
      </c>
      <c r="U171" s="14" t="s">
        <v>182</v>
      </c>
      <c r="V171" s="14" t="s">
        <v>183</v>
      </c>
      <c r="W171" s="14" t="s">
        <v>184</v>
      </c>
      <c r="X171" s="14" t="s">
        <v>185</v>
      </c>
      <c r="Y171" s="14" t="s">
        <v>186</v>
      </c>
      <c r="Z171" s="14" t="s">
        <v>187</v>
      </c>
      <c r="AA171" s="14" t="s">
        <v>188</v>
      </c>
      <c r="AB171" s="14" t="s">
        <v>189</v>
      </c>
      <c r="AC171" s="14" t="s">
        <v>190</v>
      </c>
      <c r="AD171" s="14" t="s">
        <v>191</v>
      </c>
      <c r="AE171" s="14" t="s">
        <v>192</v>
      </c>
      <c r="AF171" s="14" t="s">
        <v>193</v>
      </c>
      <c r="AG171" s="14" t="s">
        <v>194</v>
      </c>
      <c r="AH171" s="14" t="s">
        <v>195</v>
      </c>
      <c r="AI171" s="14" t="s">
        <v>196</v>
      </c>
      <c r="AJ171" s="14" t="s">
        <v>197</v>
      </c>
    </row>
    <row r="172" spans="4:36" ht="30">
      <c r="D172" s="22" t="s">
        <v>198</v>
      </c>
      <c r="E172" s="20" t="s">
        <v>199</v>
      </c>
      <c r="F172" s="16" t="s">
        <v>200</v>
      </c>
      <c r="G172" s="19" t="s">
        <v>201</v>
      </c>
      <c r="H172" s="15" t="s">
        <v>202</v>
      </c>
      <c r="I172" s="19" t="s">
        <v>203</v>
      </c>
      <c r="J172" s="17" t="s">
        <v>204</v>
      </c>
      <c r="K172" s="18" t="s">
        <v>205</v>
      </c>
      <c r="L172" s="15" t="s">
        <v>206</v>
      </c>
      <c r="M172" s="16" t="s">
        <v>207</v>
      </c>
      <c r="N172" s="15" t="s">
        <v>208</v>
      </c>
      <c r="O172" s="15" t="s">
        <v>209</v>
      </c>
      <c r="P172" s="16" t="s">
        <v>210</v>
      </c>
      <c r="Q172" s="16" t="s">
        <v>211</v>
      </c>
      <c r="R172" s="15" t="s">
        <v>212</v>
      </c>
      <c r="S172" s="22" t="s">
        <v>213</v>
      </c>
      <c r="T172" s="18" t="s">
        <v>214</v>
      </c>
      <c r="U172" s="22" t="s">
        <v>215</v>
      </c>
      <c r="V172" s="19" t="s">
        <v>216</v>
      </c>
      <c r="W172" s="18" t="s">
        <v>217</v>
      </c>
      <c r="X172" s="16" t="s">
        <v>218</v>
      </c>
      <c r="Y172" s="15" t="s">
        <v>219</v>
      </c>
      <c r="Z172" s="15" t="s">
        <v>220</v>
      </c>
      <c r="AA172" s="15" t="s">
        <v>221</v>
      </c>
      <c r="AB172" s="16" t="s">
        <v>222</v>
      </c>
      <c r="AC172" s="15" t="s">
        <v>223</v>
      </c>
      <c r="AD172" s="16" t="s">
        <v>224</v>
      </c>
      <c r="AE172" s="15" t="s">
        <v>225</v>
      </c>
      <c r="AF172" s="16" t="s">
        <v>226</v>
      </c>
      <c r="AG172" s="16" t="s">
        <v>227</v>
      </c>
      <c r="AH172" s="15" t="s">
        <v>228</v>
      </c>
      <c r="AI172" s="25" t="s">
        <v>229</v>
      </c>
      <c r="AJ172" s="25" t="s">
        <v>230</v>
      </c>
    </row>
    <row r="173" spans="4:36" ht="15">
      <c r="D173" s="4"/>
      <c r="E173" s="20" t="s">
        <v>231</v>
      </c>
      <c r="F173" s="16" t="s">
        <v>232</v>
      </c>
      <c r="G173" s="19" t="s">
        <v>233</v>
      </c>
      <c r="H173" s="18" t="s">
        <v>234</v>
      </c>
      <c r="I173" s="19" t="s">
        <v>235</v>
      </c>
      <c r="J173" s="17" t="s">
        <v>236</v>
      </c>
      <c r="K173" s="18" t="s">
        <v>237</v>
      </c>
      <c r="L173" s="15" t="s">
        <v>238</v>
      </c>
      <c r="M173" s="16" t="s">
        <v>239</v>
      </c>
      <c r="N173" s="15" t="s">
        <v>240</v>
      </c>
      <c r="O173" s="15" t="s">
        <v>241</v>
      </c>
      <c r="P173" s="16" t="s">
        <v>242</v>
      </c>
      <c r="Q173" s="16" t="s">
        <v>243</v>
      </c>
      <c r="R173" s="15" t="s">
        <v>244</v>
      </c>
      <c r="S173" s="4"/>
      <c r="T173" s="18" t="s">
        <v>245</v>
      </c>
      <c r="U173" s="4"/>
      <c r="V173" s="19" t="s">
        <v>246</v>
      </c>
      <c r="W173" s="18" t="s">
        <v>247</v>
      </c>
      <c r="X173" s="16" t="s">
        <v>248</v>
      </c>
      <c r="Y173" s="15" t="s">
        <v>249</v>
      </c>
      <c r="Z173" s="15" t="s">
        <v>250</v>
      </c>
      <c r="AA173" s="15" t="s">
        <v>251</v>
      </c>
      <c r="AB173" s="16" t="s">
        <v>252</v>
      </c>
      <c r="AC173" s="15" t="s">
        <v>253</v>
      </c>
      <c r="AD173" s="22" t="s">
        <v>254</v>
      </c>
      <c r="AE173" s="15" t="s">
        <v>255</v>
      </c>
      <c r="AF173" s="16" t="s">
        <v>256</v>
      </c>
      <c r="AG173" s="16" t="s">
        <v>257</v>
      </c>
      <c r="AH173" s="15" t="s">
        <v>199</v>
      </c>
      <c r="AI173" s="4"/>
      <c r="AJ173" s="4"/>
    </row>
    <row r="174" spans="4:36" ht="15">
      <c r="D174" s="4"/>
      <c r="E174" s="20" t="s">
        <v>258</v>
      </c>
      <c r="F174" s="22" t="s">
        <v>259</v>
      </c>
      <c r="G174" s="19" t="s">
        <v>260</v>
      </c>
      <c r="H174" s="15" t="s">
        <v>261</v>
      </c>
      <c r="I174" s="19" t="s">
        <v>262</v>
      </c>
      <c r="J174" s="17" t="s">
        <v>263</v>
      </c>
      <c r="K174" s="18" t="s">
        <v>264</v>
      </c>
      <c r="L174" s="15" t="s">
        <v>265</v>
      </c>
      <c r="M174" s="22" t="s">
        <v>266</v>
      </c>
      <c r="N174" s="15" t="s">
        <v>267</v>
      </c>
      <c r="O174" s="15" t="s">
        <v>268</v>
      </c>
      <c r="P174" s="16" t="s">
        <v>269</v>
      </c>
      <c r="Q174" s="16" t="s">
        <v>270</v>
      </c>
      <c r="R174" s="15" t="s">
        <v>271</v>
      </c>
      <c r="S174" s="4"/>
      <c r="T174" s="18" t="s">
        <v>272</v>
      </c>
      <c r="U174" s="4"/>
      <c r="V174" s="19" t="s">
        <v>273</v>
      </c>
      <c r="W174" s="18" t="s">
        <v>274</v>
      </c>
      <c r="X174" s="16" t="s">
        <v>275</v>
      </c>
      <c r="Y174" s="15" t="s">
        <v>276</v>
      </c>
      <c r="Z174" s="15" t="s">
        <v>277</v>
      </c>
      <c r="AA174" s="15" t="s">
        <v>278</v>
      </c>
      <c r="AB174" s="22" t="s">
        <v>279</v>
      </c>
      <c r="AC174" s="15" t="s">
        <v>280</v>
      </c>
      <c r="AD174" s="4"/>
      <c r="AE174" s="15" t="s">
        <v>281</v>
      </c>
      <c r="AF174" s="16" t="s">
        <v>282</v>
      </c>
      <c r="AG174" s="16" t="s">
        <v>283</v>
      </c>
      <c r="AH174" s="15" t="s">
        <v>284</v>
      </c>
      <c r="AI174" s="4"/>
      <c r="AJ174" s="4"/>
    </row>
    <row r="175" spans="4:36" ht="30">
      <c r="D175" s="4"/>
      <c r="E175" s="20" t="s">
        <v>285</v>
      </c>
      <c r="F175" s="4"/>
      <c r="G175" s="19" t="s">
        <v>286</v>
      </c>
      <c r="H175" s="18" t="s">
        <v>287</v>
      </c>
      <c r="I175" s="19" t="s">
        <v>288</v>
      </c>
      <c r="J175" s="17" t="s">
        <v>289</v>
      </c>
      <c r="K175" s="18" t="s">
        <v>290</v>
      </c>
      <c r="L175" s="25" t="s">
        <v>291</v>
      </c>
      <c r="M175" s="4"/>
      <c r="N175" s="15" t="s">
        <v>292</v>
      </c>
      <c r="O175" s="15" t="s">
        <v>293</v>
      </c>
      <c r="P175" s="16" t="s">
        <v>294</v>
      </c>
      <c r="Q175" s="16" t="s">
        <v>295</v>
      </c>
      <c r="R175" s="15" t="s">
        <v>296</v>
      </c>
      <c r="S175" s="4"/>
      <c r="T175" s="18" t="s">
        <v>297</v>
      </c>
      <c r="U175" s="4"/>
      <c r="V175" s="19" t="s">
        <v>298</v>
      </c>
      <c r="W175" s="18" t="s">
        <v>299</v>
      </c>
      <c r="X175" s="16" t="s">
        <v>300</v>
      </c>
      <c r="Y175" s="15" t="s">
        <v>301</v>
      </c>
      <c r="Z175" s="15" t="s">
        <v>302</v>
      </c>
      <c r="AA175" s="25" t="s">
        <v>303</v>
      </c>
      <c r="AB175" s="4"/>
      <c r="AC175" s="15" t="s">
        <v>304</v>
      </c>
      <c r="AD175" s="4"/>
      <c r="AE175" s="15" t="s">
        <v>305</v>
      </c>
      <c r="AF175" s="22" t="s">
        <v>306</v>
      </c>
      <c r="AG175" s="16" t="s">
        <v>307</v>
      </c>
      <c r="AH175" s="15" t="s">
        <v>240</v>
      </c>
      <c r="AI175" s="4"/>
      <c r="AJ175" s="4"/>
    </row>
    <row r="176" spans="4:36" ht="15">
      <c r="D176" s="4"/>
      <c r="E176" s="20" t="s">
        <v>308</v>
      </c>
      <c r="F176" s="4"/>
      <c r="G176" s="19" t="s">
        <v>309</v>
      </c>
      <c r="H176" s="15" t="s">
        <v>310</v>
      </c>
      <c r="I176" s="19" t="s">
        <v>311</v>
      </c>
      <c r="J176" s="17" t="s">
        <v>312</v>
      </c>
      <c r="K176" s="18" t="s">
        <v>256</v>
      </c>
      <c r="L176" s="4"/>
      <c r="M176" s="4"/>
      <c r="N176" s="15" t="s">
        <v>256</v>
      </c>
      <c r="O176" s="25" t="s">
        <v>313</v>
      </c>
      <c r="P176" s="16" t="s">
        <v>314</v>
      </c>
      <c r="Q176" s="16" t="s">
        <v>315</v>
      </c>
      <c r="R176" s="15" t="s">
        <v>316</v>
      </c>
      <c r="S176" s="4"/>
      <c r="T176" s="18" t="s">
        <v>317</v>
      </c>
      <c r="U176" s="4"/>
      <c r="V176" s="24" t="s">
        <v>318</v>
      </c>
      <c r="W176" s="18" t="s">
        <v>319</v>
      </c>
      <c r="X176" s="22" t="s">
        <v>320</v>
      </c>
      <c r="Y176" s="15" t="s">
        <v>321</v>
      </c>
      <c r="Z176" s="15" t="s">
        <v>322</v>
      </c>
      <c r="AA176" s="4"/>
      <c r="AB176" s="4"/>
      <c r="AC176" s="25" t="s">
        <v>323</v>
      </c>
      <c r="AD176" s="4"/>
      <c r="AE176" s="15" t="s">
        <v>324</v>
      </c>
      <c r="AF176" s="4"/>
      <c r="AG176" s="16" t="s">
        <v>325</v>
      </c>
      <c r="AH176" s="15" t="s">
        <v>292</v>
      </c>
      <c r="AI176" s="4"/>
      <c r="AJ176" s="4"/>
    </row>
    <row r="177" spans="4:36" ht="15">
      <c r="D177" s="4"/>
      <c r="E177" s="20" t="s">
        <v>326</v>
      </c>
      <c r="F177" s="4"/>
      <c r="G177" s="19" t="s">
        <v>327</v>
      </c>
      <c r="H177" s="15" t="s">
        <v>328</v>
      </c>
      <c r="I177" s="19" t="s">
        <v>329</v>
      </c>
      <c r="J177" s="17" t="s">
        <v>330</v>
      </c>
      <c r="K177" s="18" t="s">
        <v>331</v>
      </c>
      <c r="L177" s="4"/>
      <c r="M177" s="4"/>
      <c r="N177" s="15" t="s">
        <v>332</v>
      </c>
      <c r="O177" s="4"/>
      <c r="P177" s="22" t="s">
        <v>333</v>
      </c>
      <c r="Q177" s="16" t="s">
        <v>334</v>
      </c>
      <c r="R177" s="15" t="s">
        <v>335</v>
      </c>
      <c r="S177" s="4"/>
      <c r="T177" s="18" t="s">
        <v>336</v>
      </c>
      <c r="U177" s="4"/>
      <c r="V177" s="4"/>
      <c r="W177" s="18" t="s">
        <v>337</v>
      </c>
      <c r="X177" s="4"/>
      <c r="Y177" s="15" t="s">
        <v>338</v>
      </c>
      <c r="Z177" s="25" t="s">
        <v>339</v>
      </c>
      <c r="AA177" s="4"/>
      <c r="AB177" s="4"/>
      <c r="AC177" s="4"/>
      <c r="AD177" s="4"/>
      <c r="AE177" s="15" t="s">
        <v>340</v>
      </c>
      <c r="AF177" s="4"/>
      <c r="AG177" s="16" t="s">
        <v>341</v>
      </c>
      <c r="AH177" s="15" t="s">
        <v>342</v>
      </c>
      <c r="AI177" s="4"/>
      <c r="AJ177" s="4"/>
    </row>
    <row r="178" spans="4:36" ht="15">
      <c r="D178" s="4"/>
      <c r="E178" s="20" t="s">
        <v>343</v>
      </c>
      <c r="F178" s="4"/>
      <c r="G178" s="24" t="s">
        <v>258</v>
      </c>
      <c r="H178" s="15" t="s">
        <v>344</v>
      </c>
      <c r="I178" s="19" t="s">
        <v>345</v>
      </c>
      <c r="J178" s="17" t="s">
        <v>346</v>
      </c>
      <c r="K178" s="27" t="s">
        <v>347</v>
      </c>
      <c r="L178" s="4"/>
      <c r="M178" s="4"/>
      <c r="N178" s="25" t="s">
        <v>348</v>
      </c>
      <c r="O178" s="4"/>
      <c r="P178" s="4"/>
      <c r="Q178" s="16" t="s">
        <v>349</v>
      </c>
      <c r="R178" s="15" t="s">
        <v>350</v>
      </c>
      <c r="S178" s="4"/>
      <c r="T178" s="27" t="s">
        <v>351</v>
      </c>
      <c r="U178" s="4"/>
      <c r="V178" s="4"/>
      <c r="W178" s="18" t="s">
        <v>352</v>
      </c>
      <c r="X178" s="4"/>
      <c r="Y178" s="15" t="s">
        <v>353</v>
      </c>
      <c r="Z178" s="4"/>
      <c r="AA178" s="4"/>
      <c r="AB178" s="4"/>
      <c r="AC178" s="4"/>
      <c r="AD178" s="4"/>
      <c r="AE178" s="15" t="s">
        <v>354</v>
      </c>
      <c r="AF178" s="4"/>
      <c r="AG178" s="16" t="s">
        <v>355</v>
      </c>
      <c r="AH178" s="15" t="s">
        <v>356</v>
      </c>
      <c r="AI178" s="4"/>
      <c r="AJ178" s="4"/>
    </row>
    <row r="179" spans="4:36" ht="15">
      <c r="D179" s="4"/>
      <c r="E179" s="20" t="s">
        <v>357</v>
      </c>
      <c r="F179" s="4"/>
      <c r="G179" s="4"/>
      <c r="H179" s="15" t="s">
        <v>358</v>
      </c>
      <c r="I179" s="24" t="s">
        <v>359</v>
      </c>
      <c r="J179" s="17" t="s">
        <v>360</v>
      </c>
      <c r="K179" s="4"/>
      <c r="L179" s="4"/>
      <c r="M179" s="4"/>
      <c r="N179" s="4"/>
      <c r="O179" s="4"/>
      <c r="P179" s="4"/>
      <c r="Q179" s="22" t="s">
        <v>361</v>
      </c>
      <c r="R179" s="15" t="s">
        <v>362</v>
      </c>
      <c r="S179" s="4"/>
      <c r="T179" s="4"/>
      <c r="U179" s="4"/>
      <c r="V179" s="4"/>
      <c r="W179" s="27" t="s">
        <v>363</v>
      </c>
      <c r="X179" s="4"/>
      <c r="Y179" s="25" t="s">
        <v>364</v>
      </c>
      <c r="Z179" s="4"/>
      <c r="AA179" s="4"/>
      <c r="AB179" s="4"/>
      <c r="AC179" s="4"/>
      <c r="AD179" s="4"/>
      <c r="AE179" s="15" t="s">
        <v>365</v>
      </c>
      <c r="AF179" s="4"/>
      <c r="AG179" s="16" t="s">
        <v>366</v>
      </c>
      <c r="AH179" s="15" t="s">
        <v>367</v>
      </c>
      <c r="AI179" s="4"/>
      <c r="AJ179" s="4"/>
    </row>
    <row r="180" spans="4:36" ht="15">
      <c r="D180" s="4"/>
      <c r="E180" s="20" t="s">
        <v>264</v>
      </c>
      <c r="F180" s="4"/>
      <c r="G180" s="4"/>
      <c r="H180" s="18" t="s">
        <v>368</v>
      </c>
      <c r="I180" s="4"/>
      <c r="J180" s="17" t="s">
        <v>369</v>
      </c>
      <c r="K180" s="4"/>
      <c r="L180" s="4"/>
      <c r="M180" s="4"/>
      <c r="N180" s="4"/>
      <c r="O180" s="4"/>
      <c r="P180" s="4"/>
      <c r="Q180" s="4"/>
      <c r="R180" s="15" t="s">
        <v>370</v>
      </c>
      <c r="S180" s="4"/>
      <c r="T180" s="4"/>
      <c r="U180" s="4"/>
      <c r="V180" s="4"/>
      <c r="W180" s="4"/>
      <c r="X180" s="4"/>
      <c r="Y180" s="4"/>
      <c r="Z180" s="4"/>
      <c r="AA180" s="4"/>
      <c r="AB180" s="4"/>
      <c r="AC180" s="4"/>
      <c r="AD180" s="4"/>
      <c r="AE180" s="15" t="s">
        <v>371</v>
      </c>
      <c r="AF180" s="4"/>
      <c r="AG180" s="16" t="s">
        <v>372</v>
      </c>
      <c r="AH180" s="15" t="s">
        <v>373</v>
      </c>
      <c r="AI180" s="4"/>
      <c r="AJ180" s="4"/>
    </row>
    <row r="181" spans="4:36" ht="15">
      <c r="D181" s="4"/>
      <c r="E181" s="20" t="s">
        <v>374</v>
      </c>
      <c r="F181" s="4"/>
      <c r="G181" s="4"/>
      <c r="H181" s="15" t="s">
        <v>375</v>
      </c>
      <c r="I181" s="4"/>
      <c r="J181" s="17" t="s">
        <v>376</v>
      </c>
      <c r="K181" s="4"/>
      <c r="L181" s="4"/>
      <c r="M181" s="4"/>
      <c r="N181" s="4"/>
      <c r="O181" s="4"/>
      <c r="P181" s="4"/>
      <c r="Q181" s="4"/>
      <c r="R181" s="15" t="s">
        <v>377</v>
      </c>
      <c r="S181" s="4"/>
      <c r="T181" s="4"/>
      <c r="U181" s="4"/>
      <c r="V181" s="4"/>
      <c r="W181" s="4"/>
      <c r="X181" s="4"/>
      <c r="Y181" s="4"/>
      <c r="Z181" s="4"/>
      <c r="AA181" s="4"/>
      <c r="AB181" s="4"/>
      <c r="AC181" s="4"/>
      <c r="AD181" s="4"/>
      <c r="AE181" s="15" t="s">
        <v>378</v>
      </c>
      <c r="AF181" s="4"/>
      <c r="AG181" s="22" t="s">
        <v>379</v>
      </c>
      <c r="AH181" s="15" t="s">
        <v>380</v>
      </c>
      <c r="AI181" s="4"/>
      <c r="AJ181" s="4"/>
    </row>
    <row r="182" spans="4:36" ht="15">
      <c r="D182" s="4"/>
      <c r="E182" s="20" t="s">
        <v>290</v>
      </c>
      <c r="F182" s="4"/>
      <c r="G182" s="4"/>
      <c r="H182" s="18" t="s">
        <v>381</v>
      </c>
      <c r="I182" s="4"/>
      <c r="J182" s="17" t="s">
        <v>382</v>
      </c>
      <c r="K182" s="4"/>
      <c r="L182" s="4"/>
      <c r="M182" s="4"/>
      <c r="N182" s="4"/>
      <c r="O182" s="4"/>
      <c r="P182" s="4"/>
      <c r="Q182" s="4"/>
      <c r="R182" s="15" t="s">
        <v>383</v>
      </c>
      <c r="S182" s="4"/>
      <c r="T182" s="4"/>
      <c r="U182" s="4"/>
      <c r="V182" s="4"/>
      <c r="W182" s="4"/>
      <c r="X182" s="4"/>
      <c r="Y182" s="4"/>
      <c r="Z182" s="4"/>
      <c r="AA182" s="4"/>
      <c r="AB182" s="4"/>
      <c r="AC182" s="4"/>
      <c r="AD182" s="4"/>
      <c r="AE182" s="25" t="s">
        <v>384</v>
      </c>
      <c r="AF182" s="4"/>
      <c r="AG182" s="4"/>
      <c r="AH182" s="15" t="s">
        <v>385</v>
      </c>
      <c r="AI182" s="4"/>
      <c r="AJ182" s="4"/>
    </row>
    <row r="183" spans="4:36" ht="15">
      <c r="D183" s="4"/>
      <c r="E183" s="20" t="s">
        <v>386</v>
      </c>
      <c r="F183" s="4"/>
      <c r="G183" s="4"/>
      <c r="H183" s="18" t="s">
        <v>387</v>
      </c>
      <c r="I183" s="4"/>
      <c r="J183" s="26" t="s">
        <v>388</v>
      </c>
      <c r="K183" s="4"/>
      <c r="L183" s="4"/>
      <c r="M183" s="4"/>
      <c r="N183" s="4"/>
      <c r="O183" s="4"/>
      <c r="P183" s="4"/>
      <c r="Q183" s="4"/>
      <c r="R183" s="15" t="s">
        <v>389</v>
      </c>
      <c r="S183" s="4"/>
      <c r="T183" s="4"/>
      <c r="U183" s="4"/>
      <c r="V183" s="4"/>
      <c r="W183" s="4"/>
      <c r="X183" s="4"/>
      <c r="Y183" s="4"/>
      <c r="Z183" s="4"/>
      <c r="AA183" s="4"/>
      <c r="AB183" s="4"/>
      <c r="AC183" s="4"/>
      <c r="AD183" s="4"/>
      <c r="AE183" s="4"/>
      <c r="AF183" s="4"/>
      <c r="AG183" s="4"/>
      <c r="AH183" s="15" t="s">
        <v>390</v>
      </c>
      <c r="AI183" s="4"/>
      <c r="AJ183" s="4"/>
    </row>
    <row r="184" spans="4:36" ht="30">
      <c r="D184" s="4"/>
      <c r="E184" s="20" t="s">
        <v>391</v>
      </c>
      <c r="F184" s="4"/>
      <c r="G184" s="4"/>
      <c r="H184" s="15" t="s">
        <v>392</v>
      </c>
      <c r="I184" s="4"/>
      <c r="J184" s="4"/>
      <c r="K184" s="4"/>
      <c r="L184" s="4"/>
      <c r="M184" s="4"/>
      <c r="N184" s="4"/>
      <c r="O184" s="4"/>
      <c r="P184" s="4"/>
      <c r="Q184" s="4"/>
      <c r="R184" s="15" t="s">
        <v>393</v>
      </c>
      <c r="S184" s="4"/>
      <c r="T184" s="4"/>
      <c r="U184" s="4"/>
      <c r="V184" s="4"/>
      <c r="W184" s="4"/>
      <c r="X184" s="4"/>
      <c r="Y184" s="4"/>
      <c r="Z184" s="4"/>
      <c r="AA184" s="4"/>
      <c r="AB184" s="4"/>
      <c r="AC184" s="4"/>
      <c r="AD184" s="4"/>
      <c r="AE184" s="4"/>
      <c r="AF184" s="4"/>
      <c r="AG184" s="4"/>
      <c r="AH184" s="15" t="s">
        <v>394</v>
      </c>
      <c r="AI184" s="4"/>
      <c r="AJ184" s="4"/>
    </row>
    <row r="185" spans="4:36" ht="15">
      <c r="D185" s="4"/>
      <c r="E185" s="20" t="s">
        <v>395</v>
      </c>
      <c r="F185" s="4"/>
      <c r="G185" s="4"/>
      <c r="H185" s="15" t="s">
        <v>396</v>
      </c>
      <c r="I185" s="4"/>
      <c r="J185" s="4"/>
      <c r="K185" s="4"/>
      <c r="L185" s="4"/>
      <c r="M185" s="4"/>
      <c r="N185" s="4"/>
      <c r="O185" s="4"/>
      <c r="P185" s="4"/>
      <c r="Q185" s="4"/>
      <c r="R185" s="25" t="s">
        <v>397</v>
      </c>
      <c r="S185" s="4"/>
      <c r="T185" s="4"/>
      <c r="U185" s="4"/>
      <c r="V185" s="4"/>
      <c r="W185" s="4"/>
      <c r="X185" s="4"/>
      <c r="Y185" s="4"/>
      <c r="Z185" s="4"/>
      <c r="AA185" s="4"/>
      <c r="AB185" s="4"/>
      <c r="AC185" s="4"/>
      <c r="AD185" s="4"/>
      <c r="AE185" s="4"/>
      <c r="AF185" s="4"/>
      <c r="AG185" s="4"/>
      <c r="AH185" s="15" t="s">
        <v>398</v>
      </c>
      <c r="AI185" s="4"/>
      <c r="AJ185" s="4"/>
    </row>
    <row r="186" spans="4:36" ht="15">
      <c r="D186" s="4"/>
      <c r="E186" s="20" t="s">
        <v>399</v>
      </c>
      <c r="F186" s="4"/>
      <c r="G186" s="4"/>
      <c r="H186" s="15" t="s">
        <v>400</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401</v>
      </c>
      <c r="AI186" s="4"/>
      <c r="AJ186" s="4"/>
    </row>
    <row r="187" spans="4:36" ht="15">
      <c r="D187" s="4"/>
      <c r="E187" s="20" t="s">
        <v>402</v>
      </c>
      <c r="F187" s="4"/>
      <c r="G187" s="4"/>
      <c r="H187" s="15" t="s">
        <v>403</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c r="D188" s="4"/>
      <c r="E188" s="20" t="s">
        <v>340</v>
      </c>
      <c r="F188" s="4"/>
      <c r="G188" s="4"/>
      <c r="H188" s="15" t="s">
        <v>404</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c r="D189" s="4"/>
      <c r="E189" s="23" t="s">
        <v>405</v>
      </c>
      <c r="F189" s="4"/>
      <c r="G189" s="4"/>
      <c r="H189" s="25" t="s">
        <v>406</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c r="O196" s="4"/>
      <c r="P196" s="4"/>
      <c r="Q196" s="4"/>
      <c r="R196" s="4"/>
      <c r="S196" s="4"/>
      <c r="T196" s="4"/>
    </row>
    <row r="197" spans="4:36">
      <c r="O197" s="4"/>
      <c r="P197" s="4"/>
      <c r="Q197" s="4"/>
      <c r="R197" s="4"/>
      <c r="S197" s="4"/>
      <c r="T197" s="4"/>
    </row>
    <row r="198" spans="4:36">
      <c r="O198" s="4"/>
      <c r="P198" s="4"/>
      <c r="Q198" s="4"/>
      <c r="R198" s="4"/>
      <c r="S198" s="4"/>
      <c r="T198" s="4"/>
    </row>
    <row r="199" spans="4:36">
      <c r="O199" s="4"/>
      <c r="P199" s="4"/>
      <c r="Q199" s="4"/>
      <c r="R199" s="4"/>
      <c r="S199" s="4"/>
      <c r="T199" s="4"/>
    </row>
    <row r="200" spans="4:36">
      <c r="O200" s="4"/>
      <c r="P200" s="4"/>
      <c r="Q200" s="4"/>
      <c r="R200" s="4"/>
      <c r="S200" s="4"/>
      <c r="T200" s="4"/>
    </row>
    <row r="201" spans="4:36">
      <c r="O201" s="4"/>
      <c r="P201" s="4"/>
      <c r="Q201" s="4"/>
      <c r="R201" s="4"/>
      <c r="S201" s="4"/>
      <c r="T201" s="4"/>
    </row>
    <row r="202" spans="4:36">
      <c r="O202" s="4"/>
      <c r="P202" s="4"/>
      <c r="Q202" s="4"/>
      <c r="R202" s="4"/>
      <c r="S202" s="4"/>
      <c r="T202" s="4"/>
    </row>
    <row r="203" spans="4:36">
      <c r="O203" s="4"/>
      <c r="P203" s="4"/>
      <c r="Q203" s="4"/>
      <c r="R203" s="4"/>
      <c r="S203" s="4"/>
      <c r="T203" s="4"/>
    </row>
    <row r="204" spans="4:36" ht="15">
      <c r="D204" s="14" t="s">
        <v>407</v>
      </c>
      <c r="E204" s="14" t="s">
        <v>408</v>
      </c>
      <c r="F204" s="14" t="s">
        <v>409</v>
      </c>
      <c r="G204" s="29" t="s">
        <v>410</v>
      </c>
      <c r="H204" s="29" t="s">
        <v>411</v>
      </c>
      <c r="I204" s="14" t="s">
        <v>412</v>
      </c>
      <c r="J204" s="14" t="s">
        <v>413</v>
      </c>
      <c r="K204" s="29" t="s">
        <v>414</v>
      </c>
      <c r="L204" s="14" t="s">
        <v>415</v>
      </c>
      <c r="M204" s="14" t="s">
        <v>416</v>
      </c>
      <c r="N204" s="14" t="s">
        <v>417</v>
      </c>
      <c r="O204" s="14" t="s">
        <v>418</v>
      </c>
      <c r="P204" s="29" t="s">
        <v>419</v>
      </c>
      <c r="Q204" s="14" t="s">
        <v>420</v>
      </c>
      <c r="R204" s="14" t="s">
        <v>421</v>
      </c>
      <c r="S204" s="14" t="s">
        <v>422</v>
      </c>
      <c r="T204" s="14" t="s">
        <v>423</v>
      </c>
      <c r="U204" s="14" t="s">
        <v>424</v>
      </c>
      <c r="V204" s="14" t="s">
        <v>425</v>
      </c>
      <c r="W204" s="14" t="s">
        <v>426</v>
      </c>
      <c r="X204" s="14" t="s">
        <v>427</v>
      </c>
      <c r="Y204" s="14" t="s">
        <v>428</v>
      </c>
      <c r="Z204" s="14" t="s">
        <v>429</v>
      </c>
      <c r="AA204" s="14" t="s">
        <v>430</v>
      </c>
      <c r="AB204" s="14" t="s">
        <v>431</v>
      </c>
      <c r="AC204" s="14" t="s">
        <v>432</v>
      </c>
      <c r="AD204" s="14" t="s">
        <v>433</v>
      </c>
      <c r="AE204" s="14" t="s">
        <v>434</v>
      </c>
      <c r="AF204" s="14" t="s">
        <v>435</v>
      </c>
      <c r="AG204" s="14" t="s">
        <v>436</v>
      </c>
      <c r="AH204" s="14" t="s">
        <v>437</v>
      </c>
      <c r="AI204" s="14" t="s">
        <v>438</v>
      </c>
      <c r="AJ204" s="14" t="s">
        <v>439</v>
      </c>
    </row>
    <row r="205" spans="4:36" ht="15">
      <c r="D205" t="s">
        <v>440</v>
      </c>
      <c r="E205" t="s">
        <v>441</v>
      </c>
      <c r="F205" t="s">
        <v>409</v>
      </c>
      <c r="G205" t="s">
        <v>442</v>
      </c>
      <c r="H205" t="s">
        <v>443</v>
      </c>
      <c r="I205" t="s">
        <v>444</v>
      </c>
      <c r="J205" t="s">
        <v>445</v>
      </c>
      <c r="K205" t="s">
        <v>446</v>
      </c>
      <c r="L205" t="s">
        <v>447</v>
      </c>
      <c r="M205" t="s">
        <v>448</v>
      </c>
      <c r="N205" t="s">
        <v>449</v>
      </c>
      <c r="O205" t="s">
        <v>450</v>
      </c>
      <c r="P205" t="s">
        <v>451</v>
      </c>
      <c r="Q205" t="s">
        <v>452</v>
      </c>
      <c r="R205" t="s">
        <v>453</v>
      </c>
      <c r="S205" t="s">
        <v>454</v>
      </c>
      <c r="T205" t="s">
        <v>455</v>
      </c>
      <c r="U205" t="s">
        <v>456</v>
      </c>
      <c r="V205" t="s">
        <v>457</v>
      </c>
      <c r="W205" t="s">
        <v>458</v>
      </c>
      <c r="X205" t="s">
        <v>459</v>
      </c>
      <c r="Y205" t="s">
        <v>460</v>
      </c>
      <c r="Z205" t="s">
        <v>461</v>
      </c>
      <c r="AA205" t="s">
        <v>462</v>
      </c>
      <c r="AB205" t="s">
        <v>463</v>
      </c>
      <c r="AC205" t="s">
        <v>464</v>
      </c>
      <c r="AD205" t="s">
        <v>465</v>
      </c>
      <c r="AE205" t="s">
        <v>466</v>
      </c>
      <c r="AF205" t="s">
        <v>467</v>
      </c>
      <c r="AG205" t="s">
        <v>468</v>
      </c>
      <c r="AH205" t="s">
        <v>469</v>
      </c>
      <c r="AI205" t="s">
        <v>470</v>
      </c>
      <c r="AJ205" t="s">
        <v>471</v>
      </c>
    </row>
    <row r="206" spans="4:36" ht="15">
      <c r="D206" t="s">
        <v>472</v>
      </c>
      <c r="E206" t="s">
        <v>473</v>
      </c>
      <c r="F206" t="s">
        <v>474</v>
      </c>
      <c r="G206" t="s">
        <v>475</v>
      </c>
      <c r="H206"/>
      <c r="I206" t="s">
        <v>476</v>
      </c>
      <c r="J206" t="s">
        <v>477</v>
      </c>
      <c r="K206" t="s">
        <v>478</v>
      </c>
      <c r="L206" t="s">
        <v>479</v>
      </c>
      <c r="M206" t="s">
        <v>480</v>
      </c>
      <c r="N206" t="s">
        <v>481</v>
      </c>
      <c r="O206" t="s">
        <v>482</v>
      </c>
      <c r="P206" t="s">
        <v>483</v>
      </c>
      <c r="Q206" t="s">
        <v>484</v>
      </c>
      <c r="R206" t="s">
        <v>485</v>
      </c>
      <c r="S206" t="s">
        <v>486</v>
      </c>
      <c r="T206" t="s">
        <v>487</v>
      </c>
      <c r="U206" t="s">
        <v>488</v>
      </c>
      <c r="V206" t="s">
        <v>479</v>
      </c>
      <c r="W206" t="s">
        <v>489</v>
      </c>
      <c r="X206" t="s">
        <v>490</v>
      </c>
      <c r="Y206" t="s">
        <v>485</v>
      </c>
      <c r="Z206" t="s">
        <v>491</v>
      </c>
      <c r="AA206" t="s">
        <v>492</v>
      </c>
      <c r="AB206" t="s">
        <v>493</v>
      </c>
      <c r="AC206" t="s">
        <v>494</v>
      </c>
      <c r="AD206" t="s">
        <v>495</v>
      </c>
      <c r="AE206" t="s">
        <v>496</v>
      </c>
      <c r="AF206" t="s">
        <v>493</v>
      </c>
      <c r="AG206" t="s">
        <v>497</v>
      </c>
      <c r="AH206" t="s">
        <v>498</v>
      </c>
      <c r="AI206" t="s">
        <v>499</v>
      </c>
      <c r="AJ206" t="s">
        <v>500</v>
      </c>
    </row>
    <row r="207" spans="4:36" ht="15">
      <c r="D207" t="s">
        <v>501</v>
      </c>
      <c r="E207" t="s">
        <v>502</v>
      </c>
      <c r="F207" t="s">
        <v>503</v>
      </c>
      <c r="G207" t="s">
        <v>504</v>
      </c>
      <c r="H207"/>
      <c r="I207" t="s">
        <v>505</v>
      </c>
      <c r="J207" t="s">
        <v>506</v>
      </c>
      <c r="K207" t="s">
        <v>507</v>
      </c>
      <c r="L207" t="s">
        <v>508</v>
      </c>
      <c r="M207" t="s">
        <v>509</v>
      </c>
      <c r="N207" t="s">
        <v>510</v>
      </c>
      <c r="O207" t="s">
        <v>511</v>
      </c>
      <c r="P207" t="s">
        <v>512</v>
      </c>
      <c r="Q207" t="s">
        <v>493</v>
      </c>
      <c r="R207" t="s">
        <v>513</v>
      </c>
      <c r="S207" t="s">
        <v>514</v>
      </c>
      <c r="T207" t="s">
        <v>515</v>
      </c>
      <c r="U207" t="s">
        <v>516</v>
      </c>
      <c r="V207" t="s">
        <v>517</v>
      </c>
      <c r="W207" t="s">
        <v>518</v>
      </c>
      <c r="X207" t="s">
        <v>519</v>
      </c>
      <c r="Y207" t="s">
        <v>520</v>
      </c>
      <c r="Z207" t="s">
        <v>521</v>
      </c>
      <c r="AA207" t="s">
        <v>522</v>
      </c>
      <c r="AB207" t="s">
        <v>523</v>
      </c>
      <c r="AC207" t="s">
        <v>524</v>
      </c>
      <c r="AD207"/>
      <c r="AE207" t="s">
        <v>479</v>
      </c>
      <c r="AF207" t="s">
        <v>525</v>
      </c>
      <c r="AG207" t="s">
        <v>526</v>
      </c>
      <c r="AH207" t="s">
        <v>527</v>
      </c>
      <c r="AI207" t="s">
        <v>528</v>
      </c>
      <c r="AJ207" t="s">
        <v>529</v>
      </c>
    </row>
    <row r="208" spans="4:36" ht="15">
      <c r="D208" t="s">
        <v>530</v>
      </c>
      <c r="E208" t="s">
        <v>531</v>
      </c>
      <c r="F208" t="s">
        <v>532</v>
      </c>
      <c r="G208" t="s">
        <v>533</v>
      </c>
      <c r="H208"/>
      <c r="I208" t="s">
        <v>534</v>
      </c>
      <c r="J208" t="s">
        <v>535</v>
      </c>
      <c r="K208" t="s">
        <v>536</v>
      </c>
      <c r="L208" t="s">
        <v>537</v>
      </c>
      <c r="M208" t="s">
        <v>538</v>
      </c>
      <c r="N208" t="s">
        <v>524</v>
      </c>
      <c r="O208" t="s">
        <v>539</v>
      </c>
      <c r="P208" t="s">
        <v>540</v>
      </c>
      <c r="Q208" t="s">
        <v>541</v>
      </c>
      <c r="R208" t="s">
        <v>542</v>
      </c>
      <c r="S208" t="s">
        <v>543</v>
      </c>
      <c r="T208" t="s">
        <v>544</v>
      </c>
      <c r="U208" t="s">
        <v>545</v>
      </c>
      <c r="V208" t="s">
        <v>546</v>
      </c>
      <c r="W208" t="s">
        <v>547</v>
      </c>
      <c r="X208" t="s">
        <v>548</v>
      </c>
      <c r="Y208" t="s">
        <v>549</v>
      </c>
      <c r="Z208" t="s">
        <v>550</v>
      </c>
      <c r="AA208" t="s">
        <v>551</v>
      </c>
      <c r="AB208" t="s">
        <v>552</v>
      </c>
      <c r="AC208" t="s">
        <v>553</v>
      </c>
      <c r="AD208"/>
      <c r="AE208" t="s">
        <v>554</v>
      </c>
      <c r="AF208" t="s">
        <v>555</v>
      </c>
      <c r="AG208" t="s">
        <v>556</v>
      </c>
      <c r="AH208" t="s">
        <v>557</v>
      </c>
      <c r="AI208" t="s">
        <v>558</v>
      </c>
      <c r="AJ208" t="s">
        <v>559</v>
      </c>
    </row>
    <row r="209" spans="4:36" ht="15">
      <c r="D209" t="s">
        <v>560</v>
      </c>
      <c r="E209" t="s">
        <v>561</v>
      </c>
      <c r="F209" t="s">
        <v>562</v>
      </c>
      <c r="G209" t="s">
        <v>563</v>
      </c>
      <c r="H209"/>
      <c r="I209" t="s">
        <v>564</v>
      </c>
      <c r="J209" t="s">
        <v>565</v>
      </c>
      <c r="K209" t="s">
        <v>566</v>
      </c>
      <c r="L209" t="s">
        <v>567</v>
      </c>
      <c r="M209" t="s">
        <v>568</v>
      </c>
      <c r="N209" t="s">
        <v>412</v>
      </c>
      <c r="O209" t="s">
        <v>569</v>
      </c>
      <c r="P209" t="s">
        <v>570</v>
      </c>
      <c r="Q209" t="s">
        <v>571</v>
      </c>
      <c r="R209" t="s">
        <v>572</v>
      </c>
      <c r="S209" t="s">
        <v>573</v>
      </c>
      <c r="T209"/>
      <c r="U209" t="s">
        <v>574</v>
      </c>
      <c r="V209" t="s">
        <v>575</v>
      </c>
      <c r="W209" t="s">
        <v>576</v>
      </c>
      <c r="X209" t="s">
        <v>577</v>
      </c>
      <c r="Y209" t="s">
        <v>578</v>
      </c>
      <c r="Z209" t="s">
        <v>579</v>
      </c>
      <c r="AA209" t="s">
        <v>580</v>
      </c>
      <c r="AB209" t="s">
        <v>420</v>
      </c>
      <c r="AC209" t="s">
        <v>581</v>
      </c>
      <c r="AD209"/>
      <c r="AE209" t="s">
        <v>582</v>
      </c>
      <c r="AF209" t="s">
        <v>583</v>
      </c>
      <c r="AG209" t="s">
        <v>584</v>
      </c>
      <c r="AH209" t="s">
        <v>510</v>
      </c>
      <c r="AI209" t="s">
        <v>585</v>
      </c>
      <c r="AJ209"/>
    </row>
    <row r="210" spans="4:36" ht="15">
      <c r="D210" t="s">
        <v>586</v>
      </c>
      <c r="E210" t="s">
        <v>587</v>
      </c>
      <c r="F210" t="s">
        <v>588</v>
      </c>
      <c r="G210" t="s">
        <v>589</v>
      </c>
      <c r="H210"/>
      <c r="I210" t="s">
        <v>590</v>
      </c>
      <c r="J210" t="s">
        <v>591</v>
      </c>
      <c r="K210" t="s">
        <v>592</v>
      </c>
      <c r="L210" t="s">
        <v>593</v>
      </c>
      <c r="M210" t="s">
        <v>594</v>
      </c>
      <c r="N210" t="s">
        <v>595</v>
      </c>
      <c r="O210" t="s">
        <v>596</v>
      </c>
      <c r="P210" t="s">
        <v>597</v>
      </c>
      <c r="Q210" t="s">
        <v>598</v>
      </c>
      <c r="R210" t="s">
        <v>599</v>
      </c>
      <c r="S210" t="s">
        <v>600</v>
      </c>
      <c r="T210"/>
      <c r="U210" t="s">
        <v>601</v>
      </c>
      <c r="V210" t="s">
        <v>602</v>
      </c>
      <c r="W210" t="s">
        <v>603</v>
      </c>
      <c r="X210" t="s">
        <v>604</v>
      </c>
      <c r="Y210" t="s">
        <v>605</v>
      </c>
      <c r="Z210" t="s">
        <v>606</v>
      </c>
      <c r="AA210" t="s">
        <v>607</v>
      </c>
      <c r="AB210" t="s">
        <v>608</v>
      </c>
      <c r="AC210" t="s">
        <v>609</v>
      </c>
      <c r="AD210"/>
      <c r="AE210" t="s">
        <v>610</v>
      </c>
      <c r="AF210" t="s">
        <v>611</v>
      </c>
      <c r="AG210" t="s">
        <v>612</v>
      </c>
      <c r="AH210" t="s">
        <v>412</v>
      </c>
      <c r="AI210" t="s">
        <v>613</v>
      </c>
      <c r="AJ210"/>
    </row>
    <row r="211" spans="4:36" ht="15">
      <c r="D211" t="s">
        <v>614</v>
      </c>
      <c r="E211" t="s">
        <v>615</v>
      </c>
      <c r="F211" t="s">
        <v>616</v>
      </c>
      <c r="G211" t="s">
        <v>617</v>
      </c>
      <c r="H211"/>
      <c r="I211" t="s">
        <v>618</v>
      </c>
      <c r="J211" t="s">
        <v>619</v>
      </c>
      <c r="K211" t="s">
        <v>620</v>
      </c>
      <c r="L211" t="s">
        <v>621</v>
      </c>
      <c r="M211" t="s">
        <v>622</v>
      </c>
      <c r="N211" t="s">
        <v>623</v>
      </c>
      <c r="O211" t="s">
        <v>624</v>
      </c>
      <c r="P211" t="s">
        <v>625</v>
      </c>
      <c r="Q211" t="s">
        <v>626</v>
      </c>
      <c r="R211" t="s">
        <v>627</v>
      </c>
      <c r="S211" t="s">
        <v>628</v>
      </c>
      <c r="T211"/>
      <c r="U211" t="s">
        <v>629</v>
      </c>
      <c r="V211" t="s">
        <v>630</v>
      </c>
      <c r="W211" t="s">
        <v>631</v>
      </c>
      <c r="X211" t="s">
        <v>632</v>
      </c>
      <c r="Y211" t="s">
        <v>565</v>
      </c>
      <c r="Z211" t="s">
        <v>633</v>
      </c>
      <c r="AA211" t="s">
        <v>634</v>
      </c>
      <c r="AB211" t="s">
        <v>635</v>
      </c>
      <c r="AC211" t="s">
        <v>636</v>
      </c>
      <c r="AD211"/>
      <c r="AE211" t="s">
        <v>637</v>
      </c>
      <c r="AF211" t="s">
        <v>638</v>
      </c>
      <c r="AG211" t="s">
        <v>639</v>
      </c>
      <c r="AH211" t="s">
        <v>640</v>
      </c>
      <c r="AI211"/>
      <c r="AJ211"/>
    </row>
    <row r="212" spans="4:36" ht="15">
      <c r="D212" t="s">
        <v>641</v>
      </c>
      <c r="E212" t="s">
        <v>642</v>
      </c>
      <c r="F212"/>
      <c r="G212" t="s">
        <v>643</v>
      </c>
      <c r="H212"/>
      <c r="I212" t="s">
        <v>487</v>
      </c>
      <c r="J212" t="s">
        <v>644</v>
      </c>
      <c r="K212" t="s">
        <v>645</v>
      </c>
      <c r="L212" t="s">
        <v>646</v>
      </c>
      <c r="M212" t="s">
        <v>647</v>
      </c>
      <c r="N212" t="s">
        <v>648</v>
      </c>
      <c r="O212" t="s">
        <v>649</v>
      </c>
      <c r="P212" t="s">
        <v>650</v>
      </c>
      <c r="Q212" t="s">
        <v>651</v>
      </c>
      <c r="R212" t="s">
        <v>652</v>
      </c>
      <c r="S212" t="s">
        <v>653</v>
      </c>
      <c r="T212"/>
      <c r="U212" t="s">
        <v>654</v>
      </c>
      <c r="V212" t="s">
        <v>655</v>
      </c>
      <c r="W212" t="s">
        <v>656</v>
      </c>
      <c r="X212" t="s">
        <v>657</v>
      </c>
      <c r="Y212" t="s">
        <v>658</v>
      </c>
      <c r="Z212" t="s">
        <v>659</v>
      </c>
      <c r="AA212" t="s">
        <v>660</v>
      </c>
      <c r="AB212" t="s">
        <v>661</v>
      </c>
      <c r="AC212" t="s">
        <v>662</v>
      </c>
      <c r="AD212"/>
      <c r="AE212" t="s">
        <v>663</v>
      </c>
      <c r="AF212" t="s">
        <v>664</v>
      </c>
      <c r="AG212" t="s">
        <v>665</v>
      </c>
      <c r="AH212" t="s">
        <v>666</v>
      </c>
      <c r="AI212"/>
      <c r="AJ212"/>
    </row>
    <row r="213" spans="4:36" ht="15">
      <c r="D213" t="s">
        <v>667</v>
      </c>
      <c r="E213" t="s">
        <v>668</v>
      </c>
      <c r="F213"/>
      <c r="G213" t="s">
        <v>669</v>
      </c>
      <c r="H213"/>
      <c r="I213" t="s">
        <v>670</v>
      </c>
      <c r="J213" t="s">
        <v>413</v>
      </c>
      <c r="K213" t="s">
        <v>671</v>
      </c>
      <c r="L213" t="s">
        <v>672</v>
      </c>
      <c r="M213" t="s">
        <v>673</v>
      </c>
      <c r="N213" t="s">
        <v>674</v>
      </c>
      <c r="O213" t="s">
        <v>675</v>
      </c>
      <c r="P213" t="s">
        <v>676</v>
      </c>
      <c r="Q213" t="s">
        <v>677</v>
      </c>
      <c r="R213" t="s">
        <v>678</v>
      </c>
      <c r="S213"/>
      <c r="T213"/>
      <c r="U213" t="s">
        <v>679</v>
      </c>
      <c r="V213" t="s">
        <v>680</v>
      </c>
      <c r="W213" t="s">
        <v>681</v>
      </c>
      <c r="X213" t="s">
        <v>682</v>
      </c>
      <c r="Y213" t="s">
        <v>492</v>
      </c>
      <c r="Z213" t="s">
        <v>683</v>
      </c>
      <c r="AA213" t="s">
        <v>684</v>
      </c>
      <c r="AB213" t="s">
        <v>685</v>
      </c>
      <c r="AC213" t="s">
        <v>686</v>
      </c>
      <c r="AD213"/>
      <c r="AE213" t="s">
        <v>412</v>
      </c>
      <c r="AF213" t="s">
        <v>687</v>
      </c>
      <c r="AG213" t="s">
        <v>688</v>
      </c>
      <c r="AH213" t="s">
        <v>689</v>
      </c>
      <c r="AI213"/>
      <c r="AJ213"/>
    </row>
    <row r="214" spans="4:36" ht="15">
      <c r="D214" t="s">
        <v>690</v>
      </c>
      <c r="E214" t="s">
        <v>691</v>
      </c>
      <c r="F214"/>
      <c r="G214" t="s">
        <v>692</v>
      </c>
      <c r="H214"/>
      <c r="I214" t="s">
        <v>693</v>
      </c>
      <c r="J214" t="s">
        <v>694</v>
      </c>
      <c r="K214" t="s">
        <v>695</v>
      </c>
      <c r="L214" t="s">
        <v>696</v>
      </c>
      <c r="M214" t="s">
        <v>697</v>
      </c>
      <c r="N214" t="s">
        <v>698</v>
      </c>
      <c r="O214" t="s">
        <v>699</v>
      </c>
      <c r="P214" t="s">
        <v>700</v>
      </c>
      <c r="Q214" t="s">
        <v>701</v>
      </c>
      <c r="R214" t="s">
        <v>702</v>
      </c>
      <c r="S214"/>
      <c r="T214"/>
      <c r="U214" t="s">
        <v>703</v>
      </c>
      <c r="V214" t="s">
        <v>704</v>
      </c>
      <c r="W214" t="s">
        <v>705</v>
      </c>
      <c r="X214" t="s">
        <v>706</v>
      </c>
      <c r="Y214" t="s">
        <v>707</v>
      </c>
      <c r="Z214" t="s">
        <v>708</v>
      </c>
      <c r="AA214" t="s">
        <v>709</v>
      </c>
      <c r="AB214" t="s">
        <v>710</v>
      </c>
      <c r="AC214" t="s">
        <v>711</v>
      </c>
      <c r="AD214"/>
      <c r="AE214" t="s">
        <v>678</v>
      </c>
      <c r="AF214" t="s">
        <v>712</v>
      </c>
      <c r="AG214" t="s">
        <v>713</v>
      </c>
      <c r="AH214" t="s">
        <v>714</v>
      </c>
      <c r="AI214"/>
      <c r="AJ214"/>
    </row>
    <row r="215" spans="4:36" ht="15">
      <c r="D215" t="s">
        <v>715</v>
      </c>
      <c r="E215" t="s">
        <v>716</v>
      </c>
      <c r="F215"/>
      <c r="G215" t="s">
        <v>717</v>
      </c>
      <c r="H215"/>
      <c r="I215" t="s">
        <v>420</v>
      </c>
      <c r="J215" t="s">
        <v>493</v>
      </c>
      <c r="K215" t="s">
        <v>718</v>
      </c>
      <c r="L215" t="s">
        <v>719</v>
      </c>
      <c r="M215" t="s">
        <v>720</v>
      </c>
      <c r="N215" t="s">
        <v>721</v>
      </c>
      <c r="O215" t="s">
        <v>722</v>
      </c>
      <c r="P215" t="s">
        <v>723</v>
      </c>
      <c r="Q215" t="s">
        <v>724</v>
      </c>
      <c r="R215" t="s">
        <v>725</v>
      </c>
      <c r="S215"/>
      <c r="T215"/>
      <c r="U215" t="s">
        <v>726</v>
      </c>
      <c r="V215" t="s">
        <v>727</v>
      </c>
      <c r="W215" t="s">
        <v>728</v>
      </c>
      <c r="X215" t="s">
        <v>729</v>
      </c>
      <c r="Y215" t="s">
        <v>730</v>
      </c>
      <c r="Z215" t="s">
        <v>731</v>
      </c>
      <c r="AA215" t="s">
        <v>732</v>
      </c>
      <c r="AB215" t="s">
        <v>733</v>
      </c>
      <c r="AC215" t="s">
        <v>734</v>
      </c>
      <c r="AD215"/>
      <c r="AE215" t="s">
        <v>735</v>
      </c>
      <c r="AF215" t="s">
        <v>736</v>
      </c>
      <c r="AG215" t="s">
        <v>737</v>
      </c>
      <c r="AH215" t="s">
        <v>738</v>
      </c>
      <c r="AI215"/>
      <c r="AJ215"/>
    </row>
    <row r="216" spans="4:36" ht="15">
      <c r="D216"/>
      <c r="E216" t="s">
        <v>739</v>
      </c>
      <c r="F216"/>
      <c r="G216" t="s">
        <v>740</v>
      </c>
      <c r="H216"/>
      <c r="I216" t="s">
        <v>741</v>
      </c>
      <c r="J216" t="s">
        <v>742</v>
      </c>
      <c r="K216" t="s">
        <v>743</v>
      </c>
      <c r="L216" t="s">
        <v>744</v>
      </c>
      <c r="M216" t="s">
        <v>745</v>
      </c>
      <c r="N216" t="s">
        <v>447</v>
      </c>
      <c r="O216" t="s">
        <v>746</v>
      </c>
      <c r="P216" t="s">
        <v>747</v>
      </c>
      <c r="Q216" t="s">
        <v>748</v>
      </c>
      <c r="R216" t="s">
        <v>749</v>
      </c>
      <c r="S216"/>
      <c r="T216"/>
      <c r="U216" t="s">
        <v>750</v>
      </c>
      <c r="V216" t="s">
        <v>751</v>
      </c>
      <c r="W216" t="s">
        <v>752</v>
      </c>
      <c r="X216" t="s">
        <v>753</v>
      </c>
      <c r="Y216" t="s">
        <v>420</v>
      </c>
      <c r="Z216" t="s">
        <v>754</v>
      </c>
      <c r="AA216" t="s">
        <v>755</v>
      </c>
      <c r="AB216" t="s">
        <v>756</v>
      </c>
      <c r="AC216" t="s">
        <v>757</v>
      </c>
      <c r="AD216"/>
      <c r="AE216" t="s">
        <v>758</v>
      </c>
      <c r="AF216" t="s">
        <v>759</v>
      </c>
      <c r="AG216" t="s">
        <v>760</v>
      </c>
      <c r="AH216" t="s">
        <v>533</v>
      </c>
      <c r="AI216"/>
      <c r="AJ216"/>
    </row>
    <row r="217" spans="4:36" ht="15">
      <c r="D217"/>
      <c r="E217" t="s">
        <v>761</v>
      </c>
      <c r="F217"/>
      <c r="G217" t="s">
        <v>762</v>
      </c>
      <c r="H217"/>
      <c r="I217" t="s">
        <v>763</v>
      </c>
      <c r="J217" t="s">
        <v>414</v>
      </c>
      <c r="K217" t="s">
        <v>764</v>
      </c>
      <c r="L217" t="s">
        <v>765</v>
      </c>
      <c r="M217" t="s">
        <v>766</v>
      </c>
      <c r="N217" t="s">
        <v>767</v>
      </c>
      <c r="O217" t="s">
        <v>768</v>
      </c>
      <c r="P217" t="s">
        <v>769</v>
      </c>
      <c r="Q217" t="s">
        <v>770</v>
      </c>
      <c r="R217" t="s">
        <v>771</v>
      </c>
      <c r="S217"/>
      <c r="T217"/>
      <c r="U217" t="s">
        <v>772</v>
      </c>
      <c r="V217" t="s">
        <v>773</v>
      </c>
      <c r="W217" t="s">
        <v>774</v>
      </c>
      <c r="X217" t="s">
        <v>774</v>
      </c>
      <c r="Y217" t="s">
        <v>775</v>
      </c>
      <c r="Z217" t="s">
        <v>776</v>
      </c>
      <c r="AA217" t="s">
        <v>777</v>
      </c>
      <c r="AB217"/>
      <c r="AC217" t="s">
        <v>778</v>
      </c>
      <c r="AD217"/>
      <c r="AE217" t="s">
        <v>779</v>
      </c>
      <c r="AF217" t="s">
        <v>780</v>
      </c>
      <c r="AG217" t="s">
        <v>781</v>
      </c>
      <c r="AH217" t="s">
        <v>782</v>
      </c>
      <c r="AI217"/>
      <c r="AJ217"/>
    </row>
    <row r="218" spans="4:36" ht="15">
      <c r="D218"/>
      <c r="E218" t="s">
        <v>783</v>
      </c>
      <c r="F218"/>
      <c r="G218" t="s">
        <v>543</v>
      </c>
      <c r="H218"/>
      <c r="I218" t="s">
        <v>784</v>
      </c>
      <c r="J218" t="s">
        <v>785</v>
      </c>
      <c r="K218" t="s">
        <v>786</v>
      </c>
      <c r="L218" t="s">
        <v>787</v>
      </c>
      <c r="M218" t="s">
        <v>788</v>
      </c>
      <c r="N218" t="s">
        <v>789</v>
      </c>
      <c r="O218" t="s">
        <v>790</v>
      </c>
      <c r="P218" t="s">
        <v>791</v>
      </c>
      <c r="Q218" t="s">
        <v>792</v>
      </c>
      <c r="R218" t="s">
        <v>793</v>
      </c>
      <c r="S218"/>
      <c r="T218"/>
      <c r="U218" t="s">
        <v>794</v>
      </c>
      <c r="V218" t="s">
        <v>795</v>
      </c>
      <c r="W218" t="s">
        <v>796</v>
      </c>
      <c r="X218" t="s">
        <v>797</v>
      </c>
      <c r="Y218" t="s">
        <v>798</v>
      </c>
      <c r="Z218" t="s">
        <v>799</v>
      </c>
      <c r="AA218"/>
      <c r="AB218"/>
      <c r="AC218" t="s">
        <v>800</v>
      </c>
      <c r="AD218"/>
      <c r="AE218" t="s">
        <v>801</v>
      </c>
      <c r="AF218" t="s">
        <v>802</v>
      </c>
      <c r="AG218" t="s">
        <v>803</v>
      </c>
      <c r="AH218" t="s">
        <v>804</v>
      </c>
      <c r="AI218"/>
      <c r="AJ218"/>
    </row>
    <row r="219" spans="4:36" ht="15">
      <c r="D219"/>
      <c r="E219" t="s">
        <v>510</v>
      </c>
      <c r="F219"/>
      <c r="G219" t="s">
        <v>805</v>
      </c>
      <c r="H219"/>
      <c r="I219" t="s">
        <v>806</v>
      </c>
      <c r="J219" t="s">
        <v>807</v>
      </c>
      <c r="K219" t="s">
        <v>808</v>
      </c>
      <c r="L219" t="s">
        <v>809</v>
      </c>
      <c r="M219" t="s">
        <v>810</v>
      </c>
      <c r="N219" t="s">
        <v>811</v>
      </c>
      <c r="O219" t="s">
        <v>812</v>
      </c>
      <c r="P219" t="s">
        <v>813</v>
      </c>
      <c r="Q219" t="s">
        <v>814</v>
      </c>
      <c r="R219" t="s">
        <v>815</v>
      </c>
      <c r="S219"/>
      <c r="T219"/>
      <c r="U219" t="s">
        <v>816</v>
      </c>
      <c r="V219" t="s">
        <v>817</v>
      </c>
      <c r="W219" t="s">
        <v>818</v>
      </c>
      <c r="X219" t="s">
        <v>819</v>
      </c>
      <c r="Y219" t="s">
        <v>820</v>
      </c>
      <c r="Z219" t="s">
        <v>821</v>
      </c>
      <c r="AA219"/>
      <c r="AB219"/>
      <c r="AC219"/>
      <c r="AD219"/>
      <c r="AE219" t="s">
        <v>822</v>
      </c>
      <c r="AF219" t="s">
        <v>823</v>
      </c>
      <c r="AG219" t="s">
        <v>824</v>
      </c>
      <c r="AH219" t="s">
        <v>825</v>
      </c>
      <c r="AI219"/>
      <c r="AJ219"/>
    </row>
    <row r="220" spans="4:36" ht="15">
      <c r="D220"/>
      <c r="E220" t="s">
        <v>463</v>
      </c>
      <c r="F220"/>
      <c r="G220" t="s">
        <v>826</v>
      </c>
      <c r="H220"/>
      <c r="I220" t="s">
        <v>827</v>
      </c>
      <c r="J220" t="s">
        <v>828</v>
      </c>
      <c r="K220" t="s">
        <v>829</v>
      </c>
      <c r="L220" t="s">
        <v>830</v>
      </c>
      <c r="M220" t="s">
        <v>831</v>
      </c>
      <c r="N220" t="s">
        <v>832</v>
      </c>
      <c r="O220" t="s">
        <v>833</v>
      </c>
      <c r="P220" t="s">
        <v>834</v>
      </c>
      <c r="Q220" t="s">
        <v>835</v>
      </c>
      <c r="R220" t="s">
        <v>836</v>
      </c>
      <c r="S220"/>
      <c r="T220"/>
      <c r="U220" t="s">
        <v>837</v>
      </c>
      <c r="V220"/>
      <c r="W220" t="s">
        <v>838</v>
      </c>
      <c r="X220" t="s">
        <v>839</v>
      </c>
      <c r="Y220" t="s">
        <v>840</v>
      </c>
      <c r="Z220" t="s">
        <v>841</v>
      </c>
      <c r="AA220"/>
      <c r="AB220"/>
      <c r="AC220"/>
      <c r="AD220"/>
      <c r="AE220" t="s">
        <v>842</v>
      </c>
      <c r="AF220" t="s">
        <v>843</v>
      </c>
      <c r="AG220" t="s">
        <v>844</v>
      </c>
      <c r="AH220" t="s">
        <v>845</v>
      </c>
      <c r="AI220"/>
      <c r="AJ220"/>
    </row>
    <row r="221" spans="4:36" ht="15">
      <c r="D221"/>
      <c r="E221" t="s">
        <v>582</v>
      </c>
      <c r="F221"/>
      <c r="G221" t="s">
        <v>766</v>
      </c>
      <c r="H221"/>
      <c r="I221" t="s">
        <v>846</v>
      </c>
      <c r="J221" t="s">
        <v>847</v>
      </c>
      <c r="K221" t="s">
        <v>848</v>
      </c>
      <c r="L221"/>
      <c r="M221" t="s">
        <v>849</v>
      </c>
      <c r="N221" t="s">
        <v>850</v>
      </c>
      <c r="O221" t="s">
        <v>851</v>
      </c>
      <c r="P221" t="s">
        <v>852</v>
      </c>
      <c r="Q221" t="s">
        <v>853</v>
      </c>
      <c r="R221" t="s">
        <v>854</v>
      </c>
      <c r="S221"/>
      <c r="T221"/>
      <c r="U221" t="s">
        <v>855</v>
      </c>
      <c r="V221"/>
      <c r="W221" t="s">
        <v>856</v>
      </c>
      <c r="X221" t="s">
        <v>857</v>
      </c>
      <c r="Y221" t="s">
        <v>858</v>
      </c>
      <c r="Z221" t="s">
        <v>859</v>
      </c>
      <c r="AA221"/>
      <c r="AB221"/>
      <c r="AC221"/>
      <c r="AD221"/>
      <c r="AE221" t="s">
        <v>860</v>
      </c>
      <c r="AF221" t="s">
        <v>861</v>
      </c>
      <c r="AG221" t="s">
        <v>862</v>
      </c>
      <c r="AH221" t="s">
        <v>863</v>
      </c>
      <c r="AI221"/>
      <c r="AJ221"/>
    </row>
    <row r="222" spans="4:36" ht="15">
      <c r="D222"/>
      <c r="E222" t="s">
        <v>864</v>
      </c>
      <c r="F222"/>
      <c r="G222" t="s">
        <v>865</v>
      </c>
      <c r="H222"/>
      <c r="I222" t="s">
        <v>866</v>
      </c>
      <c r="J222" t="s">
        <v>867</v>
      </c>
      <c r="K222" t="s">
        <v>868</v>
      </c>
      <c r="L222"/>
      <c r="M222" t="s">
        <v>869</v>
      </c>
      <c r="N222" t="s">
        <v>870</v>
      </c>
      <c r="O222" t="s">
        <v>871</v>
      </c>
      <c r="P222" t="s">
        <v>872</v>
      </c>
      <c r="Q222" t="s">
        <v>873</v>
      </c>
      <c r="R222" t="s">
        <v>874</v>
      </c>
      <c r="S222"/>
      <c r="T222"/>
      <c r="U222" t="s">
        <v>875</v>
      </c>
      <c r="V222"/>
      <c r="W222" t="s">
        <v>876</v>
      </c>
      <c r="X222" t="s">
        <v>877</v>
      </c>
      <c r="Y222" t="s">
        <v>878</v>
      </c>
      <c r="Z222" t="s">
        <v>879</v>
      </c>
      <c r="AA222"/>
      <c r="AB222"/>
      <c r="AC222"/>
      <c r="AD222"/>
      <c r="AE222" t="s">
        <v>880</v>
      </c>
      <c r="AF222" t="s">
        <v>881</v>
      </c>
      <c r="AG222" t="s">
        <v>882</v>
      </c>
      <c r="AH222" t="s">
        <v>883</v>
      </c>
      <c r="AI222"/>
      <c r="AJ222"/>
    </row>
    <row r="223" spans="4:36" ht="15">
      <c r="D223"/>
      <c r="E223" t="s">
        <v>884</v>
      </c>
      <c r="F223"/>
      <c r="G223" t="s">
        <v>885</v>
      </c>
      <c r="H223"/>
      <c r="I223" t="s">
        <v>886</v>
      </c>
      <c r="J223" t="s">
        <v>887</v>
      </c>
      <c r="K223" t="s">
        <v>888</v>
      </c>
      <c r="L223"/>
      <c r="M223" t="s">
        <v>817</v>
      </c>
      <c r="N223" t="s">
        <v>889</v>
      </c>
      <c r="O223" t="s">
        <v>890</v>
      </c>
      <c r="P223" t="s">
        <v>891</v>
      </c>
      <c r="Q223" t="s">
        <v>892</v>
      </c>
      <c r="R223" t="s">
        <v>893</v>
      </c>
      <c r="S223"/>
      <c r="T223"/>
      <c r="U223" t="s">
        <v>894</v>
      </c>
      <c r="V223"/>
      <c r="W223" t="s">
        <v>895</v>
      </c>
      <c r="X223" t="s">
        <v>896</v>
      </c>
      <c r="Y223" t="s">
        <v>897</v>
      </c>
      <c r="Z223" t="s">
        <v>898</v>
      </c>
      <c r="AA223"/>
      <c r="AB223"/>
      <c r="AC223"/>
      <c r="AD223"/>
      <c r="AE223" t="s">
        <v>899</v>
      </c>
      <c r="AF223" t="s">
        <v>900</v>
      </c>
      <c r="AG223" t="s">
        <v>901</v>
      </c>
      <c r="AH223" t="s">
        <v>902</v>
      </c>
      <c r="AI223"/>
      <c r="AJ223"/>
    </row>
    <row r="224" spans="4:36" ht="15">
      <c r="D224"/>
      <c r="E224" t="s">
        <v>903</v>
      </c>
      <c r="F224"/>
      <c r="G224" t="s">
        <v>904</v>
      </c>
      <c r="H224"/>
      <c r="I224" t="s">
        <v>905</v>
      </c>
      <c r="J224" t="s">
        <v>906</v>
      </c>
      <c r="K224" t="s">
        <v>432</v>
      </c>
      <c r="L224"/>
      <c r="M224"/>
      <c r="N224" t="s">
        <v>907</v>
      </c>
      <c r="O224" t="s">
        <v>908</v>
      </c>
      <c r="P224" t="s">
        <v>909</v>
      </c>
      <c r="Q224" t="s">
        <v>910</v>
      </c>
      <c r="R224" t="s">
        <v>911</v>
      </c>
      <c r="S224"/>
      <c r="T224"/>
      <c r="U224" t="s">
        <v>912</v>
      </c>
      <c r="V224"/>
      <c r="W224" t="s">
        <v>913</v>
      </c>
      <c r="X224" t="s">
        <v>914</v>
      </c>
      <c r="Y224" t="s">
        <v>915</v>
      </c>
      <c r="Z224" t="s">
        <v>916</v>
      </c>
      <c r="AA224"/>
      <c r="AB224"/>
      <c r="AC224"/>
      <c r="AD224"/>
      <c r="AE224" t="s">
        <v>917</v>
      </c>
      <c r="AF224" t="s">
        <v>918</v>
      </c>
      <c r="AG224" t="s">
        <v>919</v>
      </c>
      <c r="AH224" t="s">
        <v>920</v>
      </c>
      <c r="AI224"/>
      <c r="AJ224"/>
    </row>
    <row r="225" spans="4:36" ht="15">
      <c r="D225"/>
      <c r="E225" t="s">
        <v>663</v>
      </c>
      <c r="F225"/>
      <c r="G225" t="s">
        <v>921</v>
      </c>
      <c r="H225"/>
      <c r="I225" t="s">
        <v>922</v>
      </c>
      <c r="J225" t="s">
        <v>923</v>
      </c>
      <c r="K225" t="s">
        <v>924</v>
      </c>
      <c r="L225"/>
      <c r="M225"/>
      <c r="N225" t="s">
        <v>925</v>
      </c>
      <c r="O225" t="s">
        <v>926</v>
      </c>
      <c r="P225" t="s">
        <v>927</v>
      </c>
      <c r="Q225" t="s">
        <v>928</v>
      </c>
      <c r="R225" t="s">
        <v>929</v>
      </c>
      <c r="S225"/>
      <c r="T225"/>
      <c r="U225" t="s">
        <v>930</v>
      </c>
      <c r="V225"/>
      <c r="W225" t="s">
        <v>931</v>
      </c>
      <c r="X225" t="s">
        <v>932</v>
      </c>
      <c r="Y225" t="s">
        <v>721</v>
      </c>
      <c r="Z225" t="s">
        <v>933</v>
      </c>
      <c r="AA225"/>
      <c r="AB225"/>
      <c r="AC225"/>
      <c r="AD225"/>
      <c r="AE225" t="s">
        <v>934</v>
      </c>
      <c r="AF225" t="s">
        <v>935</v>
      </c>
      <c r="AG225" t="s">
        <v>936</v>
      </c>
      <c r="AH225" t="s">
        <v>937</v>
      </c>
      <c r="AI225"/>
      <c r="AJ225"/>
    </row>
    <row r="226" spans="4:36" ht="15">
      <c r="D226"/>
      <c r="E226" t="s">
        <v>938</v>
      </c>
      <c r="F226"/>
      <c r="G226" t="s">
        <v>939</v>
      </c>
      <c r="H226"/>
      <c r="I226" t="s">
        <v>940</v>
      </c>
      <c r="J226" t="s">
        <v>941</v>
      </c>
      <c r="K226" t="s">
        <v>942</v>
      </c>
      <c r="L226"/>
      <c r="M226"/>
      <c r="N226" t="s">
        <v>943</v>
      </c>
      <c r="O226" t="s">
        <v>944</v>
      </c>
      <c r="P226" t="s">
        <v>945</v>
      </c>
      <c r="Q226" t="s">
        <v>946</v>
      </c>
      <c r="R226" t="s">
        <v>947</v>
      </c>
      <c r="S226"/>
      <c r="T226"/>
      <c r="U226" t="s">
        <v>948</v>
      </c>
      <c r="V226"/>
      <c r="W226" t="s">
        <v>924</v>
      </c>
      <c r="X226" t="s">
        <v>949</v>
      </c>
      <c r="Y226" t="s">
        <v>950</v>
      </c>
      <c r="Z226" t="s">
        <v>951</v>
      </c>
      <c r="AA226"/>
      <c r="AB226"/>
      <c r="AC226"/>
      <c r="AD226"/>
      <c r="AE226" t="s">
        <v>952</v>
      </c>
      <c r="AF226" t="s">
        <v>953</v>
      </c>
      <c r="AG226" t="s">
        <v>954</v>
      </c>
      <c r="AH226" t="s">
        <v>955</v>
      </c>
      <c r="AI226"/>
      <c r="AJ226"/>
    </row>
    <row r="227" spans="4:36" ht="15">
      <c r="D227"/>
      <c r="E227" t="s">
        <v>694</v>
      </c>
      <c r="F227"/>
      <c r="G227" t="s">
        <v>956</v>
      </c>
      <c r="H227"/>
      <c r="I227" t="s">
        <v>943</v>
      </c>
      <c r="J227" t="s">
        <v>957</v>
      </c>
      <c r="K227" t="s">
        <v>958</v>
      </c>
      <c r="L227"/>
      <c r="M227"/>
      <c r="N227" t="s">
        <v>959</v>
      </c>
      <c r="O227" t="s">
        <v>960</v>
      </c>
      <c r="P227" t="s">
        <v>961</v>
      </c>
      <c r="Q227" t="s">
        <v>962</v>
      </c>
      <c r="R227" t="s">
        <v>963</v>
      </c>
      <c r="S227"/>
      <c r="T227"/>
      <c r="U227" t="s">
        <v>848</v>
      </c>
      <c r="V227"/>
      <c r="W227" t="s">
        <v>964</v>
      </c>
      <c r="X227" t="s">
        <v>719</v>
      </c>
      <c r="Y227" t="s">
        <v>965</v>
      </c>
      <c r="Z227" t="s">
        <v>966</v>
      </c>
      <c r="AA227"/>
      <c r="AB227"/>
      <c r="AC227"/>
      <c r="AD227"/>
      <c r="AE227" t="s">
        <v>967</v>
      </c>
      <c r="AF227" t="s">
        <v>968</v>
      </c>
      <c r="AG227" t="s">
        <v>969</v>
      </c>
      <c r="AH227" t="s">
        <v>970</v>
      </c>
      <c r="AI227"/>
      <c r="AJ227"/>
    </row>
    <row r="228" spans="4:36" ht="15">
      <c r="D228"/>
      <c r="E228" t="s">
        <v>971</v>
      </c>
      <c r="F228"/>
      <c r="G228"/>
      <c r="H228"/>
      <c r="I228" t="s">
        <v>972</v>
      </c>
      <c r="J228" t="s">
        <v>973</v>
      </c>
      <c r="K228" t="s">
        <v>974</v>
      </c>
      <c r="L228"/>
      <c r="M228"/>
      <c r="N228" t="s">
        <v>975</v>
      </c>
      <c r="O228" t="s">
        <v>976</v>
      </c>
      <c r="P228" t="s">
        <v>977</v>
      </c>
      <c r="Q228" t="s">
        <v>978</v>
      </c>
      <c r="R228" t="s">
        <v>806</v>
      </c>
      <c r="S228"/>
      <c r="T228"/>
      <c r="U228" t="s">
        <v>979</v>
      </c>
      <c r="V228"/>
      <c r="W228" t="s">
        <v>980</v>
      </c>
      <c r="X228" t="s">
        <v>981</v>
      </c>
      <c r="Y228" t="s">
        <v>982</v>
      </c>
      <c r="Z228" t="s">
        <v>983</v>
      </c>
      <c r="AA228"/>
      <c r="AB228"/>
      <c r="AC228"/>
      <c r="AD228"/>
      <c r="AE228" t="s">
        <v>984</v>
      </c>
      <c r="AF228" t="s">
        <v>435</v>
      </c>
      <c r="AG228" t="s">
        <v>985</v>
      </c>
      <c r="AH228" t="s">
        <v>736</v>
      </c>
      <c r="AI228"/>
      <c r="AJ228"/>
    </row>
    <row r="229" spans="4:36" ht="15">
      <c r="D229"/>
      <c r="E229" t="s">
        <v>986</v>
      </c>
      <c r="F229"/>
      <c r="G229"/>
      <c r="H229"/>
      <c r="I229" t="s">
        <v>987</v>
      </c>
      <c r="J229" t="s">
        <v>988</v>
      </c>
      <c r="K229" t="s">
        <v>989</v>
      </c>
      <c r="L229"/>
      <c r="M229"/>
      <c r="N229" t="s">
        <v>990</v>
      </c>
      <c r="O229" t="s">
        <v>991</v>
      </c>
      <c r="P229" t="s">
        <v>888</v>
      </c>
      <c r="Q229" t="s">
        <v>992</v>
      </c>
      <c r="R229" t="s">
        <v>993</v>
      </c>
      <c r="S229"/>
      <c r="T229"/>
      <c r="U229" t="s">
        <v>994</v>
      </c>
      <c r="V229"/>
      <c r="W229" t="s">
        <v>995</v>
      </c>
      <c r="X229" t="s">
        <v>996</v>
      </c>
      <c r="Y229" t="s">
        <v>997</v>
      </c>
      <c r="Z229" t="s">
        <v>998</v>
      </c>
      <c r="AA229"/>
      <c r="AB229"/>
      <c r="AC229"/>
      <c r="AD229"/>
      <c r="AE229" t="s">
        <v>999</v>
      </c>
      <c r="AF229" t="s">
        <v>1000</v>
      </c>
      <c r="AG229" t="s">
        <v>1001</v>
      </c>
      <c r="AH229" t="s">
        <v>560</v>
      </c>
      <c r="AI229"/>
      <c r="AJ229"/>
    </row>
    <row r="230" spans="4:36" ht="15">
      <c r="D230"/>
      <c r="E230" t="s">
        <v>1002</v>
      </c>
      <c r="F230"/>
      <c r="G230"/>
      <c r="H230"/>
      <c r="I230" t="s">
        <v>1003</v>
      </c>
      <c r="J230" t="s">
        <v>1004</v>
      </c>
      <c r="K230" t="s">
        <v>1005</v>
      </c>
      <c r="L230"/>
      <c r="M230"/>
      <c r="N230" t="s">
        <v>1006</v>
      </c>
      <c r="O230"/>
      <c r="P230" t="s">
        <v>1007</v>
      </c>
      <c r="Q230" t="s">
        <v>1008</v>
      </c>
      <c r="R230" t="s">
        <v>1009</v>
      </c>
      <c r="S230"/>
      <c r="T230"/>
      <c r="U230" t="s">
        <v>1010</v>
      </c>
      <c r="V230"/>
      <c r="W230" t="s">
        <v>1011</v>
      </c>
      <c r="X230" t="s">
        <v>1012</v>
      </c>
      <c r="Y230" t="s">
        <v>1013</v>
      </c>
      <c r="Z230" t="s">
        <v>1014</v>
      </c>
      <c r="AA230"/>
      <c r="AB230"/>
      <c r="AC230"/>
      <c r="AD230"/>
      <c r="AE230" t="s">
        <v>1015</v>
      </c>
      <c r="AF230" t="s">
        <v>1016</v>
      </c>
      <c r="AG230" t="s">
        <v>1017</v>
      </c>
      <c r="AH230" t="s">
        <v>1018</v>
      </c>
      <c r="AI230"/>
      <c r="AJ230"/>
    </row>
    <row r="231" spans="4:36" ht="15">
      <c r="D231"/>
      <c r="E231" t="s">
        <v>414</v>
      </c>
      <c r="F231"/>
      <c r="G231"/>
      <c r="H231"/>
      <c r="I231" t="s">
        <v>1019</v>
      </c>
      <c r="J231" t="s">
        <v>1020</v>
      </c>
      <c r="K231" t="s">
        <v>1021</v>
      </c>
      <c r="L231"/>
      <c r="M231"/>
      <c r="N231" t="s">
        <v>1022</v>
      </c>
      <c r="O231"/>
      <c r="P231" t="s">
        <v>1023</v>
      </c>
      <c r="Q231" t="s">
        <v>1024</v>
      </c>
      <c r="R231" t="s">
        <v>1025</v>
      </c>
      <c r="S231"/>
      <c r="T231"/>
      <c r="U231" t="s">
        <v>1026</v>
      </c>
      <c r="V231"/>
      <c r="W231" t="s">
        <v>1027</v>
      </c>
      <c r="X231" t="s">
        <v>1028</v>
      </c>
      <c r="Y231" t="s">
        <v>1029</v>
      </c>
      <c r="Z231" t="s">
        <v>1030</v>
      </c>
      <c r="AA231"/>
      <c r="AB231"/>
      <c r="AC231"/>
      <c r="AD231"/>
      <c r="AE231" t="s">
        <v>1031</v>
      </c>
      <c r="AF231"/>
      <c r="AG231" t="s">
        <v>1032</v>
      </c>
      <c r="AH231" t="s">
        <v>1033</v>
      </c>
      <c r="AI231"/>
      <c r="AJ231"/>
    </row>
    <row r="232" spans="4:36" ht="15">
      <c r="D232"/>
      <c r="E232" t="s">
        <v>1034</v>
      </c>
      <c r="F232"/>
      <c r="G232"/>
      <c r="H232"/>
      <c r="I232" t="s">
        <v>1035</v>
      </c>
      <c r="J232" t="s">
        <v>1036</v>
      </c>
      <c r="K232"/>
      <c r="L232"/>
      <c r="M232"/>
      <c r="N232" t="s">
        <v>1037</v>
      </c>
      <c r="O232"/>
      <c r="P232" t="s">
        <v>1038</v>
      </c>
      <c r="Q232" t="s">
        <v>1039</v>
      </c>
      <c r="R232" t="s">
        <v>1040</v>
      </c>
      <c r="S232"/>
      <c r="T232"/>
      <c r="U232" t="s">
        <v>1041</v>
      </c>
      <c r="V232"/>
      <c r="W232" t="s">
        <v>1042</v>
      </c>
      <c r="X232" t="s">
        <v>976</v>
      </c>
      <c r="Y232" t="s">
        <v>1043</v>
      </c>
      <c r="Z232" t="s">
        <v>690</v>
      </c>
      <c r="AA232"/>
      <c r="AB232"/>
      <c r="AC232"/>
      <c r="AD232"/>
      <c r="AE232" t="s">
        <v>806</v>
      </c>
      <c r="AF232"/>
      <c r="AG232" t="s">
        <v>1044</v>
      </c>
      <c r="AH232" t="s">
        <v>1045</v>
      </c>
      <c r="AI232"/>
      <c r="AJ232"/>
    </row>
    <row r="233" spans="4:36" ht="15">
      <c r="D233"/>
      <c r="E233" t="s">
        <v>1046</v>
      </c>
      <c r="F233"/>
      <c r="G233"/>
      <c r="H233"/>
      <c r="I233" t="s">
        <v>1047</v>
      </c>
      <c r="J233" t="s">
        <v>1048</v>
      </c>
      <c r="K233"/>
      <c r="L233"/>
      <c r="M233"/>
      <c r="N233" t="s">
        <v>1049</v>
      </c>
      <c r="O233"/>
      <c r="P233" t="s">
        <v>1050</v>
      </c>
      <c r="Q233" t="s">
        <v>1051</v>
      </c>
      <c r="R233" t="s">
        <v>1052</v>
      </c>
      <c r="S233"/>
      <c r="T233"/>
      <c r="U233" t="s">
        <v>1053</v>
      </c>
      <c r="V233"/>
      <c r="W233" t="s">
        <v>1054</v>
      </c>
      <c r="X233" t="s">
        <v>1055</v>
      </c>
      <c r="Y233" t="s">
        <v>1056</v>
      </c>
      <c r="Z233" t="s">
        <v>1057</v>
      </c>
      <c r="AA233"/>
      <c r="AB233"/>
      <c r="AC233"/>
      <c r="AD233"/>
      <c r="AE233" t="s">
        <v>1058</v>
      </c>
      <c r="AF233"/>
      <c r="AG233" t="s">
        <v>1059</v>
      </c>
      <c r="AH233" t="s">
        <v>981</v>
      </c>
      <c r="AI233"/>
      <c r="AJ233"/>
    </row>
    <row r="234" spans="4:36" ht="15">
      <c r="D234"/>
      <c r="E234" t="s">
        <v>1060</v>
      </c>
      <c r="F234"/>
      <c r="G234"/>
      <c r="H234"/>
      <c r="I234" t="s">
        <v>1061</v>
      </c>
      <c r="J234" t="s">
        <v>1062</v>
      </c>
      <c r="K234"/>
      <c r="L234"/>
      <c r="M234"/>
      <c r="N234" t="s">
        <v>1063</v>
      </c>
      <c r="O234"/>
      <c r="P234" t="s">
        <v>1064</v>
      </c>
      <c r="Q234" t="s">
        <v>1065</v>
      </c>
      <c r="R234" t="s">
        <v>1066</v>
      </c>
      <c r="S234"/>
      <c r="T234"/>
      <c r="U234" t="s">
        <v>1067</v>
      </c>
      <c r="V234"/>
      <c r="W234" t="s">
        <v>1068</v>
      </c>
      <c r="X234"/>
      <c r="Y234" t="s">
        <v>1069</v>
      </c>
      <c r="Z234" t="s">
        <v>1070</v>
      </c>
      <c r="AA234"/>
      <c r="AB234"/>
      <c r="AC234"/>
      <c r="AD234"/>
      <c r="AE234" t="s">
        <v>1071</v>
      </c>
      <c r="AF234"/>
      <c r="AG234" t="s">
        <v>1072</v>
      </c>
      <c r="AH234" t="s">
        <v>1073</v>
      </c>
      <c r="AI234"/>
      <c r="AJ234"/>
    </row>
    <row r="235" spans="4:36" ht="15">
      <c r="D235"/>
      <c r="E235" t="s">
        <v>1074</v>
      </c>
      <c r="F235"/>
      <c r="G235"/>
      <c r="H235"/>
      <c r="I235" t="s">
        <v>1075</v>
      </c>
      <c r="J235" t="s">
        <v>1076</v>
      </c>
      <c r="K235"/>
      <c r="L235"/>
      <c r="M235"/>
      <c r="N235" t="s">
        <v>1077</v>
      </c>
      <c r="O235"/>
      <c r="P235"/>
      <c r="Q235"/>
      <c r="R235" t="s">
        <v>1078</v>
      </c>
      <c r="S235"/>
      <c r="T235"/>
      <c r="U235" t="s">
        <v>1079</v>
      </c>
      <c r="V235"/>
      <c r="W235"/>
      <c r="X235"/>
      <c r="Y235" t="s">
        <v>1080</v>
      </c>
      <c r="Z235" t="s">
        <v>1081</v>
      </c>
      <c r="AA235"/>
      <c r="AB235"/>
      <c r="AC235"/>
      <c r="AD235"/>
      <c r="AE235" t="s">
        <v>1082</v>
      </c>
      <c r="AF235"/>
      <c r="AG235" t="s">
        <v>1083</v>
      </c>
      <c r="AH235" t="s">
        <v>1084</v>
      </c>
      <c r="AI235"/>
      <c r="AJ235"/>
    </row>
    <row r="236" spans="4:36" ht="15">
      <c r="D236"/>
      <c r="E236" t="s">
        <v>1085</v>
      </c>
      <c r="F236"/>
      <c r="G236"/>
      <c r="H236"/>
      <c r="I236" t="s">
        <v>1086</v>
      </c>
      <c r="J236" t="s">
        <v>1087</v>
      </c>
      <c r="K236"/>
      <c r="L236"/>
      <c r="M236"/>
      <c r="N236" t="s">
        <v>1088</v>
      </c>
      <c r="O236"/>
      <c r="P236"/>
      <c r="Q236"/>
      <c r="R236" t="s">
        <v>1089</v>
      </c>
      <c r="S236"/>
      <c r="T236"/>
      <c r="U236" t="s">
        <v>1090</v>
      </c>
      <c r="V236"/>
      <c r="W236"/>
      <c r="X236"/>
      <c r="Y236" t="s">
        <v>1091</v>
      </c>
      <c r="Z236" t="s">
        <v>1092</v>
      </c>
      <c r="AA236"/>
      <c r="AB236"/>
      <c r="AC236"/>
      <c r="AD236"/>
      <c r="AE236" t="s">
        <v>1093</v>
      </c>
      <c r="AF236"/>
      <c r="AG236" t="s">
        <v>1094</v>
      </c>
      <c r="AH236" t="s">
        <v>953</v>
      </c>
      <c r="AI236"/>
      <c r="AJ236"/>
    </row>
    <row r="237" spans="4:36" ht="15">
      <c r="D237"/>
      <c r="E237" t="s">
        <v>1095</v>
      </c>
      <c r="F237"/>
      <c r="G237"/>
      <c r="H237"/>
      <c r="I237" t="s">
        <v>1096</v>
      </c>
      <c r="J237" t="s">
        <v>1097</v>
      </c>
      <c r="K237"/>
      <c r="L237"/>
      <c r="M237"/>
      <c r="N237" t="s">
        <v>1098</v>
      </c>
      <c r="O237"/>
      <c r="P237"/>
      <c r="Q237"/>
      <c r="R237" t="s">
        <v>1099</v>
      </c>
      <c r="S237"/>
      <c r="T237"/>
      <c r="U237" t="s">
        <v>1100</v>
      </c>
      <c r="V237"/>
      <c r="W237"/>
      <c r="X237"/>
      <c r="Y237" t="s">
        <v>736</v>
      </c>
      <c r="Z237" t="s">
        <v>732</v>
      </c>
      <c r="AA237"/>
      <c r="AB237"/>
      <c r="AC237"/>
      <c r="AD237"/>
      <c r="AE237" t="s">
        <v>1101</v>
      </c>
      <c r="AF237"/>
      <c r="AG237" t="s">
        <v>1102</v>
      </c>
      <c r="AH237" t="s">
        <v>1103</v>
      </c>
      <c r="AI237"/>
      <c r="AJ237"/>
    </row>
    <row r="238" spans="4:36" ht="15">
      <c r="D238"/>
      <c r="E238" t="s">
        <v>1104</v>
      </c>
      <c r="F238"/>
      <c r="G238"/>
      <c r="H238"/>
      <c r="I238" t="s">
        <v>1105</v>
      </c>
      <c r="J238" t="s">
        <v>1106</v>
      </c>
      <c r="K238"/>
      <c r="L238"/>
      <c r="M238"/>
      <c r="N238" t="s">
        <v>1107</v>
      </c>
      <c r="O238"/>
      <c r="P238"/>
      <c r="Q238"/>
      <c r="R238" t="s">
        <v>1108</v>
      </c>
      <c r="S238"/>
      <c r="T238"/>
      <c r="U238" t="s">
        <v>1109</v>
      </c>
      <c r="V238"/>
      <c r="W238"/>
      <c r="X238"/>
      <c r="Y238" t="s">
        <v>1110</v>
      </c>
      <c r="Z238" t="s">
        <v>1111</v>
      </c>
      <c r="AA238"/>
      <c r="AB238"/>
      <c r="AC238"/>
      <c r="AD238"/>
      <c r="AE238" t="s">
        <v>1112</v>
      </c>
      <c r="AF238"/>
      <c r="AG238" t="s">
        <v>1113</v>
      </c>
      <c r="AH238" t="s">
        <v>1114</v>
      </c>
      <c r="AI238"/>
      <c r="AJ238"/>
    </row>
    <row r="239" spans="4:36" ht="15">
      <c r="D239"/>
      <c r="E239" t="s">
        <v>1115</v>
      </c>
      <c r="F239"/>
      <c r="G239"/>
      <c r="H239"/>
      <c r="I239" t="s">
        <v>1116</v>
      </c>
      <c r="J239" t="s">
        <v>1117</v>
      </c>
      <c r="K239"/>
      <c r="L239"/>
      <c r="M239"/>
      <c r="N239" t="s">
        <v>1118</v>
      </c>
      <c r="O239"/>
      <c r="P239"/>
      <c r="Q239"/>
      <c r="R239" t="s">
        <v>1119</v>
      </c>
      <c r="S239"/>
      <c r="T239"/>
      <c r="U239" t="s">
        <v>1120</v>
      </c>
      <c r="V239"/>
      <c r="W239"/>
      <c r="X239"/>
      <c r="Y239" t="s">
        <v>1121</v>
      </c>
      <c r="Z239" t="s">
        <v>1122</v>
      </c>
      <c r="AA239"/>
      <c r="AB239"/>
      <c r="AC239"/>
      <c r="AD239"/>
      <c r="AE239" t="s">
        <v>1123</v>
      </c>
      <c r="AF239"/>
      <c r="AG239" t="s">
        <v>1124</v>
      </c>
      <c r="AH239" t="s">
        <v>1125</v>
      </c>
      <c r="AI239"/>
      <c r="AJ239"/>
    </row>
    <row r="240" spans="4:36" ht="15">
      <c r="D240"/>
      <c r="E240" t="s">
        <v>1126</v>
      </c>
      <c r="F240"/>
      <c r="G240"/>
      <c r="H240"/>
      <c r="I240" t="s">
        <v>1127</v>
      </c>
      <c r="J240" t="s">
        <v>1128</v>
      </c>
      <c r="K240"/>
      <c r="L240"/>
      <c r="M240"/>
      <c r="N240" t="s">
        <v>1129</v>
      </c>
      <c r="O240"/>
      <c r="P240"/>
      <c r="Q240"/>
      <c r="R240" t="s">
        <v>1130</v>
      </c>
      <c r="S240"/>
      <c r="T240"/>
      <c r="U240" t="s">
        <v>1131</v>
      </c>
      <c r="V240"/>
      <c r="W240"/>
      <c r="X240"/>
      <c r="Y240" t="s">
        <v>1132</v>
      </c>
      <c r="Z240" t="s">
        <v>1133</v>
      </c>
      <c r="AA240"/>
      <c r="AB240"/>
      <c r="AC240"/>
      <c r="AD240"/>
      <c r="AE240" t="s">
        <v>1134</v>
      </c>
      <c r="AF240"/>
      <c r="AG240" t="s">
        <v>1135</v>
      </c>
      <c r="AH240" t="s">
        <v>1136</v>
      </c>
      <c r="AI240"/>
      <c r="AJ240"/>
    </row>
    <row r="241" spans="4:36" ht="15">
      <c r="D241"/>
      <c r="E241" t="s">
        <v>1137</v>
      </c>
      <c r="F241"/>
      <c r="G241"/>
      <c r="H241"/>
      <c r="I241" t="s">
        <v>1098</v>
      </c>
      <c r="J241" t="s">
        <v>1138</v>
      </c>
      <c r="K241"/>
      <c r="L241"/>
      <c r="M241"/>
      <c r="N241" t="s">
        <v>435</v>
      </c>
      <c r="O241"/>
      <c r="P241"/>
      <c r="Q241"/>
      <c r="R241" t="s">
        <v>753</v>
      </c>
      <c r="S241"/>
      <c r="T241"/>
      <c r="U241" t="s">
        <v>1139</v>
      </c>
      <c r="V241"/>
      <c r="W241"/>
      <c r="X241"/>
      <c r="Y241" t="s">
        <v>1140</v>
      </c>
      <c r="Z241" t="s">
        <v>1141</v>
      </c>
      <c r="AA241"/>
      <c r="AB241"/>
      <c r="AC241"/>
      <c r="AD241"/>
      <c r="AE241" t="s">
        <v>1142</v>
      </c>
      <c r="AF241"/>
      <c r="AG241" t="s">
        <v>1143</v>
      </c>
      <c r="AH241" t="s">
        <v>1144</v>
      </c>
      <c r="AI241"/>
      <c r="AJ241"/>
    </row>
    <row r="242" spans="4:36" ht="15">
      <c r="D242"/>
      <c r="E242" t="s">
        <v>1145</v>
      </c>
      <c r="F242"/>
      <c r="G242"/>
      <c r="H242"/>
      <c r="I242" t="s">
        <v>1146</v>
      </c>
      <c r="J242" t="s">
        <v>1147</v>
      </c>
      <c r="K242"/>
      <c r="L242"/>
      <c r="M242"/>
      <c r="N242" t="s">
        <v>1148</v>
      </c>
      <c r="O242"/>
      <c r="P242"/>
      <c r="Q242"/>
      <c r="R242" t="s">
        <v>1149</v>
      </c>
      <c r="S242"/>
      <c r="T242"/>
      <c r="U242"/>
      <c r="V242"/>
      <c r="W242"/>
      <c r="X242"/>
      <c r="Y242" t="s">
        <v>1150</v>
      </c>
      <c r="Z242" t="s">
        <v>1151</v>
      </c>
      <c r="AA242"/>
      <c r="AB242"/>
      <c r="AC242"/>
      <c r="AD242"/>
      <c r="AE242" t="s">
        <v>772</v>
      </c>
      <c r="AF242"/>
      <c r="AG242" t="s">
        <v>1152</v>
      </c>
      <c r="AH242" t="s">
        <v>1153</v>
      </c>
      <c r="AI242"/>
      <c r="AJ242"/>
    </row>
    <row r="243" spans="4:36" ht="15">
      <c r="D243"/>
      <c r="E243" t="s">
        <v>934</v>
      </c>
      <c r="F243"/>
      <c r="G243"/>
      <c r="H243"/>
      <c r="I243" t="s">
        <v>1154</v>
      </c>
      <c r="J243" t="s">
        <v>1155</v>
      </c>
      <c r="K243"/>
      <c r="L243"/>
      <c r="M243"/>
      <c r="N243" t="s">
        <v>1156</v>
      </c>
      <c r="O243"/>
      <c r="P243"/>
      <c r="Q243"/>
      <c r="R243" t="s">
        <v>1157</v>
      </c>
      <c r="S243"/>
      <c r="T243"/>
      <c r="U243"/>
      <c r="V243"/>
      <c r="W243"/>
      <c r="X243"/>
      <c r="Y243" t="s">
        <v>1158</v>
      </c>
      <c r="Z243" t="s">
        <v>1159</v>
      </c>
      <c r="AA243"/>
      <c r="AB243"/>
      <c r="AC243"/>
      <c r="AD243"/>
      <c r="AE243" t="s">
        <v>1160</v>
      </c>
      <c r="AF243"/>
      <c r="AG243" t="s">
        <v>1161</v>
      </c>
      <c r="AH243" t="s">
        <v>1162</v>
      </c>
      <c r="AI243"/>
      <c r="AJ243"/>
    </row>
    <row r="244" spans="4:36" ht="15">
      <c r="D244"/>
      <c r="E244" t="s">
        <v>656</v>
      </c>
      <c r="F244"/>
      <c r="G244"/>
      <c r="H244"/>
      <c r="I244" t="s">
        <v>1163</v>
      </c>
      <c r="J244" t="s">
        <v>1164</v>
      </c>
      <c r="K244"/>
      <c r="L244"/>
      <c r="M244"/>
      <c r="N244" t="s">
        <v>1165</v>
      </c>
      <c r="O244"/>
      <c r="P244"/>
      <c r="Q244"/>
      <c r="R244" t="s">
        <v>1166</v>
      </c>
      <c r="S244"/>
      <c r="T244"/>
      <c r="U244"/>
      <c r="V244"/>
      <c r="W244"/>
      <c r="X244"/>
      <c r="Y244" t="s">
        <v>428</v>
      </c>
      <c r="Z244" t="s">
        <v>1167</v>
      </c>
      <c r="AA244"/>
      <c r="AB244"/>
      <c r="AC244"/>
      <c r="AD244"/>
      <c r="AE244" t="s">
        <v>1168</v>
      </c>
      <c r="AF244"/>
      <c r="AG244" t="s">
        <v>1169</v>
      </c>
      <c r="AH244" t="s">
        <v>1170</v>
      </c>
      <c r="AI244"/>
      <c r="AJ244"/>
    </row>
    <row r="245" spans="4:36" ht="15">
      <c r="D245"/>
      <c r="E245" t="s">
        <v>1171</v>
      </c>
      <c r="F245"/>
      <c r="G245"/>
      <c r="H245"/>
      <c r="I245" t="s">
        <v>1172</v>
      </c>
      <c r="J245" t="s">
        <v>1173</v>
      </c>
      <c r="K245"/>
      <c r="L245"/>
      <c r="M245"/>
      <c r="N245" t="s">
        <v>1174</v>
      </c>
      <c r="O245"/>
      <c r="P245"/>
      <c r="Q245"/>
      <c r="R245" t="s">
        <v>1175</v>
      </c>
      <c r="S245"/>
      <c r="T245"/>
      <c r="U245"/>
      <c r="V245"/>
      <c r="W245"/>
      <c r="X245"/>
      <c r="Y245" t="s">
        <v>1176</v>
      </c>
      <c r="Z245"/>
      <c r="AA245"/>
      <c r="AB245"/>
      <c r="AC245"/>
      <c r="AD245"/>
      <c r="AE245" t="s">
        <v>1177</v>
      </c>
      <c r="AF245"/>
      <c r="AG245" t="s">
        <v>1178</v>
      </c>
      <c r="AH245" t="s">
        <v>1179</v>
      </c>
      <c r="AI245"/>
      <c r="AJ245"/>
    </row>
    <row r="246" spans="4:36" ht="15">
      <c r="D246"/>
      <c r="E246" t="s">
        <v>1180</v>
      </c>
      <c r="F246"/>
      <c r="G246"/>
      <c r="H246"/>
      <c r="I246" t="s">
        <v>1181</v>
      </c>
      <c r="J246" t="s">
        <v>1182</v>
      </c>
      <c r="K246"/>
      <c r="L246"/>
      <c r="M246"/>
      <c r="N246" t="s">
        <v>1183</v>
      </c>
      <c r="O246"/>
      <c r="P246"/>
      <c r="Q246"/>
      <c r="R246" t="s">
        <v>1184</v>
      </c>
      <c r="S246"/>
      <c r="T246"/>
      <c r="U246"/>
      <c r="V246"/>
      <c r="W246"/>
      <c r="X246"/>
      <c r="Y246" t="s">
        <v>1185</v>
      </c>
      <c r="Z246"/>
      <c r="AA246"/>
      <c r="AB246"/>
      <c r="AC246"/>
      <c r="AD246"/>
      <c r="AE246" t="s">
        <v>1186</v>
      </c>
      <c r="AF246"/>
      <c r="AG246" t="s">
        <v>1187</v>
      </c>
      <c r="AH246" t="s">
        <v>1188</v>
      </c>
      <c r="AI246"/>
      <c r="AJ246"/>
    </row>
    <row r="247" spans="4:36" ht="15">
      <c r="D247"/>
      <c r="E247" t="s">
        <v>1189</v>
      </c>
      <c r="F247"/>
      <c r="G247"/>
      <c r="H247"/>
      <c r="I247" t="s">
        <v>1190</v>
      </c>
      <c r="J247" t="s">
        <v>1191</v>
      </c>
      <c r="K247"/>
      <c r="L247"/>
      <c r="M247"/>
      <c r="N247"/>
      <c r="O247"/>
      <c r="P247"/>
      <c r="Q247"/>
      <c r="R247" t="s">
        <v>1192</v>
      </c>
      <c r="S247"/>
      <c r="T247"/>
      <c r="U247"/>
      <c r="V247"/>
      <c r="W247"/>
      <c r="X247"/>
      <c r="Y247" t="s">
        <v>1193</v>
      </c>
      <c r="Z247"/>
      <c r="AA247"/>
      <c r="AB247"/>
      <c r="AC247"/>
      <c r="AD247"/>
      <c r="AE247" t="s">
        <v>1194</v>
      </c>
      <c r="AF247"/>
      <c r="AG247" t="s">
        <v>1129</v>
      </c>
      <c r="AH247"/>
      <c r="AI247"/>
      <c r="AJ247"/>
    </row>
    <row r="248" spans="4:36" ht="15">
      <c r="D248"/>
      <c r="E248" t="s">
        <v>1195</v>
      </c>
      <c r="F248"/>
      <c r="G248"/>
      <c r="H248"/>
      <c r="I248" t="s">
        <v>1196</v>
      </c>
      <c r="J248" t="s">
        <v>1197</v>
      </c>
      <c r="K248"/>
      <c r="L248"/>
      <c r="M248"/>
      <c r="N248"/>
      <c r="O248"/>
      <c r="P248"/>
      <c r="Q248"/>
      <c r="R248" t="s">
        <v>1198</v>
      </c>
      <c r="S248"/>
      <c r="T248"/>
      <c r="U248"/>
      <c r="V248"/>
      <c r="W248"/>
      <c r="X248"/>
      <c r="Y248" t="s">
        <v>1199</v>
      </c>
      <c r="Z248"/>
      <c r="AA248"/>
      <c r="AB248"/>
      <c r="AC248"/>
      <c r="AD248"/>
      <c r="AE248" t="s">
        <v>1200</v>
      </c>
      <c r="AF248"/>
      <c r="AG248" t="s">
        <v>1201</v>
      </c>
      <c r="AH248"/>
      <c r="AI248"/>
      <c r="AJ248"/>
    </row>
    <row r="249" spans="4:36" ht="15">
      <c r="D249"/>
      <c r="E249" t="s">
        <v>1202</v>
      </c>
      <c r="F249"/>
      <c r="G249"/>
      <c r="H249"/>
      <c r="I249" t="s">
        <v>817</v>
      </c>
      <c r="J249" t="s">
        <v>1203</v>
      </c>
      <c r="K249"/>
      <c r="L249"/>
      <c r="M249"/>
      <c r="N249"/>
      <c r="O249"/>
      <c r="P249"/>
      <c r="Q249"/>
      <c r="R249" t="s">
        <v>1204</v>
      </c>
      <c r="S249"/>
      <c r="T249"/>
      <c r="U249"/>
      <c r="V249"/>
      <c r="W249"/>
      <c r="X249"/>
      <c r="Y249" t="s">
        <v>1205</v>
      </c>
      <c r="Z249"/>
      <c r="AA249"/>
      <c r="AB249"/>
      <c r="AC249"/>
      <c r="AD249"/>
      <c r="AE249" t="s">
        <v>1206</v>
      </c>
      <c r="AF249"/>
      <c r="AG249" t="s">
        <v>1207</v>
      </c>
      <c r="AH249"/>
      <c r="AI249"/>
      <c r="AJ249"/>
    </row>
    <row r="250" spans="4:36" ht="15">
      <c r="D250"/>
      <c r="E250" t="s">
        <v>1208</v>
      </c>
      <c r="F250"/>
      <c r="G250"/>
      <c r="H250"/>
      <c r="I250" t="s">
        <v>1209</v>
      </c>
      <c r="J250" t="s">
        <v>1210</v>
      </c>
      <c r="K250"/>
      <c r="L250"/>
      <c r="M250"/>
      <c r="N250"/>
      <c r="O250"/>
      <c r="P250"/>
      <c r="Q250"/>
      <c r="R250" t="s">
        <v>1211</v>
      </c>
      <c r="S250"/>
      <c r="T250"/>
      <c r="U250"/>
      <c r="V250"/>
      <c r="W250"/>
      <c r="X250"/>
      <c r="Y250" t="s">
        <v>495</v>
      </c>
      <c r="Z250"/>
      <c r="AA250"/>
      <c r="AB250"/>
      <c r="AC250"/>
      <c r="AD250"/>
      <c r="AE250" t="s">
        <v>1212</v>
      </c>
      <c r="AF250"/>
      <c r="AG250" t="s">
        <v>1213</v>
      </c>
      <c r="AH250"/>
      <c r="AI250"/>
      <c r="AJ250"/>
    </row>
    <row r="251" spans="4:36" ht="15">
      <c r="D251"/>
      <c r="E251" t="s">
        <v>1214</v>
      </c>
      <c r="F251"/>
      <c r="G251"/>
      <c r="H251"/>
      <c r="I251"/>
      <c r="J251" t="s">
        <v>1215</v>
      </c>
      <c r="K251"/>
      <c r="L251"/>
      <c r="M251"/>
      <c r="N251"/>
      <c r="O251"/>
      <c r="P251"/>
      <c r="Q251"/>
      <c r="R251" t="s">
        <v>1216</v>
      </c>
      <c r="S251"/>
      <c r="T251"/>
      <c r="U251"/>
      <c r="V251"/>
      <c r="W251"/>
      <c r="X251"/>
      <c r="Y251" t="s">
        <v>1217</v>
      </c>
      <c r="Z251"/>
      <c r="AA251"/>
      <c r="AB251"/>
      <c r="AC251"/>
      <c r="AD251"/>
      <c r="AE251" t="s">
        <v>926</v>
      </c>
      <c r="AF251"/>
      <c r="AG251" t="s">
        <v>1218</v>
      </c>
      <c r="AH251"/>
      <c r="AI251"/>
      <c r="AJ251"/>
    </row>
    <row r="252" spans="4:36" ht="15">
      <c r="D252"/>
      <c r="E252" t="s">
        <v>1219</v>
      </c>
      <c r="F252"/>
      <c r="G252"/>
      <c r="H252"/>
      <c r="I252"/>
      <c r="J252" t="s">
        <v>1220</v>
      </c>
      <c r="K252"/>
      <c r="L252"/>
      <c r="M252"/>
      <c r="N252"/>
      <c r="O252"/>
      <c r="P252"/>
      <c r="Q252"/>
      <c r="R252" t="s">
        <v>1221</v>
      </c>
      <c r="S252"/>
      <c r="T252"/>
      <c r="U252"/>
      <c r="V252"/>
      <c r="W252"/>
      <c r="X252"/>
      <c r="Y252" t="s">
        <v>1222</v>
      </c>
      <c r="Z252"/>
      <c r="AA252"/>
      <c r="AB252"/>
      <c r="AC252"/>
      <c r="AD252"/>
      <c r="AE252" t="s">
        <v>1223</v>
      </c>
      <c r="AF252"/>
      <c r="AG252"/>
      <c r="AH252"/>
      <c r="AI252"/>
      <c r="AJ252"/>
    </row>
    <row r="253" spans="4:36" ht="15">
      <c r="D253"/>
      <c r="E253" t="s">
        <v>1224</v>
      </c>
      <c r="F253"/>
      <c r="G253"/>
      <c r="H253"/>
      <c r="I253"/>
      <c r="J253" t="s">
        <v>560</v>
      </c>
      <c r="K253"/>
      <c r="L253"/>
      <c r="M253"/>
      <c r="N253"/>
      <c r="O253"/>
      <c r="P253"/>
      <c r="Q253"/>
      <c r="R253" t="s">
        <v>1225</v>
      </c>
      <c r="S253"/>
      <c r="T253"/>
      <c r="U253"/>
      <c r="V253"/>
      <c r="W253"/>
      <c r="X253"/>
      <c r="Y253" t="s">
        <v>1226</v>
      </c>
      <c r="Z253"/>
      <c r="AA253"/>
      <c r="AB253"/>
      <c r="AC253"/>
      <c r="AD253"/>
      <c r="AE253" t="s">
        <v>1227</v>
      </c>
      <c r="AF253"/>
      <c r="AG253"/>
      <c r="AH253"/>
      <c r="AI253"/>
      <c r="AJ253"/>
    </row>
    <row r="254" spans="4:36" ht="15">
      <c r="D254"/>
      <c r="E254" t="s">
        <v>1228</v>
      </c>
      <c r="F254"/>
      <c r="G254"/>
      <c r="H254"/>
      <c r="I254"/>
      <c r="J254" t="s">
        <v>1229</v>
      </c>
      <c r="K254"/>
      <c r="L254"/>
      <c r="M254"/>
      <c r="N254"/>
      <c r="O254"/>
      <c r="P254"/>
      <c r="Q254"/>
      <c r="R254" t="s">
        <v>1230</v>
      </c>
      <c r="S254"/>
      <c r="T254"/>
      <c r="U254"/>
      <c r="V254"/>
      <c r="W254"/>
      <c r="X254"/>
      <c r="Y254" t="s">
        <v>1231</v>
      </c>
      <c r="Z254"/>
      <c r="AA254"/>
      <c r="AB254"/>
      <c r="AC254"/>
      <c r="AD254"/>
      <c r="AE254" t="s">
        <v>1232</v>
      </c>
      <c r="AF254"/>
      <c r="AG254"/>
      <c r="AH254"/>
      <c r="AI254"/>
      <c r="AJ254"/>
    </row>
    <row r="255" spans="4:36" ht="15">
      <c r="D255"/>
      <c r="E255" t="s">
        <v>1233</v>
      </c>
      <c r="F255"/>
      <c r="G255"/>
      <c r="H255"/>
      <c r="I255"/>
      <c r="J255" t="s">
        <v>1234</v>
      </c>
      <c r="K255"/>
      <c r="L255"/>
      <c r="M255"/>
      <c r="N255"/>
      <c r="O255"/>
      <c r="P255"/>
      <c r="Q255"/>
      <c r="R255" t="s">
        <v>1235</v>
      </c>
      <c r="S255"/>
      <c r="T255"/>
      <c r="U255"/>
      <c r="V255"/>
      <c r="W255"/>
      <c r="X255"/>
      <c r="Y255" t="s">
        <v>1236</v>
      </c>
      <c r="Z255"/>
      <c r="AA255"/>
      <c r="AB255"/>
      <c r="AC255"/>
      <c r="AD255"/>
      <c r="AE255" t="s">
        <v>1237</v>
      </c>
      <c r="AF255"/>
      <c r="AG255"/>
      <c r="AH255"/>
      <c r="AI255"/>
      <c r="AJ255"/>
    </row>
    <row r="256" spans="4:36" ht="15">
      <c r="D256"/>
      <c r="E256" t="s">
        <v>1238</v>
      </c>
      <c r="F256"/>
      <c r="G256"/>
      <c r="H256"/>
      <c r="I256"/>
      <c r="J256" t="s">
        <v>1239</v>
      </c>
      <c r="K256"/>
      <c r="L256"/>
      <c r="M256"/>
      <c r="N256"/>
      <c r="O256"/>
      <c r="P256"/>
      <c r="Q256"/>
      <c r="R256" t="s">
        <v>870</v>
      </c>
      <c r="S256"/>
      <c r="T256"/>
      <c r="U256"/>
      <c r="V256"/>
      <c r="W256"/>
      <c r="X256"/>
      <c r="Y256" t="s">
        <v>1240</v>
      </c>
      <c r="Z256"/>
      <c r="AA256"/>
      <c r="AB256"/>
      <c r="AC256"/>
      <c r="AD256"/>
      <c r="AE256" t="s">
        <v>1241</v>
      </c>
      <c r="AF256"/>
      <c r="AG256"/>
      <c r="AH256"/>
      <c r="AI256"/>
      <c r="AJ256"/>
    </row>
    <row r="257" spans="4:36" ht="15">
      <c r="D257"/>
      <c r="E257" t="s">
        <v>753</v>
      </c>
      <c r="F257"/>
      <c r="G257"/>
      <c r="H257"/>
      <c r="I257"/>
      <c r="J257" t="s">
        <v>1242</v>
      </c>
      <c r="K257"/>
      <c r="L257"/>
      <c r="M257"/>
      <c r="N257"/>
      <c r="O257"/>
      <c r="P257"/>
      <c r="Q257"/>
      <c r="R257" t="s">
        <v>1243</v>
      </c>
      <c r="S257"/>
      <c r="T257"/>
      <c r="U257"/>
      <c r="V257"/>
      <c r="W257"/>
      <c r="X257"/>
      <c r="Y257" t="s">
        <v>1244</v>
      </c>
      <c r="Z257"/>
      <c r="AA257"/>
      <c r="AB257"/>
      <c r="AC257"/>
      <c r="AD257"/>
      <c r="AE257" t="s">
        <v>1245</v>
      </c>
      <c r="AF257"/>
      <c r="AG257"/>
      <c r="AH257"/>
      <c r="AI257"/>
      <c r="AJ257"/>
    </row>
    <row r="258" spans="4:36" ht="15">
      <c r="D258"/>
      <c r="E258" t="s">
        <v>772</v>
      </c>
      <c r="F258"/>
      <c r="G258"/>
      <c r="H258"/>
      <c r="I258"/>
      <c r="J258" t="s">
        <v>544</v>
      </c>
      <c r="K258"/>
      <c r="L258"/>
      <c r="M258"/>
      <c r="N258"/>
      <c r="O258"/>
      <c r="P258"/>
      <c r="Q258"/>
      <c r="R258" t="s">
        <v>1246</v>
      </c>
      <c r="S258"/>
      <c r="T258"/>
      <c r="U258"/>
      <c r="V258"/>
      <c r="W258"/>
      <c r="X258"/>
      <c r="Y258" t="s">
        <v>1247</v>
      </c>
      <c r="Z258"/>
      <c r="AA258"/>
      <c r="AB258"/>
      <c r="AC258"/>
      <c r="AD258"/>
      <c r="AE258" t="s">
        <v>1248</v>
      </c>
      <c r="AF258"/>
      <c r="AG258"/>
      <c r="AH258"/>
      <c r="AI258"/>
      <c r="AJ258"/>
    </row>
    <row r="259" spans="4:36" ht="15">
      <c r="D259"/>
      <c r="E259" t="s">
        <v>1249</v>
      </c>
      <c r="F259"/>
      <c r="G259"/>
      <c r="H259"/>
      <c r="I259"/>
      <c r="J259" t="s">
        <v>1250</v>
      </c>
      <c r="K259"/>
      <c r="L259"/>
      <c r="M259"/>
      <c r="N259"/>
      <c r="O259"/>
      <c r="P259"/>
      <c r="Q259"/>
      <c r="R259" t="s">
        <v>1251</v>
      </c>
      <c r="S259"/>
      <c r="T259"/>
      <c r="U259"/>
      <c r="V259"/>
      <c r="W259"/>
      <c r="X259"/>
      <c r="Y259" t="s">
        <v>1116</v>
      </c>
      <c r="Z259"/>
      <c r="AA259"/>
      <c r="AB259"/>
      <c r="AC259"/>
      <c r="AD259"/>
      <c r="AE259" t="s">
        <v>1252</v>
      </c>
      <c r="AF259"/>
      <c r="AG259"/>
      <c r="AH259"/>
      <c r="AI259"/>
      <c r="AJ259"/>
    </row>
    <row r="260" spans="4:36" ht="15">
      <c r="D260"/>
      <c r="E260" t="s">
        <v>1253</v>
      </c>
      <c r="F260"/>
      <c r="G260"/>
      <c r="H260"/>
      <c r="I260"/>
      <c r="J260" t="s">
        <v>1254</v>
      </c>
      <c r="K260"/>
      <c r="L260"/>
      <c r="M260"/>
      <c r="N260"/>
      <c r="O260"/>
      <c r="P260"/>
      <c r="Q260"/>
      <c r="R260" t="s">
        <v>1255</v>
      </c>
      <c r="S260"/>
      <c r="T260"/>
      <c r="U260"/>
      <c r="V260"/>
      <c r="W260"/>
      <c r="X260"/>
      <c r="Y260" t="s">
        <v>1256</v>
      </c>
      <c r="Z260"/>
      <c r="AA260"/>
      <c r="AB260"/>
      <c r="AC260"/>
      <c r="AD260"/>
      <c r="AE260" t="s">
        <v>1257</v>
      </c>
      <c r="AF260"/>
      <c r="AG260"/>
      <c r="AH260"/>
      <c r="AI260"/>
      <c r="AJ260"/>
    </row>
    <row r="261" spans="4:36" ht="15">
      <c r="D261"/>
      <c r="E261" t="s">
        <v>1258</v>
      </c>
      <c r="F261"/>
      <c r="G261"/>
      <c r="H261"/>
      <c r="I261"/>
      <c r="J261" t="s">
        <v>1259</v>
      </c>
      <c r="K261"/>
      <c r="L261"/>
      <c r="M261"/>
      <c r="N261"/>
      <c r="O261"/>
      <c r="P261"/>
      <c r="Q261"/>
      <c r="R261" t="s">
        <v>1260</v>
      </c>
      <c r="S261"/>
      <c r="T261"/>
      <c r="U261"/>
      <c r="V261"/>
      <c r="W261"/>
      <c r="X261"/>
      <c r="Y261" t="s">
        <v>1261</v>
      </c>
      <c r="Z261"/>
      <c r="AA261"/>
      <c r="AB261"/>
      <c r="AC261"/>
      <c r="AD261"/>
      <c r="AE261" t="s">
        <v>1262</v>
      </c>
      <c r="AF261"/>
      <c r="AG261"/>
      <c r="AH261"/>
      <c r="AI261"/>
      <c r="AJ261"/>
    </row>
    <row r="262" spans="4:36" ht="15">
      <c r="D262"/>
      <c r="E262" t="s">
        <v>1263</v>
      </c>
      <c r="F262"/>
      <c r="G262"/>
      <c r="H262"/>
      <c r="I262"/>
      <c r="J262" t="s">
        <v>1264</v>
      </c>
      <c r="K262"/>
      <c r="L262"/>
      <c r="M262"/>
      <c r="N262"/>
      <c r="O262"/>
      <c r="P262"/>
      <c r="Q262"/>
      <c r="R262" t="s">
        <v>1158</v>
      </c>
      <c r="S262"/>
      <c r="T262"/>
      <c r="U262"/>
      <c r="V262"/>
      <c r="W262"/>
      <c r="X262"/>
      <c r="Y262" t="s">
        <v>1265</v>
      </c>
      <c r="Z262"/>
      <c r="AA262"/>
      <c r="AB262"/>
      <c r="AC262"/>
      <c r="AD262"/>
      <c r="AE262" t="s">
        <v>1266</v>
      </c>
      <c r="AF262"/>
      <c r="AG262"/>
      <c r="AH262"/>
      <c r="AI262"/>
      <c r="AJ262"/>
    </row>
    <row r="263" spans="4:36" ht="15">
      <c r="D263"/>
      <c r="E263" t="s">
        <v>1267</v>
      </c>
      <c r="F263"/>
      <c r="G263"/>
      <c r="H263"/>
      <c r="I263"/>
      <c r="J263" t="s">
        <v>1268</v>
      </c>
      <c r="K263"/>
      <c r="L263"/>
      <c r="M263"/>
      <c r="N263"/>
      <c r="O263"/>
      <c r="P263"/>
      <c r="Q263"/>
      <c r="R263" t="s">
        <v>428</v>
      </c>
      <c r="S263"/>
      <c r="T263"/>
      <c r="U263"/>
      <c r="V263"/>
      <c r="W263"/>
      <c r="X263"/>
      <c r="Y263" t="s">
        <v>1269</v>
      </c>
      <c r="Z263"/>
      <c r="AA263"/>
      <c r="AB263"/>
      <c r="AC263"/>
      <c r="AD263"/>
      <c r="AE263" t="s">
        <v>1270</v>
      </c>
      <c r="AF263"/>
      <c r="AG263"/>
      <c r="AH263"/>
      <c r="AI263"/>
      <c r="AJ263"/>
    </row>
    <row r="264" spans="4:36" ht="15">
      <c r="D264"/>
      <c r="E264" t="s">
        <v>1271</v>
      </c>
      <c r="F264"/>
      <c r="G264"/>
      <c r="H264"/>
      <c r="I264"/>
      <c r="J264" t="s">
        <v>1272</v>
      </c>
      <c r="K264"/>
      <c r="L264"/>
      <c r="M264"/>
      <c r="N264"/>
      <c r="O264"/>
      <c r="P264"/>
      <c r="Q264"/>
      <c r="R264" t="s">
        <v>1273</v>
      </c>
      <c r="S264"/>
      <c r="T264"/>
      <c r="U264"/>
      <c r="V264"/>
      <c r="W264"/>
      <c r="X264"/>
      <c r="Y264" t="s">
        <v>1274</v>
      </c>
      <c r="Z264"/>
      <c r="AA264"/>
      <c r="AB264"/>
      <c r="AC264"/>
      <c r="AD264"/>
      <c r="AE264" t="s">
        <v>1275</v>
      </c>
      <c r="AF264"/>
      <c r="AG264"/>
      <c r="AH264"/>
      <c r="AI264"/>
      <c r="AJ264"/>
    </row>
    <row r="265" spans="4:36" ht="15">
      <c r="D265"/>
      <c r="E265" t="s">
        <v>1276</v>
      </c>
      <c r="F265"/>
      <c r="G265"/>
      <c r="H265"/>
      <c r="I265"/>
      <c r="J265" t="s">
        <v>1277</v>
      </c>
      <c r="K265"/>
      <c r="L265"/>
      <c r="M265"/>
      <c r="N265"/>
      <c r="O265"/>
      <c r="P265"/>
      <c r="Q265"/>
      <c r="R265" t="s">
        <v>1278</v>
      </c>
      <c r="S265"/>
      <c r="T265"/>
      <c r="U265"/>
      <c r="V265"/>
      <c r="W265"/>
      <c r="X265"/>
      <c r="Y265" t="s">
        <v>1279</v>
      </c>
      <c r="Z265"/>
      <c r="AA265"/>
      <c r="AB265"/>
      <c r="AC265"/>
      <c r="AD265"/>
      <c r="AE265" t="s">
        <v>1280</v>
      </c>
      <c r="AF265"/>
      <c r="AG265"/>
      <c r="AH265"/>
      <c r="AI265"/>
      <c r="AJ265"/>
    </row>
    <row r="266" spans="4:36" ht="15">
      <c r="D266"/>
      <c r="E266" t="s">
        <v>1210</v>
      </c>
      <c r="F266"/>
      <c r="G266"/>
      <c r="H266"/>
      <c r="I266"/>
      <c r="J266" t="s">
        <v>1281</v>
      </c>
      <c r="K266"/>
      <c r="L266"/>
      <c r="M266"/>
      <c r="N266"/>
      <c r="O266"/>
      <c r="P266"/>
      <c r="Q266"/>
      <c r="R266" t="s">
        <v>1282</v>
      </c>
      <c r="S266"/>
      <c r="T266"/>
      <c r="U266"/>
      <c r="V266"/>
      <c r="W266"/>
      <c r="X266"/>
      <c r="Y266" t="s">
        <v>1283</v>
      </c>
      <c r="Z266"/>
      <c r="AA266"/>
      <c r="AB266"/>
      <c r="AC266"/>
      <c r="AD266"/>
      <c r="AE266" t="s">
        <v>1284</v>
      </c>
      <c r="AF266"/>
      <c r="AG266"/>
      <c r="AH266"/>
      <c r="AI266"/>
      <c r="AJ266"/>
    </row>
    <row r="267" spans="4:36" ht="15">
      <c r="D267"/>
      <c r="E267" t="s">
        <v>1285</v>
      </c>
      <c r="F267"/>
      <c r="G267"/>
      <c r="H267"/>
      <c r="I267"/>
      <c r="J267" t="s">
        <v>1286</v>
      </c>
      <c r="K267"/>
      <c r="L267"/>
      <c r="M267"/>
      <c r="N267"/>
      <c r="O267"/>
      <c r="P267"/>
      <c r="Q267"/>
      <c r="R267" t="s">
        <v>1287</v>
      </c>
      <c r="S267"/>
      <c r="T267"/>
      <c r="U267"/>
      <c r="V267"/>
      <c r="W267"/>
      <c r="X267"/>
      <c r="Y267" t="s">
        <v>1288</v>
      </c>
      <c r="Z267"/>
      <c r="AA267"/>
      <c r="AB267"/>
      <c r="AC267"/>
      <c r="AD267"/>
      <c r="AE267" t="s">
        <v>1289</v>
      </c>
      <c r="AF267"/>
      <c r="AG267"/>
      <c r="AH267"/>
      <c r="AI267"/>
      <c r="AJ267"/>
    </row>
    <row r="268" spans="4:36" ht="15">
      <c r="D268"/>
      <c r="E268" t="s">
        <v>1290</v>
      </c>
      <c r="F268"/>
      <c r="G268"/>
      <c r="H268"/>
      <c r="I268"/>
      <c r="J268" t="s">
        <v>1291</v>
      </c>
      <c r="K268"/>
      <c r="L268"/>
      <c r="M268"/>
      <c r="N268"/>
      <c r="O268"/>
      <c r="P268"/>
      <c r="Q268"/>
      <c r="R268" t="s">
        <v>1292</v>
      </c>
      <c r="S268"/>
      <c r="T268"/>
      <c r="U268"/>
      <c r="V268"/>
      <c r="W268"/>
      <c r="X268"/>
      <c r="Y268" t="s">
        <v>1293</v>
      </c>
      <c r="Z268"/>
      <c r="AA268"/>
      <c r="AB268"/>
      <c r="AC268"/>
      <c r="AD268"/>
      <c r="AE268" t="s">
        <v>1294</v>
      </c>
      <c r="AF268"/>
      <c r="AG268"/>
      <c r="AH268"/>
      <c r="AI268"/>
      <c r="AJ268"/>
    </row>
    <row r="269" spans="4:36" ht="15">
      <c r="D269"/>
      <c r="E269" t="s">
        <v>1295</v>
      </c>
      <c r="F269"/>
      <c r="G269"/>
      <c r="H269"/>
      <c r="I269"/>
      <c r="J269" t="s">
        <v>975</v>
      </c>
      <c r="K269"/>
      <c r="L269"/>
      <c r="M269"/>
      <c r="N269"/>
      <c r="O269"/>
      <c r="P269"/>
      <c r="Q269"/>
      <c r="R269" t="s">
        <v>1296</v>
      </c>
      <c r="S269"/>
      <c r="T269"/>
      <c r="U269"/>
      <c r="V269"/>
      <c r="W269"/>
      <c r="X269"/>
      <c r="Y269"/>
      <c r="Z269"/>
      <c r="AA269"/>
      <c r="AB269"/>
      <c r="AC269"/>
      <c r="AD269"/>
      <c r="AE269" t="s">
        <v>1297</v>
      </c>
      <c r="AF269"/>
      <c r="AG269"/>
      <c r="AH269"/>
      <c r="AI269"/>
      <c r="AJ269"/>
    </row>
    <row r="270" spans="4:36" ht="15">
      <c r="D270"/>
      <c r="E270" t="s">
        <v>736</v>
      </c>
      <c r="F270"/>
      <c r="G270"/>
      <c r="H270"/>
      <c r="I270"/>
      <c r="J270" t="s">
        <v>1298</v>
      </c>
      <c r="K270"/>
      <c r="L270"/>
      <c r="M270"/>
      <c r="N270"/>
      <c r="O270"/>
      <c r="P270"/>
      <c r="Q270"/>
      <c r="R270" t="s">
        <v>1299</v>
      </c>
      <c r="S270"/>
      <c r="T270"/>
      <c r="U270"/>
      <c r="V270"/>
      <c r="W270"/>
      <c r="X270"/>
      <c r="Y270"/>
      <c r="Z270"/>
      <c r="AA270"/>
      <c r="AB270"/>
      <c r="AC270"/>
      <c r="AD270"/>
      <c r="AE270" t="s">
        <v>1300</v>
      </c>
      <c r="AF270"/>
      <c r="AG270"/>
      <c r="AH270"/>
      <c r="AI270"/>
      <c r="AJ270"/>
    </row>
    <row r="271" spans="4:36" ht="15">
      <c r="D271"/>
      <c r="E271" t="s">
        <v>1301</v>
      </c>
      <c r="F271"/>
      <c r="G271"/>
      <c r="H271"/>
      <c r="I271"/>
      <c r="J271" t="s">
        <v>1302</v>
      </c>
      <c r="K271"/>
      <c r="L271"/>
      <c r="M271"/>
      <c r="N271"/>
      <c r="O271"/>
      <c r="P271"/>
      <c r="Q271"/>
      <c r="R271" t="s">
        <v>1303</v>
      </c>
      <c r="S271"/>
      <c r="T271"/>
      <c r="U271"/>
      <c r="V271"/>
      <c r="W271"/>
      <c r="X271"/>
      <c r="Y271"/>
      <c r="Z271"/>
      <c r="AA271"/>
      <c r="AB271"/>
      <c r="AC271"/>
      <c r="AD271"/>
      <c r="AE271" t="s">
        <v>1304</v>
      </c>
      <c r="AF271"/>
      <c r="AG271"/>
      <c r="AH271"/>
      <c r="AI271"/>
      <c r="AJ271"/>
    </row>
    <row r="272" spans="4:36" ht="15">
      <c r="D272"/>
      <c r="E272" t="s">
        <v>1305</v>
      </c>
      <c r="F272"/>
      <c r="G272"/>
      <c r="H272"/>
      <c r="I272"/>
      <c r="J272" t="s">
        <v>1306</v>
      </c>
      <c r="K272"/>
      <c r="L272"/>
      <c r="M272"/>
      <c r="N272"/>
      <c r="O272"/>
      <c r="P272"/>
      <c r="Q272"/>
      <c r="R272" t="s">
        <v>1307</v>
      </c>
      <c r="S272"/>
      <c r="T272"/>
      <c r="U272"/>
      <c r="V272"/>
      <c r="W272"/>
      <c r="X272"/>
      <c r="Y272"/>
      <c r="Z272"/>
      <c r="AA272"/>
      <c r="AB272"/>
      <c r="AC272"/>
      <c r="AD272"/>
      <c r="AE272" t="s">
        <v>465</v>
      </c>
      <c r="AF272"/>
      <c r="AG272"/>
      <c r="AH272"/>
      <c r="AI272"/>
      <c r="AJ272"/>
    </row>
    <row r="273" spans="4:36" ht="15">
      <c r="D273"/>
      <c r="E273" t="s">
        <v>1308</v>
      </c>
      <c r="F273"/>
      <c r="G273"/>
      <c r="H273"/>
      <c r="I273"/>
      <c r="J273" t="s">
        <v>1309</v>
      </c>
      <c r="K273"/>
      <c r="L273"/>
      <c r="M273"/>
      <c r="N273"/>
      <c r="O273"/>
      <c r="P273"/>
      <c r="Q273"/>
      <c r="R273" t="s">
        <v>1310</v>
      </c>
      <c r="S273"/>
      <c r="T273"/>
      <c r="U273"/>
      <c r="V273"/>
      <c r="W273"/>
      <c r="X273"/>
      <c r="Y273"/>
      <c r="Z273"/>
      <c r="AA273"/>
      <c r="AB273"/>
      <c r="AC273"/>
      <c r="AD273"/>
      <c r="AE273" t="s">
        <v>1311</v>
      </c>
      <c r="AF273"/>
      <c r="AG273"/>
      <c r="AH273"/>
      <c r="AI273"/>
      <c r="AJ273"/>
    </row>
    <row r="274" spans="4:36" ht="15">
      <c r="D274"/>
      <c r="E274" t="s">
        <v>1312</v>
      </c>
      <c r="F274"/>
      <c r="G274"/>
      <c r="H274"/>
      <c r="I274"/>
      <c r="J274" t="s">
        <v>1313</v>
      </c>
      <c r="K274"/>
      <c r="L274"/>
      <c r="M274"/>
      <c r="N274"/>
      <c r="O274"/>
      <c r="P274"/>
      <c r="Q274"/>
      <c r="R274" t="s">
        <v>1314</v>
      </c>
      <c r="S274"/>
      <c r="T274"/>
      <c r="U274"/>
      <c r="V274"/>
      <c r="W274"/>
      <c r="X274"/>
      <c r="Y274"/>
      <c r="Z274"/>
      <c r="AA274"/>
      <c r="AB274"/>
      <c r="AC274"/>
      <c r="AD274"/>
      <c r="AE274" t="s">
        <v>1315</v>
      </c>
      <c r="AF274"/>
      <c r="AG274"/>
      <c r="AH274"/>
      <c r="AI274"/>
      <c r="AJ274"/>
    </row>
    <row r="275" spans="4:36" ht="15">
      <c r="D275"/>
      <c r="E275" t="s">
        <v>1316</v>
      </c>
      <c r="F275"/>
      <c r="G275"/>
      <c r="H275"/>
      <c r="I275"/>
      <c r="J275" t="s">
        <v>1317</v>
      </c>
      <c r="K275"/>
      <c r="L275"/>
      <c r="M275"/>
      <c r="N275"/>
      <c r="O275"/>
      <c r="P275"/>
      <c r="Q275"/>
      <c r="R275" t="s">
        <v>1318</v>
      </c>
      <c r="S275"/>
      <c r="T275"/>
      <c r="U275"/>
      <c r="V275"/>
      <c r="W275"/>
      <c r="X275"/>
      <c r="Y275"/>
      <c r="Z275"/>
      <c r="AA275"/>
      <c r="AB275"/>
      <c r="AC275"/>
      <c r="AD275"/>
      <c r="AE275" t="s">
        <v>1319</v>
      </c>
      <c r="AF275"/>
      <c r="AG275"/>
      <c r="AH275"/>
      <c r="AI275"/>
      <c r="AJ275"/>
    </row>
    <row r="276" spans="4:36" ht="15">
      <c r="D276"/>
      <c r="E276" t="s">
        <v>1320</v>
      </c>
      <c r="F276"/>
      <c r="G276"/>
      <c r="H276"/>
      <c r="I276"/>
      <c r="J276" t="s">
        <v>1321</v>
      </c>
      <c r="K276"/>
      <c r="L276"/>
      <c r="M276"/>
      <c r="N276"/>
      <c r="O276"/>
      <c r="P276"/>
      <c r="Q276"/>
      <c r="R276" t="s">
        <v>1322</v>
      </c>
      <c r="S276"/>
      <c r="T276"/>
      <c r="U276"/>
      <c r="V276"/>
      <c r="W276"/>
      <c r="X276"/>
      <c r="Y276"/>
      <c r="Z276"/>
      <c r="AA276"/>
      <c r="AB276"/>
      <c r="AC276"/>
      <c r="AD276"/>
      <c r="AE276" t="s">
        <v>1323</v>
      </c>
      <c r="AF276"/>
      <c r="AG276"/>
      <c r="AH276"/>
      <c r="AI276"/>
      <c r="AJ276"/>
    </row>
    <row r="277" spans="4:36" ht="15">
      <c r="D277"/>
      <c r="E277" t="s">
        <v>428</v>
      </c>
      <c r="F277"/>
      <c r="G277"/>
      <c r="H277"/>
      <c r="I277"/>
      <c r="J277" t="s">
        <v>1324</v>
      </c>
      <c r="K277"/>
      <c r="L277"/>
      <c r="M277"/>
      <c r="N277"/>
      <c r="O277"/>
      <c r="P277"/>
      <c r="Q277"/>
      <c r="R277" t="s">
        <v>1325</v>
      </c>
      <c r="S277"/>
      <c r="T277"/>
      <c r="U277"/>
      <c r="V277"/>
      <c r="W277"/>
      <c r="X277"/>
      <c r="Y277"/>
      <c r="Z277"/>
      <c r="AA277"/>
      <c r="AB277"/>
      <c r="AC277"/>
      <c r="AD277"/>
      <c r="AE277" t="s">
        <v>709</v>
      </c>
      <c r="AF277"/>
      <c r="AG277"/>
      <c r="AH277"/>
      <c r="AI277"/>
      <c r="AJ277"/>
    </row>
    <row r="278" spans="4:36" ht="15">
      <c r="D278"/>
      <c r="E278" t="s">
        <v>1326</v>
      </c>
      <c r="F278"/>
      <c r="G278"/>
      <c r="H278"/>
      <c r="I278"/>
      <c r="J278" t="s">
        <v>1327</v>
      </c>
      <c r="K278"/>
      <c r="L278"/>
      <c r="M278"/>
      <c r="N278"/>
      <c r="O278"/>
      <c r="P278"/>
      <c r="Q278"/>
      <c r="R278" t="s">
        <v>1328</v>
      </c>
      <c r="S278"/>
      <c r="T278"/>
      <c r="U278"/>
      <c r="V278"/>
      <c r="W278"/>
      <c r="X278"/>
      <c r="Y278"/>
      <c r="Z278"/>
      <c r="AA278"/>
      <c r="AB278"/>
      <c r="AC278"/>
      <c r="AD278"/>
      <c r="AE278" t="s">
        <v>1329</v>
      </c>
      <c r="AF278"/>
      <c r="AG278"/>
      <c r="AH278"/>
      <c r="AI278"/>
      <c r="AJ278"/>
    </row>
    <row r="279" spans="4:36" ht="15">
      <c r="D279"/>
      <c r="E279" t="s">
        <v>1330</v>
      </c>
      <c r="F279"/>
      <c r="G279"/>
      <c r="H279"/>
      <c r="I279"/>
      <c r="J279" t="s">
        <v>1331</v>
      </c>
      <c r="K279"/>
      <c r="L279"/>
      <c r="M279"/>
      <c r="N279"/>
      <c r="O279"/>
      <c r="P279"/>
      <c r="Q279"/>
      <c r="R279" t="s">
        <v>1332</v>
      </c>
      <c r="S279"/>
      <c r="T279"/>
      <c r="U279"/>
      <c r="V279"/>
      <c r="W279"/>
      <c r="X279"/>
      <c r="Y279"/>
      <c r="Z279"/>
      <c r="AA279"/>
      <c r="AB279"/>
      <c r="AC279"/>
      <c r="AD279"/>
      <c r="AE279" t="s">
        <v>1261</v>
      </c>
      <c r="AF279"/>
      <c r="AG279"/>
      <c r="AH279"/>
      <c r="AI279"/>
      <c r="AJ279"/>
    </row>
    <row r="280" spans="4:36" ht="15">
      <c r="D280"/>
      <c r="E280" t="s">
        <v>1333</v>
      </c>
      <c r="F280"/>
      <c r="G280"/>
      <c r="H280"/>
      <c r="I280"/>
      <c r="J280" t="s">
        <v>1334</v>
      </c>
      <c r="K280"/>
      <c r="L280"/>
      <c r="M280"/>
      <c r="N280"/>
      <c r="O280"/>
      <c r="P280"/>
      <c r="Q280"/>
      <c r="R280" t="s">
        <v>1226</v>
      </c>
      <c r="S280"/>
      <c r="T280"/>
      <c r="U280"/>
      <c r="V280"/>
      <c r="W280"/>
      <c r="X280"/>
      <c r="Y280"/>
      <c r="Z280"/>
      <c r="AA280"/>
      <c r="AB280"/>
      <c r="AC280"/>
      <c r="AD280"/>
      <c r="AE280" t="s">
        <v>1335</v>
      </c>
      <c r="AF280"/>
      <c r="AG280"/>
      <c r="AH280"/>
      <c r="AI280"/>
      <c r="AJ280"/>
    </row>
    <row r="281" spans="4:36" ht="15">
      <c r="D281"/>
      <c r="E281" t="s">
        <v>1336</v>
      </c>
      <c r="F281"/>
      <c r="G281"/>
      <c r="H281"/>
      <c r="I281"/>
      <c r="J281" t="s">
        <v>1337</v>
      </c>
      <c r="K281"/>
      <c r="L281"/>
      <c r="M281"/>
      <c r="N281"/>
      <c r="O281"/>
      <c r="P281"/>
      <c r="Q281"/>
      <c r="R281" t="s">
        <v>1338</v>
      </c>
      <c r="S281"/>
      <c r="T281"/>
      <c r="U281"/>
      <c r="V281"/>
      <c r="W281"/>
      <c r="X281"/>
      <c r="Y281"/>
      <c r="Z281"/>
      <c r="AA281"/>
      <c r="AB281"/>
      <c r="AC281"/>
      <c r="AD281"/>
      <c r="AE281" t="s">
        <v>1339</v>
      </c>
      <c r="AF281"/>
      <c r="AG281"/>
      <c r="AH281"/>
      <c r="AI281"/>
      <c r="AJ281"/>
    </row>
    <row r="282" spans="4:36" ht="15">
      <c r="D282"/>
      <c r="E282" t="s">
        <v>1340</v>
      </c>
      <c r="F282"/>
      <c r="G282"/>
      <c r="H282"/>
      <c r="I282"/>
      <c r="J282" t="s">
        <v>1341</v>
      </c>
      <c r="K282"/>
      <c r="L282"/>
      <c r="M282"/>
      <c r="N282"/>
      <c r="O282"/>
      <c r="P282"/>
      <c r="Q282"/>
      <c r="R282" t="s">
        <v>1244</v>
      </c>
      <c r="S282"/>
      <c r="T282"/>
      <c r="U282"/>
      <c r="V282"/>
      <c r="W282"/>
      <c r="X282"/>
      <c r="Y282"/>
      <c r="Z282"/>
      <c r="AA282"/>
      <c r="AB282"/>
      <c r="AC282"/>
      <c r="AD282"/>
      <c r="AE282" t="s">
        <v>1342</v>
      </c>
      <c r="AF282"/>
      <c r="AG282"/>
      <c r="AH282"/>
      <c r="AI282"/>
      <c r="AJ282"/>
    </row>
    <row r="283" spans="4:36" ht="15">
      <c r="D283"/>
      <c r="E283" t="s">
        <v>1343</v>
      </c>
      <c r="F283"/>
      <c r="G283"/>
      <c r="H283"/>
      <c r="I283"/>
      <c r="J283" t="s">
        <v>1344</v>
      </c>
      <c r="K283"/>
      <c r="L283"/>
      <c r="M283"/>
      <c r="N283"/>
      <c r="O283"/>
      <c r="P283"/>
      <c r="Q283"/>
      <c r="R283" t="s">
        <v>1092</v>
      </c>
      <c r="S283"/>
      <c r="T283"/>
      <c r="U283"/>
      <c r="V283"/>
      <c r="W283"/>
      <c r="X283"/>
      <c r="Y283"/>
      <c r="Z283"/>
      <c r="AA283"/>
      <c r="AB283"/>
      <c r="AC283"/>
      <c r="AD283"/>
      <c r="AE283" t="s">
        <v>1345</v>
      </c>
      <c r="AF283"/>
      <c r="AG283"/>
      <c r="AH283"/>
      <c r="AI283"/>
      <c r="AJ283"/>
    </row>
    <row r="284" spans="4:36" ht="15">
      <c r="D284"/>
      <c r="E284" t="s">
        <v>1346</v>
      </c>
      <c r="F284"/>
      <c r="G284"/>
      <c r="H284"/>
      <c r="I284"/>
      <c r="J284" t="s">
        <v>1347</v>
      </c>
      <c r="K284"/>
      <c r="L284"/>
      <c r="M284"/>
      <c r="N284"/>
      <c r="O284"/>
      <c r="P284"/>
      <c r="Q284"/>
      <c r="R284" t="s">
        <v>684</v>
      </c>
      <c r="S284"/>
      <c r="T284"/>
      <c r="U284"/>
      <c r="V284"/>
      <c r="W284"/>
      <c r="X284"/>
      <c r="Y284"/>
      <c r="Z284"/>
      <c r="AA284"/>
      <c r="AB284"/>
      <c r="AC284"/>
      <c r="AD284"/>
      <c r="AE284" t="s">
        <v>435</v>
      </c>
      <c r="AF284"/>
      <c r="AG284"/>
      <c r="AH284"/>
      <c r="AI284"/>
      <c r="AJ284"/>
    </row>
    <row r="285" spans="4:36" ht="15">
      <c r="D285"/>
      <c r="E285" t="s">
        <v>1348</v>
      </c>
      <c r="F285"/>
      <c r="G285"/>
      <c r="H285"/>
      <c r="I285"/>
      <c r="J285" t="s">
        <v>1349</v>
      </c>
      <c r="K285"/>
      <c r="L285"/>
      <c r="M285"/>
      <c r="N285"/>
      <c r="O285"/>
      <c r="P285"/>
      <c r="Q285"/>
      <c r="R285" t="s">
        <v>1350</v>
      </c>
      <c r="S285"/>
      <c r="T285"/>
      <c r="U285"/>
      <c r="V285"/>
      <c r="W285"/>
      <c r="X285"/>
      <c r="Y285"/>
      <c r="Z285"/>
      <c r="AA285"/>
      <c r="AB285"/>
      <c r="AC285"/>
      <c r="AD285"/>
      <c r="AE285" t="s">
        <v>1351</v>
      </c>
      <c r="AF285"/>
      <c r="AG285"/>
      <c r="AH285"/>
      <c r="AI285"/>
      <c r="AJ285"/>
    </row>
    <row r="286" spans="4:36" ht="15">
      <c r="D286"/>
      <c r="E286" t="s">
        <v>1352</v>
      </c>
      <c r="F286"/>
      <c r="G286"/>
      <c r="H286"/>
      <c r="I286"/>
      <c r="J286" t="s">
        <v>1353</v>
      </c>
      <c r="K286"/>
      <c r="L286"/>
      <c r="M286"/>
      <c r="N286"/>
      <c r="O286"/>
      <c r="P286"/>
      <c r="Q286"/>
      <c r="R286" t="s">
        <v>1354</v>
      </c>
      <c r="S286"/>
      <c r="T286"/>
      <c r="U286"/>
      <c r="V286"/>
      <c r="W286"/>
      <c r="X286"/>
      <c r="Y286"/>
      <c r="Z286"/>
      <c r="AA286"/>
      <c r="AB286"/>
      <c r="AC286"/>
      <c r="AD286"/>
      <c r="AE286" t="s">
        <v>1355</v>
      </c>
      <c r="AF286"/>
      <c r="AG286"/>
      <c r="AH286"/>
      <c r="AI286"/>
      <c r="AJ286"/>
    </row>
    <row r="287" spans="4:36" ht="15">
      <c r="D287"/>
      <c r="E287" t="s">
        <v>1356</v>
      </c>
      <c r="F287"/>
      <c r="G287"/>
      <c r="H287"/>
      <c r="I287"/>
      <c r="J287" t="s">
        <v>1357</v>
      </c>
      <c r="K287"/>
      <c r="L287"/>
      <c r="M287"/>
      <c r="N287"/>
      <c r="O287"/>
      <c r="P287"/>
      <c r="Q287"/>
      <c r="R287" t="s">
        <v>1358</v>
      </c>
      <c r="S287"/>
      <c r="T287"/>
      <c r="U287"/>
      <c r="V287"/>
      <c r="W287"/>
      <c r="X287"/>
      <c r="Y287"/>
      <c r="Z287"/>
      <c r="AA287"/>
      <c r="AB287"/>
      <c r="AC287"/>
      <c r="AD287"/>
      <c r="AE287" t="s">
        <v>1359</v>
      </c>
      <c r="AF287"/>
      <c r="AG287"/>
      <c r="AH287"/>
      <c r="AI287"/>
      <c r="AJ287"/>
    </row>
    <row r="288" spans="4:36" ht="15">
      <c r="D288"/>
      <c r="E288" t="s">
        <v>1360</v>
      </c>
      <c r="F288"/>
      <c r="G288"/>
      <c r="H288"/>
      <c r="I288"/>
      <c r="J288" t="s">
        <v>1361</v>
      </c>
      <c r="K288"/>
      <c r="L288"/>
      <c r="M288"/>
      <c r="N288"/>
      <c r="O288"/>
      <c r="P288"/>
      <c r="Q288"/>
      <c r="R288" t="s">
        <v>1362</v>
      </c>
      <c r="S288"/>
      <c r="T288"/>
      <c r="U288"/>
      <c r="V288"/>
      <c r="W288"/>
      <c r="X288"/>
      <c r="Y288"/>
      <c r="Z288"/>
      <c r="AA288"/>
      <c r="AB288"/>
      <c r="AC288"/>
      <c r="AD288"/>
      <c r="AE288" t="s">
        <v>1363</v>
      </c>
      <c r="AF288"/>
      <c r="AG288"/>
      <c r="AH288"/>
      <c r="AI288"/>
      <c r="AJ288"/>
    </row>
    <row r="289" spans="4:36" ht="15">
      <c r="D289"/>
      <c r="E289" t="s">
        <v>1300</v>
      </c>
      <c r="F289"/>
      <c r="G289"/>
      <c r="H289"/>
      <c r="I289"/>
      <c r="J289" t="s">
        <v>1364</v>
      </c>
      <c r="K289"/>
      <c r="L289"/>
      <c r="M289"/>
      <c r="N289"/>
      <c r="O289"/>
      <c r="P289"/>
      <c r="Q289"/>
      <c r="R289" t="s">
        <v>1365</v>
      </c>
      <c r="S289"/>
      <c r="T289"/>
      <c r="U289"/>
      <c r="V289"/>
      <c r="W289"/>
      <c r="X289"/>
      <c r="Y289"/>
      <c r="Z289"/>
      <c r="AA289"/>
      <c r="AB289"/>
      <c r="AC289"/>
      <c r="AD289"/>
      <c r="AE289" t="s">
        <v>1366</v>
      </c>
      <c r="AF289"/>
      <c r="AG289"/>
      <c r="AH289"/>
      <c r="AI289"/>
      <c r="AJ289"/>
    </row>
    <row r="290" spans="4:36" ht="15">
      <c r="D290"/>
      <c r="E290" t="s">
        <v>766</v>
      </c>
      <c r="F290"/>
      <c r="G290"/>
      <c r="H290"/>
      <c r="I290"/>
      <c r="J290" t="s">
        <v>1367</v>
      </c>
      <c r="K290"/>
      <c r="L290"/>
      <c r="M290"/>
      <c r="N290"/>
      <c r="O290"/>
      <c r="P290"/>
      <c r="Q290"/>
      <c r="R290" t="s">
        <v>1368</v>
      </c>
      <c r="S290"/>
      <c r="T290"/>
      <c r="U290"/>
      <c r="V290"/>
      <c r="W290"/>
      <c r="X290"/>
      <c r="Y290"/>
      <c r="Z290"/>
      <c r="AA290"/>
      <c r="AB290"/>
      <c r="AC290"/>
      <c r="AD290"/>
      <c r="AE290" t="s">
        <v>817</v>
      </c>
      <c r="AF290"/>
      <c r="AG290"/>
      <c r="AH290"/>
      <c r="AI290"/>
      <c r="AJ290"/>
    </row>
    <row r="291" spans="4:36" ht="15">
      <c r="D291"/>
      <c r="E291" t="s">
        <v>1369</v>
      </c>
      <c r="F291"/>
      <c r="G291"/>
      <c r="H291"/>
      <c r="I291"/>
      <c r="J291" t="s">
        <v>1370</v>
      </c>
      <c r="K291"/>
      <c r="L291"/>
      <c r="M291"/>
      <c r="N291"/>
      <c r="O291"/>
      <c r="P291"/>
      <c r="Q291"/>
      <c r="R291" t="s">
        <v>1371</v>
      </c>
      <c r="S291"/>
      <c r="T291"/>
      <c r="U291"/>
      <c r="V291"/>
      <c r="W291"/>
      <c r="X291"/>
      <c r="Y291"/>
      <c r="Z291"/>
      <c r="AA291"/>
      <c r="AB291"/>
      <c r="AC291"/>
      <c r="AD291"/>
      <c r="AE291" t="s">
        <v>1372</v>
      </c>
      <c r="AF291"/>
      <c r="AG291"/>
      <c r="AH291"/>
      <c r="AI291"/>
      <c r="AJ291"/>
    </row>
    <row r="292" spans="4:36" ht="15">
      <c r="D292"/>
      <c r="E292" t="s">
        <v>1373</v>
      </c>
      <c r="F292"/>
      <c r="G292"/>
      <c r="H292"/>
      <c r="I292"/>
      <c r="J292" t="s">
        <v>1374</v>
      </c>
      <c r="K292"/>
      <c r="L292"/>
      <c r="M292"/>
      <c r="N292"/>
      <c r="O292"/>
      <c r="P292"/>
      <c r="Q292"/>
      <c r="R292" t="s">
        <v>1375</v>
      </c>
      <c r="S292"/>
      <c r="T292"/>
      <c r="U292"/>
      <c r="V292"/>
      <c r="W292"/>
      <c r="X292"/>
      <c r="Y292"/>
      <c r="Z292"/>
      <c r="AA292"/>
      <c r="AB292"/>
      <c r="AC292"/>
      <c r="AD292"/>
      <c r="AE292"/>
      <c r="AF292"/>
      <c r="AG292"/>
      <c r="AH292"/>
      <c r="AI292"/>
      <c r="AJ292"/>
    </row>
    <row r="293" spans="4:36" ht="15">
      <c r="D293"/>
      <c r="E293" t="s">
        <v>1376</v>
      </c>
      <c r="F293"/>
      <c r="G293"/>
      <c r="H293"/>
      <c r="I293"/>
      <c r="J293" t="s">
        <v>1053</v>
      </c>
      <c r="K293"/>
      <c r="L293"/>
      <c r="M293"/>
      <c r="N293"/>
      <c r="O293"/>
      <c r="P293"/>
      <c r="Q293"/>
      <c r="R293" t="s">
        <v>1377</v>
      </c>
      <c r="S293"/>
      <c r="T293"/>
      <c r="U293"/>
      <c r="V293"/>
      <c r="W293"/>
      <c r="X293"/>
      <c r="Y293"/>
      <c r="Z293"/>
      <c r="AA293"/>
      <c r="AB293"/>
      <c r="AC293"/>
      <c r="AD293"/>
      <c r="AE293"/>
      <c r="AF293"/>
      <c r="AG293"/>
      <c r="AH293"/>
      <c r="AI293"/>
      <c r="AJ293"/>
    </row>
    <row r="294" spans="4:36" ht="15">
      <c r="D294"/>
      <c r="E294" t="s">
        <v>992</v>
      </c>
      <c r="F294"/>
      <c r="G294"/>
      <c r="H294"/>
      <c r="I294"/>
      <c r="J294" t="s">
        <v>1378</v>
      </c>
      <c r="K294"/>
      <c r="L294"/>
      <c r="M294"/>
      <c r="N294"/>
      <c r="O294"/>
      <c r="P294"/>
      <c r="Q294"/>
      <c r="R294" t="s">
        <v>1379</v>
      </c>
      <c r="S294"/>
      <c r="T294"/>
      <c r="U294"/>
      <c r="V294"/>
      <c r="W294"/>
      <c r="X294"/>
      <c r="Y294"/>
      <c r="Z294"/>
      <c r="AA294"/>
      <c r="AB294"/>
      <c r="AC294"/>
      <c r="AD294"/>
      <c r="AE294"/>
      <c r="AF294"/>
      <c r="AG294"/>
      <c r="AH294"/>
      <c r="AI294"/>
      <c r="AJ294"/>
    </row>
    <row r="295" spans="4:36" ht="15">
      <c r="D295"/>
      <c r="E295" t="s">
        <v>684</v>
      </c>
      <c r="F295"/>
      <c r="G295"/>
      <c r="H295"/>
      <c r="I295"/>
      <c r="J295" t="s">
        <v>1380</v>
      </c>
      <c r="K295"/>
      <c r="L295"/>
      <c r="M295"/>
      <c r="N295"/>
      <c r="O295"/>
      <c r="P295"/>
      <c r="Q295"/>
      <c r="R295" t="s">
        <v>1381</v>
      </c>
      <c r="S295"/>
      <c r="T295"/>
      <c r="U295"/>
      <c r="V295"/>
      <c r="W295"/>
      <c r="X295"/>
      <c r="Y295"/>
      <c r="Z295"/>
      <c r="AA295"/>
      <c r="AB295"/>
      <c r="AC295"/>
      <c r="AD295"/>
      <c r="AE295"/>
      <c r="AF295"/>
      <c r="AG295"/>
      <c r="AH295"/>
      <c r="AI295"/>
      <c r="AJ295"/>
    </row>
    <row r="296" spans="4:36" ht="15">
      <c r="D296"/>
      <c r="E296" t="s">
        <v>1382</v>
      </c>
      <c r="F296"/>
      <c r="G296"/>
      <c r="H296"/>
      <c r="I296"/>
      <c r="J296" t="s">
        <v>1383</v>
      </c>
      <c r="K296"/>
      <c r="L296"/>
      <c r="M296"/>
      <c r="N296"/>
      <c r="O296"/>
      <c r="P296"/>
      <c r="Q296"/>
      <c r="R296" t="s">
        <v>1384</v>
      </c>
      <c r="S296"/>
      <c r="T296"/>
      <c r="U296"/>
      <c r="V296"/>
      <c r="W296"/>
      <c r="X296"/>
      <c r="Y296"/>
      <c r="Z296"/>
      <c r="AA296"/>
      <c r="AB296"/>
      <c r="AC296"/>
      <c r="AD296"/>
      <c r="AE296"/>
      <c r="AF296"/>
      <c r="AG296"/>
      <c r="AH296"/>
      <c r="AI296"/>
      <c r="AJ296"/>
    </row>
    <row r="297" spans="4:36" ht="15">
      <c r="D297"/>
      <c r="E297" t="s">
        <v>1385</v>
      </c>
      <c r="F297"/>
      <c r="G297"/>
      <c r="H297"/>
      <c r="I297"/>
      <c r="J297" t="s">
        <v>1386</v>
      </c>
      <c r="K297"/>
      <c r="L297"/>
      <c r="M297"/>
      <c r="N297"/>
      <c r="O297"/>
      <c r="P297"/>
      <c r="Q297"/>
      <c r="R297" t="s">
        <v>1387</v>
      </c>
      <c r="S297"/>
      <c r="T297"/>
      <c r="U297"/>
      <c r="V297"/>
      <c r="W297"/>
      <c r="X297"/>
      <c r="Y297"/>
      <c r="Z297"/>
      <c r="AA297"/>
      <c r="AB297"/>
      <c r="AC297"/>
      <c r="AD297"/>
      <c r="AE297"/>
      <c r="AF297"/>
      <c r="AG297"/>
      <c r="AH297"/>
      <c r="AI297"/>
      <c r="AJ297"/>
    </row>
    <row r="298" spans="4:36" ht="15">
      <c r="D298"/>
      <c r="E298" t="s">
        <v>1388</v>
      </c>
      <c r="F298"/>
      <c r="G298"/>
      <c r="H298"/>
      <c r="I298"/>
      <c r="J298" t="s">
        <v>1389</v>
      </c>
      <c r="K298"/>
      <c r="L298"/>
      <c r="M298"/>
      <c r="N298"/>
      <c r="O298"/>
      <c r="P298"/>
      <c r="Q298"/>
      <c r="R298" t="s">
        <v>1390</v>
      </c>
      <c r="S298"/>
      <c r="T298"/>
      <c r="U298"/>
      <c r="V298"/>
      <c r="W298"/>
      <c r="X298"/>
      <c r="Y298"/>
      <c r="Z298"/>
      <c r="AA298"/>
      <c r="AB298"/>
      <c r="AC298"/>
      <c r="AD298"/>
      <c r="AE298"/>
      <c r="AF298"/>
      <c r="AG298"/>
      <c r="AH298"/>
      <c r="AI298"/>
      <c r="AJ298"/>
    </row>
    <row r="299" spans="4:36" ht="15">
      <c r="D299"/>
      <c r="E299" t="s">
        <v>1178</v>
      </c>
      <c r="F299"/>
      <c r="G299"/>
      <c r="H299"/>
      <c r="I299"/>
      <c r="J299" t="s">
        <v>1391</v>
      </c>
      <c r="K299"/>
      <c r="L299"/>
      <c r="M299"/>
      <c r="N299"/>
      <c r="O299"/>
      <c r="P299"/>
      <c r="Q299"/>
      <c r="R299" t="s">
        <v>1392</v>
      </c>
      <c r="S299"/>
      <c r="T299"/>
      <c r="U299"/>
      <c r="V299"/>
      <c r="W299"/>
      <c r="X299"/>
      <c r="Y299"/>
      <c r="Z299"/>
      <c r="AA299"/>
      <c r="AB299"/>
      <c r="AC299"/>
      <c r="AD299"/>
      <c r="AE299"/>
      <c r="AF299"/>
      <c r="AG299"/>
      <c r="AH299"/>
      <c r="AI299"/>
      <c r="AJ299"/>
    </row>
    <row r="300" spans="4:36" ht="15">
      <c r="D300"/>
      <c r="E300" t="s">
        <v>1393</v>
      </c>
      <c r="F300"/>
      <c r="G300"/>
      <c r="H300"/>
      <c r="I300"/>
      <c r="J300" t="s">
        <v>1394</v>
      </c>
      <c r="K300"/>
      <c r="L300"/>
      <c r="M300"/>
      <c r="N300"/>
      <c r="O300"/>
      <c r="P300"/>
      <c r="Q300"/>
      <c r="R300" t="s">
        <v>1395</v>
      </c>
      <c r="S300"/>
      <c r="T300"/>
      <c r="U300"/>
      <c r="V300"/>
      <c r="W300"/>
      <c r="X300"/>
      <c r="Y300"/>
      <c r="Z300"/>
      <c r="AA300"/>
      <c r="AB300"/>
      <c r="AC300"/>
      <c r="AD300"/>
      <c r="AE300"/>
      <c r="AF300"/>
      <c r="AG300"/>
      <c r="AH300"/>
      <c r="AI300"/>
      <c r="AJ300"/>
    </row>
    <row r="301" spans="4:36" ht="15">
      <c r="D301"/>
      <c r="E301" t="s">
        <v>1396</v>
      </c>
      <c r="F301"/>
      <c r="G301"/>
      <c r="H301"/>
      <c r="I301"/>
      <c r="J301" t="s">
        <v>1397</v>
      </c>
      <c r="K301"/>
      <c r="L301"/>
      <c r="M301"/>
      <c r="N301"/>
      <c r="O301"/>
      <c r="P301"/>
      <c r="Q301"/>
      <c r="R301" t="s">
        <v>1398</v>
      </c>
      <c r="S301"/>
      <c r="T301"/>
      <c r="U301"/>
      <c r="V301"/>
      <c r="W301"/>
      <c r="X301"/>
      <c r="Y301"/>
      <c r="Z301"/>
      <c r="AA301"/>
      <c r="AB301"/>
      <c r="AC301"/>
      <c r="AD301"/>
      <c r="AE301"/>
      <c r="AF301"/>
      <c r="AG301"/>
      <c r="AH301"/>
      <c r="AI301"/>
      <c r="AJ301"/>
    </row>
    <row r="302" spans="4:36" ht="15">
      <c r="D302"/>
      <c r="E302" t="s">
        <v>1399</v>
      </c>
      <c r="F302"/>
      <c r="G302"/>
      <c r="H302"/>
      <c r="I302"/>
      <c r="J302" t="s">
        <v>1400</v>
      </c>
      <c r="K302"/>
      <c r="L302"/>
      <c r="M302"/>
      <c r="N302"/>
      <c r="O302"/>
      <c r="P302"/>
      <c r="Q302"/>
      <c r="R302" t="s">
        <v>1401</v>
      </c>
      <c r="S302"/>
      <c r="T302"/>
      <c r="U302"/>
      <c r="V302"/>
      <c r="W302"/>
      <c r="X302"/>
      <c r="Y302"/>
      <c r="Z302"/>
      <c r="AA302"/>
      <c r="AB302"/>
      <c r="AC302"/>
      <c r="AD302"/>
      <c r="AE302"/>
      <c r="AF302"/>
      <c r="AG302"/>
      <c r="AH302"/>
      <c r="AI302"/>
      <c r="AJ302"/>
    </row>
    <row r="303" spans="4:36" ht="15">
      <c r="D303"/>
      <c r="E303" t="s">
        <v>1402</v>
      </c>
      <c r="F303"/>
      <c r="G303"/>
      <c r="H303"/>
      <c r="I303"/>
      <c r="J303" t="s">
        <v>1403</v>
      </c>
      <c r="K303"/>
      <c r="L303"/>
      <c r="M303"/>
      <c r="N303"/>
      <c r="O303"/>
      <c r="P303"/>
      <c r="Q303"/>
      <c r="R303" t="s">
        <v>1404</v>
      </c>
      <c r="S303"/>
      <c r="T303"/>
      <c r="U303"/>
      <c r="V303"/>
      <c r="W303"/>
      <c r="X303"/>
      <c r="Y303"/>
      <c r="Z303"/>
      <c r="AA303"/>
      <c r="AB303"/>
      <c r="AC303"/>
      <c r="AD303"/>
      <c r="AE303"/>
      <c r="AF303"/>
      <c r="AG303"/>
      <c r="AH303"/>
      <c r="AI303"/>
      <c r="AJ303"/>
    </row>
    <row r="304" spans="4:36" ht="15">
      <c r="D304"/>
      <c r="E304" t="s">
        <v>1405</v>
      </c>
      <c r="F304"/>
      <c r="G304"/>
      <c r="H304"/>
      <c r="I304"/>
      <c r="J304" t="s">
        <v>1406</v>
      </c>
      <c r="K304"/>
      <c r="L304"/>
      <c r="M304"/>
      <c r="N304"/>
      <c r="O304"/>
      <c r="P304"/>
      <c r="Q304"/>
      <c r="R304" t="s">
        <v>1407</v>
      </c>
      <c r="S304"/>
      <c r="T304"/>
      <c r="U304"/>
      <c r="V304"/>
      <c r="W304"/>
      <c r="X304"/>
      <c r="Y304"/>
      <c r="Z304"/>
      <c r="AA304"/>
      <c r="AB304"/>
      <c r="AC304"/>
      <c r="AD304"/>
      <c r="AE304"/>
      <c r="AF304"/>
      <c r="AG304"/>
      <c r="AH304"/>
      <c r="AI304"/>
      <c r="AJ304"/>
    </row>
    <row r="305" spans="4:36" ht="15">
      <c r="D305"/>
      <c r="E305" t="s">
        <v>1261</v>
      </c>
      <c r="F305"/>
      <c r="G305"/>
      <c r="H305"/>
      <c r="I305"/>
      <c r="J305" t="s">
        <v>1408</v>
      </c>
      <c r="K305"/>
      <c r="L305"/>
      <c r="M305"/>
      <c r="N305"/>
      <c r="O305"/>
      <c r="P305"/>
      <c r="Q305"/>
      <c r="R305" t="s">
        <v>1409</v>
      </c>
      <c r="S305"/>
      <c r="T305"/>
      <c r="U305"/>
      <c r="V305"/>
      <c r="W305"/>
      <c r="X305"/>
      <c r="Y305"/>
      <c r="Z305"/>
      <c r="AA305"/>
      <c r="AB305"/>
      <c r="AC305"/>
      <c r="AD305"/>
      <c r="AE305"/>
      <c r="AF305"/>
      <c r="AG305"/>
      <c r="AH305"/>
      <c r="AI305"/>
      <c r="AJ305"/>
    </row>
    <row r="306" spans="4:36" ht="15">
      <c r="D306"/>
      <c r="E306" t="s">
        <v>1410</v>
      </c>
      <c r="F306"/>
      <c r="G306"/>
      <c r="H306"/>
      <c r="I306"/>
      <c r="J306" t="s">
        <v>1411</v>
      </c>
      <c r="K306"/>
      <c r="L306"/>
      <c r="M306"/>
      <c r="N306"/>
      <c r="O306"/>
      <c r="P306"/>
      <c r="Q306"/>
      <c r="R306" t="s">
        <v>1412</v>
      </c>
      <c r="S306"/>
      <c r="T306"/>
      <c r="U306"/>
      <c r="V306"/>
      <c r="W306"/>
      <c r="X306"/>
      <c r="Y306"/>
      <c r="Z306"/>
      <c r="AA306"/>
      <c r="AB306"/>
      <c r="AC306"/>
      <c r="AD306"/>
      <c r="AE306"/>
      <c r="AF306"/>
      <c r="AG306"/>
      <c r="AH306"/>
      <c r="AI306"/>
      <c r="AJ306"/>
    </row>
    <row r="307" spans="4:36" ht="15">
      <c r="D307"/>
      <c r="E307" t="s">
        <v>1413</v>
      </c>
      <c r="F307"/>
      <c r="G307"/>
      <c r="H307"/>
      <c r="I307"/>
      <c r="J307" t="s">
        <v>1414</v>
      </c>
      <c r="K307"/>
      <c r="L307"/>
      <c r="M307"/>
      <c r="N307"/>
      <c r="O307"/>
      <c r="P307"/>
      <c r="Q307"/>
      <c r="R307" t="s">
        <v>1415</v>
      </c>
      <c r="S307"/>
      <c r="T307"/>
      <c r="U307"/>
      <c r="V307"/>
      <c r="W307"/>
      <c r="X307"/>
      <c r="Y307"/>
      <c r="Z307"/>
      <c r="AA307"/>
      <c r="AB307"/>
      <c r="AC307"/>
      <c r="AD307"/>
      <c r="AE307"/>
      <c r="AF307"/>
      <c r="AG307"/>
      <c r="AH307"/>
      <c r="AI307"/>
      <c r="AJ307"/>
    </row>
    <row r="308" spans="4:36" ht="15">
      <c r="D308"/>
      <c r="E308" t="s">
        <v>1416</v>
      </c>
      <c r="F308"/>
      <c r="G308"/>
      <c r="H308"/>
      <c r="I308"/>
      <c r="J308" t="s">
        <v>1417</v>
      </c>
      <c r="K308"/>
      <c r="L308"/>
      <c r="M308"/>
      <c r="N308"/>
      <c r="O308"/>
      <c r="P308"/>
      <c r="Q308"/>
      <c r="R308" t="s">
        <v>1418</v>
      </c>
      <c r="S308"/>
      <c r="T308"/>
      <c r="U308"/>
      <c r="V308"/>
      <c r="W308"/>
      <c r="X308"/>
      <c r="Y308"/>
      <c r="Z308"/>
      <c r="AA308"/>
      <c r="AB308"/>
      <c r="AC308"/>
      <c r="AD308"/>
      <c r="AE308"/>
      <c r="AF308"/>
      <c r="AG308"/>
      <c r="AH308"/>
      <c r="AI308"/>
      <c r="AJ308"/>
    </row>
    <row r="309" spans="4:36" ht="15">
      <c r="D309"/>
      <c r="E309" t="s">
        <v>1419</v>
      </c>
      <c r="F309"/>
      <c r="G309"/>
      <c r="H309"/>
      <c r="I309"/>
      <c r="J309" t="s">
        <v>1420</v>
      </c>
      <c r="K309"/>
      <c r="L309"/>
      <c r="M309"/>
      <c r="N309"/>
      <c r="O309"/>
      <c r="P309"/>
      <c r="Q309"/>
      <c r="R309" t="s">
        <v>1421</v>
      </c>
      <c r="S309"/>
      <c r="T309"/>
      <c r="U309"/>
      <c r="V309"/>
      <c r="W309"/>
      <c r="X309"/>
      <c r="Y309"/>
      <c r="Z309"/>
      <c r="AA309"/>
      <c r="AB309"/>
      <c r="AC309"/>
      <c r="AD309"/>
      <c r="AE309"/>
      <c r="AF309"/>
      <c r="AG309"/>
      <c r="AH309"/>
      <c r="AI309"/>
      <c r="AJ309"/>
    </row>
    <row r="310" spans="4:36" ht="15">
      <c r="D310"/>
      <c r="E310" t="s">
        <v>1422</v>
      </c>
      <c r="F310"/>
      <c r="G310"/>
      <c r="H310"/>
      <c r="I310"/>
      <c r="J310" t="s">
        <v>1423</v>
      </c>
      <c r="K310"/>
      <c r="L310"/>
      <c r="M310"/>
      <c r="N310"/>
      <c r="O310"/>
      <c r="P310"/>
      <c r="Q310"/>
      <c r="R310" t="s">
        <v>1424</v>
      </c>
      <c r="S310"/>
      <c r="T310"/>
      <c r="U310"/>
      <c r="V310"/>
      <c r="W310"/>
      <c r="X310"/>
      <c r="Y310"/>
      <c r="Z310"/>
      <c r="AA310"/>
      <c r="AB310"/>
      <c r="AC310"/>
      <c r="AD310"/>
      <c r="AE310"/>
      <c r="AF310"/>
      <c r="AG310"/>
      <c r="AH310"/>
      <c r="AI310"/>
      <c r="AJ310"/>
    </row>
    <row r="311" spans="4:36" ht="15">
      <c r="D311"/>
      <c r="E311" t="s">
        <v>1425</v>
      </c>
      <c r="F311"/>
      <c r="G311"/>
      <c r="H311"/>
      <c r="I311"/>
      <c r="J311" t="s">
        <v>1426</v>
      </c>
      <c r="K311"/>
      <c r="L311"/>
      <c r="M311"/>
      <c r="N311"/>
      <c r="O311"/>
      <c r="P311"/>
      <c r="Q311"/>
      <c r="R311" t="s">
        <v>1427</v>
      </c>
      <c r="S311"/>
      <c r="T311"/>
      <c r="U311"/>
      <c r="V311"/>
      <c r="W311"/>
      <c r="X311"/>
      <c r="Y311"/>
      <c r="Z311"/>
      <c r="AA311"/>
      <c r="AB311"/>
      <c r="AC311"/>
      <c r="AD311"/>
      <c r="AE311"/>
      <c r="AF311"/>
      <c r="AG311"/>
      <c r="AH311"/>
      <c r="AI311"/>
      <c r="AJ311"/>
    </row>
    <row r="312" spans="4:36" ht="15">
      <c r="D312"/>
      <c r="E312" t="s">
        <v>1428</v>
      </c>
      <c r="F312"/>
      <c r="G312"/>
      <c r="H312"/>
      <c r="I312"/>
      <c r="J312" t="s">
        <v>1429</v>
      </c>
      <c r="K312"/>
      <c r="L312"/>
      <c r="M312"/>
      <c r="N312"/>
      <c r="O312"/>
      <c r="P312"/>
      <c r="Q312"/>
      <c r="R312" t="s">
        <v>1430</v>
      </c>
      <c r="S312"/>
      <c r="T312"/>
      <c r="U312"/>
      <c r="V312"/>
      <c r="W312"/>
      <c r="X312"/>
      <c r="Y312"/>
      <c r="Z312"/>
      <c r="AA312"/>
      <c r="AB312"/>
      <c r="AC312"/>
      <c r="AD312"/>
      <c r="AE312"/>
      <c r="AF312"/>
      <c r="AG312"/>
      <c r="AH312"/>
      <c r="AI312"/>
      <c r="AJ312"/>
    </row>
    <row r="313" spans="4:36" ht="15">
      <c r="D313"/>
      <c r="E313" t="s">
        <v>1431</v>
      </c>
      <c r="F313"/>
      <c r="G313"/>
      <c r="H313"/>
      <c r="I313"/>
      <c r="J313" t="s">
        <v>1432</v>
      </c>
      <c r="K313"/>
      <c r="L313"/>
      <c r="M313"/>
      <c r="N313"/>
      <c r="O313"/>
      <c r="P313"/>
      <c r="Q313"/>
      <c r="R313" t="s">
        <v>1433</v>
      </c>
      <c r="S313"/>
      <c r="T313"/>
      <c r="U313"/>
      <c r="V313"/>
      <c r="W313"/>
      <c r="X313"/>
      <c r="Y313"/>
      <c r="Z313"/>
      <c r="AA313"/>
      <c r="AB313"/>
      <c r="AC313"/>
      <c r="AD313"/>
      <c r="AE313"/>
      <c r="AF313"/>
      <c r="AG313"/>
      <c r="AH313"/>
      <c r="AI313"/>
      <c r="AJ313"/>
    </row>
    <row r="314" spans="4:36" ht="15">
      <c r="D314"/>
      <c r="E314" t="s">
        <v>1434</v>
      </c>
      <c r="F314"/>
      <c r="G314"/>
      <c r="H314"/>
      <c r="I314"/>
      <c r="J314" t="s">
        <v>1435</v>
      </c>
      <c r="K314"/>
      <c r="L314"/>
      <c r="M314"/>
      <c r="N314"/>
      <c r="O314"/>
      <c r="P314"/>
      <c r="Q314"/>
      <c r="R314" t="s">
        <v>1436</v>
      </c>
      <c r="S314"/>
      <c r="T314"/>
      <c r="U314"/>
      <c r="V314"/>
      <c r="W314"/>
      <c r="X314"/>
      <c r="Y314"/>
      <c r="Z314"/>
      <c r="AA314"/>
      <c r="AB314"/>
      <c r="AC314"/>
      <c r="AD314"/>
      <c r="AE314"/>
      <c r="AF314"/>
      <c r="AG314"/>
      <c r="AH314"/>
      <c r="AI314"/>
      <c r="AJ314"/>
    </row>
    <row r="315" spans="4:36" ht="15">
      <c r="D315"/>
      <c r="E315" t="s">
        <v>1437</v>
      </c>
      <c r="F315"/>
      <c r="G315"/>
      <c r="H315"/>
      <c r="I315"/>
      <c r="J315" t="s">
        <v>1438</v>
      </c>
      <c r="K315"/>
      <c r="L315"/>
      <c r="M315"/>
      <c r="N315"/>
      <c r="O315"/>
      <c r="P315"/>
      <c r="Q315"/>
      <c r="R315" t="s">
        <v>1439</v>
      </c>
      <c r="S315"/>
      <c r="T315"/>
      <c r="U315"/>
      <c r="V315"/>
      <c r="W315"/>
      <c r="X315"/>
      <c r="Y315"/>
      <c r="Z315"/>
      <c r="AA315"/>
      <c r="AB315"/>
      <c r="AC315"/>
      <c r="AD315"/>
      <c r="AE315"/>
      <c r="AF315"/>
      <c r="AG315"/>
      <c r="AH315"/>
      <c r="AI315"/>
      <c r="AJ315"/>
    </row>
    <row r="316" spans="4:36" ht="15">
      <c r="D316"/>
      <c r="E316" t="s">
        <v>1151</v>
      </c>
      <c r="F316"/>
      <c r="G316"/>
      <c r="H316"/>
      <c r="I316"/>
      <c r="J316" t="s">
        <v>1440</v>
      </c>
      <c r="K316"/>
      <c r="L316"/>
      <c r="M316"/>
      <c r="N316"/>
      <c r="O316"/>
      <c r="P316"/>
      <c r="Q316"/>
      <c r="R316" t="s">
        <v>1441</v>
      </c>
      <c r="S316"/>
      <c r="T316"/>
      <c r="U316"/>
      <c r="V316"/>
      <c r="W316"/>
      <c r="X316"/>
      <c r="Y316"/>
      <c r="Z316"/>
      <c r="AA316"/>
      <c r="AB316"/>
      <c r="AC316"/>
      <c r="AD316"/>
      <c r="AE316"/>
      <c r="AF316"/>
      <c r="AG316"/>
      <c r="AH316"/>
      <c r="AI316"/>
      <c r="AJ316"/>
    </row>
    <row r="317" spans="4:36" ht="15">
      <c r="D317"/>
      <c r="E317" t="s">
        <v>1442</v>
      </c>
      <c r="F317"/>
      <c r="G317"/>
      <c r="H317"/>
      <c r="I317"/>
      <c r="J317" t="s">
        <v>1443</v>
      </c>
      <c r="K317"/>
      <c r="L317"/>
      <c r="M317"/>
      <c r="N317"/>
      <c r="O317"/>
      <c r="P317"/>
      <c r="Q317"/>
      <c r="R317" t="s">
        <v>1444</v>
      </c>
      <c r="S317"/>
      <c r="T317"/>
      <c r="U317"/>
      <c r="V317"/>
      <c r="W317"/>
      <c r="X317"/>
      <c r="Y317"/>
      <c r="Z317"/>
      <c r="AA317"/>
      <c r="AB317"/>
      <c r="AC317"/>
      <c r="AD317"/>
      <c r="AE317"/>
      <c r="AF317"/>
      <c r="AG317"/>
      <c r="AH317"/>
      <c r="AI317"/>
      <c r="AJ317"/>
    </row>
    <row r="318" spans="4:36" ht="15">
      <c r="D318"/>
      <c r="E318" t="s">
        <v>1445</v>
      </c>
      <c r="F318"/>
      <c r="G318"/>
      <c r="H318"/>
      <c r="I318"/>
      <c r="J318" t="s">
        <v>1446</v>
      </c>
      <c r="K318"/>
      <c r="L318"/>
      <c r="M318"/>
      <c r="N318"/>
      <c r="O318"/>
      <c r="P318"/>
      <c r="Q318"/>
      <c r="R318" t="s">
        <v>1447</v>
      </c>
      <c r="S318"/>
      <c r="T318"/>
      <c r="U318"/>
      <c r="V318"/>
      <c r="W318"/>
      <c r="X318"/>
      <c r="Y318"/>
      <c r="Z318"/>
      <c r="AA318"/>
      <c r="AB318"/>
      <c r="AC318"/>
      <c r="AD318"/>
      <c r="AE318"/>
      <c r="AF318"/>
      <c r="AG318"/>
      <c r="AH318"/>
      <c r="AI318"/>
      <c r="AJ318"/>
    </row>
    <row r="319" spans="4:36" ht="15">
      <c r="D319"/>
      <c r="E319" t="s">
        <v>1448</v>
      </c>
      <c r="F319"/>
      <c r="G319"/>
      <c r="H319"/>
      <c r="I319"/>
      <c r="J319" t="s">
        <v>1449</v>
      </c>
      <c r="K319"/>
      <c r="L319"/>
      <c r="M319"/>
      <c r="N319"/>
      <c r="O319"/>
      <c r="P319"/>
      <c r="Q319"/>
      <c r="R319" t="s">
        <v>1450</v>
      </c>
      <c r="S319"/>
      <c r="T319"/>
      <c r="U319"/>
      <c r="V319"/>
      <c r="W319"/>
      <c r="X319"/>
      <c r="Y319"/>
      <c r="Z319"/>
      <c r="AA319"/>
      <c r="AB319"/>
      <c r="AC319"/>
      <c r="AD319"/>
      <c r="AE319"/>
      <c r="AF319"/>
      <c r="AG319"/>
      <c r="AH319"/>
      <c r="AI319"/>
      <c r="AJ319"/>
    </row>
    <row r="320" spans="4:36" ht="15">
      <c r="D320"/>
      <c r="E320" t="s">
        <v>1451</v>
      </c>
      <c r="F320"/>
      <c r="G320"/>
      <c r="H320"/>
      <c r="I320"/>
      <c r="J320" t="s">
        <v>1452</v>
      </c>
      <c r="K320"/>
      <c r="L320"/>
      <c r="M320"/>
      <c r="N320"/>
      <c r="O320"/>
      <c r="P320"/>
      <c r="Q320"/>
      <c r="R320" t="s">
        <v>1453</v>
      </c>
      <c r="S320"/>
      <c r="T320"/>
      <c r="U320"/>
      <c r="V320"/>
      <c r="W320"/>
      <c r="X320"/>
      <c r="Y320"/>
      <c r="Z320"/>
      <c r="AA320"/>
      <c r="AB320"/>
      <c r="AC320"/>
      <c r="AD320"/>
      <c r="AE320"/>
      <c r="AF320"/>
      <c r="AG320"/>
      <c r="AH320"/>
      <c r="AI320"/>
      <c r="AJ320"/>
    </row>
    <row r="321" spans="4:36" ht="15">
      <c r="D321"/>
      <c r="E321" t="s">
        <v>830</v>
      </c>
      <c r="F321"/>
      <c r="G321"/>
      <c r="H321"/>
      <c r="I321"/>
      <c r="J321" t="s">
        <v>1454</v>
      </c>
      <c r="K321"/>
      <c r="L321"/>
      <c r="M321"/>
      <c r="N321"/>
      <c r="O321"/>
      <c r="P321"/>
      <c r="Q321"/>
      <c r="R321"/>
      <c r="S321"/>
      <c r="T321"/>
      <c r="U321"/>
      <c r="V321"/>
      <c r="W321"/>
      <c r="X321"/>
      <c r="Y321"/>
      <c r="Z321"/>
      <c r="AA321"/>
      <c r="AB321"/>
      <c r="AC321"/>
      <c r="AD321"/>
      <c r="AE321"/>
      <c r="AF321"/>
      <c r="AG321"/>
      <c r="AH321"/>
      <c r="AI321"/>
      <c r="AJ321"/>
    </row>
    <row r="322" spans="4:36" ht="15">
      <c r="D322"/>
      <c r="E322" t="s">
        <v>1455</v>
      </c>
      <c r="F322"/>
      <c r="G322"/>
      <c r="H322"/>
      <c r="I322"/>
      <c r="J322" t="s">
        <v>1456</v>
      </c>
      <c r="K322"/>
      <c r="L322"/>
      <c r="M322"/>
      <c r="N322"/>
      <c r="O322"/>
      <c r="P322"/>
      <c r="Q322"/>
      <c r="R322"/>
      <c r="S322"/>
      <c r="T322"/>
      <c r="U322"/>
      <c r="V322"/>
      <c r="W322"/>
      <c r="X322"/>
      <c r="Y322"/>
      <c r="Z322"/>
      <c r="AA322"/>
      <c r="AB322"/>
      <c r="AC322"/>
      <c r="AD322"/>
      <c r="AE322"/>
      <c r="AF322"/>
      <c r="AG322"/>
      <c r="AH322"/>
      <c r="AI322"/>
      <c r="AJ322"/>
    </row>
    <row r="323" spans="4:36" ht="15">
      <c r="D323"/>
      <c r="E323" t="s">
        <v>1292</v>
      </c>
      <c r="F323"/>
      <c r="G323"/>
      <c r="H323"/>
      <c r="I323"/>
      <c r="J323" t="s">
        <v>1457</v>
      </c>
      <c r="K323"/>
      <c r="L323"/>
      <c r="M323"/>
      <c r="N323"/>
      <c r="O323"/>
      <c r="P323"/>
      <c r="Q323"/>
      <c r="R323"/>
      <c r="S323"/>
      <c r="T323"/>
      <c r="U323"/>
      <c r="V323"/>
      <c r="W323"/>
      <c r="X323"/>
      <c r="Y323"/>
      <c r="Z323"/>
      <c r="AA323"/>
      <c r="AB323"/>
      <c r="AC323"/>
      <c r="AD323"/>
      <c r="AE323"/>
      <c r="AF323"/>
      <c r="AG323"/>
      <c r="AH323"/>
      <c r="AI323"/>
      <c r="AJ323"/>
    </row>
    <row r="324" spans="4:36" ht="15">
      <c r="D324"/>
      <c r="E324" t="s">
        <v>1458</v>
      </c>
      <c r="F324"/>
      <c r="G324"/>
      <c r="H324"/>
      <c r="I324"/>
      <c r="J324" t="s">
        <v>1459</v>
      </c>
      <c r="K324"/>
      <c r="L324"/>
      <c r="M324"/>
      <c r="N324"/>
      <c r="O324"/>
      <c r="P324"/>
      <c r="Q324"/>
      <c r="R324"/>
      <c r="S324"/>
      <c r="T324"/>
      <c r="U324"/>
      <c r="V324"/>
      <c r="W324"/>
      <c r="X324"/>
      <c r="Y324"/>
      <c r="Z324"/>
      <c r="AA324"/>
      <c r="AB324"/>
      <c r="AC324"/>
      <c r="AD324"/>
      <c r="AE324"/>
      <c r="AF324"/>
      <c r="AG324"/>
      <c r="AH324"/>
      <c r="AI324"/>
      <c r="AJ324"/>
    </row>
    <row r="325" spans="4:36" ht="15">
      <c r="D325"/>
      <c r="E325" t="s">
        <v>1460</v>
      </c>
      <c r="F325"/>
      <c r="G325"/>
      <c r="H325"/>
      <c r="I325"/>
      <c r="J325" t="s">
        <v>1461</v>
      </c>
      <c r="K325"/>
      <c r="L325"/>
      <c r="M325"/>
      <c r="N325"/>
      <c r="O325"/>
      <c r="P325"/>
      <c r="Q325"/>
      <c r="R325"/>
      <c r="S325"/>
      <c r="T325"/>
      <c r="U325"/>
      <c r="V325"/>
      <c r="W325"/>
      <c r="X325"/>
      <c r="Y325"/>
      <c r="Z325"/>
      <c r="AA325"/>
      <c r="AB325"/>
      <c r="AC325"/>
      <c r="AD325"/>
      <c r="AE325"/>
      <c r="AF325"/>
      <c r="AG325"/>
      <c r="AH325"/>
      <c r="AI325"/>
      <c r="AJ325"/>
    </row>
    <row r="326" spans="4:36" ht="15">
      <c r="D326"/>
      <c r="E326" t="s">
        <v>1462</v>
      </c>
      <c r="F326"/>
      <c r="G326"/>
      <c r="H326"/>
      <c r="I326"/>
      <c r="J326" t="s">
        <v>1463</v>
      </c>
      <c r="K326"/>
      <c r="L326"/>
      <c r="M326"/>
      <c r="N326"/>
      <c r="O326"/>
      <c r="P326"/>
      <c r="Q326"/>
      <c r="R326"/>
      <c r="S326"/>
      <c r="T326"/>
      <c r="U326"/>
      <c r="V326"/>
      <c r="W326"/>
      <c r="X326"/>
      <c r="Y326"/>
      <c r="Z326"/>
      <c r="AA326"/>
      <c r="AB326"/>
      <c r="AC326"/>
      <c r="AD326"/>
      <c r="AE326"/>
      <c r="AF326"/>
      <c r="AG326"/>
      <c r="AH326"/>
      <c r="AI326"/>
      <c r="AJ326"/>
    </row>
    <row r="327" spans="4:36" ht="15">
      <c r="D327"/>
      <c r="E327" t="s">
        <v>1464</v>
      </c>
      <c r="F327"/>
      <c r="G327"/>
      <c r="H327"/>
      <c r="I327"/>
      <c r="J327" t="s">
        <v>1465</v>
      </c>
      <c r="K327"/>
      <c r="L327"/>
      <c r="M327"/>
      <c r="N327"/>
      <c r="O327"/>
      <c r="P327"/>
      <c r="Q327"/>
      <c r="R327"/>
      <c r="S327"/>
      <c r="T327"/>
      <c r="U327"/>
      <c r="V327"/>
      <c r="W327"/>
      <c r="X327"/>
      <c r="Y327"/>
      <c r="Z327"/>
      <c r="AA327"/>
      <c r="AB327"/>
      <c r="AC327"/>
      <c r="AD327"/>
      <c r="AE327"/>
      <c r="AF327"/>
      <c r="AG327"/>
      <c r="AH327"/>
      <c r="AI327"/>
      <c r="AJ327"/>
    </row>
    <row r="328" spans="4:36" ht="15">
      <c r="D328"/>
      <c r="E328" t="s">
        <v>1466</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1467</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4"/>
      <c r="P333" s="4"/>
      <c r="Q333" s="4"/>
      <c r="R333" s="4"/>
      <c r="S333" s="4"/>
      <c r="T333" s="4"/>
    </row>
    <row r="334" spans="4:36">
      <c r="O334" s="4"/>
      <c r="P334" s="4"/>
      <c r="Q334" s="4"/>
      <c r="R334" s="4"/>
      <c r="S334" s="4"/>
      <c r="T334" s="4"/>
    </row>
    <row r="335" spans="4:36">
      <c r="O335" s="4"/>
      <c r="P335" s="4"/>
      <c r="Q335" s="4"/>
      <c r="R335" s="4"/>
      <c r="S335" s="4"/>
      <c r="T335" s="4"/>
    </row>
    <row r="336" spans="4:36">
      <c r="O336" s="4"/>
      <c r="P336" s="4"/>
      <c r="Q336" s="4"/>
      <c r="R336" s="4"/>
      <c r="S336" s="4"/>
      <c r="T336" s="4"/>
    </row>
    <row r="337" spans="15:20">
      <c r="O337" s="4"/>
      <c r="P337" s="4"/>
      <c r="Q337" s="4"/>
      <c r="R337" s="4"/>
      <c r="S337" s="4"/>
      <c r="T337" s="4"/>
    </row>
    <row r="338" spans="15:20">
      <c r="O338" s="4"/>
      <c r="P338" s="4"/>
      <c r="Q338" s="4"/>
      <c r="R338" s="4"/>
      <c r="S338" s="4"/>
      <c r="T338" s="4"/>
    </row>
    <row r="339" spans="15:20">
      <c r="O339" s="4"/>
      <c r="P339" s="4"/>
      <c r="Q339" s="4"/>
      <c r="R339" s="4"/>
      <c r="S339" s="4"/>
      <c r="T339" s="4"/>
    </row>
    <row r="340" spans="15:20">
      <c r="O340" s="4"/>
      <c r="P340" s="4"/>
      <c r="Q340" s="4"/>
      <c r="R340" s="4"/>
      <c r="S340" s="4"/>
      <c r="T340" s="4"/>
    </row>
    <row r="341" spans="15:20">
      <c r="O341" s="4"/>
      <c r="P341" s="4"/>
      <c r="Q341" s="4"/>
      <c r="R341" s="4"/>
      <c r="S341" s="4"/>
      <c r="T341" s="4"/>
    </row>
    <row r="342" spans="15:20">
      <c r="O342" s="4"/>
      <c r="P342" s="4"/>
      <c r="Q342" s="4"/>
      <c r="R342" s="4"/>
      <c r="S342" s="4"/>
      <c r="T342" s="4"/>
    </row>
    <row r="343" spans="15:20">
      <c r="O343" s="4"/>
      <c r="P343" s="4"/>
      <c r="Q343" s="4"/>
      <c r="R343" s="4"/>
      <c r="S343" s="4"/>
      <c r="T343" s="4"/>
    </row>
    <row r="344" spans="15:20">
      <c r="O344" s="4"/>
      <c r="P344" s="4"/>
      <c r="Q344" s="4"/>
      <c r="R344" s="4"/>
      <c r="S344" s="4"/>
      <c r="T344" s="4"/>
    </row>
    <row r="345" spans="15:20">
      <c r="O345" s="4"/>
      <c r="P345" s="4"/>
      <c r="Q345" s="4"/>
      <c r="R345" s="4"/>
      <c r="S345" s="4"/>
      <c r="T345" s="4"/>
    </row>
    <row r="346" spans="15:20">
      <c r="O346" s="4"/>
      <c r="P346" s="4"/>
      <c r="Q346" s="4"/>
      <c r="R346" s="4"/>
      <c r="S346" s="4"/>
      <c r="T346" s="4"/>
    </row>
    <row r="347" spans="15:20">
      <c r="O347" s="4"/>
      <c r="P347" s="4"/>
      <c r="Q347" s="4"/>
      <c r="R347" s="4"/>
      <c r="S347" s="4"/>
      <c r="T347" s="4"/>
    </row>
    <row r="348" spans="15:20">
      <c r="O348" s="4"/>
      <c r="P348" s="4"/>
      <c r="Q348" s="4"/>
      <c r="R348" s="4"/>
      <c r="S348" s="4"/>
      <c r="T348" s="4"/>
    </row>
    <row r="349" spans="15:20">
      <c r="O349" s="4"/>
      <c r="P349" s="4"/>
      <c r="Q349" s="4"/>
      <c r="R349" s="4"/>
      <c r="S349" s="4"/>
      <c r="T349" s="4"/>
    </row>
    <row r="350" spans="15:20">
      <c r="O350" s="4"/>
      <c r="P350" s="4"/>
      <c r="Q350" s="4"/>
      <c r="R350" s="4"/>
      <c r="S350" s="4"/>
      <c r="T350" s="4"/>
    </row>
    <row r="351" spans="15:20">
      <c r="O351" s="4"/>
      <c r="P351" s="4"/>
      <c r="Q351" s="4"/>
      <c r="R351" s="4"/>
      <c r="S351" s="4"/>
      <c r="T351" s="4"/>
    </row>
    <row r="352" spans="15:20">
      <c r="O352" s="4"/>
      <c r="P352" s="4"/>
      <c r="Q352" s="4"/>
      <c r="R352" s="4"/>
      <c r="S352" s="4"/>
      <c r="T352" s="4"/>
    </row>
    <row r="353" spans="15:20">
      <c r="O353" s="4"/>
      <c r="P353" s="4"/>
      <c r="Q353" s="4"/>
      <c r="R353" s="4"/>
      <c r="S353" s="4"/>
      <c r="T353" s="4"/>
    </row>
    <row r="354" spans="15:20">
      <c r="O354" s="4"/>
      <c r="P354" s="4"/>
      <c r="Q354" s="4"/>
      <c r="R354" s="4"/>
      <c r="S354" s="4"/>
      <c r="T354" s="4"/>
    </row>
    <row r="355" spans="15:20">
      <c r="O355" s="4"/>
      <c r="P355" s="4"/>
      <c r="Q355" s="4"/>
      <c r="R355" s="4"/>
      <c r="S355" s="4"/>
      <c r="T355" s="4"/>
    </row>
    <row r="356" spans="15:20">
      <c r="O356" s="4"/>
      <c r="P356" s="4"/>
      <c r="Q356" s="4"/>
      <c r="R356" s="4"/>
      <c r="S356" s="4"/>
      <c r="T356" s="4"/>
    </row>
    <row r="357" spans="15:20">
      <c r="O357" s="4"/>
      <c r="P357" s="4"/>
      <c r="Q357" s="4"/>
      <c r="R357" s="4"/>
      <c r="S357" s="4"/>
      <c r="T357" s="4"/>
    </row>
    <row r="358" spans="15:20">
      <c r="O358" s="4"/>
      <c r="P358" s="4"/>
      <c r="Q358" s="4"/>
      <c r="R358" s="4"/>
      <c r="S358" s="4"/>
      <c r="T358" s="4"/>
    </row>
    <row r="359" spans="15:20">
      <c r="O359" s="4"/>
      <c r="P359" s="4"/>
      <c r="Q359" s="4"/>
      <c r="R359" s="4"/>
      <c r="S359" s="4"/>
      <c r="T359" s="4"/>
    </row>
    <row r="360" spans="15:20">
      <c r="O360" s="4"/>
      <c r="P360" s="4"/>
      <c r="Q360" s="4"/>
      <c r="R360" s="4"/>
      <c r="S360" s="4"/>
      <c r="T360" s="4"/>
    </row>
    <row r="361" spans="15:20">
      <c r="O361" s="4"/>
      <c r="P361" s="4"/>
      <c r="Q361" s="4"/>
      <c r="R361" s="4"/>
      <c r="S361" s="4"/>
      <c r="T361" s="4"/>
    </row>
    <row r="362" spans="15:20">
      <c r="O362" s="4"/>
      <c r="P362" s="4"/>
      <c r="Q362" s="4"/>
      <c r="R362" s="4"/>
      <c r="S362" s="4"/>
      <c r="T362" s="4"/>
    </row>
    <row r="363" spans="15:20">
      <c r="O363" s="4"/>
      <c r="P363" s="4"/>
      <c r="Q363" s="4"/>
      <c r="R363" s="4"/>
      <c r="S363" s="4"/>
      <c r="T363" s="4"/>
    </row>
    <row r="364" spans="15:20">
      <c r="O364" s="4"/>
      <c r="P364" s="4"/>
      <c r="Q364" s="4"/>
      <c r="R364" s="4"/>
      <c r="S364" s="4"/>
      <c r="T364" s="4"/>
    </row>
    <row r="365" spans="15:20">
      <c r="O365" s="4"/>
      <c r="P365" s="4"/>
      <c r="Q365" s="4"/>
      <c r="R365" s="4"/>
      <c r="S365" s="4"/>
      <c r="T365" s="4"/>
    </row>
    <row r="366" spans="15:20">
      <c r="O366" s="4"/>
      <c r="P366" s="4"/>
      <c r="Q366" s="4"/>
      <c r="R366" s="4"/>
      <c r="S366" s="4"/>
      <c r="T366" s="4"/>
    </row>
    <row r="367" spans="15:20">
      <c r="O367" s="4"/>
      <c r="P367" s="4"/>
      <c r="Q367" s="4"/>
      <c r="R367" s="4"/>
      <c r="S367" s="4"/>
      <c r="T367" s="4"/>
    </row>
    <row r="368" spans="15:20">
      <c r="O368" s="4"/>
      <c r="P368" s="4"/>
      <c r="Q368" s="4"/>
      <c r="R368" s="4"/>
      <c r="S368" s="4"/>
      <c r="T368" s="4"/>
    </row>
    <row r="369" spans="15:20">
      <c r="O369" s="4"/>
      <c r="P369" s="4"/>
      <c r="Q369" s="4"/>
      <c r="R369" s="4"/>
      <c r="S369" s="4"/>
      <c r="T369" s="4"/>
    </row>
    <row r="370" spans="15:20">
      <c r="O370" s="4"/>
      <c r="P370" s="4"/>
      <c r="Q370" s="4"/>
      <c r="R370" s="4"/>
      <c r="S370" s="4"/>
      <c r="T370" s="4"/>
    </row>
    <row r="371" spans="15:20">
      <c r="O371" s="4"/>
      <c r="P371" s="4"/>
      <c r="Q371" s="4"/>
      <c r="R371" s="4"/>
      <c r="S371" s="4"/>
      <c r="T371" s="4"/>
    </row>
    <row r="372" spans="15:20">
      <c r="O372" s="4"/>
      <c r="P372" s="4"/>
      <c r="Q372" s="4"/>
      <c r="R372" s="4"/>
      <c r="S372" s="4"/>
      <c r="T372" s="4"/>
    </row>
    <row r="373" spans="15:20">
      <c r="O373" s="4"/>
      <c r="P373" s="4"/>
      <c r="Q373" s="4"/>
      <c r="R373" s="4"/>
      <c r="S373" s="4"/>
      <c r="T373" s="4"/>
    </row>
    <row r="374" spans="15:20">
      <c r="O374" s="4"/>
      <c r="P374" s="4"/>
      <c r="Q374" s="4"/>
      <c r="R374" s="4"/>
      <c r="S374" s="4"/>
      <c r="T374" s="4"/>
    </row>
    <row r="375" spans="15:20">
      <c r="O375" s="4"/>
      <c r="P375" s="4"/>
      <c r="Q375" s="4"/>
      <c r="R375" s="4"/>
      <c r="S375" s="4"/>
      <c r="T375" s="4"/>
    </row>
    <row r="376" spans="15:20">
      <c r="O376" s="4"/>
      <c r="P376" s="4"/>
      <c r="Q376" s="4"/>
      <c r="R376" s="4"/>
      <c r="S376" s="4"/>
      <c r="T376" s="4"/>
    </row>
    <row r="377" spans="15:20">
      <c r="O377" s="4"/>
      <c r="P377" s="4"/>
      <c r="Q377" s="4"/>
      <c r="R377" s="4"/>
      <c r="S377" s="4"/>
      <c r="T377" s="4"/>
    </row>
    <row r="378" spans="15:20">
      <c r="O378" s="4"/>
      <c r="P378" s="4"/>
      <c r="Q378" s="4"/>
      <c r="R378" s="4"/>
      <c r="S378" s="4"/>
      <c r="T378" s="4"/>
    </row>
    <row r="379" spans="15:20">
      <c r="O379" s="4"/>
      <c r="P379" s="4"/>
      <c r="Q379" s="4"/>
      <c r="R379" s="4"/>
      <c r="S379" s="4"/>
      <c r="T379" s="4"/>
    </row>
    <row r="380" spans="15:20">
      <c r="O380" s="4"/>
      <c r="P380" s="4"/>
      <c r="Q380" s="4"/>
      <c r="R380" s="4"/>
      <c r="S380" s="4"/>
      <c r="T380" s="4"/>
    </row>
    <row r="381" spans="15:20">
      <c r="O381" s="4"/>
      <c r="P381" s="4"/>
      <c r="Q381" s="4"/>
      <c r="R381" s="4"/>
      <c r="S381" s="4"/>
      <c r="T381" s="4"/>
    </row>
    <row r="382" spans="15:20">
      <c r="O382" s="4"/>
      <c r="P382" s="4"/>
      <c r="Q382" s="4"/>
      <c r="R382" s="4"/>
      <c r="S382" s="4"/>
      <c r="T382" s="4"/>
    </row>
    <row r="383" spans="15:20">
      <c r="O383" s="4"/>
      <c r="P383" s="4"/>
      <c r="Q383" s="4"/>
      <c r="R383" s="4"/>
      <c r="S383" s="4"/>
      <c r="T383" s="4"/>
    </row>
    <row r="384" spans="15:20">
      <c r="O384" s="4"/>
      <c r="P384" s="4"/>
      <c r="Q384" s="4"/>
      <c r="R384" s="4"/>
      <c r="S384" s="4"/>
      <c r="T384" s="4"/>
    </row>
    <row r="385" spans="15:20">
      <c r="O385" s="4"/>
      <c r="P385" s="4"/>
      <c r="Q385" s="4"/>
      <c r="R385" s="4"/>
      <c r="S385" s="4"/>
      <c r="T385" s="4"/>
    </row>
    <row r="386" spans="15:20">
      <c r="O386" s="4"/>
      <c r="P386" s="4"/>
      <c r="Q386" s="4"/>
      <c r="R386" s="4"/>
      <c r="S386" s="4"/>
      <c r="T386" s="4"/>
    </row>
    <row r="387" spans="15:20">
      <c r="O387" s="4"/>
      <c r="P387" s="4"/>
      <c r="Q387" s="4"/>
      <c r="R387" s="4"/>
      <c r="S387" s="4"/>
      <c r="T387" s="4"/>
    </row>
    <row r="388" spans="15:20">
      <c r="O388" s="4"/>
      <c r="P388" s="4"/>
      <c r="Q388" s="4"/>
      <c r="R388" s="4"/>
      <c r="S388" s="4"/>
      <c r="T388" s="4"/>
    </row>
    <row r="389" spans="15:20">
      <c r="O389" s="4"/>
      <c r="P389" s="4"/>
      <c r="Q389" s="4"/>
      <c r="R389" s="4"/>
      <c r="S389" s="4"/>
      <c r="T389" s="4"/>
    </row>
    <row r="390" spans="15:20">
      <c r="O390" s="4"/>
      <c r="P390" s="4"/>
      <c r="Q390" s="4"/>
      <c r="R390" s="4"/>
      <c r="S390" s="4"/>
      <c r="T390" s="4"/>
    </row>
    <row r="391" spans="15:20">
      <c r="O391" s="4"/>
      <c r="P391" s="4"/>
      <c r="Q391" s="4"/>
      <c r="R391" s="4"/>
      <c r="S391" s="4"/>
      <c r="T391" s="4"/>
    </row>
    <row r="392" spans="15:20">
      <c r="O392" s="4"/>
      <c r="P392" s="4"/>
      <c r="Q392" s="4"/>
      <c r="R392" s="4"/>
      <c r="S392" s="4"/>
      <c r="T392" s="4"/>
    </row>
    <row r="393" spans="15:20">
      <c r="O393" s="4"/>
      <c r="P393" s="4"/>
      <c r="Q393" s="4"/>
      <c r="R393" s="4"/>
      <c r="S393" s="4"/>
      <c r="T393" s="4"/>
    </row>
    <row r="394" spans="15:20">
      <c r="O394" s="4"/>
      <c r="P394" s="4"/>
      <c r="Q394" s="4"/>
      <c r="R394" s="4"/>
      <c r="S394" s="4"/>
      <c r="T394" s="4"/>
    </row>
    <row r="395" spans="15:20">
      <c r="O395" s="4"/>
      <c r="P395" s="4"/>
      <c r="Q395" s="4"/>
      <c r="R395" s="4"/>
      <c r="S395" s="4"/>
      <c r="T395" s="4"/>
    </row>
    <row r="396" spans="15:20">
      <c r="O396" s="4"/>
      <c r="P396" s="4"/>
      <c r="Q396" s="4"/>
      <c r="R396" s="4"/>
      <c r="S396" s="4"/>
      <c r="T396" s="4"/>
    </row>
    <row r="397" spans="15:20">
      <c r="O397" s="4"/>
      <c r="P397" s="4"/>
      <c r="Q397" s="4"/>
      <c r="R397" s="4"/>
      <c r="S397" s="4"/>
      <c r="T397" s="4"/>
    </row>
    <row r="398" spans="15:20">
      <c r="O398" s="4"/>
      <c r="P398" s="4"/>
      <c r="Q398" s="4"/>
      <c r="R398" s="4"/>
      <c r="S398" s="4"/>
      <c r="T398" s="4"/>
    </row>
    <row r="399" spans="15:20">
      <c r="O399" s="4"/>
      <c r="P399" s="4"/>
      <c r="Q399" s="4"/>
      <c r="R399" s="4"/>
      <c r="S399" s="4"/>
      <c r="T399" s="4"/>
    </row>
    <row r="400" spans="15:20">
      <c r="O400" s="4"/>
      <c r="P400" s="4"/>
      <c r="Q400" s="4"/>
      <c r="R400" s="4"/>
      <c r="S400" s="4"/>
      <c r="T400" s="4"/>
    </row>
    <row r="401" spans="15:20">
      <c r="O401" s="4"/>
      <c r="P401" s="4"/>
      <c r="Q401" s="4"/>
      <c r="R401" s="4"/>
      <c r="S401" s="4"/>
      <c r="T401" s="4"/>
    </row>
    <row r="402" spans="15:20">
      <c r="O402" s="4"/>
      <c r="P402" s="4"/>
      <c r="Q402" s="4"/>
      <c r="R402" s="4"/>
      <c r="S402" s="4"/>
      <c r="T402" s="4"/>
    </row>
    <row r="403" spans="15:20">
      <c r="O403" s="4"/>
      <c r="P403" s="4"/>
      <c r="Q403" s="4"/>
      <c r="R403" s="4"/>
      <c r="S403" s="4"/>
      <c r="T403" s="4"/>
    </row>
    <row r="404" spans="15:20">
      <c r="O404" s="4"/>
      <c r="P404" s="4"/>
      <c r="Q404" s="4"/>
      <c r="R404" s="4"/>
      <c r="S404" s="4"/>
      <c r="T404" s="4"/>
    </row>
    <row r="405" spans="15:20">
      <c r="O405" s="4"/>
      <c r="P405" s="4"/>
      <c r="Q405" s="4"/>
      <c r="R405" s="4"/>
      <c r="S405" s="4"/>
      <c r="T405" s="4"/>
    </row>
    <row r="406" spans="15:20">
      <c r="O406" s="4"/>
      <c r="P406" s="4"/>
      <c r="Q406" s="4"/>
      <c r="R406" s="4"/>
      <c r="S406" s="4"/>
      <c r="T406" s="4"/>
    </row>
    <row r="407" spans="15:20">
      <c r="O407" s="4"/>
      <c r="P407" s="4"/>
      <c r="Q407" s="4"/>
      <c r="R407" s="4"/>
      <c r="S407" s="4"/>
      <c r="T407" s="4"/>
    </row>
    <row r="408" spans="15:20">
      <c r="O408" s="4"/>
      <c r="P408" s="4"/>
      <c r="Q408" s="4"/>
      <c r="R408" s="4"/>
      <c r="S408" s="4"/>
      <c r="T408" s="4"/>
    </row>
    <row r="409" spans="15:20">
      <c r="O409" s="4"/>
      <c r="P409" s="4"/>
      <c r="Q409" s="4"/>
      <c r="R409" s="4"/>
      <c r="S409" s="4"/>
      <c r="T409" s="4"/>
    </row>
    <row r="410" spans="15:20">
      <c r="O410" s="4"/>
      <c r="P410" s="4"/>
      <c r="Q410" s="4"/>
      <c r="R410" s="4"/>
      <c r="S410" s="4"/>
      <c r="T410" s="4"/>
    </row>
    <row r="411" spans="15:20">
      <c r="O411" s="4"/>
      <c r="P411" s="4"/>
      <c r="Q411" s="4"/>
      <c r="R411" s="4"/>
      <c r="S411" s="4"/>
      <c r="T411" s="4"/>
    </row>
    <row r="412" spans="15:20">
      <c r="O412" s="4"/>
      <c r="P412" s="4"/>
      <c r="Q412" s="4"/>
      <c r="R412" s="4"/>
      <c r="S412" s="4"/>
      <c r="T412" s="4"/>
    </row>
    <row r="413" spans="15:20">
      <c r="O413" s="4"/>
      <c r="P413" s="4"/>
      <c r="Q413" s="4"/>
      <c r="R413" s="4"/>
      <c r="S413" s="4"/>
      <c r="T413" s="4"/>
    </row>
    <row r="414" spans="15:20">
      <c r="O414" s="4"/>
      <c r="P414" s="4"/>
      <c r="Q414" s="4"/>
      <c r="R414" s="4"/>
      <c r="S414" s="4"/>
      <c r="T414" s="4"/>
    </row>
    <row r="415" spans="15:20">
      <c r="O415" s="4"/>
      <c r="P415" s="4"/>
      <c r="Q415" s="4"/>
      <c r="R415" s="4"/>
      <c r="S415" s="4"/>
      <c r="T415" s="4"/>
    </row>
    <row r="416" spans="15:20">
      <c r="O416" s="4"/>
      <c r="P416" s="4"/>
      <c r="Q416" s="4"/>
      <c r="R416" s="4"/>
      <c r="S416" s="4"/>
      <c r="T416" s="4"/>
    </row>
    <row r="417" spans="15:20">
      <c r="O417" s="4"/>
      <c r="P417" s="4"/>
      <c r="Q417" s="4"/>
      <c r="R417" s="4"/>
      <c r="S417" s="4"/>
      <c r="T417" s="4"/>
    </row>
    <row r="418" spans="15:20">
      <c r="O418" s="4"/>
      <c r="P418" s="4"/>
      <c r="Q418" s="4"/>
      <c r="R418" s="4"/>
      <c r="S418" s="4"/>
      <c r="T418" s="4"/>
    </row>
    <row r="419" spans="15:20">
      <c r="O419" s="4"/>
      <c r="P419" s="4"/>
      <c r="Q419" s="4"/>
      <c r="R419" s="4"/>
      <c r="S419" s="4"/>
      <c r="T419" s="4"/>
    </row>
    <row r="420" spans="15:20">
      <c r="O420" s="4"/>
      <c r="P420" s="4"/>
      <c r="Q420" s="4"/>
      <c r="R420" s="4"/>
      <c r="S420" s="4"/>
      <c r="T420" s="4"/>
    </row>
    <row r="421" spans="15:20">
      <c r="O421" s="4"/>
      <c r="P421" s="4"/>
      <c r="Q421" s="4"/>
      <c r="R421" s="4"/>
      <c r="S421" s="4"/>
      <c r="T421" s="4"/>
    </row>
    <row r="422" spans="15:20">
      <c r="O422" s="4"/>
      <c r="P422" s="4"/>
      <c r="Q422" s="4"/>
      <c r="R422" s="4"/>
      <c r="S422" s="4"/>
      <c r="T422" s="4"/>
    </row>
    <row r="423" spans="15:20">
      <c r="O423" s="4"/>
      <c r="P423" s="4"/>
      <c r="Q423" s="4"/>
      <c r="R423" s="4"/>
      <c r="S423" s="4"/>
      <c r="T423" s="4"/>
    </row>
    <row r="424" spans="15:20">
      <c r="O424" s="4"/>
      <c r="P424" s="4"/>
      <c r="Q424" s="4"/>
      <c r="R424" s="4"/>
      <c r="S424" s="4"/>
      <c r="T424" s="4"/>
    </row>
    <row r="425" spans="15:20">
      <c r="O425" s="4"/>
      <c r="P425" s="4"/>
      <c r="Q425" s="4"/>
      <c r="R425" s="4"/>
      <c r="S425" s="4"/>
      <c r="T425" s="4"/>
    </row>
    <row r="426" spans="15:20">
      <c r="O426" s="4"/>
      <c r="P426" s="4"/>
      <c r="Q426" s="4"/>
      <c r="R426" s="4"/>
      <c r="S426" s="4"/>
      <c r="T426" s="4"/>
    </row>
    <row r="427" spans="15:20">
      <c r="O427" s="4"/>
      <c r="P427" s="4"/>
      <c r="Q427" s="4"/>
      <c r="R427" s="4"/>
      <c r="S427" s="4"/>
      <c r="T427" s="4"/>
    </row>
    <row r="428" spans="15:20">
      <c r="O428" s="4"/>
      <c r="P428" s="4"/>
      <c r="Q428" s="4"/>
      <c r="R428" s="4"/>
      <c r="S428" s="4"/>
      <c r="T428" s="4"/>
    </row>
    <row r="429" spans="15:20">
      <c r="O429" s="4"/>
      <c r="P429" s="4"/>
      <c r="Q429" s="4"/>
      <c r="R429" s="4"/>
      <c r="S429" s="4"/>
      <c r="T429" s="4"/>
    </row>
    <row r="430" spans="15:20">
      <c r="O430" s="4"/>
      <c r="P430" s="4"/>
      <c r="Q430" s="4"/>
      <c r="R430" s="4"/>
      <c r="S430" s="4"/>
      <c r="T430" s="4"/>
    </row>
    <row r="431" spans="15:20">
      <c r="O431" s="4"/>
      <c r="P431" s="4"/>
      <c r="Q431" s="4"/>
      <c r="R431" s="4"/>
      <c r="S431" s="4"/>
      <c r="T431" s="4"/>
    </row>
    <row r="432" spans="15:20">
      <c r="O432" s="4"/>
      <c r="P432" s="4"/>
      <c r="Q432" s="4"/>
      <c r="R432" s="4"/>
      <c r="S432" s="4"/>
      <c r="T432" s="4"/>
    </row>
    <row r="433" spans="15:20">
      <c r="O433" s="4"/>
      <c r="P433" s="4"/>
      <c r="Q433" s="4"/>
      <c r="R433" s="4"/>
      <c r="S433" s="4"/>
      <c r="T433" s="4"/>
    </row>
    <row r="434" spans="15:20">
      <c r="O434" s="4"/>
      <c r="P434" s="4"/>
      <c r="Q434" s="4"/>
      <c r="R434" s="4"/>
      <c r="S434" s="4"/>
      <c r="T434" s="4"/>
    </row>
    <row r="435" spans="15:20">
      <c r="O435" s="4"/>
      <c r="P435" s="4"/>
      <c r="Q435" s="4"/>
      <c r="R435" s="4"/>
      <c r="S435" s="4"/>
      <c r="T435" s="4"/>
    </row>
    <row r="436" spans="15:20">
      <c r="O436" s="4"/>
      <c r="P436" s="4"/>
      <c r="Q436" s="4"/>
      <c r="R436" s="4"/>
      <c r="S436" s="4"/>
      <c r="T436" s="4"/>
    </row>
    <row r="437" spans="15:20">
      <c r="O437" s="4"/>
      <c r="P437" s="4"/>
      <c r="Q437" s="4"/>
      <c r="R437" s="4"/>
      <c r="S437" s="4"/>
      <c r="T437" s="4"/>
    </row>
    <row r="438" spans="15:20">
      <c r="O438" s="4"/>
      <c r="P438" s="4"/>
      <c r="Q438" s="4"/>
      <c r="R438" s="4"/>
      <c r="S438" s="4"/>
      <c r="T438" s="4"/>
    </row>
    <row r="439" spans="15:20">
      <c r="O439" s="4"/>
      <c r="P439" s="4"/>
      <c r="Q439" s="4"/>
      <c r="R439" s="4"/>
      <c r="S439" s="4"/>
      <c r="T439" s="4"/>
    </row>
    <row r="440" spans="15:20">
      <c r="O440" s="4"/>
      <c r="P440" s="4"/>
      <c r="Q440" s="4"/>
      <c r="R440" s="4"/>
      <c r="S440" s="4"/>
      <c r="T440" s="4"/>
    </row>
    <row r="441" spans="15:20">
      <c r="O441" s="4"/>
      <c r="P441" s="4"/>
      <c r="Q441" s="4"/>
      <c r="R441" s="4"/>
      <c r="S441" s="4"/>
      <c r="T441" s="4"/>
    </row>
    <row r="442" spans="15:20">
      <c r="O442" s="4"/>
      <c r="P442" s="4"/>
      <c r="Q442" s="4"/>
      <c r="R442" s="4"/>
      <c r="S442" s="4"/>
      <c r="T442" s="4"/>
    </row>
    <row r="443" spans="15:20">
      <c r="O443" s="4"/>
      <c r="P443" s="4"/>
      <c r="Q443" s="4"/>
      <c r="R443" s="4"/>
      <c r="S443" s="4"/>
      <c r="T443" s="4"/>
    </row>
    <row r="444" spans="15:20">
      <c r="O444" s="4"/>
      <c r="P444" s="4"/>
      <c r="Q444" s="4"/>
      <c r="R444" s="4"/>
      <c r="S444" s="4"/>
      <c r="T444" s="4"/>
    </row>
    <row r="445" spans="15:20">
      <c r="O445" s="4"/>
      <c r="P445" s="4"/>
      <c r="Q445" s="4"/>
      <c r="R445" s="4"/>
      <c r="S445" s="4"/>
      <c r="T445" s="4"/>
    </row>
    <row r="446" spans="15:20">
      <c r="O446" s="4"/>
      <c r="P446" s="4"/>
      <c r="Q446" s="4"/>
      <c r="R446" s="4"/>
      <c r="S446" s="4"/>
      <c r="T446" s="4"/>
    </row>
    <row r="447" spans="15:20">
      <c r="O447" s="4"/>
      <c r="P447" s="4"/>
      <c r="Q447" s="4"/>
      <c r="R447" s="4"/>
      <c r="S447" s="4"/>
      <c r="T447" s="4"/>
    </row>
    <row r="448" spans="15:20">
      <c r="O448" s="4"/>
      <c r="P448" s="4"/>
      <c r="Q448" s="4"/>
      <c r="R448" s="4"/>
      <c r="S448" s="4"/>
      <c r="T448" s="4"/>
    </row>
    <row r="449" spans="15:20">
      <c r="O449" s="4"/>
      <c r="P449" s="4"/>
      <c r="Q449" s="4"/>
      <c r="R449" s="4"/>
      <c r="S449" s="4"/>
      <c r="T449" s="4"/>
    </row>
    <row r="450" spans="15:20">
      <c r="O450" s="4"/>
      <c r="P450" s="4"/>
      <c r="Q450" s="4"/>
      <c r="R450" s="4"/>
      <c r="S450" s="4"/>
      <c r="T450" s="4"/>
    </row>
    <row r="451" spans="15:20">
      <c r="O451" s="4"/>
      <c r="P451" s="4"/>
      <c r="Q451" s="4"/>
      <c r="R451" s="4"/>
      <c r="S451" s="4"/>
      <c r="T451" s="4"/>
    </row>
    <row r="452" spans="15:20">
      <c r="O452" s="4"/>
      <c r="P452" s="4"/>
      <c r="Q452" s="4"/>
      <c r="R452" s="4"/>
      <c r="S452" s="4"/>
      <c r="T452" s="4"/>
    </row>
    <row r="453" spans="15:20">
      <c r="O453" s="4"/>
      <c r="P453" s="4"/>
      <c r="Q453" s="4"/>
      <c r="R453" s="4"/>
      <c r="S453" s="4"/>
      <c r="T453" s="4"/>
    </row>
    <row r="454" spans="15:20">
      <c r="O454" s="4"/>
      <c r="P454" s="4"/>
      <c r="Q454" s="4"/>
      <c r="R454" s="4"/>
      <c r="S454" s="4"/>
      <c r="T454" s="4"/>
    </row>
    <row r="455" spans="15:20">
      <c r="O455" s="4"/>
      <c r="P455" s="4"/>
      <c r="Q455" s="4"/>
      <c r="R455" s="4"/>
      <c r="S455" s="4"/>
      <c r="T455" s="4"/>
    </row>
    <row r="456" spans="15:20">
      <c r="O456" s="4"/>
      <c r="P456" s="4"/>
      <c r="Q456" s="4"/>
      <c r="R456" s="4"/>
      <c r="S456" s="4"/>
      <c r="T456" s="4"/>
    </row>
    <row r="457" spans="15:20">
      <c r="O457" s="4"/>
      <c r="P457" s="4"/>
      <c r="Q457" s="4"/>
      <c r="R457" s="4"/>
      <c r="S457" s="4"/>
      <c r="T457" s="4"/>
    </row>
    <row r="458" spans="15:20">
      <c r="O458" s="4"/>
      <c r="P458" s="4"/>
      <c r="Q458" s="4"/>
      <c r="R458" s="4"/>
      <c r="S458" s="4"/>
      <c r="T458" s="4"/>
    </row>
    <row r="459" spans="15:20">
      <c r="O459" s="4"/>
      <c r="P459" s="4"/>
      <c r="Q459" s="4"/>
      <c r="R459" s="4"/>
      <c r="S459" s="4"/>
      <c r="T459" s="4"/>
    </row>
    <row r="460" spans="15:20">
      <c r="O460" s="4"/>
      <c r="P460" s="4"/>
      <c r="Q460" s="4"/>
      <c r="R460" s="4"/>
      <c r="S460" s="4"/>
      <c r="T460" s="4"/>
    </row>
  </sheetData>
  <sheetProtection algorithmName="SHA-512" hashValue="Z8v11RiaCXVpWGa2E7Ueuw/N45pfLCkv6LLt+tHAUTAL86LyzH2hB5J3Ii3EMl3sLVVfCSfcFyfIWsUp3b5Q2Q==" saltValue="2gfRBBaQFISay+sB/8XHaw=="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1FE06-328D-4F29-B934-9F4ADAA056DF}">
  <sheetPr>
    <tabColor theme="6" tint="0.39997558519241921"/>
    <pageSetUpPr fitToPage="1"/>
  </sheetPr>
  <dimension ref="A1:G20"/>
  <sheetViews>
    <sheetView zoomScale="80" zoomScaleNormal="80" workbookViewId="0">
      <selection activeCell="E10" sqref="E10"/>
    </sheetView>
  </sheetViews>
  <sheetFormatPr baseColWidth="10" defaultColWidth="11.42578125" defaultRowHeight="15"/>
  <cols>
    <col min="1" max="1" width="8.7109375" style="82" customWidth="1"/>
    <col min="2" max="2" width="9.7109375" style="14" customWidth="1"/>
    <col min="3" max="3" width="72.7109375" style="30" customWidth="1"/>
    <col min="4" max="4" width="17" customWidth="1"/>
    <col min="5" max="5" width="96.42578125" customWidth="1"/>
    <col min="6" max="6" width="56" customWidth="1"/>
    <col min="7" max="7" width="11.42578125" hidden="1" customWidth="1"/>
  </cols>
  <sheetData>
    <row r="1" spans="1:7" s="34" customFormat="1" ht="21" customHeight="1" thickBot="1">
      <c r="A1" s="187" t="s">
        <v>1697</v>
      </c>
      <c r="B1" s="522" t="s">
        <v>2367</v>
      </c>
      <c r="C1" s="523"/>
      <c r="D1" s="523"/>
      <c r="E1" s="524"/>
      <c r="F1" s="404"/>
      <c r="G1" s="31"/>
    </row>
    <row r="2" spans="1:7" s="33" customFormat="1" ht="81.75" customHeight="1" thickBot="1">
      <c r="A2" s="188" t="s">
        <v>1621</v>
      </c>
      <c r="B2" s="156" t="s">
        <v>1622</v>
      </c>
      <c r="C2" s="397" t="s">
        <v>1623</v>
      </c>
      <c r="D2" s="158" t="s">
        <v>1624</v>
      </c>
      <c r="E2" s="362" t="s">
        <v>1625</v>
      </c>
      <c r="F2" s="302" t="s">
        <v>1626</v>
      </c>
    </row>
    <row r="3" spans="1:7" ht="39" customHeight="1">
      <c r="A3" s="288"/>
      <c r="B3" s="48" t="s">
        <v>2368</v>
      </c>
      <c r="C3" s="76" t="s">
        <v>2369</v>
      </c>
      <c r="D3" s="351" t="str">
        <f>IF(COUNTIF(D4:D6,"NO CUMPLE")&gt;0,"NO CUMPLE CONDICIÓN",IF(COUNTIF(D4:D6,"CUMPLE")=0,"NO APLICA","CUMPLE"))</f>
        <v>NO APLICA</v>
      </c>
      <c r="E3" s="352" t="str">
        <f>CONCATENATE(IF(D4="NO CUMPLE",CONCATENATE(E4," / "),""),IF(D5="NO CUMPLE",CONCATENATE(E5,"  "),""),IF(D6="NO CUMPLE",CONCATENATE(E6,"  "),""))</f>
        <v/>
      </c>
      <c r="F3" s="331" t="s">
        <v>2370</v>
      </c>
      <c r="G3" s="58">
        <f>IF(D3="CUMPLE",1,IF(D3="NO CUMPLE CONDICIÓN",2,3))</f>
        <v>3</v>
      </c>
    </row>
    <row r="4" spans="1:7" ht="42" customHeight="1">
      <c r="A4" s="321" t="s">
        <v>2242</v>
      </c>
      <c r="B4" s="133" t="s">
        <v>2371</v>
      </c>
      <c r="C4" s="392" t="s">
        <v>2372</v>
      </c>
      <c r="D4" s="386"/>
      <c r="E4" s="400"/>
      <c r="F4" s="332" t="s">
        <v>2606</v>
      </c>
    </row>
    <row r="5" spans="1:7" ht="40.5" customHeight="1">
      <c r="A5" s="321" t="s">
        <v>2242</v>
      </c>
      <c r="B5" s="133" t="s">
        <v>2373</v>
      </c>
      <c r="C5" s="393" t="s">
        <v>2581</v>
      </c>
      <c r="D5" s="386"/>
      <c r="E5" s="400"/>
      <c r="F5" s="333" t="s">
        <v>2609</v>
      </c>
    </row>
    <row r="6" spans="1:7" ht="80.25" customHeight="1">
      <c r="A6" s="321"/>
      <c r="B6" s="133" t="s">
        <v>2375</v>
      </c>
      <c r="C6" s="394" t="s">
        <v>2376</v>
      </c>
      <c r="D6" s="386"/>
      <c r="E6" s="444"/>
      <c r="F6" s="333" t="s">
        <v>2378</v>
      </c>
    </row>
    <row r="7" spans="1:7" ht="48.75" customHeight="1">
      <c r="A7" s="288"/>
      <c r="B7" s="48" t="s">
        <v>2379</v>
      </c>
      <c r="C7" s="76" t="s">
        <v>2380</v>
      </c>
      <c r="D7" s="351" t="str">
        <f>IF(COUNTIF(D8:D11,"NO CUMPLE")&gt;0,"NO CUMPLE CONDICIÓN",IF(COUNTIF(D8:D11,"CUMPLE")=0,"NO APLICA","CUMPLE"))</f>
        <v>NO APLICA</v>
      </c>
      <c r="E7" s="352" t="str">
        <f>CONCATENATE(IF(D8="NO CUMPLE",CONCATENATE(E8," / "),""),IF(D9="NO CUMPLE",CONCATENATE(E9,"  "),""),IF(D10="NO CUMPLE",CONCATENATE(E10,"  "),""),IF(D11="NO CUMPLE",CONCATENATE(E11,"  "),""))</f>
        <v/>
      </c>
      <c r="F7" s="331" t="s">
        <v>2370</v>
      </c>
      <c r="G7" s="58">
        <f>IF(D7="CUMPLE",1,IF(D7="NO CUMPLE CONDICIÓN",2,3))</f>
        <v>3</v>
      </c>
    </row>
    <row r="8" spans="1:7" ht="55.5" customHeight="1">
      <c r="A8" s="321" t="s">
        <v>2242</v>
      </c>
      <c r="B8" s="133" t="s">
        <v>2381</v>
      </c>
      <c r="C8" s="394" t="s">
        <v>2382</v>
      </c>
      <c r="D8" s="386"/>
      <c r="E8" s="401"/>
      <c r="F8" s="332" t="s">
        <v>2370</v>
      </c>
    </row>
    <row r="9" spans="1:7" ht="89.25" customHeight="1">
      <c r="A9" s="321" t="s">
        <v>2242</v>
      </c>
      <c r="B9" s="133" t="s">
        <v>2593</v>
      </c>
      <c r="C9" s="394" t="s">
        <v>2576</v>
      </c>
      <c r="D9" s="386"/>
      <c r="E9" s="402"/>
      <c r="F9" s="333" t="s">
        <v>2374</v>
      </c>
    </row>
    <row r="10" spans="1:7" ht="33.75" customHeight="1">
      <c r="A10" s="321" t="s">
        <v>2242</v>
      </c>
      <c r="B10" s="133" t="s">
        <v>2383</v>
      </c>
      <c r="C10" s="395" t="s">
        <v>2579</v>
      </c>
      <c r="D10" s="386"/>
      <c r="E10" s="444"/>
      <c r="F10" s="333" t="s">
        <v>2370</v>
      </c>
    </row>
    <row r="11" spans="1:7" ht="30" customHeight="1">
      <c r="A11" s="321" t="s">
        <v>2242</v>
      </c>
      <c r="B11" s="133" t="s">
        <v>2384</v>
      </c>
      <c r="C11" s="396" t="s">
        <v>1690</v>
      </c>
      <c r="D11" s="386"/>
      <c r="E11" s="444"/>
      <c r="F11" s="333" t="s">
        <v>2385</v>
      </c>
    </row>
    <row r="12" spans="1:7" ht="45" customHeight="1">
      <c r="A12" s="288"/>
      <c r="B12" s="48" t="s">
        <v>2386</v>
      </c>
      <c r="C12" s="76" t="s">
        <v>2387</v>
      </c>
      <c r="D12" s="351" t="str">
        <f>IF(COUNTIF(D13:D16,"NO CUMPLE")&gt;0,"NO CUMPLE CONDICIÓN",IF(COUNTIF(D13:D16,"CUMPLE")=0,"NO APLICA","CUMPLE"))</f>
        <v>NO APLICA</v>
      </c>
      <c r="E12" s="352" t="str">
        <f>CONCATENATE(IF(D13="NO CUMPLE",CONCATENATE(E13," / "),""),IF(D14="NO CUMPLE",CONCATENATE(E14,"  "),""),IF(D15="NO CUMPLE",CONCATENATE(E15,"  "),""),IF(D16="NO CUMPLE",CONCATENATE(E16,"  "),""))</f>
        <v/>
      </c>
      <c r="F12" s="318" t="s">
        <v>2388</v>
      </c>
      <c r="G12" s="58">
        <f>IF(D12="CUMPLE",1,IF(D12="NO CUMPLE CONDICIÓN",2,3))</f>
        <v>3</v>
      </c>
    </row>
    <row r="13" spans="1:7" ht="45.75" customHeight="1">
      <c r="A13" s="321" t="s">
        <v>2242</v>
      </c>
      <c r="B13" s="133" t="s">
        <v>2389</v>
      </c>
      <c r="C13" s="394" t="s">
        <v>2390</v>
      </c>
      <c r="D13" s="386"/>
      <c r="E13" s="400" t="s">
        <v>2275</v>
      </c>
      <c r="F13" s="390" t="s">
        <v>2610</v>
      </c>
    </row>
    <row r="14" spans="1:7" ht="42.75" customHeight="1">
      <c r="A14" s="321" t="s">
        <v>2242</v>
      </c>
      <c r="B14" s="133" t="s">
        <v>2391</v>
      </c>
      <c r="C14" s="394" t="s">
        <v>2392</v>
      </c>
      <c r="D14" s="386"/>
      <c r="E14" s="400" t="s">
        <v>2275</v>
      </c>
      <c r="F14" s="390" t="s">
        <v>2610</v>
      </c>
    </row>
    <row r="15" spans="1:7" ht="90.75">
      <c r="A15" s="321" t="s">
        <v>2242</v>
      </c>
      <c r="B15" s="133" t="s">
        <v>2393</v>
      </c>
      <c r="C15" s="395" t="s">
        <v>2394</v>
      </c>
      <c r="D15" s="386"/>
      <c r="E15" s="400" t="s">
        <v>2275</v>
      </c>
      <c r="F15" s="390" t="s">
        <v>2610</v>
      </c>
    </row>
    <row r="16" spans="1:7" ht="54" customHeight="1" thickBot="1">
      <c r="A16" s="321" t="s">
        <v>2242</v>
      </c>
      <c r="B16" s="398" t="s">
        <v>2395</v>
      </c>
      <c r="C16" s="399" t="s">
        <v>2396</v>
      </c>
      <c r="D16" s="388"/>
      <c r="E16" s="403" t="s">
        <v>2275</v>
      </c>
      <c r="F16" s="390" t="s">
        <v>2610</v>
      </c>
    </row>
    <row r="17" spans="3:6">
      <c r="F17" s="35"/>
    </row>
    <row r="18" spans="3:6" hidden="1">
      <c r="C18" s="77" t="s">
        <v>1646</v>
      </c>
      <c r="D18" s="14">
        <f>COUNTIF(G3:G16,1)</f>
        <v>0</v>
      </c>
      <c r="F18" s="35"/>
    </row>
    <row r="19" spans="3:6" hidden="1">
      <c r="C19" s="77" t="s">
        <v>1647</v>
      </c>
      <c r="D19" s="14">
        <f>COUNTIF(G3:G16,2)</f>
        <v>0</v>
      </c>
      <c r="F19" s="35"/>
    </row>
    <row r="20" spans="3:6" hidden="1">
      <c r="C20" s="77" t="s">
        <v>1648</v>
      </c>
      <c r="D20" s="14">
        <f>COUNTIF(G3:G16,3)</f>
        <v>3</v>
      </c>
      <c r="F20" s="35"/>
    </row>
  </sheetData>
  <sheetProtection algorithmName="SHA-512" hashValue="OdEnQYS0dgZfVELnEEqHB7etk6VAdcuWKTO0i4+E52PS3au8P4k/6FicRZlLiGddFtKqChymEbepPfDY8ky/WA==" saltValue="N2PL1LhBCWUC+GnA+BSpmg==" spinCount="100000" sheet="1" objects="1" scenarios="1"/>
  <mergeCells count="1">
    <mergeCell ref="B1:E1"/>
  </mergeCells>
  <phoneticPr fontId="30" type="noConversion"/>
  <conditionalFormatting sqref="D3">
    <cfRule type="cellIs" dxfId="32" priority="5" operator="equal">
      <formula>"NO CUMPLE CONDICIÓN"</formula>
    </cfRule>
    <cfRule type="cellIs" dxfId="31" priority="6" operator="equal">
      <formula>"No Cumple"</formula>
    </cfRule>
  </conditionalFormatting>
  <conditionalFormatting sqref="D7">
    <cfRule type="cellIs" dxfId="30" priority="3" operator="equal">
      <formula>"NO CUMPLE CONDICIÓN"</formula>
    </cfRule>
    <cfRule type="cellIs" dxfId="29" priority="4" operator="equal">
      <formula>"No Cumple"</formula>
    </cfRule>
  </conditionalFormatting>
  <conditionalFormatting sqref="D12">
    <cfRule type="cellIs" dxfId="28" priority="1" operator="equal">
      <formula>"NO CUMPLE CONDICIÓN"</formula>
    </cfRule>
    <cfRule type="cellIs" dxfId="27" priority="2" operator="equal">
      <formula>"No Cumple"</formula>
    </cfRule>
  </conditionalFormatting>
  <dataValidations count="2">
    <dataValidation type="list" allowBlank="1" showInputMessage="1" showErrorMessage="1" sqref="D6 D10:D11" xr:uid="{E2BA687C-F01B-492F-B728-23BE94DEEACB}">
      <formula1>"CUMPLE,NO CUMPLE,NO APLICA"</formula1>
    </dataValidation>
    <dataValidation type="list" allowBlank="1" showInputMessage="1" showErrorMessage="1" sqref="D8:D9 D4:D5 D13:D16" xr:uid="{26C0D12C-7F5E-483D-829F-80224B2DDB4A}">
      <formula1>"CUMPLE,NO CUMPLE"</formula1>
    </dataValidation>
  </dataValidations>
  <hyperlinks>
    <hyperlink ref="A1" location="PORTADA!A1" display="Portada" xr:uid="{2FA716FF-BB4F-4E6E-891D-590326D428E6}"/>
  </hyperlinks>
  <printOptions horizontalCentered="1"/>
  <pageMargins left="0.51181102362204722" right="0.51181102362204722" top="1.1811023622047245" bottom="0.74803149606299213" header="0.19685039370078741" footer="0.31496062992125984"/>
  <pageSetup scale="64"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DBFA9-06EF-4931-85AE-0CFA3542497F}">
  <sheetPr>
    <tabColor theme="6" tint="0.39997558519241921"/>
    <pageSetUpPr fitToPage="1"/>
  </sheetPr>
  <dimension ref="A1:G32"/>
  <sheetViews>
    <sheetView zoomScale="90" zoomScaleNormal="90" workbookViewId="0">
      <selection activeCell="E10" sqref="E10"/>
    </sheetView>
  </sheetViews>
  <sheetFormatPr baseColWidth="10" defaultColWidth="11.42578125" defaultRowHeight="15"/>
  <cols>
    <col min="1" max="1" width="5.85546875" style="82" customWidth="1"/>
    <col min="2" max="2" width="7.42578125" style="14" customWidth="1"/>
    <col min="3" max="3" width="89.42578125" style="30" customWidth="1"/>
    <col min="4" max="4" width="19.85546875" customWidth="1"/>
    <col min="5" max="5" width="79.85546875" customWidth="1"/>
    <col min="6" max="6" width="56.140625" style="191" customWidth="1"/>
    <col min="7" max="7" width="11.42578125" hidden="1" customWidth="1"/>
  </cols>
  <sheetData>
    <row r="1" spans="1:7" s="34" customFormat="1" ht="21" customHeight="1" thickBot="1">
      <c r="A1" s="187" t="s">
        <v>1697</v>
      </c>
      <c r="B1" s="522" t="s">
        <v>2310</v>
      </c>
      <c r="C1" s="522"/>
      <c r="D1" s="522"/>
      <c r="E1" s="525"/>
      <c r="F1" s="189"/>
      <c r="G1" s="31"/>
    </row>
    <row r="2" spans="1:7" s="33" customFormat="1" ht="40.5" customHeight="1">
      <c r="A2" s="413" t="s">
        <v>1621</v>
      </c>
      <c r="B2" s="405" t="s">
        <v>1622</v>
      </c>
      <c r="C2" s="190" t="s">
        <v>1623</v>
      </c>
      <c r="D2" s="52" t="s">
        <v>1624</v>
      </c>
      <c r="E2" s="53" t="s">
        <v>1625</v>
      </c>
      <c r="F2" s="302" t="s">
        <v>1626</v>
      </c>
    </row>
    <row r="3" spans="1:7" ht="37.5" customHeight="1">
      <c r="A3" s="303"/>
      <c r="B3" s="417" t="s">
        <v>2311</v>
      </c>
      <c r="C3" s="411" t="s">
        <v>2312</v>
      </c>
      <c r="D3" s="351" t="str">
        <f>IF(COUNTIF(D4:D9,"NO CUMPLE")&gt;0,"NO CUMPLE CONDICIÓN",IF(COUNTIF(D4:D9,"CUMPLE")=0,"NO APLICA","CUMPLE"))</f>
        <v>NO APLICA</v>
      </c>
      <c r="E3" s="436" t="str">
        <f>CONCATENATE(IF(D4="NO CUMPLE",CONCATENATE(E4," / "),""),IF(D5="NO CUMPLE",CONCATENATE(E5,"  "),""),IF(D6="NO CUMPLE",CONCATENATE(E6,"  "),""),IF(D7="NO CUMPLE",CONCATENATE(E7,"  "),""),IF(D8="NO CUMPLE",CONCATENATE(E8,"  "),""),IF(D9="NO CUMPLE",CONCATENATE(E9,"  "),""))</f>
        <v/>
      </c>
      <c r="F3" s="414" t="s">
        <v>2313</v>
      </c>
      <c r="G3" s="58">
        <f>IF(D3="CUMPLE",1,IF(D3="NO CUMPLE CONDICIÓN",2,3))</f>
        <v>3</v>
      </c>
    </row>
    <row r="4" spans="1:7" ht="100.5">
      <c r="A4" s="305" t="s">
        <v>2242</v>
      </c>
      <c r="B4" s="418" t="s">
        <v>2314</v>
      </c>
      <c r="C4" s="412" t="s">
        <v>2315</v>
      </c>
      <c r="D4" s="386"/>
      <c r="E4" s="437"/>
      <c r="F4" s="415" t="s">
        <v>2611</v>
      </c>
      <c r="G4" s="273"/>
    </row>
    <row r="5" spans="1:7" ht="57">
      <c r="A5" s="305"/>
      <c r="B5" s="418" t="s">
        <v>2316</v>
      </c>
      <c r="C5" s="269" t="s">
        <v>2317</v>
      </c>
      <c r="D5" s="386"/>
      <c r="E5" s="437"/>
      <c r="F5" s="415" t="s">
        <v>2612</v>
      </c>
      <c r="G5" s="273"/>
    </row>
    <row r="6" spans="1:7" ht="40.5" customHeight="1">
      <c r="A6" s="305" t="s">
        <v>2242</v>
      </c>
      <c r="B6" s="418" t="s">
        <v>2319</v>
      </c>
      <c r="C6" s="164" t="s">
        <v>2320</v>
      </c>
      <c r="D6" s="386"/>
      <c r="E6" s="437"/>
      <c r="F6" s="414" t="s">
        <v>2613</v>
      </c>
      <c r="G6" s="274"/>
    </row>
    <row r="7" spans="1:7" ht="84.75" customHeight="1">
      <c r="A7" s="305" t="s">
        <v>2242</v>
      </c>
      <c r="B7" s="418" t="s">
        <v>2321</v>
      </c>
      <c r="C7" s="208" t="s">
        <v>2572</v>
      </c>
      <c r="D7" s="386"/>
      <c r="E7" s="437"/>
      <c r="F7" s="415" t="s">
        <v>2614</v>
      </c>
      <c r="G7" s="273"/>
    </row>
    <row r="8" spans="1:7" ht="99.75">
      <c r="A8" s="305" t="s">
        <v>2242</v>
      </c>
      <c r="B8" s="418" t="s">
        <v>2322</v>
      </c>
      <c r="C8" s="208" t="s">
        <v>2323</v>
      </c>
      <c r="D8" s="386"/>
      <c r="E8" s="437"/>
      <c r="F8" s="415" t="s">
        <v>2615</v>
      </c>
      <c r="G8" s="273"/>
    </row>
    <row r="9" spans="1:7" ht="67.5" customHeight="1">
      <c r="A9" s="305" t="s">
        <v>2242</v>
      </c>
      <c r="B9" s="418" t="s">
        <v>2324</v>
      </c>
      <c r="C9" s="164" t="s">
        <v>2325</v>
      </c>
      <c r="D9" s="386"/>
      <c r="E9" s="437"/>
      <c r="F9" s="415" t="s">
        <v>2616</v>
      </c>
      <c r="G9" s="273"/>
    </row>
    <row r="10" spans="1:7" ht="47.25" customHeight="1">
      <c r="A10" s="306"/>
      <c r="B10" s="419" t="s">
        <v>2326</v>
      </c>
      <c r="C10" s="411" t="s">
        <v>2327</v>
      </c>
      <c r="D10" s="351" t="str">
        <f>IF(COUNTIF(D11:D11,"NO CUMPLE")&gt;0,"NO CUMPLE CONDICIÓN",IF(COUNTIF(D11:D11,"CUMPLE")=0,"NO APLICA","CUMPLE"))</f>
        <v>NO APLICA</v>
      </c>
      <c r="E10" s="436" t="str">
        <f>CONCATENATE(IF(D11="NO CUMPLE",CONCATENATE(E11," / "),""))</f>
        <v/>
      </c>
      <c r="F10" s="416" t="s">
        <v>2328</v>
      </c>
      <c r="G10" s="58">
        <f>IF(D10="CUMPLE",1,IF(D10="NO CUMPLE CONDICIÓN",2,3))</f>
        <v>3</v>
      </c>
    </row>
    <row r="11" spans="1:7" ht="200.25" customHeight="1">
      <c r="A11" s="305" t="s">
        <v>2242</v>
      </c>
      <c r="B11" s="418" t="s">
        <v>2329</v>
      </c>
      <c r="C11" s="335" t="s">
        <v>2330</v>
      </c>
      <c r="D11" s="386"/>
      <c r="E11" s="437" t="s">
        <v>2275</v>
      </c>
      <c r="F11" s="416" t="s">
        <v>2331</v>
      </c>
      <c r="G11" s="273"/>
    </row>
    <row r="12" spans="1:7" ht="36" customHeight="1">
      <c r="A12" s="305" t="s">
        <v>2242</v>
      </c>
      <c r="B12" s="420" t="s">
        <v>2332</v>
      </c>
      <c r="C12" s="169" t="s">
        <v>2333</v>
      </c>
      <c r="D12" s="351" t="str">
        <f>IF(COUNTIF(D13:D14,"NO CUMPLE")&gt;0,"NO CUMPLE CONDICIÓN",IF(COUNTIF(D13:D14,"CUMPLE")=0,"NO APLICA","CUMPLE"))</f>
        <v>NO APLICA</v>
      </c>
      <c r="E12" s="436" t="str">
        <f>CONCATENATE(IF(D13="NO CUMPLE",CONCATENATE(E13," / "),""),IF(D14="NO CUMPLE",CONCATENATE(E14," / "),""))</f>
        <v/>
      </c>
      <c r="F12" s="416" t="s">
        <v>2334</v>
      </c>
      <c r="G12" s="58">
        <f>IF(D12="CUMPLE",1,IF(D12="NO CUMPLE CONDICIÓN",2,3))</f>
        <v>3</v>
      </c>
    </row>
    <row r="13" spans="1:7" ht="28.5">
      <c r="A13" s="305" t="s">
        <v>2242</v>
      </c>
      <c r="B13" s="421" t="s">
        <v>2335</v>
      </c>
      <c r="C13" s="164" t="s">
        <v>2336</v>
      </c>
      <c r="D13" s="386"/>
      <c r="E13" s="437"/>
      <c r="F13" s="416" t="s">
        <v>2617</v>
      </c>
      <c r="G13" s="273"/>
    </row>
    <row r="14" spans="1:7" ht="57">
      <c r="A14" s="305" t="s">
        <v>2242</v>
      </c>
      <c r="B14" s="422" t="s">
        <v>2337</v>
      </c>
      <c r="C14" s="57" t="s">
        <v>2338</v>
      </c>
      <c r="D14" s="386"/>
      <c r="E14" s="437"/>
      <c r="F14" s="416" t="s">
        <v>2339</v>
      </c>
      <c r="G14" s="273"/>
    </row>
    <row r="15" spans="1:7" ht="48" customHeight="1">
      <c r="A15" s="306"/>
      <c r="B15" s="419" t="s">
        <v>2340</v>
      </c>
      <c r="C15" s="169" t="s">
        <v>2341</v>
      </c>
      <c r="D15" s="351" t="str">
        <f>IF(COUNTIF(D16:D21,"NO CUMPLE")&gt;0,"NO CUMPLE CONDICIÓN",IF(COUNTIF(D16:D21,"CUMPLE")=0,"NO APLICA","CUMPLE"))</f>
        <v>NO APLICA</v>
      </c>
      <c r="E15" s="436" t="str">
        <f>CONCATENATE(IF(D16="NO CUMPLE",CONCATENATE(E16," / "),""),IF(D17="NO CUMPLE",CONCATENATE(E17,"  "),""),IF(D18="NO CUMPLE",CONCATENATE(E18,"  "),""),IF(D19="NO CUMPLE",CONCATENATE(E19,"  "),""),IF(D20="NO CUMPLE",CONCATENATE(E20,"  "),""),IF(D21="NO CUMPLE",CONCATENATE(E21,"  "),""))</f>
        <v/>
      </c>
      <c r="F15" s="416" t="s">
        <v>2342</v>
      </c>
      <c r="G15" s="58">
        <f>IF(D15="CUMPLE",1,IF(D15="NO CUMPLE CONDICIÓN",2,3))</f>
        <v>3</v>
      </c>
    </row>
    <row r="16" spans="1:7" ht="109.5" customHeight="1">
      <c r="A16" s="305" t="s">
        <v>2242</v>
      </c>
      <c r="B16" s="422" t="s">
        <v>2343</v>
      </c>
      <c r="C16" s="335" t="s">
        <v>2344</v>
      </c>
      <c r="D16" s="386"/>
      <c r="E16" s="437"/>
      <c r="F16" s="416" t="s">
        <v>2618</v>
      </c>
      <c r="G16" s="273"/>
    </row>
    <row r="17" spans="1:7" ht="42" customHeight="1">
      <c r="A17" s="305" t="s">
        <v>2242</v>
      </c>
      <c r="B17" s="422" t="s">
        <v>2345</v>
      </c>
      <c r="C17" s="57" t="s">
        <v>2346</v>
      </c>
      <c r="D17" s="386"/>
      <c r="E17" s="437"/>
      <c r="F17" s="416" t="s">
        <v>2619</v>
      </c>
      <c r="G17" s="273"/>
    </row>
    <row r="18" spans="1:7" ht="261" customHeight="1">
      <c r="A18" s="305" t="s">
        <v>2242</v>
      </c>
      <c r="B18" s="422" t="s">
        <v>2347</v>
      </c>
      <c r="C18" s="336" t="s">
        <v>2348</v>
      </c>
      <c r="D18" s="386"/>
      <c r="E18" s="437"/>
      <c r="F18" s="416" t="s">
        <v>2620</v>
      </c>
      <c r="G18" s="273"/>
    </row>
    <row r="19" spans="1:7" ht="28.5">
      <c r="A19" s="305" t="s">
        <v>2242</v>
      </c>
      <c r="B19" s="422" t="s">
        <v>2349</v>
      </c>
      <c r="C19" s="335" t="s">
        <v>2592</v>
      </c>
      <c r="D19" s="386"/>
      <c r="E19" s="437"/>
      <c r="F19" s="416" t="s">
        <v>2621</v>
      </c>
      <c r="G19" s="273"/>
    </row>
    <row r="20" spans="1:7" ht="39.75" customHeight="1">
      <c r="A20" s="305" t="s">
        <v>2242</v>
      </c>
      <c r="B20" s="422" t="s">
        <v>2351</v>
      </c>
      <c r="C20" s="261" t="s">
        <v>2352</v>
      </c>
      <c r="D20" s="386"/>
      <c r="E20" s="437"/>
      <c r="F20" s="416" t="s">
        <v>2350</v>
      </c>
      <c r="G20" s="273"/>
    </row>
    <row r="21" spans="1:7" ht="30.75" customHeight="1">
      <c r="A21" s="305" t="s">
        <v>2242</v>
      </c>
      <c r="B21" s="422" t="s">
        <v>2353</v>
      </c>
      <c r="C21" s="261" t="s">
        <v>2354</v>
      </c>
      <c r="D21" s="386"/>
      <c r="E21" s="437"/>
      <c r="F21" s="416" t="s">
        <v>2622</v>
      </c>
      <c r="G21" s="273"/>
    </row>
    <row r="22" spans="1:7" ht="64.5" customHeight="1">
      <c r="A22" s="306"/>
      <c r="B22" s="420" t="s">
        <v>2355</v>
      </c>
      <c r="C22" s="76" t="s">
        <v>2356</v>
      </c>
      <c r="D22" s="351" t="str">
        <f>IF(COUNTIF(D23:D24,"NO CUMPLE")&gt;0,"NO CUMPLE CONDICIÓN",IF(COUNTIF(D23:D24,"CUMPLE")=0,"NO APLICA","CUMPLE"))</f>
        <v>NO APLICA</v>
      </c>
      <c r="E22" s="436" t="str">
        <f>CONCATENATE(IF(D23="NO CUMPLE",CONCATENATE(E23," / "),""),IF(D24="NO CUMPLE",CONCATENATE(E24," / "),""))</f>
        <v/>
      </c>
      <c r="F22" s="415" t="s">
        <v>2357</v>
      </c>
      <c r="G22" s="58">
        <f>IF(D22="CUMPLE",1,IF(D22="NO CUMPLE CONDICIÓN",2,3))</f>
        <v>3</v>
      </c>
    </row>
    <row r="23" spans="1:7" ht="189.75" customHeight="1">
      <c r="A23" s="305" t="s">
        <v>2242</v>
      </c>
      <c r="B23" s="421" t="s">
        <v>2358</v>
      </c>
      <c r="C23" s="47" t="s">
        <v>1684</v>
      </c>
      <c r="D23" s="386"/>
      <c r="E23" s="438"/>
      <c r="F23" s="415" t="s">
        <v>2357</v>
      </c>
      <c r="G23" s="273"/>
    </row>
    <row r="24" spans="1:7" ht="123" customHeight="1">
      <c r="A24" s="305" t="s">
        <v>2242</v>
      </c>
      <c r="B24" s="421" t="s">
        <v>2359</v>
      </c>
      <c r="C24" s="47" t="s">
        <v>1686</v>
      </c>
      <c r="D24" s="386"/>
      <c r="E24" s="437"/>
      <c r="F24" s="415" t="s">
        <v>2357</v>
      </c>
    </row>
    <row r="25" spans="1:7" s="290" customFormat="1" ht="65.099999999999994" customHeight="1">
      <c r="A25" s="303"/>
      <c r="B25" s="420" t="s">
        <v>2360</v>
      </c>
      <c r="C25" s="169" t="s">
        <v>2361</v>
      </c>
      <c r="D25" s="351" t="str">
        <f>IF(COUNTIF(D26:D27,"NO CUMPLE")&gt;0,"NO CUMPLE CONDICIÓN",IF(COUNTIF(D26:D27,"CUMPLE")=0,"NO APLICA","CUMPLE"))</f>
        <v>NO APLICA</v>
      </c>
      <c r="E25" s="436" t="str">
        <f>CONCATENATE(IF(D26="NO CUMPLE",CONCATENATE(E26," / "),""),IF(D27="NO CUMPLE",CONCATENATE(E27," / "),""))</f>
        <v/>
      </c>
      <c r="F25" s="414" t="s">
        <v>2362</v>
      </c>
      <c r="G25" s="58">
        <f>IF(D25="CUMPLE",1,IF(D25="NO CUMPLE CONDICIÓN",2,3))</f>
        <v>3</v>
      </c>
    </row>
    <row r="26" spans="1:7" s="290" customFormat="1" ht="70.5" customHeight="1">
      <c r="A26" s="304" t="s">
        <v>2242</v>
      </c>
      <c r="B26" s="421" t="s">
        <v>2363</v>
      </c>
      <c r="C26" s="335" t="s">
        <v>2364</v>
      </c>
      <c r="D26" s="386"/>
      <c r="E26" s="439"/>
      <c r="F26" s="414" t="s">
        <v>2362</v>
      </c>
    </row>
    <row r="27" spans="1:7" s="290" customFormat="1" ht="91.5" customHeight="1" thickBot="1">
      <c r="A27" s="304" t="s">
        <v>2242</v>
      </c>
      <c r="B27" s="423" t="s">
        <v>2365</v>
      </c>
      <c r="C27" s="424" t="s">
        <v>2366</v>
      </c>
      <c r="D27" s="388"/>
      <c r="E27" s="440"/>
      <c r="F27" s="414" t="s">
        <v>2362</v>
      </c>
    </row>
    <row r="28" spans="1:7">
      <c r="A28" s="307"/>
      <c r="F28" s="334"/>
    </row>
    <row r="29" spans="1:7" hidden="1">
      <c r="A29" s="307"/>
      <c r="C29" s="77" t="s">
        <v>1646</v>
      </c>
      <c r="D29" s="14">
        <f>COUNTIF(G3:G27,1)</f>
        <v>0</v>
      </c>
      <c r="F29" s="334"/>
    </row>
    <row r="30" spans="1:7" hidden="1">
      <c r="C30" s="77" t="s">
        <v>1647</v>
      </c>
      <c r="D30" s="14">
        <f>COUNTIF(G3:G27,2)</f>
        <v>0</v>
      </c>
      <c r="F30" s="334"/>
    </row>
    <row r="31" spans="1:7" hidden="1">
      <c r="C31" s="77" t="s">
        <v>1648</v>
      </c>
      <c r="D31" s="14">
        <f>COUNTIF(G3:G27,3)</f>
        <v>6</v>
      </c>
      <c r="F31" s="334"/>
    </row>
    <row r="32" spans="1:7">
      <c r="F32" s="334"/>
    </row>
  </sheetData>
  <sheetProtection algorithmName="SHA-512" hashValue="d5dtHZZCHs85NiUU/6V5UxIzoES6bB/BmQjdkC58ZsYKf6hcQ74L6VHXCdNjlugZtgvIw6/QInQMFAP+4VQo9Q==" saltValue="iRPF9HSWgORblU4xf+t+4w==" spinCount="100000" sheet="1" objects="1" scenarios="1"/>
  <mergeCells count="1">
    <mergeCell ref="B1:E1"/>
  </mergeCells>
  <phoneticPr fontId="30" type="noConversion"/>
  <conditionalFormatting sqref="D3">
    <cfRule type="cellIs" dxfId="26" priority="11" operator="equal">
      <formula>"NO CUMPLE CONDICIÓN"</formula>
    </cfRule>
    <cfRule type="cellIs" dxfId="25" priority="12" operator="equal">
      <formula>"No Cumple"</formula>
    </cfRule>
  </conditionalFormatting>
  <conditionalFormatting sqref="D10">
    <cfRule type="cellIs" dxfId="24" priority="9" operator="equal">
      <formula>"NO CUMPLE CONDICIÓN"</formula>
    </cfRule>
    <cfRule type="cellIs" dxfId="23" priority="10" operator="equal">
      <formula>"No Cumple"</formula>
    </cfRule>
  </conditionalFormatting>
  <conditionalFormatting sqref="D12">
    <cfRule type="cellIs" dxfId="22" priority="7" operator="equal">
      <formula>"NO CUMPLE CONDICIÓN"</formula>
    </cfRule>
    <cfRule type="cellIs" dxfId="21" priority="8" operator="equal">
      <formula>"No Cumple"</formula>
    </cfRule>
  </conditionalFormatting>
  <conditionalFormatting sqref="D15">
    <cfRule type="cellIs" dxfId="20" priority="5" operator="equal">
      <formula>"NO CUMPLE CONDICIÓN"</formula>
    </cfRule>
    <cfRule type="cellIs" dxfId="19" priority="6" operator="equal">
      <formula>"No Cumple"</formula>
    </cfRule>
  </conditionalFormatting>
  <conditionalFormatting sqref="D22">
    <cfRule type="cellIs" dxfId="18" priority="3" operator="equal">
      <formula>"NO CUMPLE CONDICIÓN"</formula>
    </cfRule>
    <cfRule type="cellIs" dxfId="17" priority="4" operator="equal">
      <formula>"No Cumple"</formula>
    </cfRule>
  </conditionalFormatting>
  <conditionalFormatting sqref="D25">
    <cfRule type="cellIs" dxfId="16" priority="1" operator="equal">
      <formula>"NO CUMPLE CONDICIÓN"</formula>
    </cfRule>
    <cfRule type="cellIs" dxfId="15" priority="2" operator="equal">
      <formula>"No Cumple"</formula>
    </cfRule>
  </conditionalFormatting>
  <dataValidations count="2">
    <dataValidation type="list" allowBlank="1" showInputMessage="1" showErrorMessage="1" sqref="D5 D7:D8 D13:D14 D20:D21 D24" xr:uid="{4697F101-0140-45D1-A101-768680FEDF78}">
      <formula1>"CUMPLE,NO CUMPLE,NO APLICA"</formula1>
    </dataValidation>
    <dataValidation type="list" allowBlank="1" showInputMessage="1" showErrorMessage="1" sqref="D4 D6 D9 D11 D16:D19 D23 D26:D27" xr:uid="{570387D7-4332-4E9F-B94B-94FA636B02AE}">
      <formula1>"CUMPLE,NO CUMPLE"</formula1>
    </dataValidation>
  </dataValidations>
  <hyperlinks>
    <hyperlink ref="A1" location="PORTADA!A1" display="Portada" xr:uid="{2A3D2716-9386-4980-B869-B520B6DC13F5}"/>
  </hyperlinks>
  <printOptions horizontalCentered="1"/>
  <pageMargins left="0.51181102362204722" right="0.51181102362204722" top="1.1811023622047245" bottom="0.74803149606299213" header="0.19685039370078741" footer="0.31496062992125984"/>
  <pageSetup scale="64"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ACDA-D73D-437C-9C40-1BCB447325FF}">
  <sheetPr>
    <tabColor rgb="FFFFFF00"/>
    <pageSetUpPr fitToPage="1"/>
  </sheetPr>
  <dimension ref="A1:J53"/>
  <sheetViews>
    <sheetView zoomScale="90" zoomScaleNormal="90" zoomScaleSheetLayoutView="100" workbookViewId="0">
      <selection activeCell="E10" sqref="E10"/>
    </sheetView>
  </sheetViews>
  <sheetFormatPr baseColWidth="10" defaultColWidth="11.42578125" defaultRowHeight="14.25"/>
  <cols>
    <col min="1" max="1" width="15.42578125" style="170" customWidth="1"/>
    <col min="2" max="4" width="17.42578125" style="170" customWidth="1"/>
    <col min="5" max="5" width="16" style="170" customWidth="1"/>
    <col min="6" max="6" width="21.42578125" style="170" customWidth="1"/>
    <col min="7" max="7" width="20.42578125" style="170" customWidth="1"/>
    <col min="8" max="8" width="20.28515625" style="170" customWidth="1"/>
    <col min="9" max="9" width="38.85546875" style="170" customWidth="1"/>
    <col min="10" max="16384" width="11.42578125" style="170"/>
  </cols>
  <sheetData>
    <row r="1" spans="1:10" ht="21.6" customHeight="1" thickBot="1">
      <c r="A1" s="527" t="s">
        <v>2397</v>
      </c>
      <c r="B1" s="528"/>
      <c r="C1" s="528"/>
      <c r="D1" s="528"/>
      <c r="E1" s="528"/>
      <c r="F1" s="528"/>
      <c r="G1" s="528"/>
      <c r="H1" s="528"/>
      <c r="I1" s="529"/>
      <c r="J1" s="340" t="s">
        <v>1697</v>
      </c>
    </row>
    <row r="2" spans="1:10" ht="18" customHeight="1">
      <c r="B2" s="171"/>
      <c r="C2" s="172"/>
      <c r="D2" s="172"/>
      <c r="E2" s="172"/>
      <c r="F2" s="172"/>
      <c r="G2" s="172"/>
      <c r="H2" s="172"/>
      <c r="I2" s="172"/>
      <c r="J2" s="173" t="s">
        <v>1835</v>
      </c>
    </row>
    <row r="3" spans="1:10" ht="51.95" customHeight="1">
      <c r="A3" s="174" t="s">
        <v>2398</v>
      </c>
      <c r="B3" s="175" t="s">
        <v>2399</v>
      </c>
      <c r="C3" s="175" t="s">
        <v>2400</v>
      </c>
      <c r="D3" s="175" t="s">
        <v>2401</v>
      </c>
      <c r="E3" s="175" t="s">
        <v>2402</v>
      </c>
      <c r="F3" s="175" t="s">
        <v>2403</v>
      </c>
      <c r="G3" s="175" t="s">
        <v>2404</v>
      </c>
      <c r="H3" s="175" t="s">
        <v>2405</v>
      </c>
      <c r="I3" s="176" t="s">
        <v>2406</v>
      </c>
    </row>
    <row r="4" spans="1:10">
      <c r="A4" s="119"/>
      <c r="B4" s="99"/>
      <c r="C4" s="99"/>
      <c r="D4" s="115"/>
      <c r="E4" s="98"/>
      <c r="F4" s="118" t="str">
        <f>IFERROR(ROUNDDOWN((Tabla1119[[#This Row],[Área (m²)]]/Tabla1119[[#This Row],[Índice  (m²/niña, niño)]]),0)," ")</f>
        <v xml:space="preserve"> </v>
      </c>
      <c r="G4" s="98"/>
      <c r="H4" s="89" t="str">
        <f>IF(OR(ISBLANK(Tabla1119[[#This Row],[Capacidad máxima 
(Área / Índice)
]]),ISBLANK(Tabla1119[[#This Row],[No. niñas y niños (Cupos ubicados)]])),"No aplica",IF(Tabla1119[[#This Row],[No. niñas y niños (Cupos ubicados)]]&lt;=Tabla1119[[#This Row],[Capacidad máxima 
(Área / Índice)
]],"Cumple","No cumple"))</f>
        <v>No aplica</v>
      </c>
      <c r="I4" s="114"/>
    </row>
    <row r="5" spans="1:10">
      <c r="A5" s="119"/>
      <c r="B5" s="99"/>
      <c r="C5" s="99"/>
      <c r="D5" s="115"/>
      <c r="E5" s="98"/>
      <c r="F5" s="118" t="str">
        <f>IFERROR(ROUNDDOWN((Tabla1119[[#This Row],[Área (m²)]]/Tabla1119[[#This Row],[Índice  (m²/niña, niño)]]),0)," ")</f>
        <v xml:space="preserve"> </v>
      </c>
      <c r="G5" s="98"/>
      <c r="H5" s="89" t="str">
        <f>IF(OR(ISBLANK(Tabla1119[[#This Row],[Capacidad máxima 
(Área / Índice)
]]),ISBLANK(Tabla1119[[#This Row],[No. niñas y niños (Cupos ubicados)]])),"No aplica",IF(Tabla1119[[#This Row],[No. niñas y niños (Cupos ubicados)]]&lt;=Tabla1119[[#This Row],[Capacidad máxima 
(Área / Índice)
]],"Cumple","No cumple"))</f>
        <v>No aplica</v>
      </c>
      <c r="I5" s="114"/>
    </row>
    <row r="6" spans="1:10">
      <c r="A6" s="119"/>
      <c r="B6" s="99"/>
      <c r="C6" s="99"/>
      <c r="D6" s="115"/>
      <c r="E6" s="98"/>
      <c r="F6" s="118" t="str">
        <f>IFERROR(ROUNDDOWN((Tabla1119[[#This Row],[Área (m²)]]/Tabla1119[[#This Row],[Índice  (m²/niña, niño)]]),0)," ")</f>
        <v xml:space="preserve"> </v>
      </c>
      <c r="G6" s="98"/>
      <c r="H6" s="89" t="str">
        <f>IF(OR(ISBLANK(Tabla1119[[#This Row],[Capacidad máxima 
(Área / Índice)
]]),ISBLANK(Tabla1119[[#This Row],[No. niñas y niños (Cupos ubicados)]])),"No aplica",IF(Tabla1119[[#This Row],[No. niñas y niños (Cupos ubicados)]]&lt;=Tabla1119[[#This Row],[Capacidad máxima 
(Área / Índice)
]],"Cumple","No cumple"))</f>
        <v>No aplica</v>
      </c>
      <c r="I6" s="114"/>
    </row>
    <row r="7" spans="1:10">
      <c r="A7" s="119"/>
      <c r="B7" s="99"/>
      <c r="C7" s="99"/>
      <c r="D7" s="115"/>
      <c r="E7" s="98"/>
      <c r="F7" s="118" t="str">
        <f>IFERROR(ROUNDDOWN((Tabla1119[[#This Row],[Área (m²)]]/Tabla1119[[#This Row],[Índice  (m²/niña, niño)]]),0)," ")</f>
        <v xml:space="preserve"> </v>
      </c>
      <c r="G7" s="98"/>
      <c r="H7" s="89" t="str">
        <f>IF(OR(ISBLANK(Tabla1119[[#This Row],[Capacidad máxima 
(Área / Índice)
]]),ISBLANK(Tabla1119[[#This Row],[No. niñas y niños (Cupos ubicados)]])),"No aplica",IF(Tabla1119[[#This Row],[No. niñas y niños (Cupos ubicados)]]&lt;=Tabla1119[[#This Row],[Capacidad máxima 
(Área / Índice)
]],"Cumple","No cumple"))</f>
        <v>No aplica</v>
      </c>
      <c r="I7" s="114"/>
    </row>
    <row r="8" spans="1:10">
      <c r="A8" s="119"/>
      <c r="B8" s="99"/>
      <c r="C8" s="99"/>
      <c r="D8" s="115"/>
      <c r="E8" s="98"/>
      <c r="F8" s="118" t="str">
        <f>IFERROR(ROUNDDOWN((Tabla1119[[#This Row],[Área (m²)]]/Tabla1119[[#This Row],[Índice  (m²/niña, niño)]]),0)," ")</f>
        <v xml:space="preserve"> </v>
      </c>
      <c r="G8" s="98"/>
      <c r="H8" s="89" t="str">
        <f>IF(OR(ISBLANK(Tabla1119[[#This Row],[Capacidad máxima 
(Área / Índice)
]]),ISBLANK(Tabla1119[[#This Row],[No. niñas y niños (Cupos ubicados)]])),"No aplica",IF(Tabla1119[[#This Row],[No. niñas y niños (Cupos ubicados)]]&lt;=Tabla1119[[#This Row],[Capacidad máxima 
(Área / Índice)
]],"Cumple","No cumple"))</f>
        <v>No aplica</v>
      </c>
      <c r="I8" s="114"/>
    </row>
    <row r="9" spans="1:10">
      <c r="A9" s="119"/>
      <c r="B9" s="99"/>
      <c r="C9" s="99"/>
      <c r="D9" s="115"/>
      <c r="E9" s="98"/>
      <c r="F9" s="118" t="str">
        <f>IFERROR(ROUNDDOWN((Tabla1119[[#This Row],[Área (m²)]]/Tabla1119[[#This Row],[Índice  (m²/niña, niño)]]),0)," ")</f>
        <v xml:space="preserve"> </v>
      </c>
      <c r="G9" s="98"/>
      <c r="H9" s="89" t="str">
        <f>IF(OR(ISBLANK(Tabla1119[[#This Row],[Capacidad máxima 
(Área / Índice)
]]),ISBLANK(Tabla1119[[#This Row],[No. niñas y niños (Cupos ubicados)]])),"No aplica",IF(Tabla1119[[#This Row],[No. niñas y niños (Cupos ubicados)]]&lt;=Tabla1119[[#This Row],[Capacidad máxima 
(Área / Índice)
]],"Cumple","No cumple"))</f>
        <v>No aplica</v>
      </c>
      <c r="I9" s="114"/>
    </row>
    <row r="10" spans="1:10">
      <c r="A10" s="119"/>
      <c r="B10" s="99"/>
      <c r="C10" s="99"/>
      <c r="D10" s="115"/>
      <c r="E10" s="98"/>
      <c r="F10" s="118" t="str">
        <f>IFERROR(ROUNDDOWN((Tabla1119[[#This Row],[Área (m²)]]/Tabla1119[[#This Row],[Índice  (m²/niña, niño)]]),0)," ")</f>
        <v xml:space="preserve"> </v>
      </c>
      <c r="G10" s="98"/>
      <c r="H10" s="89" t="str">
        <f>IF(OR(ISBLANK(Tabla1119[[#This Row],[Capacidad máxima 
(Área / Índice)
]]),ISBLANK(Tabla1119[[#This Row],[No. niñas y niños (Cupos ubicados)]])),"No aplica",IF(Tabla1119[[#This Row],[No. niñas y niños (Cupos ubicados)]]&lt;=Tabla1119[[#This Row],[Capacidad máxima 
(Área / Índice)
]],"Cumple","No cumple"))</f>
        <v>No aplica</v>
      </c>
      <c r="I10" s="114"/>
    </row>
    <row r="11" spans="1:10">
      <c r="A11" s="119"/>
      <c r="B11" s="99"/>
      <c r="C11" s="99"/>
      <c r="D11" s="115"/>
      <c r="E11" s="98"/>
      <c r="F11" s="118" t="str">
        <f>IFERROR(ROUNDDOWN((Tabla1119[[#This Row],[Área (m²)]]/Tabla1119[[#This Row],[Índice  (m²/niña, niño)]]),0)," ")</f>
        <v xml:space="preserve"> </v>
      </c>
      <c r="G11" s="98"/>
      <c r="H11" s="89" t="str">
        <f>IF(OR(ISBLANK(Tabla1119[[#This Row],[Capacidad máxima 
(Área / Índice)
]]),ISBLANK(Tabla1119[[#This Row],[No. niñas y niños (Cupos ubicados)]])),"No aplica",IF(Tabla1119[[#This Row],[No. niñas y niños (Cupos ubicados)]]&lt;=Tabla1119[[#This Row],[Capacidad máxima 
(Área / Índice)
]],"Cumple","No cumple"))</f>
        <v>No aplica</v>
      </c>
      <c r="I11" s="114"/>
    </row>
    <row r="12" spans="1:10">
      <c r="A12" s="119"/>
      <c r="B12" s="99"/>
      <c r="C12" s="99"/>
      <c r="D12" s="115"/>
      <c r="E12" s="98"/>
      <c r="F12" s="118" t="str">
        <f>IFERROR(ROUNDDOWN((Tabla1119[[#This Row],[Área (m²)]]/Tabla1119[[#This Row],[Índice  (m²/niña, niño)]]),0)," ")</f>
        <v xml:space="preserve"> </v>
      </c>
      <c r="G12" s="98"/>
      <c r="H12" s="89" t="str">
        <f>IF(OR(ISBLANK(Tabla1119[[#This Row],[Capacidad máxima 
(Área / Índice)
]]),ISBLANK(Tabla1119[[#This Row],[No. niñas y niños (Cupos ubicados)]])),"No aplica",IF(Tabla1119[[#This Row],[No. niñas y niños (Cupos ubicados)]]&lt;=Tabla1119[[#This Row],[Capacidad máxima 
(Área / Índice)
]],"Cumple","No cumple"))</f>
        <v>No aplica</v>
      </c>
      <c r="I12" s="114"/>
    </row>
    <row r="13" spans="1:10">
      <c r="A13" s="119"/>
      <c r="B13" s="99"/>
      <c r="C13" s="99"/>
      <c r="D13" s="115"/>
      <c r="E13" s="98"/>
      <c r="F13" s="118" t="str">
        <f>IFERROR(ROUNDDOWN((Tabla1119[[#This Row],[Área (m²)]]/Tabla1119[[#This Row],[Índice  (m²/niña, niño)]]),0)," ")</f>
        <v xml:space="preserve"> </v>
      </c>
      <c r="G13" s="98"/>
      <c r="H13" s="89" t="str">
        <f>IF(OR(ISBLANK(Tabla1119[[#This Row],[Capacidad máxima 
(Área / Índice)
]]),ISBLANK(Tabla1119[[#This Row],[No. niñas y niños (Cupos ubicados)]])),"No aplica",IF(Tabla1119[[#This Row],[No. niñas y niños (Cupos ubicados)]]&lt;=Tabla1119[[#This Row],[Capacidad máxima 
(Área / Índice)
]],"Cumple","No cumple"))</f>
        <v>No aplica</v>
      </c>
      <c r="I13" s="114"/>
    </row>
    <row r="14" spans="1:10">
      <c r="A14" s="119"/>
      <c r="B14" s="99"/>
      <c r="C14" s="99"/>
      <c r="D14" s="115"/>
      <c r="E14" s="98"/>
      <c r="F14" s="118" t="str">
        <f>IFERROR(ROUNDDOWN((Tabla1119[[#This Row],[Área (m²)]]/Tabla1119[[#This Row],[Índice  (m²/niña, niño)]]),0)," ")</f>
        <v xml:space="preserve"> </v>
      </c>
      <c r="G14" s="98"/>
      <c r="H14" s="89" t="str">
        <f>IF(OR(ISBLANK(Tabla1119[[#This Row],[Capacidad máxima 
(Área / Índice)
]]),ISBLANK(Tabla1119[[#This Row],[No. niñas y niños (Cupos ubicados)]])),"No aplica",IF(Tabla1119[[#This Row],[No. niñas y niños (Cupos ubicados)]]&lt;=Tabla1119[[#This Row],[Capacidad máxima 
(Área / Índice)
]],"Cumple","No cumple"))</f>
        <v>No aplica</v>
      </c>
      <c r="I14" s="114"/>
    </row>
    <row r="15" spans="1:10">
      <c r="A15" s="119"/>
      <c r="B15" s="99"/>
      <c r="C15" s="99"/>
      <c r="D15" s="115"/>
      <c r="E15" s="98"/>
      <c r="F15" s="118" t="str">
        <f>IFERROR(ROUNDDOWN((Tabla1119[[#This Row],[Área (m²)]]/Tabla1119[[#This Row],[Índice  (m²/niña, niño)]]),0)," ")</f>
        <v xml:space="preserve"> </v>
      </c>
      <c r="G15" s="98"/>
      <c r="H15" s="89" t="str">
        <f>IF(OR(ISBLANK(Tabla1119[[#This Row],[Capacidad máxima 
(Área / Índice)
]]),ISBLANK(Tabla1119[[#This Row],[No. niñas y niños (Cupos ubicados)]])),"No aplica",IF(Tabla1119[[#This Row],[No. niñas y niños (Cupos ubicados)]]&lt;=Tabla1119[[#This Row],[Capacidad máxima 
(Área / Índice)
]],"Cumple","No cumple"))</f>
        <v>No aplica</v>
      </c>
      <c r="I15" s="114"/>
    </row>
    <row r="16" spans="1:10">
      <c r="A16" s="119"/>
      <c r="B16" s="99"/>
      <c r="C16" s="99"/>
      <c r="D16" s="115"/>
      <c r="E16" s="98"/>
      <c r="F16" s="118" t="str">
        <f>IFERROR(ROUNDDOWN((Tabla1119[[#This Row],[Área (m²)]]/Tabla1119[[#This Row],[Índice  (m²/niña, niño)]]),0)," ")</f>
        <v xml:space="preserve"> </v>
      </c>
      <c r="G16" s="98"/>
      <c r="H16" s="89" t="str">
        <f>IF(OR(ISBLANK(Tabla1119[[#This Row],[Capacidad máxima 
(Área / Índice)
]]),ISBLANK(Tabla1119[[#This Row],[No. niñas y niños (Cupos ubicados)]])),"No aplica",IF(Tabla1119[[#This Row],[No. niñas y niños (Cupos ubicados)]]&lt;=Tabla1119[[#This Row],[Capacidad máxima 
(Área / Índice)
]],"Cumple","No cumple"))</f>
        <v>No aplica</v>
      </c>
      <c r="I16" s="114"/>
    </row>
    <row r="17" spans="1:9">
      <c r="A17" s="119"/>
      <c r="B17" s="99"/>
      <c r="C17" s="99"/>
      <c r="D17" s="115"/>
      <c r="E17" s="98"/>
      <c r="F17" s="118" t="str">
        <f>IFERROR(ROUNDDOWN((Tabla1119[[#This Row],[Área (m²)]]/Tabla1119[[#This Row],[Índice  (m²/niña, niño)]]),0)," ")</f>
        <v xml:space="preserve"> </v>
      </c>
      <c r="G17" s="98"/>
      <c r="H17" s="89" t="str">
        <f>IF(OR(ISBLANK(Tabla1119[[#This Row],[Capacidad máxima 
(Área / Índice)
]]),ISBLANK(Tabla1119[[#This Row],[No. niñas y niños (Cupos ubicados)]])),"No aplica",IF(Tabla1119[[#This Row],[No. niñas y niños (Cupos ubicados)]]&lt;=Tabla1119[[#This Row],[Capacidad máxima 
(Área / Índice)
]],"Cumple","No cumple"))</f>
        <v>No aplica</v>
      </c>
      <c r="I17" s="114"/>
    </row>
    <row r="18" spans="1:9">
      <c r="A18" s="119"/>
      <c r="B18" s="99"/>
      <c r="C18" s="99"/>
      <c r="D18" s="99"/>
      <c r="E18" s="98"/>
      <c r="F18" s="118" t="str">
        <f>IFERROR(ROUNDDOWN((Tabla1119[[#This Row],[Área (m²)]]/Tabla1119[[#This Row],[Índice  (m²/niña, niño)]]),0)," ")</f>
        <v xml:space="preserve"> </v>
      </c>
      <c r="G18" s="98"/>
      <c r="H18" s="89" t="str">
        <f>IF(OR(ISBLANK(Tabla1119[[#This Row],[Capacidad máxima 
(Área / Índice)
]]),ISBLANK(Tabla1119[[#This Row],[No. niñas y niños (Cupos ubicados)]])),"No aplica",IF(Tabla1119[[#This Row],[No. niñas y niños (Cupos ubicados)]]&lt;=Tabla1119[[#This Row],[Capacidad máxima 
(Área / Índice)
]],"Cumple","No cumple"))</f>
        <v>No aplica</v>
      </c>
      <c r="I18" s="114"/>
    </row>
    <row r="19" spans="1:9">
      <c r="A19" s="119"/>
      <c r="B19" s="99"/>
      <c r="C19" s="99"/>
      <c r="D19" s="99"/>
      <c r="E19" s="98"/>
      <c r="F19" s="118" t="str">
        <f>IFERROR(ROUNDDOWN((Tabla1119[[#This Row],[Área (m²)]]/Tabla1119[[#This Row],[Índice  (m²/niña, niño)]]),0)," ")</f>
        <v xml:space="preserve"> </v>
      </c>
      <c r="G19" s="98"/>
      <c r="H19" s="89" t="str">
        <f>IF(OR(ISBLANK(Tabla1119[[#This Row],[Capacidad máxima 
(Área / Índice)
]]),ISBLANK(Tabla1119[[#This Row],[No. niñas y niños (Cupos ubicados)]])),"No aplica",IF(Tabla1119[[#This Row],[No. niñas y niños (Cupos ubicados)]]&lt;=Tabla1119[[#This Row],[Capacidad máxima 
(Área / Índice)
]],"Cumple","No cumple"))</f>
        <v>No aplica</v>
      </c>
      <c r="I19" s="114"/>
    </row>
    <row r="20" spans="1:9">
      <c r="A20" s="119"/>
      <c r="B20" s="99"/>
      <c r="C20" s="99"/>
      <c r="D20" s="99"/>
      <c r="E20" s="98"/>
      <c r="F20" s="118" t="str">
        <f>IFERROR(ROUNDDOWN((Tabla1119[[#This Row],[Área (m²)]]/Tabla1119[[#This Row],[Índice  (m²/niña, niño)]]),0)," ")</f>
        <v xml:space="preserve"> </v>
      </c>
      <c r="G20" s="98"/>
      <c r="H20" s="89" t="str">
        <f>IF(OR(ISBLANK(Tabla1119[[#This Row],[Capacidad máxima 
(Área / Índice)
]]),ISBLANK(Tabla1119[[#This Row],[No. niñas y niños (Cupos ubicados)]])),"No aplica",IF(Tabla1119[[#This Row],[No. niñas y niños (Cupos ubicados)]]&lt;=Tabla1119[[#This Row],[Capacidad máxima 
(Área / Índice)
]],"Cumple","No cumple"))</f>
        <v>No aplica</v>
      </c>
      <c r="I20" s="114"/>
    </row>
    <row r="21" spans="1:9">
      <c r="A21" s="119"/>
      <c r="B21" s="99"/>
      <c r="C21" s="99"/>
      <c r="D21" s="99"/>
      <c r="E21" s="98"/>
      <c r="F21" s="118" t="str">
        <f>IFERROR(ROUNDDOWN((Tabla1119[[#This Row],[Área (m²)]]/Tabla1119[[#This Row],[Índice  (m²/niña, niño)]]),0)," ")</f>
        <v xml:space="preserve"> </v>
      </c>
      <c r="G21" s="98"/>
      <c r="H21" s="89" t="str">
        <f>IF(OR(ISBLANK(Tabla1119[[#This Row],[Capacidad máxima 
(Área / Índice)
]]),ISBLANK(Tabla1119[[#This Row],[No. niñas y niños (Cupos ubicados)]])),"No aplica",IF(Tabla1119[[#This Row],[No. niñas y niños (Cupos ubicados)]]&lt;=Tabla1119[[#This Row],[Capacidad máxima 
(Área / Índice)
]],"Cumple","No cumple"))</f>
        <v>No aplica</v>
      </c>
      <c r="I21" s="114"/>
    </row>
    <row r="22" spans="1:9">
      <c r="A22" s="119"/>
      <c r="B22" s="99"/>
      <c r="C22" s="99"/>
      <c r="D22" s="99"/>
      <c r="E22" s="98"/>
      <c r="F22" s="118" t="str">
        <f>IFERROR(ROUNDDOWN((Tabla1119[[#This Row],[Área (m²)]]/Tabla1119[[#This Row],[Índice  (m²/niña, niño)]]),0)," ")</f>
        <v xml:space="preserve"> </v>
      </c>
      <c r="G22" s="98"/>
      <c r="H22" s="89" t="str">
        <f>IF(OR(ISBLANK(Tabla1119[[#This Row],[Capacidad máxima 
(Área / Índice)
]]),ISBLANK(Tabla1119[[#This Row],[No. niñas y niños (Cupos ubicados)]])),"No aplica",IF(Tabla1119[[#This Row],[No. niñas y niños (Cupos ubicados)]]&lt;=Tabla1119[[#This Row],[Capacidad máxima 
(Área / Índice)
]],"Cumple","No cumple"))</f>
        <v>No aplica</v>
      </c>
      <c r="I22" s="114"/>
    </row>
    <row r="23" spans="1:9">
      <c r="A23" s="119"/>
      <c r="B23" s="99"/>
      <c r="C23" s="99"/>
      <c r="D23" s="99"/>
      <c r="E23" s="98"/>
      <c r="F23" s="118" t="str">
        <f>IFERROR(ROUNDDOWN((Tabla1119[[#This Row],[Área (m²)]]/Tabla1119[[#This Row],[Índice  (m²/niña, niño)]]),0)," ")</f>
        <v xml:space="preserve"> </v>
      </c>
      <c r="G23" s="98"/>
      <c r="H23" s="89" t="str">
        <f>IF(OR(ISBLANK(Tabla1119[[#This Row],[Capacidad máxima 
(Área / Índice)
]]),ISBLANK(Tabla1119[[#This Row],[No. niñas y niños (Cupos ubicados)]])),"No aplica",IF(Tabla1119[[#This Row],[No. niñas y niños (Cupos ubicados)]]&lt;=Tabla1119[[#This Row],[Capacidad máxima 
(Área / Índice)
]],"Cumple","No cumple"))</f>
        <v>No aplica</v>
      </c>
      <c r="I23" s="114"/>
    </row>
    <row r="24" spans="1:9">
      <c r="A24" s="119"/>
      <c r="B24" s="99"/>
      <c r="C24" s="99"/>
      <c r="D24" s="99"/>
      <c r="E24" s="98"/>
      <c r="F24" s="118" t="str">
        <f>IFERROR(ROUNDDOWN((Tabla1119[[#This Row],[Área (m²)]]/Tabla1119[[#This Row],[Índice  (m²/niña, niño)]]),0)," ")</f>
        <v xml:space="preserve"> </v>
      </c>
      <c r="G24" s="98"/>
      <c r="H24" s="89" t="str">
        <f>IF(OR(ISBLANK(Tabla1119[[#This Row],[Capacidad máxima 
(Área / Índice)
]]),ISBLANK(Tabla1119[[#This Row],[No. niñas y niños (Cupos ubicados)]])),"No aplica",IF(Tabla1119[[#This Row],[No. niñas y niños (Cupos ubicados)]]&lt;=Tabla1119[[#This Row],[Capacidad máxima 
(Área / Índice)
]],"Cumple","No cumple"))</f>
        <v>No aplica</v>
      </c>
      <c r="I24" s="114"/>
    </row>
    <row r="25" spans="1:9">
      <c r="A25" s="119"/>
      <c r="B25" s="99"/>
      <c r="C25" s="99"/>
      <c r="D25" s="99"/>
      <c r="E25" s="98"/>
      <c r="F25" s="118" t="str">
        <f>IFERROR(ROUNDDOWN((Tabla1119[[#This Row],[Área (m²)]]/Tabla1119[[#This Row],[Índice  (m²/niña, niño)]]),0)," ")</f>
        <v xml:space="preserve"> </v>
      </c>
      <c r="G25" s="98"/>
      <c r="H25" s="89" t="str">
        <f>IF(OR(ISBLANK(Tabla1119[[#This Row],[Capacidad máxima 
(Área / Índice)
]]),ISBLANK(Tabla1119[[#This Row],[No. niñas y niños (Cupos ubicados)]])),"No aplica",IF(Tabla1119[[#This Row],[No. niñas y niños (Cupos ubicados)]]&lt;=Tabla1119[[#This Row],[Capacidad máxima 
(Área / Índice)
]],"Cumple","No cumple"))</f>
        <v>No aplica</v>
      </c>
      <c r="I25" s="114"/>
    </row>
    <row r="26" spans="1:9">
      <c r="A26" s="119"/>
      <c r="B26" s="99"/>
      <c r="C26" s="99"/>
      <c r="D26" s="99"/>
      <c r="E26" s="98"/>
      <c r="F26" s="118" t="str">
        <f>IFERROR(ROUNDDOWN((Tabla1119[[#This Row],[Área (m²)]]/Tabla1119[[#This Row],[Índice  (m²/niña, niño)]]),0)," ")</f>
        <v xml:space="preserve"> </v>
      </c>
      <c r="G26" s="98"/>
      <c r="H26" s="89" t="str">
        <f>IF(OR(ISBLANK(Tabla1119[[#This Row],[Capacidad máxima 
(Área / Índice)
]]),ISBLANK(Tabla1119[[#This Row],[No. niñas y niños (Cupos ubicados)]])),"No aplica",IF(Tabla1119[[#This Row],[No. niñas y niños (Cupos ubicados)]]&lt;=Tabla1119[[#This Row],[Capacidad máxima 
(Área / Índice)
]],"Cumple","No cumple"))</f>
        <v>No aplica</v>
      </c>
      <c r="I26" s="114"/>
    </row>
    <row r="27" spans="1:9">
      <c r="A27" s="119"/>
      <c r="B27" s="99"/>
      <c r="C27" s="99"/>
      <c r="D27" s="99"/>
      <c r="E27" s="98"/>
      <c r="F27" s="118" t="str">
        <f>IFERROR(ROUNDDOWN((Tabla1119[[#This Row],[Área (m²)]]/Tabla1119[[#This Row],[Índice  (m²/niña, niño)]]),0)," ")</f>
        <v xml:space="preserve"> </v>
      </c>
      <c r="G27" s="98"/>
      <c r="H27" s="89" t="str">
        <f>IF(OR(ISBLANK(Tabla1119[[#This Row],[Capacidad máxima 
(Área / Índice)
]]),ISBLANK(Tabla1119[[#This Row],[No. niñas y niños (Cupos ubicados)]])),"No aplica",IF(Tabla1119[[#This Row],[No. niñas y niños (Cupos ubicados)]]&lt;=Tabla1119[[#This Row],[Capacidad máxima 
(Área / Índice)
]],"Cumple","No cumple"))</f>
        <v>No aplica</v>
      </c>
      <c r="I27" s="114"/>
    </row>
    <row r="28" spans="1:9">
      <c r="A28" s="119"/>
      <c r="B28" s="113"/>
      <c r="C28" s="113"/>
      <c r="D28" s="113"/>
      <c r="E28" s="98"/>
      <c r="F28" s="118" t="str">
        <f>IFERROR(ROUNDDOWN((Tabla1119[[#This Row],[Área (m²)]]/Tabla1119[[#This Row],[Índice  (m²/niña, niño)]]),0)," ")</f>
        <v xml:space="preserve"> </v>
      </c>
      <c r="G28" s="117"/>
      <c r="H28" s="116" t="str">
        <f>IF(OR(ISBLANK(Tabla1119[[#This Row],[Capacidad máxima 
(Área / Índice)
]]),ISBLANK(Tabla1119[[#This Row],[No. niñas y niños (Cupos ubicados)]])),"No aplica",IF(Tabla1119[[#This Row],[No. niñas y niños (Cupos ubicados)]]&lt;=Tabla1119[[#This Row],[Capacidad máxima 
(Área / Índice)
]],"Cumple","No cumple"))</f>
        <v>No aplica</v>
      </c>
      <c r="I28" s="112"/>
    </row>
    <row r="29" spans="1:9">
      <c r="A29" s="119"/>
      <c r="B29" s="113"/>
      <c r="C29" s="113"/>
      <c r="D29" s="113"/>
      <c r="E29" s="98"/>
      <c r="F29" s="118" t="str">
        <f>IFERROR(ROUNDDOWN((Tabla1119[[#This Row],[Área (m²)]]/Tabla1119[[#This Row],[Índice  (m²/niña, niño)]]),0)," ")</f>
        <v xml:space="preserve"> </v>
      </c>
      <c r="G29" s="117"/>
      <c r="H29" s="116" t="str">
        <f>IF(OR(ISBLANK(Tabla1119[[#This Row],[Capacidad máxima 
(Área / Índice)
]]),ISBLANK(Tabla1119[[#This Row],[No. niñas y niños (Cupos ubicados)]])),"No aplica",IF(Tabla1119[[#This Row],[No. niñas y niños (Cupos ubicados)]]&lt;=Tabla1119[[#This Row],[Capacidad máxima 
(Área / Índice)
]],"Cumple","No cumple"))</f>
        <v>No aplica</v>
      </c>
      <c r="I29" s="112"/>
    </row>
    <row r="30" spans="1:9">
      <c r="A30" s="119"/>
      <c r="B30" s="113"/>
      <c r="C30" s="113"/>
      <c r="D30" s="113"/>
      <c r="E30" s="98"/>
      <c r="F30" s="118" t="str">
        <f>IFERROR(ROUNDDOWN((Tabla1119[[#This Row],[Área (m²)]]/Tabla1119[[#This Row],[Índice  (m²/niña, niño)]]),0)," ")</f>
        <v xml:space="preserve"> </v>
      </c>
      <c r="G30" s="117"/>
      <c r="H30" s="116" t="str">
        <f>IF(OR(ISBLANK(Tabla1119[[#This Row],[Capacidad máxima 
(Área / Índice)
]]),ISBLANK(Tabla1119[[#This Row],[No. niñas y niños (Cupos ubicados)]])),"No aplica",IF(Tabla1119[[#This Row],[No. niñas y niños (Cupos ubicados)]]&lt;=Tabla1119[[#This Row],[Capacidad máxima 
(Área / Índice)
]],"Cumple","No cumple"))</f>
        <v>No aplica</v>
      </c>
      <c r="I30" s="112"/>
    </row>
    <row r="31" spans="1:9">
      <c r="A31" s="119"/>
      <c r="B31" s="113"/>
      <c r="C31" s="113"/>
      <c r="D31" s="113"/>
      <c r="E31" s="98"/>
      <c r="F31" s="118" t="str">
        <f>IFERROR(ROUNDDOWN((Tabla1119[[#This Row],[Área (m²)]]/Tabla1119[[#This Row],[Índice  (m²/niña, niño)]]),0)," ")</f>
        <v xml:space="preserve"> </v>
      </c>
      <c r="G31" s="117"/>
      <c r="H31" s="116" t="str">
        <f>IF(OR(ISBLANK(Tabla1119[[#This Row],[Capacidad máxima 
(Área / Índice)
]]),ISBLANK(Tabla1119[[#This Row],[No. niñas y niños (Cupos ubicados)]])),"No aplica",IF(Tabla1119[[#This Row],[No. niñas y niños (Cupos ubicados)]]&lt;=Tabla1119[[#This Row],[Capacidad máxima 
(Área / Índice)
]],"Cumple","No cumple"))</f>
        <v>No aplica</v>
      </c>
      <c r="I31" s="112"/>
    </row>
    <row r="32" spans="1:9">
      <c r="A32" s="119"/>
      <c r="B32" s="113"/>
      <c r="C32" s="113"/>
      <c r="D32" s="113"/>
      <c r="E32" s="98"/>
      <c r="F32" s="118" t="str">
        <f>IFERROR(ROUNDDOWN((Tabla1119[[#This Row],[Área (m²)]]/Tabla1119[[#This Row],[Índice  (m²/niña, niño)]]),0)," ")</f>
        <v xml:space="preserve"> </v>
      </c>
      <c r="G32" s="117"/>
      <c r="H32" s="116" t="str">
        <f>IF(OR(ISBLANK(Tabla1119[[#This Row],[Capacidad máxima 
(Área / Índice)
]]),ISBLANK(Tabla1119[[#This Row],[No. niñas y niños (Cupos ubicados)]])),"No aplica",IF(Tabla1119[[#This Row],[No. niñas y niños (Cupos ubicados)]]&lt;=Tabla1119[[#This Row],[Capacidad máxima 
(Área / Índice)
]],"Cumple","No cumple"))</f>
        <v>No aplica</v>
      </c>
      <c r="I32" s="112"/>
    </row>
    <row r="33" spans="1:9">
      <c r="A33" s="119"/>
      <c r="B33" s="99"/>
      <c r="C33" s="99"/>
      <c r="D33" s="99"/>
      <c r="E33" s="98"/>
      <c r="F33" s="118" t="str">
        <f>IFERROR(ROUNDDOWN((Tabla1119[[#This Row],[Área (m²)]]/Tabla1119[[#This Row],[Índice  (m²/niña, niño)]]),0)," ")</f>
        <v xml:space="preserve"> </v>
      </c>
      <c r="G33" s="98"/>
      <c r="H33" s="89" t="str">
        <f>IF(OR(ISBLANK(Tabla1119[[#This Row],[Capacidad máxima 
(Área / Índice)
]]),ISBLANK(Tabla1119[[#This Row],[No. niñas y niños (Cupos ubicados)]])),"No aplica",IF(Tabla1119[[#This Row],[No. niñas y niños (Cupos ubicados)]]&lt;=Tabla1119[[#This Row],[Capacidad máxima 
(Área / Índice)
]],"Cumple","No cumple"))</f>
        <v>No aplica</v>
      </c>
      <c r="I33" s="114"/>
    </row>
    <row r="36" spans="1:9" ht="15" thickBot="1"/>
    <row r="37" spans="1:9" ht="20.100000000000001" customHeight="1" thickBot="1">
      <c r="A37" s="527" t="s">
        <v>2590</v>
      </c>
      <c r="B37" s="528"/>
      <c r="C37" s="528"/>
      <c r="D37" s="528"/>
      <c r="E37" s="528"/>
      <c r="F37" s="528"/>
      <c r="G37" s="528"/>
      <c r="H37" s="528"/>
      <c r="I37" s="529"/>
    </row>
    <row r="39" spans="1:9" ht="21.95" customHeight="1">
      <c r="A39" s="530" t="s">
        <v>2407</v>
      </c>
      <c r="B39" s="530"/>
      <c r="C39" s="530"/>
      <c r="D39" s="243"/>
    </row>
    <row r="41" spans="1:9" ht="20.45" customHeight="1">
      <c r="E41" s="526" t="s">
        <v>2408</v>
      </c>
      <c r="F41" s="526"/>
      <c r="G41" s="526"/>
      <c r="H41" s="526"/>
      <c r="I41" s="526"/>
    </row>
    <row r="42" spans="1:9" ht="55.5" customHeight="1">
      <c r="E42" s="245" t="s">
        <v>2409</v>
      </c>
      <c r="F42" s="245" t="s">
        <v>2410</v>
      </c>
      <c r="G42" s="245" t="s">
        <v>2411</v>
      </c>
      <c r="H42" s="244" t="s">
        <v>2405</v>
      </c>
      <c r="I42" s="244" t="s">
        <v>2406</v>
      </c>
    </row>
    <row r="43" spans="1:9" ht="40.5" customHeight="1">
      <c r="E43" s="246">
        <f>IFERROR(ROUNDUP($D$39/20,0)," ")</f>
        <v>0</v>
      </c>
      <c r="F43" s="97"/>
      <c r="G43" s="246" t="str">
        <f>IFERROR(IF((Tabla_Sanitarios_u_Orinales[[#This Row],[Cantidad de sanitarios u orinales infantiles requeridos]]-Tabla_Sanitarios_u_Orinales[[#This Row],[Cantidad de sanitarios u orinales infantiles encontrados]])&lt;=0," ",Tabla_Sanitarios_u_Orinales[[#This Row],[Cantidad de sanitarios u orinales infantiles requeridos]]-Tabla_Sanitarios_u_Orinales[[#This Row],[Cantidad de sanitarios u orinales infantiles encontrados]])," ")</f>
        <v xml:space="preserve"> </v>
      </c>
      <c r="H43" s="89" t="str">
        <f>IF(OR(ISBLANK(Tabla_Sanitarios_u_Orinales[[#This Row],[Cantidad de sanitarios u orinales infantiles requeridos]]),ISBLANK(Tabla_Sanitarios_u_Orinales[[#This Row],[Cantidad de sanitarios u orinales infantiles encontrados]])),"No aplica",IF(Tabla_Sanitarios_u_Orinales[[#This Row],[Cantidad de sanitarios u orinales infantiles encontrados]]&gt;=Tabla_Sanitarios_u_Orinales[[#This Row],[Cantidad de sanitarios u orinales infantiles requeridos]],"Cumple","No cumple"))</f>
        <v>No aplica</v>
      </c>
      <c r="I43" s="247"/>
    </row>
    <row r="46" spans="1:9" ht="20.45" customHeight="1">
      <c r="E46" s="526" t="s">
        <v>2412</v>
      </c>
      <c r="F46" s="526"/>
      <c r="G46" s="526"/>
      <c r="H46" s="526"/>
      <c r="I46" s="526"/>
    </row>
    <row r="47" spans="1:9" ht="42.6" customHeight="1">
      <c r="E47" s="245" t="s">
        <v>2413</v>
      </c>
      <c r="F47" s="245" t="s">
        <v>2414</v>
      </c>
      <c r="G47" s="245" t="s">
        <v>2415</v>
      </c>
      <c r="H47" s="244" t="s">
        <v>2405</v>
      </c>
      <c r="I47" s="244" t="s">
        <v>2406</v>
      </c>
    </row>
    <row r="48" spans="1:9" ht="38.1" customHeight="1">
      <c r="E48" s="246">
        <f>IFERROR(ROUNDUP($D$39/20,0)," ")</f>
        <v>0</v>
      </c>
      <c r="F48" s="97"/>
      <c r="G48" s="246" t="str">
        <f>IFERROR(IF((Tabla_Lavamanos[[#This Row],[Cantidad de lavamanos infantiles requeridos]]-Tabla_Lavamanos[[#This Row],[Cantidad de lavamanos infantiles encontrados]])&lt;=0," ",Tabla_Lavamanos[[#This Row],[Cantidad de lavamanos infantiles requeridos]]-Tabla_Lavamanos[[#This Row],[Cantidad de lavamanos infantiles encontrados]])," ")</f>
        <v xml:space="preserve"> </v>
      </c>
      <c r="H48" s="89" t="str">
        <f>IF(OR(ISBLANK(Tabla_Lavamanos[[#This Row],[Cantidad de lavamanos infantiles requeridos]]),ISBLANK(Tabla_Lavamanos[[#This Row],[Cantidad de lavamanos infantiles encontrados]])),"No aplica",IF(Tabla_Lavamanos[[#This Row],[Cantidad de lavamanos infantiles encontrados]]&gt;=Tabla_Lavamanos[[#This Row],[Cantidad de lavamanos infantiles requeridos]],"Cumple","No cumple"))</f>
        <v>No aplica</v>
      </c>
      <c r="I48" s="247"/>
    </row>
    <row r="51" spans="5:9" ht="15">
      <c r="E51" s="526" t="s">
        <v>2416</v>
      </c>
      <c r="F51" s="526"/>
      <c r="G51" s="526"/>
      <c r="H51" s="526"/>
      <c r="I51" s="526"/>
    </row>
    <row r="52" spans="5:9" ht="45.6" customHeight="1">
      <c r="E52" s="245" t="s">
        <v>2417</v>
      </c>
      <c r="F52" s="245" t="s">
        <v>2418</v>
      </c>
      <c r="G52" s="245" t="s">
        <v>2419</v>
      </c>
      <c r="H52" s="244" t="s">
        <v>2405</v>
      </c>
      <c r="I52" s="244" t="s">
        <v>2406</v>
      </c>
    </row>
    <row r="53" spans="5:9" ht="37.5" customHeight="1">
      <c r="E53" s="246" t="str">
        <f>IFERROR(ROUNDUP($D$39/$D$39,0)," ")</f>
        <v xml:space="preserve"> </v>
      </c>
      <c r="F53" s="97"/>
      <c r="G53" s="246" t="str">
        <f>IFERROR(IF((Tabla_Lavamanos117[[#This Row],[Cantidad duchas tipo teléfono requeridas]]-Tabla_Lavamanos117[[#This Row],[Cantidad de duchas tipo teléfono encontradas]])&lt;=0," ",Tabla_Lavamanos117[[#This Row],[Cantidad duchas tipo teléfono requeridas]]-Tabla_Lavamanos117[[#This Row],[Cantidad de duchas tipo teléfono encontradas]])," ")</f>
        <v xml:space="preserve"> </v>
      </c>
      <c r="H53" s="89" t="str">
        <f>IF(OR(ISBLANK(Tabla_Lavamanos117[[#This Row],[Cantidad duchas tipo teléfono requeridas]]),ISBLANK(Tabla_Lavamanos117[[#This Row],[Cantidad de duchas tipo teléfono encontradas]])),"No aplica",IF(Tabla_Lavamanos117[[#This Row],[Cantidad de duchas tipo teléfono encontradas]]&gt;=Tabla_Lavamanos117[[#This Row],[Cantidad duchas tipo teléfono requeridas]],"Cumple","No cumple"))</f>
        <v>No aplica</v>
      </c>
      <c r="I53" s="247"/>
    </row>
  </sheetData>
  <sheetProtection algorithmName="SHA-512" hashValue="+cK7D62Pgw3fbsjBTDYvaLuh3oqfBqk8W6IubUlKJheJHIBNQ3y/HugHXcE3vT0C5OX2TmIkSAWYiqyLsUGavw==" saltValue="Bwv8FT15+weabTJqebuqiQ==" spinCount="100000" sheet="1" formatRows="0"/>
  <mergeCells count="6">
    <mergeCell ref="E51:I51"/>
    <mergeCell ref="A1:I1"/>
    <mergeCell ref="A37:I37"/>
    <mergeCell ref="A39:C39"/>
    <mergeCell ref="E41:I41"/>
    <mergeCell ref="E46:I46"/>
  </mergeCells>
  <conditionalFormatting sqref="D39">
    <cfRule type="expression" dxfId="14" priority="7">
      <formula>$D$39=0</formula>
    </cfRule>
    <cfRule type="expression" dxfId="13" priority="8">
      <formula>$D$39&lt;&gt;0</formula>
    </cfRule>
  </conditionalFormatting>
  <conditionalFormatting sqref="F43">
    <cfRule type="expression" dxfId="12" priority="5">
      <formula>$F$43=0</formula>
    </cfRule>
    <cfRule type="colorScale" priority="6">
      <colorScale>
        <cfvo type="formula" val="$F$43=0"/>
        <cfvo type="formula" val="$F$43&lt;&gt;0"/>
        <color rgb="FFFFFF00"/>
        <color theme="6" tint="0.79998168889431442"/>
      </colorScale>
    </cfRule>
  </conditionalFormatting>
  <conditionalFormatting sqref="F48">
    <cfRule type="expression" dxfId="11" priority="4">
      <formula>$F$48=0</formula>
    </cfRule>
  </conditionalFormatting>
  <conditionalFormatting sqref="F53">
    <cfRule type="expression" dxfId="10" priority="3">
      <formula>$F$53=0</formula>
    </cfRule>
  </conditionalFormatting>
  <conditionalFormatting sqref="H4:H33">
    <cfRule type="cellIs" dxfId="9" priority="1" operator="equal">
      <formula>"No Cumple"</formula>
    </cfRule>
    <cfRule type="cellIs" dxfId="8" priority="2" operator="equal">
      <formula>"CUMPLE"</formula>
    </cfRule>
  </conditionalFormatting>
  <conditionalFormatting sqref="H43">
    <cfRule type="cellIs" dxfId="7" priority="15" operator="equal">
      <formula>"No Cumple"</formula>
    </cfRule>
    <cfRule type="cellIs" dxfId="6" priority="16" operator="equal">
      <formula>"CUMPLE"</formula>
    </cfRule>
  </conditionalFormatting>
  <conditionalFormatting sqref="H48">
    <cfRule type="cellIs" dxfId="5" priority="11" operator="equal">
      <formula>"No Cumple"</formula>
    </cfRule>
    <cfRule type="cellIs" dxfId="4" priority="12" operator="equal">
      <formula>"CUMPLE"</formula>
    </cfRule>
  </conditionalFormatting>
  <conditionalFormatting sqref="H53">
    <cfRule type="cellIs" dxfId="3" priority="9" operator="equal">
      <formula>"No Cumple"</formula>
    </cfRule>
    <cfRule type="cellIs" dxfId="2" priority="10" operator="equal">
      <formula>"CUMPLE"</formula>
    </cfRule>
  </conditionalFormatting>
  <conditionalFormatting sqref="J2">
    <cfRule type="cellIs" dxfId="1" priority="17" operator="equal">
      <formula>"No Cumple"</formula>
    </cfRule>
    <cfRule type="cellIs" dxfId="0" priority="18" operator="equal">
      <formula>"CUMPLE"</formula>
    </cfRule>
  </conditionalFormatting>
  <dataValidations count="3">
    <dataValidation type="whole" operator="greaterThanOrEqual" allowBlank="1" showInputMessage="1" showErrorMessage="1" errorTitle="ERROR DE DIGITACIÓN !" error="Asegurese de digitar únicamente números ENTEROS POSITIVOS." sqref="F43 F48 F53 D39" xr:uid="{45BCF5E1-E23F-4172-A07B-3BF5A4A542E6}">
      <formula1>0</formula1>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G33" xr:uid="{0D9E1608-3742-4ED0-B09B-73EEEE16EEC7}">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33" xr:uid="{1516E517-76A9-4922-9DD3-B37F6CCF8CFA}">
      <formula1>0</formula1>
    </dataValidation>
  </dataValidations>
  <hyperlinks>
    <hyperlink ref="J1" location="PORTADA!A1" display="Portada" xr:uid="{575F5F19-C2FA-405C-9037-1D4B6228177B}"/>
    <hyperlink ref="J2" location="'2.Ambientes Edu. y Protectores'!B66" display="Click" xr:uid="{09DE2AF5-EBD0-4FE1-BD96-A56970820BAF}"/>
  </hyperlinks>
  <printOptions horizontalCentered="1"/>
  <pageMargins left="0.51181102362204722" right="0.51181102362204722" top="1.1811023622047245" bottom="0.74803149606299213" header="0.19685039370078741" footer="0.31496062992125984"/>
  <pageSetup scale="68"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rowBreaks count="1" manualBreakCount="1">
    <brk id="35" max="8" man="1"/>
  </rowBreaks>
  <legacyDrawingHF r:id="rId2"/>
  <tableParts count="4">
    <tablePart r:id="rId3"/>
    <tablePart r:id="rId4"/>
    <tablePart r:id="rId5"/>
    <tablePart r:id="rId6"/>
  </tableParts>
  <extLst>
    <ext xmlns:x14="http://schemas.microsoft.com/office/spreadsheetml/2009/9/main" uri="{CCE6A557-97BC-4b89-ADB6-D9C93CAAB3DF}">
      <x14:dataValidations xmlns:xm="http://schemas.microsoft.com/office/excel/2006/main" count="1">
        <x14:dataValidation type="list" allowBlank="1" showInputMessage="1" showErrorMessage="1" xr:uid="{4394ABB2-780E-4AB8-B4EA-BE8F3378A2F9}">
          <x14:formula1>
            <xm:f>LISTAS!$D$153:$D$154</xm:f>
          </x14:formula1>
          <xm:sqref>E4:E33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9C98-84EE-45EB-A5C1-6961C763F3DD}">
  <sheetPr>
    <tabColor theme="5" tint="0.59999389629810485"/>
    <pageSetUpPr fitToPage="1"/>
  </sheetPr>
  <dimension ref="A1:AN12"/>
  <sheetViews>
    <sheetView zoomScaleNormal="100" workbookViewId="0">
      <selection activeCell="E10" sqref="E10"/>
    </sheetView>
  </sheetViews>
  <sheetFormatPr baseColWidth="10" defaultColWidth="11.42578125" defaultRowHeight="15"/>
  <cols>
    <col min="1" max="1" width="8.42578125" customWidth="1"/>
    <col min="2" max="2" width="5.85546875" customWidth="1"/>
    <col min="3" max="3" width="32.28515625" customWidth="1"/>
    <col min="4" max="4" width="14.7109375" customWidth="1"/>
    <col min="5" max="5" width="15.140625" customWidth="1"/>
    <col min="6" max="6" width="13.7109375" customWidth="1"/>
    <col min="7" max="9" width="18.140625" customWidth="1"/>
    <col min="10" max="10" width="18.28515625" customWidth="1"/>
    <col min="11" max="11" width="20.85546875" customWidth="1"/>
    <col min="12" max="12" width="14.42578125" customWidth="1"/>
    <col min="13" max="13" width="14.7109375" customWidth="1"/>
    <col min="14" max="14" width="28.140625" customWidth="1"/>
    <col min="16" max="16" width="14.28515625" customWidth="1"/>
    <col min="29" max="29" width="13.42578125" customWidth="1"/>
    <col min="33" max="33" width="13.42578125" customWidth="1"/>
    <col min="34" max="35" width="12" customWidth="1"/>
    <col min="36" max="36" width="13.85546875" customWidth="1"/>
    <col min="40" max="40" width="47.140625" customWidth="1"/>
  </cols>
  <sheetData>
    <row r="1" spans="1:40" ht="43.5" customHeight="1" thickBot="1">
      <c r="A1" s="217"/>
      <c r="B1" s="531" t="s">
        <v>2420</v>
      </c>
      <c r="C1" s="531"/>
      <c r="D1" s="531"/>
      <c r="E1" s="531"/>
      <c r="F1" s="531"/>
      <c r="G1" s="531"/>
      <c r="H1" s="531"/>
      <c r="I1" s="531"/>
      <c r="J1" s="531"/>
      <c r="K1" s="531"/>
      <c r="L1" s="531"/>
      <c r="M1" s="531"/>
      <c r="N1" s="531"/>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9"/>
    </row>
    <row r="2" spans="1:40" ht="45.75" thickBot="1">
      <c r="A2" s="220" t="s">
        <v>1621</v>
      </c>
      <c r="B2" s="221" t="s">
        <v>1622</v>
      </c>
      <c r="C2" s="222" t="s">
        <v>2421</v>
      </c>
      <c r="D2" s="222" t="s">
        <v>2422</v>
      </c>
      <c r="E2" s="222" t="s">
        <v>2423</v>
      </c>
      <c r="F2" s="222" t="s">
        <v>2424</v>
      </c>
      <c r="G2" s="222" t="s">
        <v>2425</v>
      </c>
      <c r="H2" s="222" t="s">
        <v>2426</v>
      </c>
      <c r="I2" s="222" t="s">
        <v>2427</v>
      </c>
      <c r="J2" s="222" t="s">
        <v>2428</v>
      </c>
      <c r="K2" s="222" t="s">
        <v>2429</v>
      </c>
      <c r="L2" s="222" t="s">
        <v>2430</v>
      </c>
      <c r="M2" s="222" t="s">
        <v>2431</v>
      </c>
      <c r="N2" s="223" t="s">
        <v>2432</v>
      </c>
    </row>
    <row r="3" spans="1:40" ht="24.75">
      <c r="A3" s="224" t="s">
        <v>2433</v>
      </c>
      <c r="B3" s="225"/>
      <c r="C3" s="226"/>
      <c r="D3" s="445"/>
      <c r="E3" s="445"/>
      <c r="F3" s="446"/>
      <c r="G3" s="226"/>
      <c r="H3" s="226"/>
      <c r="I3" s="226"/>
      <c r="J3" s="226"/>
      <c r="K3" s="226"/>
      <c r="L3" s="226"/>
      <c r="M3" s="451"/>
      <c r="N3" s="452"/>
    </row>
    <row r="4" spans="1:40" ht="24.75">
      <c r="A4" s="224" t="s">
        <v>2433</v>
      </c>
      <c r="B4" s="227"/>
      <c r="C4" s="386"/>
      <c r="D4" s="447"/>
      <c r="E4" s="447"/>
      <c r="F4" s="448"/>
      <c r="G4" s="386"/>
      <c r="H4" s="386"/>
      <c r="I4" s="386"/>
      <c r="J4" s="386"/>
      <c r="K4" s="226"/>
      <c r="L4" s="226"/>
      <c r="M4" s="453"/>
      <c r="N4" s="454"/>
    </row>
    <row r="5" spans="1:40" ht="24.75">
      <c r="A5" s="224" t="s">
        <v>2433</v>
      </c>
      <c r="B5" s="227"/>
      <c r="C5" s="386"/>
      <c r="D5" s="447"/>
      <c r="E5" s="447"/>
      <c r="F5" s="448"/>
      <c r="G5" s="386"/>
      <c r="H5" s="386"/>
      <c r="I5" s="386"/>
      <c r="J5" s="386"/>
      <c r="K5" s="226"/>
      <c r="L5" s="226"/>
      <c r="M5" s="453"/>
      <c r="N5" s="454"/>
    </row>
    <row r="6" spans="1:40" ht="24.75">
      <c r="A6" s="224" t="s">
        <v>2433</v>
      </c>
      <c r="B6" s="227"/>
      <c r="C6" s="386"/>
      <c r="D6" s="447"/>
      <c r="E6" s="447"/>
      <c r="F6" s="448"/>
      <c r="G6" s="386"/>
      <c r="H6" s="386"/>
      <c r="I6" s="386"/>
      <c r="J6" s="386"/>
      <c r="K6" s="226"/>
      <c r="L6" s="226"/>
      <c r="M6" s="453"/>
      <c r="N6" s="454"/>
    </row>
    <row r="7" spans="1:40" ht="24.75">
      <c r="A7" s="224" t="s">
        <v>2433</v>
      </c>
      <c r="B7" s="227"/>
      <c r="C7" s="386"/>
      <c r="D7" s="447"/>
      <c r="E7" s="447"/>
      <c r="F7" s="448"/>
      <c r="G7" s="386"/>
      <c r="H7" s="386"/>
      <c r="I7" s="386"/>
      <c r="J7" s="386"/>
      <c r="K7" s="226"/>
      <c r="L7" s="226"/>
      <c r="M7" s="453"/>
      <c r="N7" s="454"/>
    </row>
    <row r="8" spans="1:40" ht="24.75">
      <c r="A8" s="224" t="s">
        <v>2433</v>
      </c>
      <c r="B8" s="227"/>
      <c r="C8" s="386"/>
      <c r="D8" s="447"/>
      <c r="E8" s="447"/>
      <c r="F8" s="448"/>
      <c r="G8" s="386"/>
      <c r="H8" s="386"/>
      <c r="I8" s="386"/>
      <c r="J8" s="386"/>
      <c r="K8" s="226"/>
      <c r="L8" s="226"/>
      <c r="M8" s="453"/>
      <c r="N8" s="454"/>
    </row>
    <row r="9" spans="1:40" ht="24.75">
      <c r="A9" s="224" t="s">
        <v>2433</v>
      </c>
      <c r="B9" s="227"/>
      <c r="C9" s="386"/>
      <c r="D9" s="447"/>
      <c r="E9" s="447"/>
      <c r="F9" s="448"/>
      <c r="G9" s="386"/>
      <c r="H9" s="386"/>
      <c r="I9" s="386"/>
      <c r="J9" s="386"/>
      <c r="K9" s="226"/>
      <c r="L9" s="226"/>
      <c r="M9" s="453"/>
      <c r="N9" s="454"/>
    </row>
    <row r="10" spans="1:40" ht="24.75">
      <c r="A10" s="224" t="s">
        <v>2433</v>
      </c>
      <c r="B10" s="227"/>
      <c r="C10" s="386"/>
      <c r="D10" s="447"/>
      <c r="E10" s="447"/>
      <c r="F10" s="448"/>
      <c r="G10" s="386"/>
      <c r="H10" s="386"/>
      <c r="I10" s="386"/>
      <c r="J10" s="386"/>
      <c r="K10" s="226"/>
      <c r="L10" s="226"/>
      <c r="M10" s="453"/>
      <c r="N10" s="454"/>
    </row>
    <row r="11" spans="1:40" ht="24.75">
      <c r="A11" s="224" t="s">
        <v>2433</v>
      </c>
      <c r="B11" s="227"/>
      <c r="C11" s="386"/>
      <c r="D11" s="447"/>
      <c r="E11" s="447"/>
      <c r="F11" s="448"/>
      <c r="G11" s="386"/>
      <c r="H11" s="386"/>
      <c r="I11" s="386"/>
      <c r="J11" s="386"/>
      <c r="K11" s="226"/>
      <c r="L11" s="226"/>
      <c r="M11" s="453"/>
      <c r="N11" s="454"/>
    </row>
    <row r="12" spans="1:40" ht="25.5" thickBot="1">
      <c r="A12" s="224" t="s">
        <v>2433</v>
      </c>
      <c r="B12" s="228"/>
      <c r="C12" s="388"/>
      <c r="D12" s="449"/>
      <c r="E12" s="449"/>
      <c r="F12" s="450"/>
      <c r="G12" s="388"/>
      <c r="H12" s="388"/>
      <c r="I12" s="388"/>
      <c r="J12" s="388"/>
      <c r="K12" s="229"/>
      <c r="L12" s="229"/>
      <c r="M12" s="455"/>
      <c r="N12" s="456"/>
    </row>
  </sheetData>
  <sheetProtection algorithmName="SHA-512" hashValue="JLPx7FZtxLky68K2kiVD29WCPLj90savWo5elSCxTR6fylvygLmqdNS/atEJ49g8dwJ86xtxER1eV6OPqdOoIw==" saltValue="DjTZR8lSoE8sc4SSMdvrOQ==" spinCount="100000" sheet="1" formatRows="0"/>
  <mergeCells count="1">
    <mergeCell ref="B1:N1"/>
  </mergeCells>
  <dataValidations disablePrompts="1" count="1">
    <dataValidation type="list" allowBlank="1" showInputMessage="1" showErrorMessage="1" sqref="K3:L12" xr:uid="{1AF75189-0A06-4FC0-914C-A42591856B93}">
      <formula1>"SI, NO"</formula1>
    </dataValidation>
  </dataValidations>
  <printOptions horizontalCentered="1"/>
  <pageMargins left="0.51181102362204722" right="0.51181102362204722" top="1.1811023622047245" bottom="0.74803149606299213" header="0.19685039370078741" footer="0.31496062992125984"/>
  <pageSetup scale="54"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94339-77B7-4EFE-B9CA-0EDDFAAE390D}">
  <sheetPr>
    <tabColor theme="6" tint="0.39997558519241921"/>
    <pageSetUpPr fitToPage="1"/>
  </sheetPr>
  <dimension ref="A1:F26"/>
  <sheetViews>
    <sheetView zoomScale="80" zoomScaleNormal="80" workbookViewId="0">
      <selection activeCell="E10" sqref="E10"/>
    </sheetView>
  </sheetViews>
  <sheetFormatPr baseColWidth="10" defaultColWidth="11.42578125" defaultRowHeight="15"/>
  <cols>
    <col min="1" max="1" width="29.7109375" style="200" bestFit="1" customWidth="1"/>
    <col min="2" max="2" width="15.140625" style="179" bestFit="1" customWidth="1"/>
    <col min="3" max="3" width="50.85546875" style="200" customWidth="1"/>
    <col min="4" max="4" width="51.85546875" style="200" customWidth="1"/>
    <col min="5" max="5" width="23.140625" style="35" customWidth="1"/>
    <col min="6" max="16384" width="11.42578125" style="35"/>
  </cols>
  <sheetData>
    <row r="1" spans="1:6" ht="42" customHeight="1" thickBot="1">
      <c r="A1" s="192" t="s">
        <v>2434</v>
      </c>
      <c r="B1" s="193" t="s">
        <v>2435</v>
      </c>
      <c r="C1" s="193" t="s">
        <v>2436</v>
      </c>
      <c r="D1" s="194" t="s">
        <v>2437</v>
      </c>
      <c r="E1" s="195" t="s">
        <v>2438</v>
      </c>
      <c r="F1" s="187" t="s">
        <v>1697</v>
      </c>
    </row>
    <row r="2" spans="1:6" ht="146.25" customHeight="1">
      <c r="A2" s="317" t="s">
        <v>2439</v>
      </c>
      <c r="B2" s="196" t="s">
        <v>2440</v>
      </c>
      <c r="C2" s="308" t="s">
        <v>2441</v>
      </c>
      <c r="D2" s="198" t="s">
        <v>2442</v>
      </c>
      <c r="E2" s="310"/>
    </row>
    <row r="3" spans="1:6" ht="45">
      <c r="A3" s="199" t="s">
        <v>2443</v>
      </c>
      <c r="B3" s="196" t="s">
        <v>2440</v>
      </c>
      <c r="C3" s="197" t="s">
        <v>2444</v>
      </c>
      <c r="D3" s="198" t="s">
        <v>2445</v>
      </c>
      <c r="E3" s="310"/>
    </row>
    <row r="4" spans="1:6" ht="30">
      <c r="A4" s="534" t="s">
        <v>2446</v>
      </c>
      <c r="B4" s="196" t="s">
        <v>2440</v>
      </c>
      <c r="C4" s="197" t="s">
        <v>2447</v>
      </c>
      <c r="D4" s="198" t="s">
        <v>2448</v>
      </c>
      <c r="E4" s="310"/>
    </row>
    <row r="5" spans="1:6" ht="45">
      <c r="A5" s="534"/>
      <c r="B5" s="196" t="s">
        <v>2449</v>
      </c>
      <c r="C5" s="197" t="s">
        <v>2450</v>
      </c>
      <c r="D5" s="198" t="s">
        <v>2451</v>
      </c>
      <c r="E5" s="310"/>
    </row>
    <row r="6" spans="1:6" ht="45">
      <c r="A6" s="534"/>
      <c r="B6" s="196" t="s">
        <v>2452</v>
      </c>
      <c r="C6" s="197" t="s">
        <v>2453</v>
      </c>
      <c r="D6" s="198" t="s">
        <v>2454</v>
      </c>
      <c r="E6" s="310"/>
    </row>
    <row r="7" spans="1:6" ht="30">
      <c r="A7" s="534"/>
      <c r="B7" s="196" t="s">
        <v>2455</v>
      </c>
      <c r="C7" s="197" t="s">
        <v>2456</v>
      </c>
      <c r="D7" s="198" t="s">
        <v>2457</v>
      </c>
      <c r="E7" s="310"/>
    </row>
    <row r="8" spans="1:6" ht="60">
      <c r="A8" s="536" t="s">
        <v>2458</v>
      </c>
      <c r="B8" s="196" t="s">
        <v>2440</v>
      </c>
      <c r="C8" s="197" t="s">
        <v>2459</v>
      </c>
      <c r="D8" s="309" t="s">
        <v>2460</v>
      </c>
      <c r="E8" s="310"/>
    </row>
    <row r="9" spans="1:6" ht="165">
      <c r="A9" s="537"/>
      <c r="B9" s="196" t="s">
        <v>2449</v>
      </c>
      <c r="C9" s="197" t="s">
        <v>2461</v>
      </c>
      <c r="D9" s="309" t="s">
        <v>2462</v>
      </c>
      <c r="E9" s="310"/>
    </row>
    <row r="10" spans="1:6" ht="165">
      <c r="A10" s="311" t="s">
        <v>2463</v>
      </c>
      <c r="B10" s="196" t="s">
        <v>2440</v>
      </c>
      <c r="C10" s="197" t="s">
        <v>2464</v>
      </c>
      <c r="D10" s="309" t="s">
        <v>2465</v>
      </c>
      <c r="E10" s="310"/>
    </row>
    <row r="11" spans="1:6" ht="45">
      <c r="A11" s="311" t="s">
        <v>2466</v>
      </c>
      <c r="B11" s="196" t="s">
        <v>2440</v>
      </c>
      <c r="C11" s="197" t="s">
        <v>2467</v>
      </c>
      <c r="D11" s="309" t="s">
        <v>2468</v>
      </c>
      <c r="E11" s="310"/>
    </row>
    <row r="12" spans="1:6" ht="45.75" thickBot="1">
      <c r="A12" s="312" t="s">
        <v>2469</v>
      </c>
      <c r="B12" s="313" t="s">
        <v>2440</v>
      </c>
      <c r="C12" s="314" t="s">
        <v>2470</v>
      </c>
      <c r="D12" s="315" t="s">
        <v>2471</v>
      </c>
      <c r="E12" s="316"/>
    </row>
    <row r="13" spans="1:6">
      <c r="A13" s="200" t="s">
        <v>2608</v>
      </c>
    </row>
    <row r="16" spans="1:6">
      <c r="A16" s="535" t="s">
        <v>2472</v>
      </c>
      <c r="B16" s="535"/>
      <c r="C16" s="535"/>
      <c r="D16" s="535"/>
    </row>
    <row r="17" spans="1:4">
      <c r="A17" s="535" t="s">
        <v>2473</v>
      </c>
      <c r="B17" s="535" t="s">
        <v>2474</v>
      </c>
      <c r="C17" s="535" t="s">
        <v>2475</v>
      </c>
      <c r="D17" s="535" t="s">
        <v>2476</v>
      </c>
    </row>
    <row r="18" spans="1:4">
      <c r="A18" s="535"/>
      <c r="B18" s="535"/>
      <c r="C18" s="535"/>
      <c r="D18" s="535"/>
    </row>
    <row r="19" spans="1:4" ht="30">
      <c r="A19" s="270" t="s">
        <v>2477</v>
      </c>
      <c r="B19" s="271">
        <v>25</v>
      </c>
      <c r="C19" s="272" t="s">
        <v>2478</v>
      </c>
      <c r="D19" s="271" t="s">
        <v>2377</v>
      </c>
    </row>
    <row r="20" spans="1:4" ht="30">
      <c r="A20" s="270" t="s">
        <v>2479</v>
      </c>
      <c r="B20" s="271">
        <v>25</v>
      </c>
      <c r="C20" s="272" t="s">
        <v>2478</v>
      </c>
      <c r="D20" s="271" t="s">
        <v>2377</v>
      </c>
    </row>
    <row r="21" spans="1:4">
      <c r="A21" s="270" t="s">
        <v>2480</v>
      </c>
      <c r="B21" s="271">
        <v>25</v>
      </c>
      <c r="C21" s="271" t="s">
        <v>2481</v>
      </c>
      <c r="D21" s="271" t="s">
        <v>2377</v>
      </c>
    </row>
    <row r="22" spans="1:4">
      <c r="A22" s="532" t="s">
        <v>2482</v>
      </c>
      <c r="B22" s="533"/>
      <c r="C22" s="533"/>
      <c r="D22" s="533"/>
    </row>
    <row r="23" spans="1:4">
      <c r="A23" s="236"/>
      <c r="B23" s="237"/>
      <c r="C23" s="237"/>
      <c r="D23" s="237"/>
    </row>
    <row r="26" spans="1:4">
      <c r="A26"/>
    </row>
  </sheetData>
  <sheetProtection algorithmName="SHA-512" hashValue="4ScjLrI/tNieqZaPWQt2N14pVsQ3r/2vAPG7QJYhuKfVVgymfnJ+44IS2JaMHt7lkdI/dCbhxqRrSLV6B8U+ug==" saltValue="w1TyBWWF0CuVuaZBElE6IA==" spinCount="100000" sheet="1" objects="1" scenarios="1"/>
  <mergeCells count="8">
    <mergeCell ref="A22:D22"/>
    <mergeCell ref="A4:A7"/>
    <mergeCell ref="A16:D16"/>
    <mergeCell ref="A17:A18"/>
    <mergeCell ref="B17:B18"/>
    <mergeCell ref="C17:C18"/>
    <mergeCell ref="D17:D18"/>
    <mergeCell ref="A8:A9"/>
  </mergeCells>
  <dataValidations count="1">
    <dataValidation type="list" allowBlank="1" showInputMessage="1" showErrorMessage="1" sqref="E2:E12" xr:uid="{36D8428B-61E8-4282-A0E8-994AB91ADC95}">
      <formula1>"Cumple, No cumple"</formula1>
    </dataValidation>
  </dataValidations>
  <hyperlinks>
    <hyperlink ref="F1" location="PORTADA!A1" display="Portada" xr:uid="{8A337E99-EC27-4E4F-8ED2-1395F0CBEC62}"/>
  </hyperlinks>
  <printOptions horizontalCentered="1"/>
  <pageMargins left="0.51181102362204722" right="0.51181102362204722" top="1.1811023622047245" bottom="0.74803149606299213" header="0.19685039370078741" footer="0.31496062992125984"/>
  <pageSetup scale="74"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A494D-8C84-463C-AA5D-43E684738290}">
  <sheetPr>
    <tabColor theme="6" tint="0.39997558519241921"/>
    <pageSetUpPr fitToPage="1"/>
  </sheetPr>
  <dimension ref="A1:AO82"/>
  <sheetViews>
    <sheetView zoomScale="70" zoomScaleNormal="70" workbookViewId="0">
      <selection activeCell="E10" sqref="E10"/>
    </sheetView>
  </sheetViews>
  <sheetFormatPr baseColWidth="10" defaultColWidth="10.85546875" defaultRowHeight="12.75"/>
  <cols>
    <col min="1" max="1" width="10.85546875" style="201"/>
    <col min="2" max="2" width="43.42578125" style="207" customWidth="1"/>
    <col min="3" max="3" width="17.42578125" style="202" customWidth="1"/>
    <col min="4" max="4" width="31.7109375" style="202" customWidth="1"/>
    <col min="5" max="8" width="14.42578125" style="202" customWidth="1"/>
    <col min="9" max="9" width="10.85546875" style="202"/>
    <col min="10" max="10" width="13.28515625" style="201" customWidth="1"/>
    <col min="11" max="13" width="4.42578125" style="201" customWidth="1"/>
    <col min="14" max="14" width="12.28515625" style="201" customWidth="1"/>
    <col min="15" max="15" width="4.42578125" style="201" customWidth="1"/>
    <col min="16" max="16" width="6.7109375" style="201" customWidth="1"/>
    <col min="17" max="17" width="4.42578125" style="201" customWidth="1"/>
    <col min="18" max="18" width="6.140625" style="201" customWidth="1"/>
    <col min="19" max="19" width="4.42578125" style="201" customWidth="1"/>
    <col min="20" max="20" width="6.7109375" style="201" customWidth="1"/>
    <col min="21" max="39" width="4.42578125" style="201" customWidth="1"/>
    <col min="40" max="40" width="5.7109375" style="201" customWidth="1"/>
    <col min="41" max="41" width="36.42578125" style="201" customWidth="1"/>
    <col min="42" max="16384" width="10.85546875" style="201"/>
  </cols>
  <sheetData>
    <row r="1" spans="1:41" s="204" customFormat="1" ht="94.5" customHeight="1">
      <c r="A1" s="539" t="s">
        <v>2483</v>
      </c>
      <c r="B1" s="539" t="s">
        <v>2484</v>
      </c>
      <c r="C1" s="539" t="s">
        <v>2485</v>
      </c>
      <c r="D1" s="539" t="s">
        <v>2486</v>
      </c>
      <c r="E1" s="539" t="s">
        <v>2487</v>
      </c>
      <c r="F1" s="539" t="s">
        <v>2488</v>
      </c>
      <c r="G1" s="539" t="s">
        <v>1556</v>
      </c>
      <c r="H1" s="539" t="s">
        <v>2489</v>
      </c>
      <c r="I1" s="539" t="s">
        <v>2490</v>
      </c>
      <c r="J1" s="539" t="s">
        <v>2491</v>
      </c>
      <c r="K1" s="538" t="s">
        <v>2492</v>
      </c>
      <c r="L1" s="538"/>
      <c r="M1" s="538" t="s">
        <v>2493</v>
      </c>
      <c r="N1" s="538"/>
      <c r="O1" s="542" t="s">
        <v>2494</v>
      </c>
      <c r="P1" s="543"/>
      <c r="Q1" s="542" t="s">
        <v>2495</v>
      </c>
      <c r="R1" s="543"/>
      <c r="S1" s="542" t="s">
        <v>2496</v>
      </c>
      <c r="T1" s="543"/>
      <c r="U1" s="538" t="s">
        <v>2497</v>
      </c>
      <c r="V1" s="538"/>
      <c r="W1" s="538"/>
      <c r="X1" s="538" t="s">
        <v>2498</v>
      </c>
      <c r="Y1" s="538"/>
      <c r="Z1" s="538"/>
      <c r="AA1" s="538" t="s">
        <v>2499</v>
      </c>
      <c r="AB1" s="538"/>
      <c r="AC1" s="538" t="s">
        <v>2500</v>
      </c>
      <c r="AD1" s="538"/>
      <c r="AE1" s="538"/>
      <c r="AF1" s="538" t="s">
        <v>2501</v>
      </c>
      <c r="AG1" s="538"/>
      <c r="AH1" s="538"/>
      <c r="AI1" s="538" t="s">
        <v>2502</v>
      </c>
      <c r="AJ1" s="538"/>
      <c r="AK1" s="538" t="s">
        <v>2503</v>
      </c>
      <c r="AL1" s="538"/>
      <c r="AM1" s="538" t="s">
        <v>2504</v>
      </c>
      <c r="AN1" s="538"/>
      <c r="AO1" s="265" t="s">
        <v>2505</v>
      </c>
    </row>
    <row r="2" spans="1:41" s="204" customFormat="1" ht="39.75" customHeight="1">
      <c r="A2" s="539"/>
      <c r="B2" s="539"/>
      <c r="C2" s="539"/>
      <c r="D2" s="539"/>
      <c r="E2" s="539"/>
      <c r="F2" s="539"/>
      <c r="G2" s="539"/>
      <c r="H2" s="539"/>
      <c r="I2" s="539"/>
      <c r="J2" s="539"/>
      <c r="K2" s="266" t="s">
        <v>2506</v>
      </c>
      <c r="L2" s="266" t="s">
        <v>2507</v>
      </c>
      <c r="M2" s="266" t="s">
        <v>2506</v>
      </c>
      <c r="N2" s="266" t="s">
        <v>2507</v>
      </c>
      <c r="O2" s="266" t="s">
        <v>2506</v>
      </c>
      <c r="P2" s="266" t="s">
        <v>2507</v>
      </c>
      <c r="Q2" s="266" t="s">
        <v>2506</v>
      </c>
      <c r="R2" s="266" t="s">
        <v>2507</v>
      </c>
      <c r="S2" s="266" t="s">
        <v>2506</v>
      </c>
      <c r="T2" s="266" t="s">
        <v>2507</v>
      </c>
      <c r="U2" s="266" t="s">
        <v>2506</v>
      </c>
      <c r="V2" s="266" t="s">
        <v>2507</v>
      </c>
      <c r="W2" s="266" t="s">
        <v>79</v>
      </c>
      <c r="X2" s="266" t="s">
        <v>2506</v>
      </c>
      <c r="Y2" s="266" t="s">
        <v>2507</v>
      </c>
      <c r="Z2" s="266" t="s">
        <v>79</v>
      </c>
      <c r="AA2" s="266" t="s">
        <v>2506</v>
      </c>
      <c r="AB2" s="266" t="s">
        <v>2507</v>
      </c>
      <c r="AC2" s="266" t="s">
        <v>2506</v>
      </c>
      <c r="AD2" s="266" t="s">
        <v>2507</v>
      </c>
      <c r="AE2" s="266" t="s">
        <v>79</v>
      </c>
      <c r="AF2" s="266" t="s">
        <v>2506</v>
      </c>
      <c r="AG2" s="266" t="s">
        <v>2507</v>
      </c>
      <c r="AH2" s="266" t="s">
        <v>79</v>
      </c>
      <c r="AI2" s="266" t="s">
        <v>2506</v>
      </c>
      <c r="AJ2" s="266" t="s">
        <v>2507</v>
      </c>
      <c r="AK2" s="266" t="s">
        <v>2506</v>
      </c>
      <c r="AL2" s="266" t="s">
        <v>2507</v>
      </c>
      <c r="AM2" s="266" t="s">
        <v>2506</v>
      </c>
      <c r="AN2" s="266" t="s">
        <v>2507</v>
      </c>
      <c r="AO2" s="265"/>
    </row>
    <row r="3" spans="1:41" s="204" customFormat="1" ht="39.75" customHeight="1">
      <c r="A3" s="205">
        <v>1</v>
      </c>
      <c r="B3" s="457"/>
      <c r="C3" s="457"/>
      <c r="D3" s="457"/>
      <c r="E3" s="457"/>
      <c r="F3" s="458"/>
      <c r="G3" s="459"/>
      <c r="H3" s="457"/>
      <c r="I3" s="457"/>
      <c r="J3" s="457"/>
      <c r="K3" s="457"/>
      <c r="L3" s="457"/>
      <c r="M3" s="457"/>
      <c r="N3" s="457"/>
      <c r="O3" s="457"/>
      <c r="P3" s="457"/>
      <c r="Q3" s="457"/>
      <c r="R3" s="457"/>
      <c r="S3" s="457"/>
      <c r="T3" s="457"/>
      <c r="U3" s="457"/>
      <c r="V3" s="457"/>
      <c r="W3" s="457"/>
      <c r="X3" s="457"/>
      <c r="Y3" s="457"/>
      <c r="Z3" s="457"/>
      <c r="AA3" s="457"/>
      <c r="AB3" s="457"/>
      <c r="AC3" s="457"/>
      <c r="AD3" s="457"/>
      <c r="AE3" s="457"/>
      <c r="AF3" s="457"/>
      <c r="AG3" s="457"/>
      <c r="AH3" s="457"/>
      <c r="AI3" s="457"/>
      <c r="AJ3" s="457"/>
      <c r="AK3" s="457"/>
      <c r="AL3" s="457"/>
      <c r="AM3" s="457"/>
      <c r="AN3" s="457"/>
      <c r="AO3" s="460"/>
    </row>
    <row r="4" spans="1:41" s="204" customFormat="1" ht="39.75" customHeight="1">
      <c r="A4" s="205">
        <v>2</v>
      </c>
      <c r="B4" s="457"/>
      <c r="C4" s="457"/>
      <c r="D4" s="457"/>
      <c r="E4" s="457"/>
      <c r="F4" s="458"/>
      <c r="G4" s="459"/>
      <c r="H4" s="459"/>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60"/>
    </row>
    <row r="5" spans="1:41" s="204" customFormat="1" ht="39.75" customHeight="1">
      <c r="A5" s="205">
        <v>3</v>
      </c>
      <c r="B5" s="457"/>
      <c r="C5" s="457"/>
      <c r="D5" s="457"/>
      <c r="E5" s="457"/>
      <c r="F5" s="458"/>
      <c r="G5" s="459"/>
      <c r="H5" s="459"/>
      <c r="I5" s="457"/>
      <c r="J5" s="457"/>
      <c r="K5" s="457"/>
      <c r="L5" s="457"/>
      <c r="M5" s="457"/>
      <c r="N5" s="457"/>
      <c r="O5" s="457"/>
      <c r="P5" s="457"/>
      <c r="Q5" s="457"/>
      <c r="R5" s="457"/>
      <c r="S5" s="457"/>
      <c r="T5" s="457"/>
      <c r="U5" s="457"/>
      <c r="V5" s="457"/>
      <c r="W5" s="457"/>
      <c r="X5" s="457"/>
      <c r="Y5" s="457"/>
      <c r="Z5" s="457"/>
      <c r="AA5" s="457"/>
      <c r="AB5" s="457"/>
      <c r="AC5" s="457"/>
      <c r="AD5" s="457"/>
      <c r="AE5" s="457"/>
      <c r="AF5" s="457"/>
      <c r="AG5" s="457"/>
      <c r="AH5" s="457"/>
      <c r="AI5" s="457"/>
      <c r="AJ5" s="457"/>
      <c r="AK5" s="457"/>
      <c r="AL5" s="457"/>
      <c r="AM5" s="457"/>
      <c r="AN5" s="457"/>
      <c r="AO5" s="460"/>
    </row>
    <row r="6" spans="1:41" s="204" customFormat="1" ht="39.75" customHeight="1">
      <c r="A6" s="205">
        <v>4</v>
      </c>
      <c r="B6" s="457"/>
      <c r="C6" s="457"/>
      <c r="D6" s="457"/>
      <c r="E6" s="457"/>
      <c r="F6" s="458"/>
      <c r="G6" s="459"/>
      <c r="H6" s="459"/>
      <c r="I6" s="457"/>
      <c r="J6" s="457"/>
      <c r="K6" s="457"/>
      <c r="L6" s="457"/>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7"/>
      <c r="AM6" s="457"/>
      <c r="AN6" s="457"/>
      <c r="AO6" s="460"/>
    </row>
    <row r="7" spans="1:41" s="204" customFormat="1" ht="39.75" customHeight="1">
      <c r="A7" s="205">
        <v>5</v>
      </c>
      <c r="B7" s="457"/>
      <c r="C7" s="457"/>
      <c r="D7" s="457"/>
      <c r="E7" s="457"/>
      <c r="F7" s="458"/>
      <c r="G7" s="459"/>
      <c r="H7" s="459"/>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60"/>
    </row>
    <row r="8" spans="1:41" s="204" customFormat="1" ht="39.75" customHeight="1">
      <c r="A8" s="205">
        <v>6</v>
      </c>
      <c r="B8" s="457"/>
      <c r="C8" s="457"/>
      <c r="D8" s="457"/>
      <c r="E8" s="457"/>
      <c r="F8" s="458"/>
      <c r="G8" s="459"/>
      <c r="H8" s="459"/>
      <c r="I8" s="457"/>
      <c r="J8" s="457"/>
      <c r="K8" s="457"/>
      <c r="L8" s="457"/>
      <c r="M8" s="457"/>
      <c r="N8" s="457"/>
      <c r="O8" s="457"/>
      <c r="P8" s="457"/>
      <c r="Q8" s="457"/>
      <c r="R8" s="457"/>
      <c r="S8" s="457"/>
      <c r="T8" s="457"/>
      <c r="U8" s="457"/>
      <c r="V8" s="457"/>
      <c r="W8" s="457"/>
      <c r="X8" s="457"/>
      <c r="Y8" s="457"/>
      <c r="Z8" s="457"/>
      <c r="AA8" s="457"/>
      <c r="AB8" s="457"/>
      <c r="AC8" s="457"/>
      <c r="AD8" s="457"/>
      <c r="AE8" s="457"/>
      <c r="AF8" s="457"/>
      <c r="AG8" s="457"/>
      <c r="AH8" s="457"/>
      <c r="AI8" s="457"/>
      <c r="AJ8" s="457"/>
      <c r="AK8" s="457"/>
      <c r="AL8" s="457"/>
      <c r="AM8" s="457"/>
      <c r="AN8" s="457"/>
      <c r="AO8" s="460"/>
    </row>
    <row r="9" spans="1:41" s="204" customFormat="1" ht="39.75" customHeight="1">
      <c r="A9" s="205">
        <v>7</v>
      </c>
      <c r="B9" s="457"/>
      <c r="C9" s="457"/>
      <c r="D9" s="457"/>
      <c r="E9" s="457"/>
      <c r="F9" s="458"/>
      <c r="G9" s="459"/>
      <c r="H9" s="459"/>
      <c r="I9" s="457"/>
      <c r="J9" s="457"/>
      <c r="K9" s="457"/>
      <c r="L9" s="457"/>
      <c r="M9" s="457"/>
      <c r="N9" s="457"/>
      <c r="O9" s="457"/>
      <c r="P9" s="457"/>
      <c r="Q9" s="457"/>
      <c r="R9" s="457"/>
      <c r="S9" s="457"/>
      <c r="T9" s="457"/>
      <c r="U9" s="457"/>
      <c r="V9" s="457"/>
      <c r="W9" s="457"/>
      <c r="X9" s="457"/>
      <c r="Y9" s="457"/>
      <c r="Z9" s="457"/>
      <c r="AA9" s="457"/>
      <c r="AB9" s="457"/>
      <c r="AC9" s="457"/>
      <c r="AD9" s="457"/>
      <c r="AE9" s="457"/>
      <c r="AF9" s="457"/>
      <c r="AG9" s="457"/>
      <c r="AH9" s="457"/>
      <c r="AI9" s="457"/>
      <c r="AJ9" s="457"/>
      <c r="AK9" s="457"/>
      <c r="AL9" s="457"/>
      <c r="AM9" s="457"/>
      <c r="AN9" s="457"/>
      <c r="AO9" s="460"/>
    </row>
    <row r="10" spans="1:41" s="204" customFormat="1" ht="39.75" customHeight="1">
      <c r="A10" s="205">
        <v>8</v>
      </c>
      <c r="B10" s="457"/>
      <c r="C10" s="457"/>
      <c r="D10" s="457"/>
      <c r="E10" s="457"/>
      <c r="F10" s="458"/>
      <c r="G10" s="459"/>
      <c r="H10" s="459"/>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7"/>
      <c r="AJ10" s="457"/>
      <c r="AK10" s="457"/>
      <c r="AL10" s="457"/>
      <c r="AM10" s="457"/>
      <c r="AN10" s="457"/>
      <c r="AO10" s="460"/>
    </row>
    <row r="11" spans="1:41" s="204" customFormat="1" ht="39.75" customHeight="1">
      <c r="A11" s="205">
        <v>9</v>
      </c>
      <c r="B11" s="457"/>
      <c r="C11" s="457"/>
      <c r="D11" s="457"/>
      <c r="E11" s="457"/>
      <c r="F11" s="458"/>
      <c r="G11" s="459"/>
      <c r="H11" s="459"/>
      <c r="I11" s="457"/>
      <c r="J11" s="457"/>
      <c r="K11" s="457"/>
      <c r="L11" s="457"/>
      <c r="M11" s="457"/>
      <c r="N11" s="457"/>
      <c r="O11" s="457"/>
      <c r="P11" s="457"/>
      <c r="Q11" s="457"/>
      <c r="R11" s="457"/>
      <c r="S11" s="457"/>
      <c r="T11" s="457"/>
      <c r="U11" s="457"/>
      <c r="V11" s="457"/>
      <c r="W11" s="457"/>
      <c r="X11" s="457"/>
      <c r="Y11" s="457"/>
      <c r="Z11" s="457"/>
      <c r="AA11" s="457"/>
      <c r="AB11" s="457"/>
      <c r="AC11" s="457"/>
      <c r="AD11" s="457"/>
      <c r="AE11" s="457"/>
      <c r="AF11" s="457"/>
      <c r="AG11" s="457"/>
      <c r="AH11" s="457"/>
      <c r="AI11" s="457"/>
      <c r="AJ11" s="457"/>
      <c r="AK11" s="457"/>
      <c r="AL11" s="457"/>
      <c r="AM11" s="457"/>
      <c r="AN11" s="457"/>
      <c r="AO11" s="460"/>
    </row>
    <row r="12" spans="1:41" s="204" customFormat="1" ht="39.75" customHeight="1">
      <c r="A12" s="205">
        <v>10</v>
      </c>
      <c r="B12" s="457"/>
      <c r="C12" s="457"/>
      <c r="D12" s="457"/>
      <c r="E12" s="457"/>
      <c r="F12" s="458"/>
      <c r="G12" s="459"/>
      <c r="H12" s="459"/>
      <c r="I12" s="457"/>
      <c r="J12" s="457"/>
      <c r="K12" s="457"/>
      <c r="L12" s="457"/>
      <c r="M12" s="457"/>
      <c r="N12" s="457"/>
      <c r="O12" s="457"/>
      <c r="P12" s="457"/>
      <c r="Q12" s="457"/>
      <c r="R12" s="457"/>
      <c r="S12" s="457"/>
      <c r="T12" s="457"/>
      <c r="U12" s="457"/>
      <c r="V12" s="457"/>
      <c r="W12" s="457"/>
      <c r="X12" s="457"/>
      <c r="Y12" s="457"/>
      <c r="Z12" s="457"/>
      <c r="AA12" s="457"/>
      <c r="AB12" s="457"/>
      <c r="AC12" s="457"/>
      <c r="AD12" s="457"/>
      <c r="AE12" s="457"/>
      <c r="AF12" s="457"/>
      <c r="AG12" s="457"/>
      <c r="AH12" s="457"/>
      <c r="AI12" s="457"/>
      <c r="AJ12" s="457"/>
      <c r="AK12" s="457"/>
      <c r="AL12" s="457"/>
      <c r="AM12" s="457"/>
      <c r="AN12" s="457"/>
      <c r="AO12" s="460"/>
    </row>
    <row r="13" spans="1:41" s="204" customFormat="1" ht="15">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row>
    <row r="14" spans="1:41" s="204" customFormat="1" ht="15" customHeight="1">
      <c r="B14" s="540" t="s">
        <v>2508</v>
      </c>
      <c r="C14" s="541"/>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541"/>
      <c r="AF14" s="541"/>
      <c r="AG14" s="541"/>
      <c r="AH14" s="541"/>
      <c r="AI14" s="541"/>
      <c r="AJ14" s="541"/>
      <c r="AK14" s="541"/>
      <c r="AL14" s="541"/>
      <c r="AM14" s="541"/>
      <c r="AN14" s="541"/>
      <c r="AO14" s="203"/>
    </row>
    <row r="15" spans="1:41" ht="17.25" customHeight="1">
      <c r="B15" s="206"/>
      <c r="C15" s="206"/>
      <c r="D15" s="206"/>
      <c r="E15" s="206"/>
      <c r="F15" s="206"/>
      <c r="G15" s="206"/>
      <c r="H15" s="206"/>
      <c r="I15" s="206"/>
      <c r="J15" s="206"/>
      <c r="K15" s="203"/>
      <c r="L15" s="203"/>
      <c r="M15" s="203"/>
      <c r="N15" s="203"/>
      <c r="O15" s="203"/>
      <c r="P15" s="203"/>
      <c r="Q15" s="203"/>
      <c r="R15" s="203"/>
      <c r="S15" s="203"/>
      <c r="T15" s="203"/>
      <c r="U15" s="203"/>
      <c r="V15" s="203"/>
      <c r="W15" s="203"/>
      <c r="X15" s="203"/>
      <c r="Y15" s="203"/>
      <c r="Z15" s="206"/>
      <c r="AA15" s="206"/>
      <c r="AB15" s="206"/>
      <c r="AC15" s="206"/>
      <c r="AD15" s="206"/>
      <c r="AE15" s="206"/>
      <c r="AF15" s="206"/>
      <c r="AG15" s="206"/>
      <c r="AH15" s="206"/>
      <c r="AI15" s="206"/>
      <c r="AJ15" s="206"/>
      <c r="AK15" s="206"/>
      <c r="AL15" s="206"/>
      <c r="AM15" s="206"/>
      <c r="AN15" s="206"/>
    </row>
    <row r="16" spans="1:41">
      <c r="B16" s="201"/>
      <c r="C16" s="201"/>
      <c r="D16" s="201"/>
      <c r="E16" s="201"/>
      <c r="F16" s="201"/>
      <c r="G16" s="201"/>
      <c r="H16" s="201"/>
      <c r="I16" s="201"/>
      <c r="K16" s="204"/>
      <c r="L16" s="204"/>
      <c r="M16" s="204"/>
      <c r="N16" s="204"/>
      <c r="O16" s="204"/>
      <c r="P16" s="204"/>
      <c r="Q16" s="204"/>
      <c r="R16" s="204"/>
      <c r="S16" s="204"/>
      <c r="T16" s="204"/>
      <c r="U16" s="204"/>
      <c r="V16" s="204"/>
      <c r="W16" s="204"/>
      <c r="X16" s="204"/>
      <c r="Y16" s="204"/>
    </row>
    <row r="17" spans="2:25">
      <c r="B17" s="201"/>
      <c r="C17" s="201"/>
      <c r="D17" s="201"/>
      <c r="E17" s="201"/>
      <c r="F17" s="201"/>
      <c r="G17" s="201"/>
      <c r="H17" s="201"/>
      <c r="I17" s="201"/>
      <c r="K17" s="204"/>
      <c r="L17" s="204"/>
      <c r="M17" s="204"/>
      <c r="N17" s="204"/>
      <c r="O17" s="204"/>
      <c r="P17" s="204"/>
      <c r="Q17" s="204"/>
      <c r="R17" s="204"/>
      <c r="S17" s="204"/>
      <c r="T17" s="204"/>
      <c r="U17" s="204"/>
      <c r="V17" s="204"/>
      <c r="W17" s="204"/>
      <c r="X17" s="204"/>
      <c r="Y17" s="204"/>
    </row>
    <row r="18" spans="2:25">
      <c r="B18" s="201"/>
      <c r="C18" s="201"/>
      <c r="D18" s="201"/>
      <c r="E18" s="201"/>
      <c r="F18" s="201"/>
      <c r="G18" s="201"/>
      <c r="H18" s="201"/>
      <c r="I18" s="201"/>
    </row>
    <row r="19" spans="2:25">
      <c r="B19" s="201"/>
      <c r="C19" s="201"/>
      <c r="D19" s="201"/>
      <c r="E19" s="201"/>
      <c r="F19" s="201"/>
      <c r="G19" s="201"/>
      <c r="H19" s="201"/>
      <c r="I19" s="201"/>
    </row>
    <row r="20" spans="2:25">
      <c r="B20" s="201"/>
      <c r="C20" s="201"/>
      <c r="D20" s="201"/>
      <c r="E20" s="201"/>
      <c r="F20" s="201"/>
      <c r="G20" s="201"/>
      <c r="H20" s="201"/>
      <c r="I20" s="201"/>
    </row>
    <row r="21" spans="2:25">
      <c r="B21" s="201"/>
      <c r="C21" s="201"/>
      <c r="D21" s="201"/>
      <c r="E21" s="201"/>
      <c r="F21" s="201"/>
      <c r="G21" s="201"/>
      <c r="H21" s="201"/>
      <c r="I21" s="201"/>
    </row>
    <row r="22" spans="2:25">
      <c r="B22" s="201"/>
      <c r="C22" s="201"/>
      <c r="D22" s="201"/>
      <c r="E22" s="201"/>
      <c r="F22" s="201"/>
      <c r="G22" s="201"/>
      <c r="H22" s="201"/>
      <c r="I22" s="201"/>
    </row>
    <row r="23" spans="2:25">
      <c r="B23" s="201"/>
      <c r="C23" s="201"/>
      <c r="D23" s="201"/>
      <c r="E23" s="201"/>
      <c r="F23" s="201"/>
      <c r="G23" s="201"/>
      <c r="H23" s="201"/>
      <c r="I23" s="201"/>
    </row>
    <row r="24" spans="2:25">
      <c r="B24" s="201"/>
      <c r="C24" s="201"/>
      <c r="D24" s="201"/>
      <c r="E24" s="201"/>
      <c r="F24" s="201"/>
      <c r="G24" s="201"/>
      <c r="H24" s="201"/>
      <c r="I24" s="201"/>
    </row>
    <row r="25" spans="2:25">
      <c r="B25" s="201"/>
      <c r="C25" s="201"/>
      <c r="D25" s="201"/>
      <c r="E25" s="201"/>
      <c r="F25" s="201"/>
      <c r="G25" s="201"/>
      <c r="H25" s="201"/>
      <c r="I25" s="201"/>
    </row>
    <row r="26" spans="2:25">
      <c r="B26" s="201"/>
      <c r="C26" s="201"/>
      <c r="D26" s="201"/>
      <c r="E26" s="201"/>
      <c r="F26" s="201"/>
      <c r="G26" s="201"/>
      <c r="H26" s="201"/>
      <c r="I26" s="201"/>
    </row>
    <row r="27" spans="2:25">
      <c r="B27" s="201"/>
      <c r="C27" s="201"/>
      <c r="D27" s="201"/>
      <c r="E27" s="201"/>
      <c r="F27" s="201"/>
      <c r="G27" s="201"/>
      <c r="H27" s="201"/>
      <c r="I27" s="201"/>
    </row>
    <row r="28" spans="2:25">
      <c r="B28" s="201"/>
      <c r="C28" s="201"/>
      <c r="D28" s="201"/>
      <c r="E28" s="201"/>
      <c r="F28" s="201"/>
      <c r="G28" s="201"/>
      <c r="H28" s="201"/>
      <c r="I28" s="201"/>
    </row>
    <row r="29" spans="2:25">
      <c r="B29" s="201"/>
      <c r="C29" s="201"/>
      <c r="D29" s="201"/>
      <c r="E29" s="201"/>
      <c r="F29" s="201"/>
      <c r="G29" s="201"/>
      <c r="H29" s="201"/>
      <c r="I29" s="201"/>
    </row>
    <row r="30" spans="2:25">
      <c r="B30" s="201"/>
      <c r="C30" s="201"/>
      <c r="D30" s="201"/>
      <c r="E30" s="201"/>
      <c r="F30" s="201"/>
      <c r="G30" s="201"/>
      <c r="H30" s="201"/>
      <c r="I30" s="201"/>
    </row>
    <row r="31" spans="2:25">
      <c r="B31" s="201"/>
      <c r="C31" s="201"/>
      <c r="D31" s="201"/>
      <c r="E31" s="201"/>
      <c r="F31" s="201"/>
      <c r="G31" s="201"/>
      <c r="H31" s="201"/>
      <c r="I31" s="201"/>
    </row>
    <row r="32" spans="2:25">
      <c r="B32" s="201"/>
      <c r="C32" s="201"/>
      <c r="D32" s="201"/>
      <c r="E32" s="201"/>
      <c r="F32" s="201"/>
      <c r="G32" s="201"/>
      <c r="H32" s="201"/>
      <c r="I32" s="201"/>
    </row>
    <row r="33" s="201" customFormat="1"/>
    <row r="34" s="201" customFormat="1"/>
    <row r="35" s="201" customFormat="1"/>
    <row r="36" s="201" customFormat="1"/>
    <row r="37" s="201" customFormat="1"/>
    <row r="38" s="201" customFormat="1"/>
    <row r="39" s="201" customFormat="1"/>
    <row r="40" s="201" customFormat="1"/>
    <row r="41" s="201" customFormat="1"/>
    <row r="42" s="201" customFormat="1"/>
    <row r="43" s="201" customFormat="1"/>
    <row r="44" s="201" customFormat="1"/>
    <row r="45" s="201" customFormat="1"/>
    <row r="46" s="201" customFormat="1"/>
    <row r="47" s="201" customFormat="1"/>
    <row r="48" s="201" customFormat="1"/>
    <row r="49" s="201" customFormat="1"/>
    <row r="50" s="201" customFormat="1"/>
    <row r="51" s="201" customFormat="1"/>
    <row r="52" s="201" customFormat="1"/>
    <row r="53" s="201" customFormat="1"/>
    <row r="54" s="201" customFormat="1"/>
    <row r="55" s="201" customFormat="1"/>
    <row r="56" s="201" customFormat="1"/>
    <row r="57" s="201" customFormat="1"/>
    <row r="58" s="201" customFormat="1"/>
    <row r="59" s="201" customFormat="1"/>
    <row r="60" s="201" customFormat="1"/>
    <row r="61" s="201" customFormat="1"/>
    <row r="62" s="201" customFormat="1"/>
    <row r="63" s="201" customFormat="1"/>
    <row r="64" s="201" customFormat="1"/>
    <row r="65" s="201" customFormat="1"/>
    <row r="66" s="201" customFormat="1"/>
    <row r="67" s="201" customFormat="1"/>
    <row r="68" s="201" customFormat="1"/>
    <row r="69" s="201" customFormat="1"/>
    <row r="70" s="201" customFormat="1"/>
    <row r="71" s="201" customFormat="1"/>
    <row r="72" s="201" customFormat="1"/>
    <row r="73" s="201" customFormat="1"/>
    <row r="74" s="201" customFormat="1"/>
    <row r="75" s="201" customFormat="1"/>
    <row r="76" s="201" customFormat="1"/>
    <row r="77" s="201" customFormat="1"/>
    <row r="78" s="201" customFormat="1"/>
    <row r="79" s="201" customFormat="1"/>
    <row r="80" s="201" customFormat="1"/>
    <row r="81" s="201" customFormat="1"/>
    <row r="82" s="201" customFormat="1"/>
  </sheetData>
  <sheetProtection algorithmName="SHA-512" hashValue="WdrWBM/6DqM9KzSk06EIxgYlJ1UJdxEqjMKJvFRPx2Hewy4kgxzrClctkEKC5Hsh9KWx6bYZ288jp3To6i53HQ==" saltValue="nFcEuDUM98Ht7Sh7lGQqJg==" spinCount="100000" sheet="1" objects="1" scenarios="1"/>
  <mergeCells count="24">
    <mergeCell ref="B14:AN14"/>
    <mergeCell ref="S1:T1"/>
    <mergeCell ref="U1:W1"/>
    <mergeCell ref="X1:Z1"/>
    <mergeCell ref="AA1:AB1"/>
    <mergeCell ref="AC1:AE1"/>
    <mergeCell ref="AF1:AH1"/>
    <mergeCell ref="I1:I2"/>
    <mergeCell ref="J1:J2"/>
    <mergeCell ref="K1:L1"/>
    <mergeCell ref="M1:N1"/>
    <mergeCell ref="O1:P1"/>
    <mergeCell ref="Q1:R1"/>
    <mergeCell ref="F1:F2"/>
    <mergeCell ref="G1:G2"/>
    <mergeCell ref="H1:H2"/>
    <mergeCell ref="AI1:AJ1"/>
    <mergeCell ref="AK1:AL1"/>
    <mergeCell ref="AM1:AN1"/>
    <mergeCell ref="A1:A2"/>
    <mergeCell ref="B1:B2"/>
    <mergeCell ref="C1:C2"/>
    <mergeCell ref="D1:D2"/>
    <mergeCell ref="E1:E2"/>
  </mergeCells>
  <printOptions horizontalCentered="1"/>
  <pageMargins left="0.51181102362204722" right="0.51181102362204722" top="1.1811023622047245" bottom="0.74803149606299213" header="0.19685039370078741" footer="0.31496062992125984"/>
  <pageSetup scale="34"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E6287-5990-442C-9892-DD629F7FD7B6}">
  <sheetPr>
    <tabColor theme="5" tint="0.79998168889431442"/>
    <pageSetUpPr fitToPage="1"/>
  </sheetPr>
  <dimension ref="A1:D18"/>
  <sheetViews>
    <sheetView zoomScaleNormal="100" workbookViewId="0">
      <selection activeCell="E10" sqref="E10"/>
    </sheetView>
  </sheetViews>
  <sheetFormatPr baseColWidth="10" defaultColWidth="11.42578125" defaultRowHeight="15"/>
  <cols>
    <col min="1" max="1" width="7.7109375" customWidth="1"/>
    <col min="2" max="2" width="90.42578125" style="59" customWidth="1"/>
    <col min="3" max="3" width="15" style="59" customWidth="1"/>
    <col min="4" max="4" width="48" style="59" customWidth="1"/>
  </cols>
  <sheetData>
    <row r="1" spans="1:4">
      <c r="A1" s="209" t="s">
        <v>1697</v>
      </c>
      <c r="B1" s="544" t="s">
        <v>2509</v>
      </c>
      <c r="C1" s="544"/>
      <c r="D1" s="544"/>
    </row>
    <row r="2" spans="1:4" ht="24.75" customHeight="1">
      <c r="B2" s="210" t="s">
        <v>2510</v>
      </c>
      <c r="C2" s="211" t="s">
        <v>1539</v>
      </c>
      <c r="D2" s="210" t="s">
        <v>2511</v>
      </c>
    </row>
    <row r="3" spans="1:4" ht="28.5">
      <c r="A3" s="212" t="s">
        <v>2512</v>
      </c>
      <c r="B3" s="55" t="s">
        <v>2513</v>
      </c>
      <c r="C3" s="213" t="s">
        <v>2514</v>
      </c>
      <c r="D3" s="55" t="s">
        <v>2515</v>
      </c>
    </row>
    <row r="4" spans="1:4" ht="28.5">
      <c r="A4" s="212" t="s">
        <v>2512</v>
      </c>
      <c r="B4" s="55" t="s">
        <v>2516</v>
      </c>
      <c r="C4" s="213" t="s">
        <v>2514</v>
      </c>
      <c r="D4" s="55" t="s">
        <v>2517</v>
      </c>
    </row>
    <row r="5" spans="1:4" ht="42.75">
      <c r="A5" s="212" t="s">
        <v>2512</v>
      </c>
      <c r="B5" s="55" t="s">
        <v>2518</v>
      </c>
      <c r="C5" s="213" t="s">
        <v>2514</v>
      </c>
      <c r="D5" s="55" t="s">
        <v>2515</v>
      </c>
    </row>
    <row r="6" spans="1:4" ht="34.5" customHeight="1">
      <c r="A6" s="212" t="s">
        <v>2512</v>
      </c>
      <c r="B6" s="55" t="s">
        <v>2519</v>
      </c>
      <c r="C6" s="213" t="s">
        <v>2514</v>
      </c>
      <c r="D6" s="55" t="s">
        <v>2520</v>
      </c>
    </row>
    <row r="7" spans="1:4" ht="28.5">
      <c r="A7" s="212" t="s">
        <v>2512</v>
      </c>
      <c r="B7" s="280" t="s">
        <v>2521</v>
      </c>
      <c r="C7" s="213" t="s">
        <v>2514</v>
      </c>
      <c r="D7" s="55" t="s">
        <v>2515</v>
      </c>
    </row>
    <row r="8" spans="1:4" ht="57">
      <c r="A8" s="212" t="s">
        <v>2512</v>
      </c>
      <c r="B8" s="55" t="s">
        <v>2522</v>
      </c>
      <c r="C8" s="214" t="s">
        <v>2523</v>
      </c>
      <c r="D8" s="55" t="s">
        <v>2524</v>
      </c>
    </row>
    <row r="9" spans="1:4" ht="42.75">
      <c r="A9" s="212" t="s">
        <v>2512</v>
      </c>
      <c r="B9" s="55" t="s">
        <v>2525</v>
      </c>
      <c r="C9" s="214" t="s">
        <v>2523</v>
      </c>
      <c r="D9" s="55" t="s">
        <v>2526</v>
      </c>
    </row>
    <row r="10" spans="1:4" ht="57">
      <c r="A10" s="212" t="s">
        <v>2512</v>
      </c>
      <c r="B10" s="55" t="s">
        <v>2527</v>
      </c>
      <c r="C10" s="214" t="s">
        <v>2523</v>
      </c>
      <c r="D10" s="55" t="s">
        <v>2528</v>
      </c>
    </row>
    <row r="11" spans="1:4" ht="57">
      <c r="A11" s="212" t="s">
        <v>2512</v>
      </c>
      <c r="B11" s="55" t="s">
        <v>2529</v>
      </c>
      <c r="C11" s="214" t="s">
        <v>2523</v>
      </c>
      <c r="D11" s="55" t="s">
        <v>2530</v>
      </c>
    </row>
    <row r="12" spans="1:4" ht="35.25" customHeight="1">
      <c r="A12" s="212" t="s">
        <v>2512</v>
      </c>
      <c r="B12" s="55" t="s">
        <v>2531</v>
      </c>
      <c r="C12" s="214" t="s">
        <v>2523</v>
      </c>
      <c r="D12" s="55" t="s">
        <v>2532</v>
      </c>
    </row>
    <row r="13" spans="1:4" ht="31.5" customHeight="1">
      <c r="A13" s="212" t="s">
        <v>2512</v>
      </c>
      <c r="B13" s="55" t="s">
        <v>2533</v>
      </c>
      <c r="C13" s="214" t="s">
        <v>2523</v>
      </c>
      <c r="D13" s="55" t="s">
        <v>2532</v>
      </c>
    </row>
    <row r="14" spans="1:4" ht="28.5">
      <c r="A14" s="212" t="s">
        <v>2512</v>
      </c>
      <c r="B14" s="55" t="s">
        <v>2534</v>
      </c>
      <c r="C14" s="214" t="s">
        <v>2523</v>
      </c>
      <c r="D14" s="55" t="s">
        <v>2535</v>
      </c>
    </row>
    <row r="15" spans="1:4" ht="15.75" customHeight="1">
      <c r="B15" s="545" t="s">
        <v>2536</v>
      </c>
      <c r="C15" s="545"/>
      <c r="D15" s="545"/>
    </row>
    <row r="18" spans="2:4" ht="16.5" customHeight="1">
      <c r="B18" s="546"/>
      <c r="C18" s="546"/>
      <c r="D18" s="546"/>
    </row>
  </sheetData>
  <sheetProtection algorithmName="SHA-512" hashValue="ip+E872Zv7EgWanPAackdqmV7Bj6Kg0tUufDJXNh8N6KOFBgMGFf43ckb9n9meVqRmI9/0NjPeDn+QvFkG5KIw==" saltValue="0flJhVseFffX7KoC1Ykodg==" spinCount="100000" sheet="1" objects="1" scenarios="1"/>
  <mergeCells count="3">
    <mergeCell ref="B1:D1"/>
    <mergeCell ref="B15:D15"/>
    <mergeCell ref="B18:D18"/>
  </mergeCells>
  <hyperlinks>
    <hyperlink ref="A1" location="PORTADA!A1" display="Portada" xr:uid="{61A8EEF5-E707-4E92-AB4A-D0911A044AC4}"/>
  </hyperlinks>
  <printOptions horizontalCentered="1"/>
  <pageMargins left="0.51181102362204722" right="0.51181102362204722" top="1.1811023622047245" bottom="0.74803149606299213" header="0.19685039370078741" footer="0.31496062992125984"/>
  <pageSetup scale="82"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C8A50-47D8-44B5-87F7-E976C194F066}">
  <sheetPr>
    <tabColor theme="6" tint="0.39997558519241921"/>
    <pageSetUpPr fitToPage="1"/>
  </sheetPr>
  <dimension ref="A1:E12"/>
  <sheetViews>
    <sheetView zoomScaleNormal="100" workbookViewId="0">
      <selection activeCell="E10" sqref="E10"/>
    </sheetView>
  </sheetViews>
  <sheetFormatPr baseColWidth="10" defaultColWidth="11.42578125" defaultRowHeight="15"/>
  <cols>
    <col min="1" max="1" width="20.7109375" customWidth="1"/>
    <col min="2" max="3" width="47.42578125" customWidth="1"/>
    <col min="4" max="4" width="53.42578125" customWidth="1"/>
    <col min="5" max="5" width="39.85546875" bestFit="1" customWidth="1"/>
    <col min="6" max="6" width="38.140625" bestFit="1" customWidth="1"/>
    <col min="7" max="7" width="34.28515625" bestFit="1" customWidth="1"/>
  </cols>
  <sheetData>
    <row r="1" spans="1:5" ht="14.45" customHeight="1">
      <c r="A1" s="232" t="s">
        <v>2473</v>
      </c>
      <c r="B1" s="547" t="s">
        <v>2537</v>
      </c>
      <c r="C1" s="547"/>
    </row>
    <row r="2" spans="1:5" ht="240.75" customHeight="1">
      <c r="A2" s="550" t="s">
        <v>2538</v>
      </c>
      <c r="B2" s="548" t="s">
        <v>2539</v>
      </c>
      <c r="C2" s="548"/>
      <c r="D2" s="61"/>
      <c r="E2" s="61"/>
    </row>
    <row r="3" spans="1:5" ht="217.5" customHeight="1">
      <c r="A3" s="550"/>
      <c r="B3" s="549" t="s">
        <v>2540</v>
      </c>
      <c r="C3" s="549"/>
    </row>
    <row r="4" spans="1:5" ht="159" customHeight="1">
      <c r="A4" s="550"/>
      <c r="B4" s="549" t="s">
        <v>2541</v>
      </c>
      <c r="C4" s="549"/>
    </row>
    <row r="5" spans="1:5">
      <c r="A5" t="s">
        <v>2607</v>
      </c>
    </row>
    <row r="8" spans="1:5" ht="15" customHeight="1"/>
    <row r="10" spans="1:5" ht="257.10000000000002" customHeight="1"/>
    <row r="11" spans="1:5" ht="184.5" customHeight="1"/>
    <row r="12" spans="1:5" ht="165" customHeight="1"/>
  </sheetData>
  <sheetProtection algorithmName="SHA-512" hashValue="4P8Qgh5B4g2oxZElKR6lsBKgZ5WL9z9KNZis5mj+ZxWcuznI+f3W8svREPXckDukCJ/b0Ubkuwnu1l2SPuXVlA==" saltValue="49/FuBR2FWmSR1XNKAGe8w==" spinCount="100000" sheet="1" objects="1" scenarios="1"/>
  <mergeCells count="5">
    <mergeCell ref="B1:C1"/>
    <mergeCell ref="B2:C2"/>
    <mergeCell ref="B3:C3"/>
    <mergeCell ref="B4:C4"/>
    <mergeCell ref="A2:A4"/>
  </mergeCells>
  <printOptions horizontalCentered="1"/>
  <pageMargins left="0.51181102362204722" right="0.51181102362204722" top="1.1811023622047245" bottom="0.74803149606299213" header="0.19685039370078741" footer="0.31496062992125984"/>
  <pageSetup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68"/>
  <sheetViews>
    <sheetView zoomScaleNormal="100" zoomScalePageLayoutView="80" workbookViewId="0">
      <selection activeCell="D15" sqref="D15"/>
    </sheetView>
  </sheetViews>
  <sheetFormatPr baseColWidth="10" defaultColWidth="11.42578125" defaultRowHeight="1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c r="A1" s="32"/>
      <c r="B1" s="32"/>
      <c r="C1" s="32"/>
      <c r="D1" s="32"/>
    </row>
    <row r="2" spans="1:9" ht="30" customHeight="1">
      <c r="A2" s="32"/>
      <c r="B2" s="68" t="s">
        <v>2542</v>
      </c>
      <c r="C2" s="67" t="s">
        <v>1622</v>
      </c>
      <c r="D2" s="67" t="s">
        <v>1623</v>
      </c>
      <c r="E2" s="67" t="s">
        <v>1624</v>
      </c>
      <c r="F2" s="67" t="s">
        <v>2543</v>
      </c>
      <c r="G2" s="67" t="s">
        <v>1626</v>
      </c>
    </row>
    <row r="3" spans="1:9" s="14" customFormat="1" ht="48" customHeight="1">
      <c r="A3" s="32"/>
      <c r="B3" s="70" t="s">
        <v>1627</v>
      </c>
      <c r="C3" s="71" t="str" cm="1">
        <f t="array" ref="C3">_xlfn._xlws.FILTER('2.Ambientes Edu. y Protectores'!B3:F97,'2.Ambientes Edu. y Protectores'!D3:D97="NO CUMPLE CONDICIÓN","")</f>
        <v/>
      </c>
      <c r="D3" s="10"/>
      <c r="E3" s="71"/>
      <c r="F3" s="10"/>
      <c r="G3" s="10"/>
      <c r="H3" s="10" t="str">
        <f>CONCATENATE("No ",D3)</f>
        <v xml:space="preserve">No </v>
      </c>
      <c r="I3" s="371" t="s">
        <v>1698</v>
      </c>
    </row>
    <row r="4" spans="1:9" ht="30">
      <c r="A4" s="32"/>
      <c r="B4" s="70" t="s">
        <v>1630</v>
      </c>
      <c r="C4" s="71"/>
      <c r="D4" s="10"/>
      <c r="E4" s="71"/>
      <c r="F4" s="10"/>
      <c r="G4" s="10"/>
      <c r="H4" s="10" t="str">
        <f t="shared" ref="H4:H66" si="0">CONCATENATE("No ",D4)</f>
        <v xml:space="preserve">No </v>
      </c>
      <c r="I4" s="371" t="s">
        <v>1698</v>
      </c>
    </row>
    <row r="5" spans="1:9" ht="30">
      <c r="A5" s="32"/>
      <c r="B5" s="70" t="s">
        <v>1632</v>
      </c>
      <c r="C5" s="71"/>
      <c r="D5" s="10"/>
      <c r="E5" s="71"/>
      <c r="F5" s="10"/>
      <c r="G5" s="10"/>
      <c r="H5" s="10" t="str">
        <f t="shared" si="0"/>
        <v xml:space="preserve">No </v>
      </c>
      <c r="I5" s="371" t="s">
        <v>1698</v>
      </c>
    </row>
    <row r="6" spans="1:9" ht="30">
      <c r="A6" s="32"/>
      <c r="B6" s="70" t="s">
        <v>1634</v>
      </c>
      <c r="C6" s="71"/>
      <c r="D6" s="10"/>
      <c r="E6" s="71"/>
      <c r="F6" s="10"/>
      <c r="G6" s="10"/>
      <c r="H6" s="10" t="str">
        <f t="shared" si="0"/>
        <v xml:space="preserve">No </v>
      </c>
      <c r="I6" s="371" t="s">
        <v>1698</v>
      </c>
    </row>
    <row r="7" spans="1:9" ht="30">
      <c r="A7" s="32"/>
      <c r="B7" s="70" t="s">
        <v>1636</v>
      </c>
      <c r="C7" s="71"/>
      <c r="D7" s="10"/>
      <c r="E7" s="71"/>
      <c r="F7" s="10"/>
      <c r="G7" s="10"/>
      <c r="H7" s="10" t="str">
        <f t="shared" si="0"/>
        <v xml:space="preserve">No </v>
      </c>
      <c r="I7" s="371" t="s">
        <v>1698</v>
      </c>
    </row>
    <row r="8" spans="1:9" ht="30">
      <c r="A8" s="32"/>
      <c r="B8" s="70" t="s">
        <v>1638</v>
      </c>
      <c r="C8" s="71"/>
      <c r="D8" s="10"/>
      <c r="E8" s="71"/>
      <c r="F8" s="10"/>
      <c r="G8" s="10"/>
      <c r="H8" s="10" t="str">
        <f t="shared" si="0"/>
        <v xml:space="preserve">No </v>
      </c>
      <c r="I8" s="371" t="s">
        <v>1698</v>
      </c>
    </row>
    <row r="9" spans="1:9" ht="30">
      <c r="A9" s="32"/>
      <c r="B9" s="70" t="s">
        <v>1641</v>
      </c>
      <c r="C9" s="71"/>
      <c r="D9" s="10"/>
      <c r="E9" s="71"/>
      <c r="F9" s="10"/>
      <c r="G9" s="10"/>
      <c r="H9" s="10" t="str">
        <f t="shared" si="0"/>
        <v xml:space="preserve">No </v>
      </c>
      <c r="I9" s="371" t="s">
        <v>1698</v>
      </c>
    </row>
    <row r="10" spans="1:9" ht="30">
      <c r="B10" s="70" t="s">
        <v>1644</v>
      </c>
      <c r="D10" s="10"/>
      <c r="F10" s="120"/>
      <c r="G10" s="11"/>
      <c r="H10" s="10" t="str">
        <f t="shared" si="0"/>
        <v xml:space="preserve">No </v>
      </c>
      <c r="I10" s="371" t="s">
        <v>1698</v>
      </c>
    </row>
    <row r="11" spans="1:9" ht="30">
      <c r="B11" s="70" t="s">
        <v>1735</v>
      </c>
      <c r="D11" s="10"/>
      <c r="F11" s="120"/>
      <c r="G11" s="11"/>
      <c r="H11" s="10" t="str">
        <f t="shared" si="0"/>
        <v xml:space="preserve">No </v>
      </c>
      <c r="I11" s="371" t="s">
        <v>1698</v>
      </c>
    </row>
    <row r="12" spans="1:9" ht="30">
      <c r="B12" s="70" t="s">
        <v>1742</v>
      </c>
      <c r="D12" s="10"/>
      <c r="F12" s="120"/>
      <c r="G12" s="11"/>
      <c r="H12" s="10" t="str">
        <f t="shared" si="0"/>
        <v xml:space="preserve">No </v>
      </c>
      <c r="I12" s="371" t="s">
        <v>1698</v>
      </c>
    </row>
    <row r="13" spans="1:9" ht="30">
      <c r="B13" s="70" t="s">
        <v>1751</v>
      </c>
      <c r="D13" s="10"/>
      <c r="F13" s="120"/>
      <c r="G13" s="11"/>
      <c r="H13" s="10" t="str">
        <f t="shared" si="0"/>
        <v xml:space="preserve">No </v>
      </c>
      <c r="I13" s="371" t="s">
        <v>1698</v>
      </c>
    </row>
    <row r="14" spans="1:9" ht="30">
      <c r="B14" s="70" t="s">
        <v>1758</v>
      </c>
      <c r="D14" s="10"/>
      <c r="F14" s="120"/>
      <c r="G14" s="11"/>
      <c r="H14" s="10" t="str">
        <f t="shared" si="0"/>
        <v xml:space="preserve">No </v>
      </c>
      <c r="I14" s="371" t="s">
        <v>1698</v>
      </c>
    </row>
    <row r="15" spans="1:9" ht="30">
      <c r="B15" s="70" t="s">
        <v>1758</v>
      </c>
      <c r="D15" s="10"/>
      <c r="F15" s="120"/>
      <c r="G15" s="11"/>
      <c r="H15" s="10" t="str">
        <f t="shared" si="0"/>
        <v xml:space="preserve">No </v>
      </c>
      <c r="I15" s="371" t="s">
        <v>1698</v>
      </c>
    </row>
    <row r="16" spans="1:9" ht="30">
      <c r="B16" s="70" t="s">
        <v>1758</v>
      </c>
      <c r="D16" s="10"/>
      <c r="F16" s="120"/>
      <c r="G16" s="11"/>
      <c r="H16" s="10" t="str">
        <f t="shared" si="0"/>
        <v xml:space="preserve">No </v>
      </c>
      <c r="I16" s="371" t="s">
        <v>1698</v>
      </c>
    </row>
    <row r="17" spans="2:9" ht="30">
      <c r="B17" s="70" t="s">
        <v>1823</v>
      </c>
      <c r="D17" s="10"/>
      <c r="F17" s="120"/>
      <c r="G17" s="11"/>
      <c r="H17" s="10" t="str">
        <f t="shared" si="0"/>
        <v xml:space="preserve">No </v>
      </c>
      <c r="I17" s="371" t="s">
        <v>1698</v>
      </c>
    </row>
    <row r="18" spans="2:9" ht="30">
      <c r="B18" s="70" t="s">
        <v>1836</v>
      </c>
      <c r="D18" s="10"/>
      <c r="F18" s="120"/>
      <c r="G18" s="11"/>
      <c r="H18" s="10" t="str">
        <f t="shared" si="0"/>
        <v xml:space="preserve">No </v>
      </c>
      <c r="I18" s="371" t="s">
        <v>1698</v>
      </c>
    </row>
    <row r="19" spans="2:9" ht="30">
      <c r="B19" s="70" t="s">
        <v>1836</v>
      </c>
      <c r="D19" s="10"/>
      <c r="F19" s="120"/>
      <c r="G19" s="11"/>
      <c r="H19" s="10" t="str">
        <f t="shared" si="0"/>
        <v xml:space="preserve">No </v>
      </c>
      <c r="I19" s="371" t="s">
        <v>1698</v>
      </c>
    </row>
    <row r="20" spans="2:9" ht="30">
      <c r="B20" s="70" t="s">
        <v>1873</v>
      </c>
      <c r="D20" s="10"/>
      <c r="F20" s="120"/>
      <c r="G20" s="11"/>
      <c r="H20" s="10" t="str">
        <f t="shared" si="0"/>
        <v xml:space="preserve">No </v>
      </c>
      <c r="I20" s="371" t="s">
        <v>1698</v>
      </c>
    </row>
    <row r="21" spans="2:9" ht="30">
      <c r="B21" s="70" t="s">
        <v>1879</v>
      </c>
      <c r="D21" s="10"/>
      <c r="F21" s="120"/>
      <c r="G21" s="11"/>
      <c r="H21" s="10" t="str">
        <f t="shared" si="0"/>
        <v xml:space="preserve">No </v>
      </c>
      <c r="I21" s="371" t="s">
        <v>1698</v>
      </c>
    </row>
    <row r="22" spans="2:9" ht="24" customHeight="1">
      <c r="B22" s="70" t="s">
        <v>2544</v>
      </c>
      <c r="C22" s="71" t="str" cm="1">
        <f t="array" ref="C22">_xlfn._xlws.FILTER('3. Salud y Nutrición'!B3:F104,'3. Salud y Nutrición'!D3:D104="NO CUMPLE CONDICIÓN","")</f>
        <v/>
      </c>
      <c r="D22" s="10"/>
      <c r="E22" s="72"/>
      <c r="F22" s="5"/>
      <c r="G22" s="5"/>
      <c r="H22" s="10" t="str">
        <f t="shared" si="0"/>
        <v xml:space="preserve">No </v>
      </c>
      <c r="I22" s="14" t="s">
        <v>1884</v>
      </c>
    </row>
    <row r="23" spans="2:9" ht="21.75" customHeight="1">
      <c r="B23" s="70" t="s">
        <v>1893</v>
      </c>
      <c r="C23" s="71"/>
      <c r="D23" s="10"/>
      <c r="E23" s="72"/>
      <c r="F23" s="5"/>
      <c r="G23" s="5"/>
      <c r="H23" s="10" t="str">
        <f t="shared" si="0"/>
        <v xml:space="preserve">No </v>
      </c>
      <c r="I23" s="14" t="s">
        <v>1884</v>
      </c>
    </row>
    <row r="24" spans="2:9">
      <c r="B24" s="70" t="s">
        <v>1906</v>
      </c>
      <c r="C24" s="71"/>
      <c r="D24" s="10"/>
      <c r="E24" s="72"/>
      <c r="F24" s="5"/>
      <c r="G24" s="5"/>
      <c r="H24" s="10" t="str">
        <f t="shared" si="0"/>
        <v xml:space="preserve">No </v>
      </c>
      <c r="I24" s="14" t="s">
        <v>1884</v>
      </c>
    </row>
    <row r="25" spans="2:9">
      <c r="B25" s="70" t="s">
        <v>1911</v>
      </c>
      <c r="C25" s="71"/>
      <c r="D25" s="10"/>
      <c r="E25" s="72"/>
      <c r="F25" s="5"/>
      <c r="G25" s="5"/>
      <c r="H25" s="10" t="str">
        <f t="shared" si="0"/>
        <v xml:space="preserve">No </v>
      </c>
      <c r="I25" s="14" t="s">
        <v>1884</v>
      </c>
    </row>
    <row r="26" spans="2:9">
      <c r="B26" s="70" t="s">
        <v>1922</v>
      </c>
      <c r="D26" s="10"/>
      <c r="F26" s="120"/>
      <c r="G26" s="11"/>
      <c r="H26" s="10" t="str">
        <f t="shared" si="0"/>
        <v xml:space="preserve">No </v>
      </c>
      <c r="I26" s="14" t="s">
        <v>1884</v>
      </c>
    </row>
    <row r="27" spans="2:9">
      <c r="B27" s="70" t="s">
        <v>1922</v>
      </c>
      <c r="D27" s="10"/>
      <c r="F27" s="120"/>
      <c r="G27" s="11"/>
      <c r="H27" s="10" t="str">
        <f t="shared" si="0"/>
        <v xml:space="preserve">No </v>
      </c>
      <c r="I27" s="14" t="s">
        <v>1884</v>
      </c>
    </row>
    <row r="28" spans="2:9">
      <c r="B28" s="70" t="s">
        <v>1949</v>
      </c>
      <c r="D28" s="10"/>
      <c r="F28" s="120"/>
      <c r="G28" s="11"/>
      <c r="H28" s="10" t="str">
        <f t="shared" si="0"/>
        <v xml:space="preserve">No </v>
      </c>
      <c r="I28" s="14" t="s">
        <v>1884</v>
      </c>
    </row>
    <row r="29" spans="2:9">
      <c r="B29" s="70" t="s">
        <v>1958</v>
      </c>
      <c r="D29" s="10"/>
      <c r="F29" s="120"/>
      <c r="G29" s="11"/>
      <c r="H29" s="10" t="str">
        <f t="shared" si="0"/>
        <v xml:space="preserve">No </v>
      </c>
      <c r="I29" s="14" t="s">
        <v>1884</v>
      </c>
    </row>
    <row r="30" spans="2:9">
      <c r="B30" s="70" t="s">
        <v>1979</v>
      </c>
      <c r="D30" s="10"/>
      <c r="F30" s="120"/>
      <c r="G30" s="11"/>
      <c r="H30" s="10" t="str">
        <f t="shared" si="0"/>
        <v xml:space="preserve">No </v>
      </c>
      <c r="I30" s="14" t="s">
        <v>1884</v>
      </c>
    </row>
    <row r="31" spans="2:9">
      <c r="B31" s="70" t="s">
        <v>2010</v>
      </c>
      <c r="D31" s="10"/>
      <c r="F31" s="120"/>
      <c r="G31" s="11"/>
      <c r="H31" s="10" t="str">
        <f t="shared" si="0"/>
        <v xml:space="preserve">No </v>
      </c>
      <c r="I31" s="14" t="s">
        <v>1884</v>
      </c>
    </row>
    <row r="32" spans="2:9">
      <c r="B32" s="70" t="s">
        <v>2024</v>
      </c>
      <c r="D32" s="10"/>
      <c r="F32" s="120"/>
      <c r="G32" s="11"/>
      <c r="H32" s="10" t="str">
        <f t="shared" si="0"/>
        <v xml:space="preserve">No </v>
      </c>
      <c r="I32" s="14" t="s">
        <v>1884</v>
      </c>
    </row>
    <row r="33" spans="2:26">
      <c r="B33" s="70" t="s">
        <v>2029</v>
      </c>
      <c r="D33" s="10"/>
      <c r="F33" s="120"/>
      <c r="G33" s="11"/>
      <c r="H33" s="10" t="str">
        <f t="shared" si="0"/>
        <v xml:space="preserve">No </v>
      </c>
      <c r="I33" s="14" t="s">
        <v>1884</v>
      </c>
    </row>
    <row r="34" spans="2:26">
      <c r="B34" s="70" t="s">
        <v>2044</v>
      </c>
      <c r="D34" s="10"/>
      <c r="F34" s="120"/>
      <c r="G34" s="11"/>
      <c r="H34" s="10" t="str">
        <f t="shared" si="0"/>
        <v xml:space="preserve">No </v>
      </c>
      <c r="I34" s="14" t="s">
        <v>1884</v>
      </c>
    </row>
    <row r="35" spans="2:26">
      <c r="B35" s="70" t="s">
        <v>2050</v>
      </c>
      <c r="D35" s="10"/>
      <c r="F35" s="120"/>
      <c r="G35" s="11"/>
      <c r="H35" s="10" t="str">
        <f t="shared" si="0"/>
        <v xml:space="preserve">No </v>
      </c>
      <c r="I35" s="14" t="s">
        <v>1884</v>
      </c>
    </row>
    <row r="36" spans="2:26">
      <c r="B36" s="70" t="s">
        <v>2075</v>
      </c>
      <c r="D36" s="10"/>
      <c r="F36" s="120"/>
      <c r="G36" s="11"/>
      <c r="H36" s="10" t="str">
        <f t="shared" si="0"/>
        <v xml:space="preserve">No </v>
      </c>
      <c r="I36" s="14" t="s">
        <v>1884</v>
      </c>
    </row>
    <row r="37" spans="2:26">
      <c r="B37" s="70" t="s">
        <v>2109</v>
      </c>
      <c r="D37" s="10"/>
      <c r="F37" s="120"/>
      <c r="G37" s="11"/>
      <c r="H37" s="10" t="str">
        <f t="shared" si="0"/>
        <v xml:space="preserve">No </v>
      </c>
      <c r="I37" s="14" t="s">
        <v>1884</v>
      </c>
    </row>
    <row r="38" spans="2:26">
      <c r="B38" s="70" t="s">
        <v>2117</v>
      </c>
      <c r="D38" s="10"/>
      <c r="F38" s="120"/>
      <c r="G38" s="11"/>
      <c r="H38" s="10" t="str">
        <f t="shared" si="0"/>
        <v xml:space="preserve">No </v>
      </c>
      <c r="I38" s="14" t="s">
        <v>1884</v>
      </c>
    </row>
    <row r="39" spans="2:26">
      <c r="B39" s="70" t="s">
        <v>2124</v>
      </c>
      <c r="D39" s="10"/>
      <c r="F39" s="120"/>
      <c r="G39" s="11"/>
      <c r="H39" s="10" t="str">
        <f t="shared" si="0"/>
        <v xml:space="preserve">No </v>
      </c>
      <c r="I39" s="14" t="s">
        <v>1884</v>
      </c>
    </row>
    <row r="40" spans="2:26" ht="30">
      <c r="B40" s="70" t="s">
        <v>2140</v>
      </c>
      <c r="C40" s="72" t="str" cm="1">
        <f t="array" ref="C40">_xlfn._xlws.FILTER('4. Familia,Comunidadesy Redes'!B3:F38,'4. Familia,Comunidadesy Redes'!D3:D38="NO CUMPLE CONDICIÓN","")</f>
        <v/>
      </c>
      <c r="D40" s="10"/>
      <c r="E40" s="72"/>
      <c r="F40" s="5"/>
      <c r="G40" s="11"/>
      <c r="H40" s="10" t="str">
        <f t="shared" si="0"/>
        <v xml:space="preserve">No </v>
      </c>
      <c r="I40" s="371" t="s">
        <v>2595</v>
      </c>
    </row>
    <row r="41" spans="2:26" ht="30">
      <c r="B41" s="70" t="s">
        <v>2146</v>
      </c>
      <c r="D41" s="10"/>
      <c r="F41" s="120"/>
      <c r="G41" s="11"/>
      <c r="H41" s="10" t="str">
        <f t="shared" si="0"/>
        <v xml:space="preserve">No </v>
      </c>
      <c r="I41" s="371" t="s">
        <v>2595</v>
      </c>
    </row>
    <row r="42" spans="2:26" ht="30">
      <c r="B42" s="70" t="s">
        <v>2160</v>
      </c>
      <c r="D42" s="10"/>
      <c r="F42" s="120"/>
      <c r="G42" s="11"/>
      <c r="H42" s="10" t="str">
        <f t="shared" si="0"/>
        <v xml:space="preserve">No </v>
      </c>
      <c r="I42" s="371" t="s">
        <v>2595</v>
      </c>
    </row>
    <row r="43" spans="2:26" ht="30">
      <c r="B43" s="70" t="s">
        <v>2173</v>
      </c>
      <c r="D43" s="10"/>
      <c r="F43" s="120"/>
      <c r="G43" s="11"/>
      <c r="H43" s="10" t="str">
        <f t="shared" si="0"/>
        <v xml:space="preserve">No </v>
      </c>
      <c r="I43" s="371" t="s">
        <v>2595</v>
      </c>
    </row>
    <row r="44" spans="2:26" ht="30">
      <c r="B44" s="70" t="s">
        <v>2182</v>
      </c>
      <c r="D44" s="10"/>
      <c r="F44" s="120"/>
      <c r="G44" s="11"/>
      <c r="H44" s="10" t="str">
        <f t="shared" si="0"/>
        <v xml:space="preserve">No </v>
      </c>
      <c r="I44" s="371" t="s">
        <v>2595</v>
      </c>
    </row>
    <row r="45" spans="2:26" ht="30">
      <c r="B45" s="70" t="s">
        <v>2193</v>
      </c>
      <c r="D45" s="10"/>
      <c r="F45" s="120"/>
      <c r="G45" s="11"/>
      <c r="H45" s="10" t="str">
        <f t="shared" si="0"/>
        <v xml:space="preserve">No </v>
      </c>
      <c r="I45" s="371" t="s">
        <v>2595</v>
      </c>
    </row>
    <row r="46" spans="2:26" ht="30">
      <c r="B46" s="70" t="s">
        <v>2210</v>
      </c>
      <c r="D46" s="10"/>
      <c r="F46" s="120"/>
      <c r="G46" s="11"/>
      <c r="H46" s="10" t="str">
        <f t="shared" si="0"/>
        <v xml:space="preserve">No </v>
      </c>
      <c r="I46" s="371" t="s">
        <v>2595</v>
      </c>
    </row>
    <row r="47" spans="2:26" ht="34.5" customHeight="1">
      <c r="B47" s="70" t="s">
        <v>2220</v>
      </c>
      <c r="C47" s="72" t="str" cm="1">
        <f t="array" ref="C47">_xlfn._xlws.FILTER('5. Proceso Pedagógico'!B3:F31,'5. Proceso Pedagógico'!D3:D31="NO CUMPLE CONDICIÓN","")</f>
        <v/>
      </c>
      <c r="D47" s="10"/>
      <c r="E47" s="72"/>
      <c r="F47" s="5"/>
      <c r="G47" s="5"/>
      <c r="H47" s="10" t="str">
        <f t="shared" si="0"/>
        <v xml:space="preserve">No </v>
      </c>
      <c r="I47" s="70" t="s">
        <v>2219</v>
      </c>
      <c r="J47" s="69"/>
      <c r="K47" s="69"/>
      <c r="L47" s="69"/>
      <c r="M47" s="69"/>
      <c r="N47" s="69"/>
      <c r="O47" s="69"/>
      <c r="P47" s="69"/>
      <c r="Q47" s="69"/>
      <c r="R47" s="69"/>
      <c r="S47" s="69"/>
      <c r="T47" s="69"/>
      <c r="U47" s="69"/>
      <c r="V47" s="69"/>
      <c r="W47" s="69"/>
      <c r="X47" s="69"/>
      <c r="Y47" s="69"/>
      <c r="Z47" s="69"/>
    </row>
    <row r="48" spans="2:26">
      <c r="B48" s="70" t="s">
        <v>2225</v>
      </c>
      <c r="C48" s="72"/>
      <c r="D48" s="10"/>
      <c r="E48" s="72"/>
      <c r="F48" s="5"/>
      <c r="G48" s="5"/>
      <c r="H48" s="10" t="str">
        <f t="shared" si="0"/>
        <v xml:space="preserve">No </v>
      </c>
      <c r="I48" s="70" t="s">
        <v>2219</v>
      </c>
      <c r="J48" s="69"/>
      <c r="K48" s="69"/>
      <c r="L48" s="69"/>
      <c r="M48" s="69"/>
      <c r="N48" s="69"/>
      <c r="O48" s="69"/>
      <c r="P48" s="69"/>
      <c r="Q48" s="69"/>
      <c r="R48" s="69"/>
      <c r="S48" s="69"/>
      <c r="T48" s="69"/>
      <c r="U48" s="69"/>
      <c r="V48" s="69"/>
      <c r="W48" s="69"/>
      <c r="X48" s="69"/>
      <c r="Y48" s="69"/>
      <c r="Z48" s="69"/>
    </row>
    <row r="49" spans="2:26">
      <c r="B49" s="70" t="s">
        <v>2236</v>
      </c>
      <c r="C49" s="72"/>
      <c r="D49" s="10"/>
      <c r="E49" s="72"/>
      <c r="F49" s="5"/>
      <c r="G49" s="5"/>
      <c r="H49" s="10" t="str">
        <f t="shared" si="0"/>
        <v xml:space="preserve">No </v>
      </c>
      <c r="I49" s="70" t="s">
        <v>2219</v>
      </c>
      <c r="J49" s="69"/>
      <c r="K49" s="69"/>
      <c r="L49" s="69"/>
      <c r="M49" s="69"/>
      <c r="N49" s="69"/>
      <c r="O49" s="69"/>
      <c r="P49" s="69"/>
      <c r="Q49" s="69"/>
      <c r="R49" s="69"/>
      <c r="S49" s="69"/>
      <c r="T49" s="69"/>
      <c r="U49" s="69"/>
      <c r="V49" s="69"/>
      <c r="W49" s="69"/>
      <c r="X49" s="69"/>
      <c r="Y49" s="69"/>
      <c r="Z49" s="69"/>
    </row>
    <row r="50" spans="2:26">
      <c r="B50" s="70" t="s">
        <v>2244</v>
      </c>
      <c r="C50" s="72"/>
      <c r="D50" s="10"/>
      <c r="E50" s="72"/>
      <c r="F50" s="5"/>
      <c r="G50" s="5"/>
      <c r="H50" s="10" t="str">
        <f t="shared" si="0"/>
        <v xml:space="preserve">No </v>
      </c>
      <c r="I50" s="70" t="s">
        <v>2219</v>
      </c>
      <c r="J50" s="69"/>
      <c r="K50" s="69"/>
      <c r="L50" s="69"/>
      <c r="M50" s="69"/>
      <c r="N50" s="69"/>
      <c r="O50" s="69"/>
      <c r="P50" s="69"/>
      <c r="Q50" s="69"/>
      <c r="R50" s="69"/>
      <c r="S50" s="69"/>
      <c r="T50" s="69"/>
      <c r="U50" s="69"/>
      <c r="V50" s="69"/>
      <c r="W50" s="69"/>
      <c r="X50" s="69"/>
      <c r="Y50" s="69"/>
      <c r="Z50" s="69"/>
    </row>
    <row r="51" spans="2:26">
      <c r="B51" s="70" t="s">
        <v>2256</v>
      </c>
      <c r="C51" s="72"/>
      <c r="D51" s="10"/>
      <c r="E51" s="72"/>
      <c r="F51" s="5"/>
      <c r="G51" s="5"/>
      <c r="H51" s="10" t="str">
        <f t="shared" si="0"/>
        <v xml:space="preserve">No </v>
      </c>
      <c r="I51" s="70" t="s">
        <v>2219</v>
      </c>
      <c r="J51" s="69"/>
      <c r="K51" s="69"/>
      <c r="L51" s="69"/>
      <c r="M51" s="69"/>
      <c r="N51" s="69"/>
      <c r="O51" s="69"/>
      <c r="P51" s="69"/>
      <c r="Q51" s="69"/>
      <c r="R51" s="69"/>
      <c r="S51" s="69"/>
      <c r="T51" s="69"/>
      <c r="U51" s="69"/>
      <c r="V51" s="69"/>
      <c r="W51" s="69"/>
      <c r="X51" s="69"/>
      <c r="Y51" s="69"/>
      <c r="Z51" s="69"/>
    </row>
    <row r="52" spans="2:26">
      <c r="B52" s="70" t="s">
        <v>2264</v>
      </c>
      <c r="C52" s="72"/>
      <c r="D52" s="10"/>
      <c r="E52" s="72"/>
      <c r="F52" s="5"/>
      <c r="G52" s="5"/>
      <c r="H52" s="10" t="str">
        <f t="shared" si="0"/>
        <v xml:space="preserve">No </v>
      </c>
      <c r="I52" s="70" t="s">
        <v>2219</v>
      </c>
      <c r="J52" s="69"/>
      <c r="K52" s="69"/>
      <c r="L52" s="69"/>
      <c r="M52" s="69"/>
      <c r="N52" s="69"/>
      <c r="O52" s="69"/>
      <c r="P52" s="69"/>
      <c r="Q52" s="69"/>
      <c r="R52" s="69"/>
      <c r="S52" s="69"/>
      <c r="T52" s="69"/>
      <c r="U52" s="69"/>
      <c r="V52" s="69"/>
      <c r="W52" s="69"/>
      <c r="X52" s="69"/>
      <c r="Y52" s="69"/>
      <c r="Z52" s="69"/>
    </row>
    <row r="53" spans="2:26" ht="47.25" customHeight="1">
      <c r="B53" s="70" t="s">
        <v>2273</v>
      </c>
      <c r="C53" s="72" t="str" cm="1">
        <f t="array" ref="C53">_xlfn._xlws.FILTER('6. Administrativo y Gestión'!B3:F20,'6. Administrativo y Gestión'!D3:D20="NO CUMPLE CONDICIÓN","")</f>
        <v/>
      </c>
      <c r="D53" s="10"/>
      <c r="E53" s="72"/>
      <c r="F53" s="5"/>
      <c r="G53" s="5"/>
      <c r="H53" s="10" t="str">
        <f t="shared" si="0"/>
        <v xml:space="preserve">No </v>
      </c>
      <c r="I53" s="70" t="s">
        <v>2594</v>
      </c>
      <c r="J53" s="69"/>
      <c r="K53" s="69"/>
      <c r="L53" s="69"/>
      <c r="M53" s="69"/>
      <c r="N53" s="69"/>
      <c r="O53" s="69"/>
      <c r="P53" s="69"/>
      <c r="Q53" s="69"/>
      <c r="R53" s="69"/>
      <c r="S53" s="69"/>
      <c r="T53" s="69"/>
      <c r="U53" s="69"/>
      <c r="V53" s="69"/>
      <c r="W53" s="69"/>
      <c r="X53" s="69"/>
      <c r="Y53" s="69"/>
      <c r="Z53" s="69"/>
    </row>
    <row r="54" spans="2:26">
      <c r="B54" s="70" t="s">
        <v>2282</v>
      </c>
      <c r="C54" s="72"/>
      <c r="D54" s="10"/>
      <c r="E54" s="72"/>
      <c r="F54" s="5"/>
      <c r="G54" s="5"/>
      <c r="H54" s="10" t="str">
        <f t="shared" si="0"/>
        <v xml:space="preserve">No </v>
      </c>
      <c r="I54" s="70" t="s">
        <v>2594</v>
      </c>
      <c r="J54" s="69"/>
      <c r="K54" s="69"/>
      <c r="L54" s="69"/>
      <c r="M54" s="69"/>
      <c r="N54" s="69"/>
      <c r="O54" s="69"/>
      <c r="P54" s="69"/>
      <c r="Q54" s="69"/>
      <c r="R54" s="69"/>
      <c r="S54" s="69"/>
      <c r="T54" s="69"/>
      <c r="U54" s="69"/>
      <c r="V54" s="69"/>
      <c r="W54" s="69"/>
      <c r="X54" s="69"/>
      <c r="Y54" s="69"/>
      <c r="Z54" s="69"/>
    </row>
    <row r="55" spans="2:26">
      <c r="B55" s="70" t="s">
        <v>2291</v>
      </c>
      <c r="C55" s="72"/>
      <c r="D55" s="10"/>
      <c r="E55" s="72"/>
      <c r="F55" s="5"/>
      <c r="G55" s="5"/>
      <c r="H55" s="10" t="str">
        <f t="shared" si="0"/>
        <v xml:space="preserve">No </v>
      </c>
      <c r="I55" s="70" t="s">
        <v>2594</v>
      </c>
      <c r="J55" s="69"/>
      <c r="K55" s="69"/>
      <c r="L55" s="69"/>
      <c r="M55" s="69"/>
      <c r="N55" s="69"/>
      <c r="O55" s="69"/>
      <c r="P55" s="69"/>
      <c r="Q55" s="69"/>
      <c r="R55" s="69"/>
      <c r="S55" s="69"/>
      <c r="T55" s="69"/>
      <c r="U55" s="69"/>
      <c r="V55" s="69"/>
      <c r="W55" s="69"/>
      <c r="X55" s="69"/>
      <c r="Y55" s="69"/>
      <c r="Z55" s="69"/>
    </row>
    <row r="56" spans="2:26">
      <c r="B56" s="70" t="s">
        <v>2297</v>
      </c>
      <c r="C56" s="72"/>
      <c r="D56" s="10"/>
      <c r="E56" s="72"/>
      <c r="F56" s="5"/>
      <c r="G56" s="5"/>
      <c r="H56" s="10" t="str">
        <f t="shared" si="0"/>
        <v xml:space="preserve">No </v>
      </c>
      <c r="I56" s="70" t="s">
        <v>2594</v>
      </c>
      <c r="J56" s="69"/>
      <c r="K56" s="69"/>
      <c r="L56" s="69"/>
      <c r="M56" s="69"/>
      <c r="N56" s="69"/>
      <c r="O56" s="69"/>
      <c r="P56" s="69"/>
      <c r="Q56" s="69"/>
      <c r="R56" s="69"/>
      <c r="S56" s="69"/>
      <c r="T56" s="69"/>
      <c r="U56" s="69"/>
      <c r="V56" s="69"/>
      <c r="W56" s="69"/>
      <c r="X56" s="69"/>
      <c r="Y56" s="69"/>
      <c r="Z56" s="69"/>
    </row>
    <row r="57" spans="2:26">
      <c r="B57" s="70" t="s">
        <v>2302</v>
      </c>
      <c r="C57" s="72"/>
      <c r="D57" s="10"/>
      <c r="E57" s="72"/>
      <c r="F57" s="5"/>
      <c r="G57" s="5"/>
      <c r="H57" s="10" t="str">
        <f t="shared" si="0"/>
        <v xml:space="preserve">No </v>
      </c>
      <c r="I57" s="70" t="s">
        <v>2594</v>
      </c>
      <c r="J57" s="69"/>
      <c r="K57" s="69"/>
      <c r="L57" s="69"/>
      <c r="M57" s="69"/>
      <c r="N57" s="69"/>
      <c r="O57" s="69"/>
      <c r="P57" s="69"/>
      <c r="Q57" s="69"/>
      <c r="R57" s="69"/>
      <c r="S57" s="69"/>
      <c r="T57" s="69"/>
      <c r="U57" s="69"/>
      <c r="V57" s="69"/>
      <c r="W57" s="69"/>
      <c r="X57" s="69"/>
      <c r="Y57" s="69"/>
      <c r="Z57" s="69"/>
    </row>
    <row r="58" spans="2:26">
      <c r="B58" s="70" t="s">
        <v>2368</v>
      </c>
      <c r="C58" s="72" t="str" cm="1">
        <f t="array" ref="C58">_xlfn._xlws.FILTER('7. Financiero '!B3:F16,'7. Financiero '!D3:D16="NO CUMPLE CONDICIÓN","")</f>
        <v/>
      </c>
      <c r="D58" s="10"/>
      <c r="E58" s="72"/>
      <c r="F58" s="5"/>
      <c r="G58" s="5"/>
      <c r="H58" s="10" t="str">
        <f t="shared" si="0"/>
        <v xml:space="preserve">No </v>
      </c>
      <c r="I58" s="70" t="s">
        <v>2367</v>
      </c>
    </row>
    <row r="59" spans="2:26">
      <c r="B59" s="70" t="s">
        <v>2379</v>
      </c>
      <c r="C59" s="72"/>
      <c r="H59" s="10" t="str">
        <f t="shared" si="0"/>
        <v xml:space="preserve">No </v>
      </c>
      <c r="I59" s="70" t="s">
        <v>2367</v>
      </c>
    </row>
    <row r="60" spans="2:26">
      <c r="B60" s="70" t="s">
        <v>2386</v>
      </c>
      <c r="C60" s="72"/>
      <c r="H60" s="10" t="str">
        <f t="shared" si="0"/>
        <v xml:space="preserve">No </v>
      </c>
      <c r="I60" s="70" t="s">
        <v>2367</v>
      </c>
    </row>
    <row r="61" spans="2:26">
      <c r="B61" s="70" t="s">
        <v>2311</v>
      </c>
      <c r="C61" s="72" t="str" cm="1">
        <f t="array" ref="C61">_xlfn._xlws.FILTER('8. Talento Humano '!B3:F27,'8. Talento Humano '!D3:D27="NO CUMPLE CONDICIÓN","")</f>
        <v/>
      </c>
      <c r="H61" s="10" t="str">
        <f t="shared" si="0"/>
        <v xml:space="preserve">No </v>
      </c>
      <c r="I61" s="70" t="s">
        <v>2310</v>
      </c>
    </row>
    <row r="62" spans="2:26">
      <c r="B62" s="70" t="s">
        <v>2326</v>
      </c>
      <c r="C62" s="72"/>
      <c r="H62" s="10" t="str">
        <f t="shared" si="0"/>
        <v xml:space="preserve">No </v>
      </c>
      <c r="I62" s="70" t="s">
        <v>2310</v>
      </c>
    </row>
    <row r="63" spans="2:26">
      <c r="B63" s="70" t="s">
        <v>2332</v>
      </c>
      <c r="C63" s="72"/>
      <c r="H63" s="10" t="str">
        <f t="shared" si="0"/>
        <v xml:space="preserve">No </v>
      </c>
      <c r="I63" s="70" t="s">
        <v>2310</v>
      </c>
    </row>
    <row r="64" spans="2:26">
      <c r="B64" s="70" t="s">
        <v>2340</v>
      </c>
      <c r="C64" s="72"/>
      <c r="H64" s="10" t="str">
        <f t="shared" si="0"/>
        <v xml:space="preserve">No </v>
      </c>
      <c r="I64" s="70" t="s">
        <v>2310</v>
      </c>
    </row>
    <row r="65" spans="2:9">
      <c r="B65" s="70" t="s">
        <v>2355</v>
      </c>
      <c r="C65" s="72"/>
      <c r="H65" s="10" t="str">
        <f t="shared" si="0"/>
        <v xml:space="preserve">No </v>
      </c>
      <c r="I65" s="70" t="s">
        <v>2310</v>
      </c>
    </row>
    <row r="66" spans="2:9">
      <c r="B66" s="70" t="s">
        <v>2360</v>
      </c>
      <c r="C66" s="72"/>
      <c r="H66" s="10" t="str">
        <f t="shared" si="0"/>
        <v xml:space="preserve">No </v>
      </c>
      <c r="I66" s="70" t="s">
        <v>2310</v>
      </c>
    </row>
    <row r="67" spans="2:9">
      <c r="I67" s="70"/>
    </row>
    <row r="68" spans="2:9">
      <c r="I68" s="70"/>
    </row>
  </sheetData>
  <sheetProtection algorithmName="SHA-512" hashValue="fT+E7Uj+TSR0Hc/bmfikl3/7byY915NmbiKzUYd38GoYYRv4+RC1kSRYxhZd3WV5qaX8E68GKBSXGCDQY4IeuA==" saltValue="BMTEqnxG7DDOfIyLsylrCg==" spinCount="100000" sheet="1" objects="1" scenarios="1"/>
  <phoneticPr fontId="30"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G46"/>
  <sheetViews>
    <sheetView workbookViewId="0">
      <selection activeCell="E10" sqref="E10"/>
    </sheetView>
  </sheetViews>
  <sheetFormatPr baseColWidth="10" defaultColWidth="11.42578125" defaultRowHeight="15.75"/>
  <cols>
    <col min="1" max="1" width="11.140625" style="134" customWidth="1"/>
    <col min="2" max="2" width="53.42578125" hidden="1" customWidth="1"/>
    <col min="3" max="3" width="32.140625" hidden="1" customWidth="1"/>
    <col min="4" max="4" width="66.140625" customWidth="1"/>
    <col min="5" max="5" width="70.42578125" customWidth="1"/>
    <col min="6" max="6" width="51.85546875" customWidth="1"/>
    <col min="7" max="7" width="18.140625" customWidth="1"/>
  </cols>
  <sheetData>
    <row r="1" spans="1:7" ht="21.75" customHeight="1">
      <c r="A1" s="519" t="s">
        <v>2546</v>
      </c>
      <c r="B1" s="520"/>
      <c r="C1" s="520"/>
      <c r="D1" s="520"/>
      <c r="E1" s="520"/>
      <c r="F1" s="520"/>
      <c r="G1" s="521"/>
    </row>
    <row r="2" spans="1:7" ht="45.75" thickBot="1">
      <c r="A2" s="131" t="s">
        <v>2547</v>
      </c>
      <c r="B2" s="73" t="s">
        <v>1623</v>
      </c>
      <c r="C2" s="73" t="s">
        <v>1624</v>
      </c>
      <c r="D2" s="73" t="s">
        <v>1625</v>
      </c>
      <c r="E2" s="73" t="s">
        <v>1626</v>
      </c>
      <c r="F2" s="73" t="s">
        <v>2548</v>
      </c>
      <c r="G2" s="74" t="s">
        <v>2545</v>
      </c>
    </row>
    <row r="3" spans="1:7" ht="27">
      <c r="A3" s="132" t="str" cm="1">
        <f t="array" ref="A3">_xlfn._xlws.FILTER(TEMP!C3:I67,TEMP!E3:E67="NO CUMPLE CONDICIÓN","")</f>
        <v/>
      </c>
      <c r="B3" s="121"/>
      <c r="C3" s="122"/>
      <c r="D3" s="125"/>
      <c r="E3" s="135"/>
      <c r="F3" s="126"/>
      <c r="G3" s="127"/>
    </row>
    <row r="4" spans="1:7" ht="27">
      <c r="A4" s="133"/>
      <c r="B4" s="123"/>
      <c r="C4" s="124"/>
      <c r="D4" s="128"/>
      <c r="E4" s="136"/>
      <c r="F4" s="129"/>
      <c r="G4" s="130"/>
    </row>
    <row r="5" spans="1:7" ht="44.1" customHeight="1">
      <c r="A5" s="133"/>
      <c r="B5" s="123"/>
      <c r="C5" s="124"/>
      <c r="D5" s="128"/>
      <c r="E5" s="136"/>
      <c r="F5" s="129"/>
      <c r="G5" s="130"/>
    </row>
    <row r="6" spans="1:7" ht="50.1" customHeight="1">
      <c r="A6" s="133"/>
      <c r="B6" s="123"/>
      <c r="C6" s="124"/>
      <c r="D6" s="128"/>
      <c r="E6" s="136"/>
      <c r="F6" s="129"/>
      <c r="G6" s="130"/>
    </row>
    <row r="7" spans="1:7" ht="50.1" customHeight="1">
      <c r="A7" s="133"/>
      <c r="B7" s="123"/>
      <c r="C7" s="124"/>
      <c r="D7" s="128"/>
      <c r="E7" s="136"/>
      <c r="F7" s="129"/>
      <c r="G7" s="130"/>
    </row>
    <row r="8" spans="1:7" ht="50.1" customHeight="1">
      <c r="A8" s="133"/>
      <c r="B8" s="123"/>
      <c r="C8" s="124"/>
      <c r="D8" s="128"/>
      <c r="E8" s="136"/>
      <c r="F8" s="129"/>
      <c r="G8" s="130"/>
    </row>
    <row r="9" spans="1:7" ht="50.1" customHeight="1">
      <c r="A9" s="133"/>
      <c r="B9" s="123"/>
      <c r="C9" s="124"/>
      <c r="D9" s="128"/>
      <c r="E9" s="136"/>
      <c r="F9" s="129"/>
      <c r="G9" s="130"/>
    </row>
    <row r="10" spans="1:7" ht="50.1" customHeight="1">
      <c r="A10" s="133"/>
      <c r="B10" s="123"/>
      <c r="C10" s="124"/>
      <c r="D10" s="128"/>
      <c r="E10" s="136"/>
      <c r="F10" s="129"/>
      <c r="G10" s="130"/>
    </row>
    <row r="11" spans="1:7" ht="50.1" customHeight="1">
      <c r="A11" s="133"/>
      <c r="B11" s="123"/>
      <c r="C11" s="124"/>
      <c r="D11" s="128"/>
      <c r="E11" s="136"/>
      <c r="F11" s="129"/>
      <c r="G11" s="130"/>
    </row>
    <row r="12" spans="1:7" ht="50.1" customHeight="1">
      <c r="A12" s="133"/>
      <c r="B12" s="123"/>
      <c r="C12" s="124"/>
      <c r="D12" s="128"/>
      <c r="E12" s="136"/>
      <c r="F12" s="129"/>
      <c r="G12" s="130"/>
    </row>
    <row r="13" spans="1:7" ht="50.1" customHeight="1">
      <c r="A13" s="133"/>
      <c r="B13" s="123"/>
      <c r="C13" s="124"/>
      <c r="D13" s="128"/>
      <c r="E13" s="136"/>
      <c r="F13" s="129"/>
      <c r="G13" s="130"/>
    </row>
    <row r="14" spans="1:7" ht="50.1" customHeight="1">
      <c r="A14" s="133"/>
      <c r="B14" s="123"/>
      <c r="C14" s="124"/>
      <c r="D14" s="128"/>
      <c r="E14" s="136"/>
      <c r="F14" s="129"/>
      <c r="G14" s="130"/>
    </row>
    <row r="15" spans="1:7" ht="50.1" customHeight="1">
      <c r="A15" s="133"/>
      <c r="B15" s="123"/>
      <c r="C15" s="124"/>
      <c r="D15" s="128"/>
      <c r="E15" s="136"/>
      <c r="F15" s="129"/>
      <c r="G15" s="130"/>
    </row>
    <row r="16" spans="1:7" ht="50.1" customHeight="1">
      <c r="A16" s="133"/>
      <c r="B16" s="123"/>
      <c r="C16" s="124"/>
      <c r="D16" s="128"/>
      <c r="E16" s="136"/>
      <c r="F16" s="129"/>
      <c r="G16" s="130"/>
    </row>
    <row r="17" spans="1:7" ht="50.1" customHeight="1">
      <c r="A17" s="133"/>
      <c r="B17" s="123"/>
      <c r="C17" s="124"/>
      <c r="D17" s="128"/>
      <c r="E17" s="136"/>
      <c r="F17" s="129"/>
      <c r="G17" s="130"/>
    </row>
    <row r="18" spans="1:7" ht="50.1" customHeight="1">
      <c r="A18" s="133"/>
      <c r="B18" s="123"/>
      <c r="C18" s="124"/>
      <c r="D18" s="128"/>
      <c r="E18" s="136"/>
      <c r="F18" s="129"/>
      <c r="G18" s="130"/>
    </row>
    <row r="19" spans="1:7" ht="50.1" customHeight="1">
      <c r="A19" s="133"/>
      <c r="B19" s="123"/>
      <c r="C19" s="124"/>
      <c r="D19" s="128"/>
      <c r="E19" s="136"/>
      <c r="F19" s="129"/>
      <c r="G19" s="130"/>
    </row>
    <row r="20" spans="1:7" ht="50.1" customHeight="1">
      <c r="A20" s="133"/>
      <c r="B20" s="123"/>
      <c r="C20" s="124"/>
      <c r="D20" s="128"/>
      <c r="E20" s="136"/>
      <c r="F20" s="129"/>
      <c r="G20" s="130"/>
    </row>
    <row r="21" spans="1:7" ht="50.1" customHeight="1">
      <c r="A21" s="133"/>
      <c r="B21" s="123"/>
      <c r="C21" s="124"/>
      <c r="D21" s="128"/>
      <c r="E21" s="136"/>
      <c r="F21" s="129"/>
      <c r="G21" s="130"/>
    </row>
    <row r="22" spans="1:7" ht="50.1" customHeight="1">
      <c r="A22" s="133"/>
      <c r="B22" s="123"/>
      <c r="C22" s="124"/>
      <c r="D22" s="128"/>
      <c r="E22" s="136"/>
      <c r="F22" s="129"/>
      <c r="G22" s="130"/>
    </row>
    <row r="23" spans="1:7" ht="50.1" customHeight="1">
      <c r="A23" s="133"/>
      <c r="B23" s="123"/>
      <c r="C23" s="124"/>
      <c r="D23" s="128"/>
      <c r="E23" s="136"/>
      <c r="F23" s="129"/>
      <c r="G23" s="130"/>
    </row>
    <row r="24" spans="1:7" ht="50.1" customHeight="1">
      <c r="A24" s="133"/>
      <c r="B24" s="123"/>
      <c r="C24" s="124"/>
      <c r="D24" s="128"/>
      <c r="E24" s="136"/>
      <c r="F24" s="129"/>
      <c r="G24" s="130"/>
    </row>
    <row r="25" spans="1:7" ht="50.1" customHeight="1">
      <c r="A25" s="133"/>
      <c r="B25" s="123"/>
      <c r="C25" s="124"/>
      <c r="D25" s="128"/>
      <c r="E25" s="136"/>
      <c r="F25" s="129"/>
      <c r="G25" s="130"/>
    </row>
    <row r="26" spans="1:7" ht="50.1" customHeight="1">
      <c r="A26" s="133"/>
      <c r="B26" s="123"/>
      <c r="C26" s="124"/>
      <c r="D26" s="128"/>
      <c r="E26" s="136"/>
      <c r="F26" s="129"/>
      <c r="G26" s="130"/>
    </row>
    <row r="27" spans="1:7" ht="50.1" customHeight="1">
      <c r="A27" s="133"/>
      <c r="B27" s="123"/>
      <c r="C27" s="124"/>
      <c r="D27" s="128"/>
      <c r="E27" s="136"/>
      <c r="F27" s="129"/>
      <c r="G27" s="130"/>
    </row>
    <row r="28" spans="1:7" ht="50.1" customHeight="1">
      <c r="A28" s="133"/>
      <c r="B28" s="123"/>
      <c r="C28" s="124"/>
      <c r="D28" s="128"/>
      <c r="E28" s="136"/>
      <c r="F28" s="129"/>
      <c r="G28" s="130"/>
    </row>
    <row r="29" spans="1:7" ht="50.1" customHeight="1">
      <c r="A29" s="133"/>
      <c r="B29" s="123"/>
      <c r="C29" s="124"/>
      <c r="D29" s="128"/>
      <c r="E29" s="136"/>
      <c r="F29" s="129"/>
      <c r="G29" s="130"/>
    </row>
    <row r="30" spans="1:7" ht="50.1" customHeight="1">
      <c r="A30" s="133"/>
      <c r="B30" s="123"/>
      <c r="C30" s="124"/>
      <c r="D30" s="128"/>
      <c r="E30" s="136"/>
      <c r="F30" s="129"/>
      <c r="G30" s="130"/>
    </row>
    <row r="31" spans="1:7" ht="50.1" customHeight="1">
      <c r="A31" s="133"/>
      <c r="B31" s="123"/>
      <c r="C31" s="124"/>
      <c r="D31" s="128"/>
      <c r="E31" s="136"/>
      <c r="F31" s="129"/>
      <c r="G31" s="130"/>
    </row>
    <row r="32" spans="1:7" ht="50.1" customHeight="1">
      <c r="A32" s="133"/>
      <c r="B32" s="123"/>
      <c r="C32" s="124"/>
      <c r="D32" s="128"/>
      <c r="E32" s="136"/>
      <c r="F32" s="129"/>
      <c r="G32" s="130"/>
    </row>
    <row r="33" spans="1:7" ht="50.1" customHeight="1">
      <c r="A33" s="133"/>
      <c r="B33" s="123"/>
      <c r="C33" s="124"/>
      <c r="D33" s="128"/>
      <c r="E33" s="136"/>
      <c r="F33" s="129"/>
      <c r="G33" s="130"/>
    </row>
    <row r="34" spans="1:7" ht="50.1" customHeight="1">
      <c r="A34" s="133"/>
      <c r="B34" s="123"/>
      <c r="C34" s="124"/>
      <c r="D34" s="128"/>
      <c r="E34" s="136"/>
      <c r="F34" s="129"/>
      <c r="G34" s="130"/>
    </row>
    <row r="35" spans="1:7" ht="50.1" customHeight="1">
      <c r="A35" s="133"/>
      <c r="B35" s="123"/>
      <c r="C35" s="124"/>
      <c r="D35" s="128"/>
      <c r="E35" s="136"/>
      <c r="F35" s="129"/>
      <c r="G35" s="130"/>
    </row>
    <row r="36" spans="1:7" ht="50.1" customHeight="1">
      <c r="A36" s="133"/>
      <c r="B36" s="123"/>
      <c r="C36" s="124"/>
      <c r="D36" s="128"/>
      <c r="E36" s="136"/>
      <c r="F36" s="129"/>
      <c r="G36" s="130"/>
    </row>
    <row r="37" spans="1:7" ht="50.1" customHeight="1">
      <c r="A37" s="133"/>
      <c r="B37" s="123"/>
      <c r="C37" s="124"/>
      <c r="D37" s="128"/>
      <c r="E37" s="136"/>
      <c r="F37" s="129"/>
      <c r="G37" s="130"/>
    </row>
    <row r="38" spans="1:7" ht="50.1" customHeight="1">
      <c r="A38" s="133"/>
      <c r="B38" s="123"/>
      <c r="C38" s="124"/>
      <c r="D38" s="128"/>
      <c r="E38" s="136"/>
      <c r="F38" s="129"/>
      <c r="G38" s="130"/>
    </row>
    <row r="39" spans="1:7" ht="50.1" customHeight="1">
      <c r="A39" s="133"/>
      <c r="B39" s="123"/>
      <c r="C39" s="124"/>
      <c r="D39" s="128"/>
      <c r="E39" s="136"/>
      <c r="F39" s="129"/>
      <c r="G39" s="130"/>
    </row>
    <row r="40" spans="1:7" ht="50.1" customHeight="1">
      <c r="A40" s="133"/>
      <c r="B40" s="123"/>
      <c r="C40" s="124"/>
      <c r="D40" s="128"/>
      <c r="E40" s="136"/>
      <c r="F40" s="129"/>
      <c r="G40" s="130"/>
    </row>
    <row r="41" spans="1:7" ht="50.1" customHeight="1">
      <c r="A41" s="133"/>
      <c r="B41" s="123"/>
      <c r="C41" s="124"/>
      <c r="D41" s="128"/>
      <c r="E41" s="136"/>
      <c r="F41" s="129"/>
      <c r="G41" s="130"/>
    </row>
    <row r="42" spans="1:7" ht="50.1" customHeight="1">
      <c r="A42" s="133"/>
      <c r="B42" s="123"/>
      <c r="C42" s="124"/>
      <c r="D42" s="128"/>
      <c r="E42" s="136"/>
      <c r="F42" s="129"/>
      <c r="G42" s="130"/>
    </row>
    <row r="43" spans="1:7" ht="50.1" customHeight="1">
      <c r="A43" s="133"/>
      <c r="B43" s="123"/>
      <c r="C43" s="124"/>
      <c r="D43" s="128"/>
      <c r="E43" s="136"/>
      <c r="F43" s="129"/>
      <c r="G43" s="130"/>
    </row>
    <row r="44" spans="1:7" ht="50.1" customHeight="1">
      <c r="A44" s="133"/>
      <c r="B44" s="123"/>
      <c r="C44" s="124"/>
      <c r="D44" s="128"/>
      <c r="E44" s="136"/>
      <c r="F44" s="129"/>
      <c r="G44" s="130"/>
    </row>
    <row r="45" spans="1:7" ht="50.1" customHeight="1">
      <c r="A45" s="133"/>
      <c r="B45" s="123"/>
      <c r="C45" s="124"/>
      <c r="D45" s="128"/>
      <c r="E45" s="136"/>
      <c r="F45" s="129"/>
      <c r="G45" s="130"/>
    </row>
    <row r="46" spans="1:7" ht="50.1" customHeight="1">
      <c r="A46" s="133"/>
      <c r="B46" s="123"/>
      <c r="C46" s="124"/>
      <c r="D46" s="128"/>
      <c r="E46" s="136"/>
      <c r="F46" s="129"/>
      <c r="G46" s="130"/>
    </row>
  </sheetData>
  <sheetProtection algorithmName="SHA-512" hashValue="yrVkGZF/RPxBbgQ/ybvFTTiqL3CcR8jAC8hgriCF7HqErLGs+t7Rbde9DbYSFijLJgyns4lzXXhioyfxiMYikw==" saltValue="IScKC9M6DEi3WicuPw4Giw==" spinCount="100000" sheet="1" formatRows="0"/>
  <mergeCells count="1">
    <mergeCell ref="A1:G1"/>
  </mergeCells>
  <printOptions horizontalCentered="1"/>
  <pageMargins left="0.51181102362204722" right="0.51181102362204722" top="1.1811023622047245" bottom="0.74803149606299213" header="0.19685039370078741" footer="0.31496062992125984"/>
  <pageSetup scale="58"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FB63-994B-4634-B760-8CDA95DF4B2F}">
  <sheetPr>
    <pageSetUpPr fitToPage="1"/>
  </sheetPr>
  <dimension ref="A1:E38"/>
  <sheetViews>
    <sheetView showGridLines="0" tabSelected="1" zoomScale="90" zoomScaleNormal="90" workbookViewId="0">
      <selection activeCell="E10" sqref="E10"/>
    </sheetView>
  </sheetViews>
  <sheetFormatPr baseColWidth="10" defaultColWidth="11.42578125" defaultRowHeight="15"/>
  <cols>
    <col min="1" max="1" width="35.85546875" customWidth="1"/>
    <col min="2" max="2" width="38.85546875" customWidth="1"/>
    <col min="3" max="3" width="37.42578125" customWidth="1"/>
    <col min="4" max="4" width="74.140625" customWidth="1"/>
    <col min="5" max="5" width="26.42578125" customWidth="1"/>
  </cols>
  <sheetData>
    <row r="1" spans="1:5" ht="18" customHeight="1">
      <c r="A1" s="1"/>
      <c r="B1" s="1"/>
      <c r="C1" s="1"/>
      <c r="D1" s="1"/>
      <c r="E1" s="464" t="s">
        <v>2631</v>
      </c>
    </row>
    <row r="2" spans="1:5" ht="23.25" customHeight="1">
      <c r="A2" s="1"/>
      <c r="B2" s="466" t="s">
        <v>2627</v>
      </c>
      <c r="C2" s="466"/>
      <c r="D2" s="466"/>
      <c r="E2" s="465"/>
    </row>
    <row r="3" spans="1:5">
      <c r="B3" s="466"/>
      <c r="C3" s="466"/>
      <c r="D3" s="466"/>
      <c r="E3" s="465"/>
    </row>
    <row r="4" spans="1:5" ht="24" customHeight="1">
      <c r="A4" s="1"/>
      <c r="B4" s="466"/>
      <c r="C4" s="466"/>
      <c r="D4" s="466"/>
      <c r="E4" s="465"/>
    </row>
    <row r="5" spans="1:5" ht="30.6" customHeight="1">
      <c r="A5" s="1"/>
      <c r="B5" s="1"/>
      <c r="C5" s="1"/>
      <c r="D5" s="1"/>
      <c r="E5" s="465"/>
    </row>
    <row r="6" spans="1:5" ht="15.6" customHeight="1">
      <c r="A6" s="1"/>
      <c r="B6" s="1"/>
      <c r="C6" s="1"/>
      <c r="D6" s="1"/>
      <c r="E6" s="465"/>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ht="20.25" customHeight="1">
      <c r="A35" s="467"/>
      <c r="B35" s="468"/>
      <c r="C35" s="468"/>
      <c r="D35" s="468"/>
      <c r="E35" s="468"/>
    </row>
    <row r="38" spans="1:5" ht="54" customHeight="1">
      <c r="A38" s="469" t="s">
        <v>2628</v>
      </c>
      <c r="B38" s="468"/>
      <c r="C38" s="468"/>
      <c r="D38" s="468"/>
      <c r="E38" s="468"/>
    </row>
  </sheetData>
  <sheetProtection algorithmName="SHA-512" hashValue="l41ZwlsGdlk8RtVjuIYUR6J9eDAOXUZ8+0p4uoTuU+nbCHoyoCaaPiW3FTIN1WuKrEo/slMg/APsDkZH0yD5iw==" saltValue="D7yGoReZO2e/RDKS0Nyafw==" spinCount="100000" sheet="1" insertHyperlinks="0"/>
  <mergeCells count="4">
    <mergeCell ref="E1:E6"/>
    <mergeCell ref="B2:D4"/>
    <mergeCell ref="A35:E35"/>
    <mergeCell ref="A38:E38"/>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45"/>
  <sheetViews>
    <sheetView zoomScaleNormal="100" workbookViewId="0">
      <selection activeCell="E10" sqref="E10"/>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85546875" customWidth="1"/>
  </cols>
  <sheetData>
    <row r="1" spans="1:10" ht="21.75" thickBot="1">
      <c r="A1" s="551" t="s">
        <v>2549</v>
      </c>
      <c r="B1" s="552"/>
      <c r="C1" s="552"/>
      <c r="D1" s="552"/>
      <c r="E1" s="552"/>
      <c r="F1" s="553"/>
    </row>
    <row r="2" spans="1:10" ht="33" customHeight="1" thickBot="1">
      <c r="A2" s="593" t="s">
        <v>2550</v>
      </c>
      <c r="B2" s="594"/>
      <c r="C2" s="591" t="s">
        <v>2629</v>
      </c>
      <c r="D2" s="591"/>
      <c r="E2" s="591"/>
      <c r="F2" s="592"/>
    </row>
    <row r="3" spans="1:10" s="34" customFormat="1" ht="15.75" customHeight="1">
      <c r="A3" s="597" t="s">
        <v>2551</v>
      </c>
      <c r="B3" s="598"/>
      <c r="C3" s="556" t="s">
        <v>2552</v>
      </c>
      <c r="D3" s="556"/>
      <c r="E3" s="556"/>
      <c r="F3" s="557"/>
      <c r="G3" s="32"/>
      <c r="H3" s="32"/>
      <c r="I3" s="32"/>
      <c r="J3" s="32"/>
    </row>
    <row r="4" spans="1:10" ht="14.25" customHeight="1">
      <c r="A4" s="597"/>
      <c r="B4" s="598"/>
      <c r="C4" s="100" t="s">
        <v>2553</v>
      </c>
      <c r="D4" s="100" t="s">
        <v>2554</v>
      </c>
      <c r="E4" s="100" t="s">
        <v>2318</v>
      </c>
      <c r="F4" s="101" t="s">
        <v>2555</v>
      </c>
      <c r="G4" s="32"/>
      <c r="H4" s="32"/>
      <c r="I4" s="32"/>
      <c r="J4" s="32"/>
    </row>
    <row r="5" spans="1:10" s="14" customFormat="1" ht="15.75" customHeight="1">
      <c r="A5" s="558" t="s">
        <v>2596</v>
      </c>
      <c r="B5" s="559"/>
      <c r="C5" s="38">
        <f>+'2.Ambientes Edu. y Protectores'!D99</f>
        <v>0</v>
      </c>
      <c r="D5" s="38">
        <f>+'2.Ambientes Edu. y Protectores'!D100</f>
        <v>0</v>
      </c>
      <c r="E5" s="38">
        <f>+'2.Ambientes Edu. y Protectores'!D101</f>
        <v>19</v>
      </c>
      <c r="F5" s="102">
        <f>SUM(C5:E5)</f>
        <v>19</v>
      </c>
      <c r="G5" s="32"/>
      <c r="H5" s="32"/>
      <c r="I5" s="32"/>
      <c r="J5" s="32"/>
    </row>
    <row r="6" spans="1:10">
      <c r="A6" s="558" t="s">
        <v>2597</v>
      </c>
      <c r="B6" s="559"/>
      <c r="C6" s="78">
        <f>+'3. Salud y Nutrición'!D107</f>
        <v>0</v>
      </c>
      <c r="D6" s="78">
        <f>+'3. Salud y Nutrición'!D108</f>
        <v>0</v>
      </c>
      <c r="E6" s="78">
        <f>+'3. Salud y Nutrición'!D109</f>
        <v>18</v>
      </c>
      <c r="F6" s="102">
        <f t="shared" ref="F6:F11" si="0">SUM(C6:E6)</f>
        <v>18</v>
      </c>
      <c r="G6" s="32"/>
      <c r="H6" s="32"/>
      <c r="I6" s="32"/>
      <c r="J6" s="32"/>
    </row>
    <row r="7" spans="1:10">
      <c r="A7" s="558" t="s">
        <v>2598</v>
      </c>
      <c r="B7" s="559"/>
      <c r="C7" s="78">
        <f>+'4. Familia,Comunidadesy Redes'!D40</f>
        <v>0</v>
      </c>
      <c r="D7" s="78">
        <f>+'4. Familia,Comunidadesy Redes'!D41</f>
        <v>0</v>
      </c>
      <c r="E7" s="78">
        <f>+'4. Familia,Comunidadesy Redes'!D42</f>
        <v>7</v>
      </c>
      <c r="F7" s="102">
        <f t="shared" si="0"/>
        <v>7</v>
      </c>
      <c r="G7" s="32"/>
      <c r="H7" s="32"/>
      <c r="I7" s="32"/>
      <c r="J7" s="32"/>
    </row>
    <row r="8" spans="1:10">
      <c r="A8" s="558" t="s">
        <v>2599</v>
      </c>
      <c r="B8" s="559"/>
      <c r="C8" s="78">
        <f>+'5. Proceso Pedagógico'!D33</f>
        <v>0</v>
      </c>
      <c r="D8" s="78">
        <f>+'5. Proceso Pedagógico'!D34</f>
        <v>0</v>
      </c>
      <c r="E8" s="78">
        <f>+'5. Proceso Pedagógico'!D35</f>
        <v>6</v>
      </c>
      <c r="F8" s="102">
        <f t="shared" si="0"/>
        <v>6</v>
      </c>
      <c r="G8" s="32"/>
      <c r="H8" s="32"/>
      <c r="I8" s="32"/>
      <c r="J8" s="32"/>
    </row>
    <row r="9" spans="1:10">
      <c r="A9" s="558" t="s">
        <v>2600</v>
      </c>
      <c r="B9" s="559"/>
      <c r="C9" s="78">
        <f>+'6. Administrativo y Gestión'!D22</f>
        <v>0</v>
      </c>
      <c r="D9" s="78">
        <f>+'6. Administrativo y Gestión'!D23</f>
        <v>0</v>
      </c>
      <c r="E9" s="78">
        <f>+'6. Administrativo y Gestión'!D24</f>
        <v>5</v>
      </c>
      <c r="F9" s="102">
        <f t="shared" si="0"/>
        <v>5</v>
      </c>
      <c r="G9" s="32"/>
      <c r="H9" s="32"/>
      <c r="I9" s="32"/>
      <c r="J9" s="32"/>
    </row>
    <row r="10" spans="1:10">
      <c r="A10" s="558" t="s">
        <v>2601</v>
      </c>
      <c r="B10" s="559"/>
      <c r="C10" s="78">
        <f>+'7. Financiero '!D18</f>
        <v>0</v>
      </c>
      <c r="D10" s="78">
        <f>+'7. Financiero '!D19</f>
        <v>0</v>
      </c>
      <c r="E10" s="78">
        <f>+'7. Financiero '!D20</f>
        <v>3</v>
      </c>
      <c r="F10" s="102">
        <f t="shared" si="0"/>
        <v>3</v>
      </c>
      <c r="G10" s="32"/>
      <c r="H10" s="32"/>
      <c r="I10" s="32"/>
      <c r="J10" s="32"/>
    </row>
    <row r="11" spans="1:10">
      <c r="A11" s="558" t="s">
        <v>2602</v>
      </c>
      <c r="B11" s="559"/>
      <c r="C11" s="78">
        <f>+'8. Talento Humano '!D29</f>
        <v>0</v>
      </c>
      <c r="D11" s="78">
        <f>+'8. Talento Humano '!D30</f>
        <v>0</v>
      </c>
      <c r="E11" s="78">
        <f>+'8. Talento Humano '!D31</f>
        <v>6</v>
      </c>
      <c r="F11" s="102">
        <f t="shared" si="0"/>
        <v>6</v>
      </c>
      <c r="G11" s="32"/>
      <c r="H11" s="32"/>
      <c r="I11" s="32"/>
      <c r="J11" s="32"/>
    </row>
    <row r="12" spans="1:10">
      <c r="A12" s="575" t="s">
        <v>2556</v>
      </c>
      <c r="B12" s="576"/>
      <c r="C12" s="103">
        <f>SUM(C5:C11)</f>
        <v>0</v>
      </c>
      <c r="D12" s="103">
        <f>SUM(D5:D11)</f>
        <v>0</v>
      </c>
      <c r="E12" s="103">
        <f>SUM(E5:E11)</f>
        <v>64</v>
      </c>
      <c r="F12" s="104">
        <f>SUM(F5:F11)</f>
        <v>64</v>
      </c>
    </row>
    <row r="13" spans="1:10" ht="30.75" thickBot="1">
      <c r="A13" s="105"/>
      <c r="B13" s="106"/>
      <c r="C13" s="107" t="s">
        <v>2557</v>
      </c>
      <c r="D13" s="108" t="s">
        <v>2558</v>
      </c>
      <c r="E13" s="107" t="s">
        <v>2557</v>
      </c>
      <c r="F13" s="109"/>
    </row>
    <row r="14" spans="1:10">
      <c r="A14" s="563" t="s">
        <v>1617</v>
      </c>
      <c r="B14" s="564"/>
      <c r="C14" s="564"/>
      <c r="D14" s="564"/>
      <c r="E14" s="564"/>
      <c r="F14" s="565"/>
    </row>
    <row r="15" spans="1:10">
      <c r="A15" s="577"/>
      <c r="B15" s="578"/>
      <c r="C15" s="578"/>
      <c r="D15" s="578"/>
      <c r="E15" s="578"/>
      <c r="F15" s="579"/>
    </row>
    <row r="16" spans="1:10" ht="109.5" customHeight="1" thickBot="1">
      <c r="A16" s="580"/>
      <c r="B16" s="581"/>
      <c r="C16" s="581"/>
      <c r="D16" s="581"/>
      <c r="E16" s="581"/>
      <c r="F16" s="582"/>
    </row>
    <row r="17" spans="1:7" ht="25.5" customHeight="1">
      <c r="A17" s="563" t="s">
        <v>1619</v>
      </c>
      <c r="B17" s="564"/>
      <c r="C17" s="564"/>
      <c r="D17" s="564"/>
      <c r="E17" s="564"/>
      <c r="F17" s="565"/>
    </row>
    <row r="18" spans="1:7">
      <c r="A18" s="560"/>
      <c r="B18" s="561"/>
      <c r="C18" s="561"/>
      <c r="D18" s="561"/>
      <c r="E18" s="561"/>
      <c r="F18" s="562"/>
    </row>
    <row r="19" spans="1:7">
      <c r="A19" s="560"/>
      <c r="B19" s="561"/>
      <c r="C19" s="561"/>
      <c r="D19" s="561"/>
      <c r="E19" s="561"/>
      <c r="F19" s="562"/>
    </row>
    <row r="20" spans="1:7">
      <c r="A20" s="560"/>
      <c r="B20" s="561"/>
      <c r="C20" s="561"/>
      <c r="D20" s="561"/>
      <c r="E20" s="561"/>
      <c r="F20" s="562"/>
    </row>
    <row r="21" spans="1:7">
      <c r="A21" s="560"/>
      <c r="B21" s="561"/>
      <c r="C21" s="561"/>
      <c r="D21" s="561"/>
      <c r="E21" s="561"/>
      <c r="F21" s="562"/>
    </row>
    <row r="22" spans="1:7">
      <c r="A22" s="560"/>
      <c r="B22" s="561"/>
      <c r="C22" s="561"/>
      <c r="D22" s="561"/>
      <c r="E22" s="561"/>
      <c r="F22" s="562"/>
    </row>
    <row r="23" spans="1:7">
      <c r="A23" s="560"/>
      <c r="B23" s="561"/>
      <c r="C23" s="561"/>
      <c r="D23" s="561"/>
      <c r="E23" s="561"/>
      <c r="F23" s="562"/>
    </row>
    <row r="24" spans="1:7">
      <c r="A24" s="560"/>
      <c r="B24" s="561"/>
      <c r="C24" s="561"/>
      <c r="D24" s="561"/>
      <c r="E24" s="561"/>
      <c r="F24" s="562"/>
    </row>
    <row r="25" spans="1:7" ht="18" customHeight="1">
      <c r="A25" s="560"/>
      <c r="B25" s="561"/>
      <c r="C25" s="561"/>
      <c r="D25" s="561"/>
      <c r="E25" s="561"/>
      <c r="F25" s="562"/>
    </row>
    <row r="26" spans="1:7" ht="18" customHeight="1">
      <c r="A26" s="560"/>
      <c r="B26" s="561"/>
      <c r="C26" s="561"/>
      <c r="D26" s="561"/>
      <c r="E26" s="561"/>
      <c r="F26" s="562"/>
    </row>
    <row r="27" spans="1:7">
      <c r="A27" s="560"/>
      <c r="B27" s="561"/>
      <c r="C27" s="561"/>
      <c r="D27" s="561"/>
      <c r="E27" s="561"/>
      <c r="F27" s="562"/>
    </row>
    <row r="28" spans="1:7">
      <c r="A28" s="560"/>
      <c r="B28" s="561"/>
      <c r="C28" s="561"/>
      <c r="D28" s="561"/>
      <c r="E28" s="561"/>
      <c r="F28" s="562"/>
    </row>
    <row r="29" spans="1:7" ht="15" customHeight="1">
      <c r="A29" s="560"/>
      <c r="B29" s="561"/>
      <c r="C29" s="561"/>
      <c r="D29" s="561"/>
      <c r="E29" s="561"/>
      <c r="F29" s="562"/>
    </row>
    <row r="30" spans="1:7" ht="68.25" customHeight="1">
      <c r="A30" s="596" t="s">
        <v>2559</v>
      </c>
      <c r="B30" s="596"/>
      <c r="C30" s="595" t="s">
        <v>2560</v>
      </c>
      <c r="D30" s="595"/>
      <c r="E30" s="595"/>
      <c r="F30" s="595"/>
    </row>
    <row r="31" spans="1:7" ht="29.45" customHeight="1">
      <c r="A31" s="566" t="s">
        <v>2561</v>
      </c>
      <c r="B31" s="567"/>
      <c r="C31" s="567"/>
      <c r="D31" s="567"/>
      <c r="E31" s="567"/>
      <c r="F31" s="568"/>
      <c r="G31" s="40"/>
    </row>
    <row r="32" spans="1:7" ht="19.350000000000001" customHeight="1">
      <c r="A32" s="569" t="s">
        <v>2562</v>
      </c>
      <c r="B32" s="570"/>
      <c r="C32" s="571" t="s">
        <v>2473</v>
      </c>
      <c r="D32" s="572"/>
      <c r="E32" s="570"/>
      <c r="F32" s="41" t="s">
        <v>2563</v>
      </c>
      <c r="G32" s="40"/>
    </row>
    <row r="33" spans="1:10" ht="30" customHeight="1">
      <c r="A33" s="554"/>
      <c r="B33" s="555"/>
      <c r="C33" s="573"/>
      <c r="D33" s="574"/>
      <c r="E33" s="555"/>
      <c r="F33" s="110"/>
      <c r="G33" s="40"/>
      <c r="H33" s="39"/>
      <c r="I33" s="39"/>
      <c r="J33" s="39"/>
    </row>
    <row r="34" spans="1:10" ht="30" customHeight="1">
      <c r="A34" s="554"/>
      <c r="B34" s="555"/>
      <c r="C34" s="573"/>
      <c r="D34" s="574"/>
      <c r="E34" s="555"/>
      <c r="F34" s="110"/>
      <c r="G34" s="40"/>
    </row>
    <row r="35" spans="1:10" ht="30" customHeight="1">
      <c r="A35" s="554"/>
      <c r="B35" s="555"/>
      <c r="C35" s="573"/>
      <c r="D35" s="574"/>
      <c r="E35" s="555"/>
      <c r="F35" s="110"/>
      <c r="G35" s="40"/>
    </row>
    <row r="36" spans="1:10" ht="30" customHeight="1">
      <c r="A36" s="554"/>
      <c r="B36" s="555"/>
      <c r="C36" s="573"/>
      <c r="D36" s="574"/>
      <c r="E36" s="555"/>
      <c r="F36" s="110"/>
      <c r="G36" s="40"/>
    </row>
    <row r="37" spans="1:10" ht="30" customHeight="1" thickBot="1">
      <c r="A37" s="583"/>
      <c r="B37" s="584"/>
      <c r="C37" s="585"/>
      <c r="D37" s="586"/>
      <c r="E37" s="584"/>
      <c r="F37" s="111"/>
      <c r="G37" s="40"/>
    </row>
    <row r="38" spans="1:10" ht="15.75" thickBot="1">
      <c r="A38" s="587"/>
      <c r="B38" s="587"/>
      <c r="C38" s="587"/>
      <c r="D38" s="587"/>
      <c r="E38" s="587"/>
      <c r="F38" s="42"/>
      <c r="G38" s="40"/>
    </row>
    <row r="39" spans="1:10">
      <c r="A39" s="588" t="s">
        <v>2564</v>
      </c>
      <c r="B39" s="589"/>
      <c r="C39" s="589"/>
      <c r="D39" s="589"/>
      <c r="E39" s="589"/>
      <c r="F39" s="590"/>
      <c r="G39" s="40"/>
    </row>
    <row r="40" spans="1:10">
      <c r="A40" s="569" t="s">
        <v>2562</v>
      </c>
      <c r="B40" s="570"/>
      <c r="C40" s="571" t="s">
        <v>2473</v>
      </c>
      <c r="D40" s="572"/>
      <c r="E40" s="570"/>
      <c r="F40" s="41" t="s">
        <v>2563</v>
      </c>
      <c r="G40" s="40"/>
    </row>
    <row r="41" spans="1:10" ht="30" customHeight="1">
      <c r="A41" s="554"/>
      <c r="B41" s="555"/>
      <c r="C41" s="573"/>
      <c r="D41" s="574"/>
      <c r="E41" s="555"/>
      <c r="F41" s="110"/>
      <c r="G41" s="40"/>
    </row>
    <row r="42" spans="1:10" ht="30" customHeight="1">
      <c r="A42" s="554"/>
      <c r="B42" s="555"/>
      <c r="C42" s="573"/>
      <c r="D42" s="574"/>
      <c r="E42" s="555"/>
      <c r="F42" s="110"/>
      <c r="G42" s="40"/>
    </row>
    <row r="43" spans="1:10" ht="30" customHeight="1">
      <c r="A43" s="554"/>
      <c r="B43" s="555"/>
      <c r="C43" s="573"/>
      <c r="D43" s="574"/>
      <c r="E43" s="555"/>
      <c r="F43" s="110"/>
      <c r="G43" s="40"/>
    </row>
    <row r="44" spans="1:10" ht="30" customHeight="1">
      <c r="A44" s="554"/>
      <c r="B44" s="555"/>
      <c r="C44" s="573"/>
      <c r="D44" s="574"/>
      <c r="E44" s="555"/>
      <c r="F44" s="110"/>
      <c r="G44" s="40"/>
    </row>
    <row r="45" spans="1:10" ht="30" customHeight="1" thickBot="1">
      <c r="A45" s="583"/>
      <c r="B45" s="584"/>
      <c r="C45" s="585"/>
      <c r="D45" s="586"/>
      <c r="E45" s="584"/>
      <c r="F45" s="111"/>
      <c r="G45" s="40"/>
    </row>
  </sheetData>
  <sheetProtection algorithmName="SHA-512" hashValue="/RoYWkmgm6fjhfYylqjXnaic867AaGyjfOhIzlPem55kj+hTjjr50p742oFf64firJ3iTLPSqGvzs/Wo8Xpblw==" saltValue="eoiqZyOFy8CmO6WBIwdS/w==" spinCount="100000" sheet="1" objects="1" scenarios="1" formatRows="0"/>
  <mergeCells count="47">
    <mergeCell ref="C2:F2"/>
    <mergeCell ref="A2:B2"/>
    <mergeCell ref="C30:F30"/>
    <mergeCell ref="A30:B30"/>
    <mergeCell ref="A14:F14"/>
    <mergeCell ref="A3:B4"/>
    <mergeCell ref="A45:B45"/>
    <mergeCell ref="C45:E45"/>
    <mergeCell ref="A42:B42"/>
    <mergeCell ref="C42:E42"/>
    <mergeCell ref="A43:B43"/>
    <mergeCell ref="C43:E43"/>
    <mergeCell ref="A44:B44"/>
    <mergeCell ref="C44:E44"/>
    <mergeCell ref="A39:F39"/>
    <mergeCell ref="A40:B40"/>
    <mergeCell ref="C40:E40"/>
    <mergeCell ref="A41:B41"/>
    <mergeCell ref="C41:E41"/>
    <mergeCell ref="A38:B38"/>
    <mergeCell ref="C38:E38"/>
    <mergeCell ref="A35:B35"/>
    <mergeCell ref="C35:E35"/>
    <mergeCell ref="A36:B36"/>
    <mergeCell ref="C36:E36"/>
    <mergeCell ref="C33:E33"/>
    <mergeCell ref="A12:B12"/>
    <mergeCell ref="A15:F16"/>
    <mergeCell ref="C34:E34"/>
    <mergeCell ref="A37:B37"/>
    <mergeCell ref="C37:E37"/>
    <mergeCell ref="A1:F1"/>
    <mergeCell ref="A34:B34"/>
    <mergeCell ref="C3:F3"/>
    <mergeCell ref="A5:B5"/>
    <mergeCell ref="A6:B6"/>
    <mergeCell ref="A7:B7"/>
    <mergeCell ref="A8:B8"/>
    <mergeCell ref="A9:B9"/>
    <mergeCell ref="A10:B10"/>
    <mergeCell ref="A18:F29"/>
    <mergeCell ref="A17:F17"/>
    <mergeCell ref="A31:F31"/>
    <mergeCell ref="A11:B11"/>
    <mergeCell ref="A32:B32"/>
    <mergeCell ref="C32:E32"/>
    <mergeCell ref="A33:B33"/>
  </mergeCells>
  <printOptions horizontalCentered="1"/>
  <pageMargins left="0.51181102362204722" right="0.51181102362204722" top="1.1811023622047245" bottom="0.74803149606299213" header="0.19685039370078741" footer="0.31496062992125984"/>
  <pageSetup scale="60"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72B4-112A-4442-8938-787699D7A118}">
  <dimension ref="A1:NQ4"/>
  <sheetViews>
    <sheetView zoomScale="84" zoomScaleNormal="84" workbookViewId="0">
      <selection activeCell="A3" sqref="A3"/>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38.85546875" customWidth="1"/>
    <col min="10" max="10" width="17.7109375" customWidth="1"/>
    <col min="11" max="11" width="17.28515625" customWidth="1"/>
    <col min="12" max="12" width="19.42578125" customWidth="1"/>
    <col min="13" max="13" width="30.28515625" customWidth="1"/>
    <col min="14" max="14" width="37" customWidth="1"/>
    <col min="15" max="15" width="18.140625" customWidth="1"/>
    <col min="16" max="16" width="21.28515625" customWidth="1"/>
    <col min="17" max="17" width="24.7109375" customWidth="1"/>
    <col min="18" max="18" width="34.140625" customWidth="1"/>
    <col min="19" max="19" width="20.140625" customWidth="1"/>
    <col min="20" max="20" width="25.85546875" customWidth="1"/>
    <col min="21" max="21" width="40.42578125" customWidth="1"/>
    <col min="22" max="22" width="23.85546875" customWidth="1"/>
    <col min="23" max="23" width="20.42578125" customWidth="1"/>
    <col min="24" max="24" width="23" customWidth="1"/>
    <col min="25" max="25" width="39.140625" customWidth="1"/>
    <col min="26" max="26" width="20.7109375" customWidth="1"/>
    <col min="27" max="27" width="18.42578125" customWidth="1"/>
    <col min="28" max="28" width="16.140625" customWidth="1"/>
    <col min="29" max="29" width="33.7109375" customWidth="1"/>
    <col min="30" max="30" width="45.42578125" customWidth="1"/>
    <col min="31" max="31" width="23.7109375" customWidth="1"/>
    <col min="32" max="32" width="28" customWidth="1"/>
    <col min="33" max="33" width="19.42578125" customWidth="1"/>
    <col min="34" max="34" width="23" customWidth="1"/>
    <col min="35" max="37" width="20" customWidth="1"/>
    <col min="38" max="38" width="31.42578125" customWidth="1"/>
    <col min="39" max="39" width="41.140625" customWidth="1"/>
    <col min="40" max="40" width="42" customWidth="1"/>
    <col min="41" max="41" width="49.85546875" customWidth="1"/>
    <col min="42" max="42" width="23.85546875" customWidth="1"/>
    <col min="43" max="43" width="42.42578125" customWidth="1"/>
    <col min="44" max="44" width="19.42578125" customWidth="1"/>
    <col min="45" max="45" width="18.28515625" customWidth="1"/>
    <col min="46" max="46" width="18.42578125" customWidth="1"/>
    <col min="47" max="47" width="32" customWidth="1"/>
    <col min="48" max="48" width="27" customWidth="1"/>
    <col min="51" max="51" width="15.140625" customWidth="1"/>
    <col min="52" max="52" width="30.42578125" customWidth="1"/>
    <col min="53" max="53" width="40.140625" customWidth="1"/>
    <col min="54" max="54" width="19.140625" customWidth="1"/>
    <col min="55" max="55" width="17.85546875" customWidth="1"/>
    <col min="56" max="56" width="17.42578125" customWidth="1"/>
    <col min="57" max="57" width="42.7109375" customWidth="1"/>
    <col min="58" max="58" width="35.140625" customWidth="1"/>
    <col min="61" max="61" width="26.140625" customWidth="1"/>
  </cols>
  <sheetData>
    <row r="1" spans="1:381">
      <c r="A1" s="606"/>
      <c r="B1" s="606"/>
      <c r="C1" s="606"/>
      <c r="D1" s="606"/>
      <c r="E1" s="606"/>
      <c r="F1" s="606"/>
      <c r="G1" s="606"/>
      <c r="H1" s="606"/>
      <c r="I1" s="606"/>
      <c r="J1" s="606"/>
      <c r="K1" s="606"/>
      <c r="L1" s="606"/>
      <c r="M1" s="606"/>
      <c r="N1" s="425"/>
      <c r="O1" s="425"/>
      <c r="P1" s="425"/>
      <c r="Q1" s="425"/>
      <c r="R1" s="425"/>
      <c r="S1" s="425"/>
      <c r="T1" s="425"/>
      <c r="U1" s="425"/>
      <c r="V1" s="425"/>
      <c r="W1" s="425"/>
      <c r="X1" s="425"/>
      <c r="Y1" s="425"/>
      <c r="Z1" s="425"/>
      <c r="AA1" s="425"/>
      <c r="AB1" s="425"/>
      <c r="AC1" s="425"/>
      <c r="AD1" s="425"/>
      <c r="AE1" s="425"/>
      <c r="AF1" s="425"/>
      <c r="AG1" s="425"/>
      <c r="AH1" s="425"/>
      <c r="AI1" s="425"/>
      <c r="AJ1" s="425"/>
      <c r="AK1" s="425"/>
      <c r="AL1" s="425"/>
      <c r="AM1" s="425"/>
      <c r="AN1" s="425"/>
      <c r="AO1" s="425"/>
      <c r="AP1" s="607"/>
      <c r="AQ1" s="607"/>
      <c r="AR1" s="607"/>
      <c r="AS1" s="607"/>
      <c r="AT1" s="607"/>
      <c r="AU1" s="607"/>
      <c r="AV1" s="607"/>
      <c r="AW1" s="607"/>
      <c r="AX1" s="607"/>
      <c r="AY1" s="607"/>
      <c r="AZ1" s="607"/>
      <c r="BA1" s="607"/>
      <c r="BB1" s="607"/>
      <c r="BC1" s="607"/>
      <c r="BD1" s="607"/>
      <c r="BE1" s="607"/>
      <c r="BF1" s="607"/>
      <c r="BG1" s="607"/>
      <c r="BH1" s="607"/>
      <c r="BI1" s="607"/>
      <c r="BJ1" s="608" t="s">
        <v>1698</v>
      </c>
      <c r="BK1" s="608"/>
      <c r="BL1" s="608"/>
      <c r="BM1" s="608"/>
      <c r="BN1" s="608"/>
      <c r="BO1" s="608"/>
      <c r="BP1" s="608"/>
      <c r="BQ1" s="608"/>
      <c r="BR1" s="608"/>
      <c r="BS1" s="608"/>
      <c r="BT1" s="608"/>
      <c r="BU1" s="608"/>
      <c r="BV1" s="608"/>
      <c r="BW1" s="608"/>
      <c r="BX1" s="608"/>
      <c r="BY1" s="608"/>
      <c r="BZ1" s="608"/>
      <c r="CA1" s="608"/>
      <c r="CB1" s="608"/>
      <c r="CC1" s="608"/>
      <c r="CD1" s="608"/>
      <c r="CE1" s="608"/>
      <c r="CF1" s="608"/>
      <c r="CG1" s="608"/>
      <c r="CH1" s="608"/>
      <c r="CI1" s="608"/>
      <c r="CJ1" s="608"/>
      <c r="CK1" s="608"/>
      <c r="CL1" s="608"/>
      <c r="CM1" s="608"/>
      <c r="CN1" s="608"/>
      <c r="CO1" s="608"/>
      <c r="CP1" s="608"/>
      <c r="CQ1" s="608"/>
      <c r="CR1" s="608"/>
      <c r="CS1" s="608"/>
      <c r="CT1" s="608"/>
      <c r="CU1" s="608"/>
      <c r="CV1" s="608"/>
      <c r="CW1" s="608"/>
      <c r="CX1" s="608"/>
      <c r="CY1" s="608"/>
      <c r="CZ1" s="608"/>
      <c r="DA1" s="608"/>
      <c r="DB1" s="608"/>
      <c r="DC1" s="608"/>
      <c r="DD1" s="608"/>
      <c r="DE1" s="608"/>
      <c r="DF1" s="608"/>
      <c r="DG1" s="608"/>
      <c r="DH1" s="608"/>
      <c r="DI1" s="608"/>
      <c r="DJ1" s="608"/>
      <c r="DK1" s="608"/>
      <c r="DL1" s="608"/>
      <c r="DM1" s="608"/>
      <c r="DN1" s="608"/>
      <c r="DO1" s="608"/>
      <c r="DP1" s="608"/>
      <c r="DQ1" s="608"/>
      <c r="DR1" s="608"/>
      <c r="DS1" s="608"/>
      <c r="DT1" s="608"/>
      <c r="DU1" s="608"/>
      <c r="DV1" s="608"/>
      <c r="DW1" s="608"/>
      <c r="DX1" s="608"/>
      <c r="DY1" s="608"/>
      <c r="DZ1" s="608"/>
      <c r="EA1" s="608"/>
      <c r="EB1" s="608"/>
      <c r="EC1" s="608"/>
      <c r="ED1" s="608"/>
      <c r="EE1" s="608"/>
      <c r="EF1" s="608"/>
      <c r="EG1" s="608"/>
      <c r="EH1" s="608"/>
      <c r="EI1" s="608"/>
      <c r="EJ1" s="608"/>
      <c r="EK1" s="608"/>
      <c r="EL1" s="608"/>
      <c r="EM1" s="608"/>
      <c r="EN1" s="608"/>
      <c r="EO1" s="608"/>
      <c r="EP1" s="608"/>
      <c r="EQ1" s="608"/>
      <c r="ER1" s="608"/>
      <c r="ES1" s="608"/>
      <c r="ET1" s="608"/>
      <c r="EU1" s="608"/>
      <c r="EV1" s="608"/>
      <c r="EW1" s="608"/>
      <c r="EX1" s="608"/>
      <c r="EY1" s="608"/>
      <c r="EZ1" s="608"/>
      <c r="FA1" s="608"/>
      <c r="FB1" s="609" t="s">
        <v>1884</v>
      </c>
      <c r="FC1" s="609"/>
      <c r="FD1" s="609"/>
      <c r="FE1" s="609"/>
      <c r="FF1" s="609"/>
      <c r="FG1" s="609"/>
      <c r="FH1" s="609"/>
      <c r="FI1" s="609"/>
      <c r="FJ1" s="609"/>
      <c r="FK1" s="609"/>
      <c r="FL1" s="609"/>
      <c r="FM1" s="609"/>
      <c r="FN1" s="609"/>
      <c r="FO1" s="609"/>
      <c r="FP1" s="609"/>
      <c r="FQ1" s="609"/>
      <c r="FR1" s="609"/>
      <c r="FS1" s="609"/>
      <c r="FT1" s="609"/>
      <c r="FU1" s="609"/>
      <c r="FV1" s="609"/>
      <c r="FW1" s="609"/>
      <c r="FX1" s="609"/>
      <c r="FY1" s="609"/>
      <c r="FZ1" s="609"/>
      <c r="GA1" s="609"/>
      <c r="GB1" s="609"/>
      <c r="GC1" s="609"/>
      <c r="GD1" s="609"/>
      <c r="GE1" s="609"/>
      <c r="GF1" s="609"/>
      <c r="GG1" s="609"/>
      <c r="GH1" s="609"/>
      <c r="GI1" s="609"/>
      <c r="GJ1" s="609"/>
      <c r="GK1" s="609"/>
      <c r="GL1" s="609"/>
      <c r="GM1" s="609"/>
      <c r="GN1" s="609"/>
      <c r="GO1" s="609"/>
      <c r="GP1" s="609"/>
      <c r="GQ1" s="609"/>
      <c r="GR1" s="609"/>
      <c r="GS1" s="609"/>
      <c r="GT1" s="609"/>
      <c r="GU1" s="609"/>
      <c r="GV1" s="609"/>
      <c r="GW1" s="609"/>
      <c r="GX1" s="609"/>
      <c r="GY1" s="609"/>
      <c r="GZ1" s="609"/>
      <c r="HA1" s="609"/>
      <c r="HB1" s="609"/>
      <c r="HC1" s="609"/>
      <c r="HD1" s="609"/>
      <c r="HE1" s="609"/>
      <c r="HF1" s="609"/>
      <c r="HG1" s="609"/>
      <c r="HH1" s="609"/>
      <c r="HI1" s="609"/>
      <c r="HJ1" s="609"/>
      <c r="HK1" s="609"/>
      <c r="HL1" s="609"/>
      <c r="HM1" s="609"/>
      <c r="HN1" s="609"/>
      <c r="HO1" s="609"/>
      <c r="HP1" s="609"/>
      <c r="HQ1" s="609"/>
      <c r="HR1" s="609"/>
      <c r="HS1" s="609"/>
      <c r="HT1" s="609"/>
      <c r="HU1" s="609"/>
      <c r="HV1" s="609"/>
      <c r="HW1" s="609"/>
      <c r="HX1" s="609"/>
      <c r="HY1" s="609"/>
      <c r="HZ1" s="609"/>
      <c r="IA1" s="609"/>
      <c r="IB1" s="609"/>
      <c r="IC1" s="609"/>
      <c r="ID1" s="609"/>
      <c r="IE1" s="609"/>
      <c r="IF1" s="609"/>
      <c r="IG1" s="609"/>
      <c r="IH1" s="609"/>
      <c r="II1" s="609"/>
      <c r="IJ1" s="609"/>
      <c r="IK1" s="609"/>
      <c r="IL1" s="609"/>
      <c r="IM1" s="609"/>
      <c r="IN1" s="609"/>
      <c r="IO1" s="609"/>
      <c r="IP1" s="609"/>
      <c r="IQ1" s="609"/>
      <c r="IR1" s="609"/>
      <c r="IS1" s="609"/>
      <c r="IT1" s="609"/>
      <c r="IU1" s="609"/>
      <c r="IV1" s="609"/>
      <c r="IW1" s="609"/>
      <c r="IX1" s="609"/>
      <c r="IY1" s="609"/>
      <c r="IZ1" s="599" t="s">
        <v>2139</v>
      </c>
      <c r="JA1" s="599"/>
      <c r="JB1" s="599"/>
      <c r="JC1" s="599"/>
      <c r="JD1" s="599"/>
      <c r="JE1" s="599"/>
      <c r="JF1" s="599"/>
      <c r="JG1" s="599"/>
      <c r="JH1" s="599"/>
      <c r="JI1" s="599"/>
      <c r="JJ1" s="599"/>
      <c r="JK1" s="599"/>
      <c r="JL1" s="599"/>
      <c r="JM1" s="599"/>
      <c r="JN1" s="599"/>
      <c r="JO1" s="599"/>
      <c r="JP1" s="599"/>
      <c r="JQ1" s="599"/>
      <c r="JR1" s="599"/>
      <c r="JS1" s="599"/>
      <c r="JT1" s="599"/>
      <c r="JU1" s="599"/>
      <c r="JV1" s="599"/>
      <c r="JW1" s="599"/>
      <c r="JX1" s="599"/>
      <c r="JY1" s="599"/>
      <c r="JZ1" s="599"/>
      <c r="KA1" s="599"/>
      <c r="KB1" s="599"/>
      <c r="KC1" s="599"/>
      <c r="KD1" s="599"/>
      <c r="KE1" s="599"/>
      <c r="KF1" s="599"/>
      <c r="KG1" s="599"/>
      <c r="KH1" s="599"/>
      <c r="KI1" s="599"/>
      <c r="KJ1" s="610" t="s">
        <v>2219</v>
      </c>
      <c r="KK1" s="610"/>
      <c r="KL1" s="610"/>
      <c r="KM1" s="610"/>
      <c r="KN1" s="610"/>
      <c r="KO1" s="610"/>
      <c r="KP1" s="610"/>
      <c r="KQ1" s="610"/>
      <c r="KR1" s="610"/>
      <c r="KS1" s="610"/>
      <c r="KT1" s="610"/>
      <c r="KU1" s="610"/>
      <c r="KV1" s="610"/>
      <c r="KW1" s="610"/>
      <c r="KX1" s="610"/>
      <c r="KY1" s="610"/>
      <c r="KZ1" s="610"/>
      <c r="LA1" s="610"/>
      <c r="LB1" s="610"/>
      <c r="LC1" s="610"/>
      <c r="LD1" s="610"/>
      <c r="LE1" s="610"/>
      <c r="LF1" s="610"/>
      <c r="LG1" s="610"/>
      <c r="LH1" s="610"/>
      <c r="LI1" s="610"/>
      <c r="LJ1" s="610"/>
      <c r="LK1" s="610"/>
      <c r="LL1" s="610"/>
      <c r="LM1" s="599" t="s">
        <v>2594</v>
      </c>
      <c r="LN1" s="599"/>
      <c r="LO1" s="599"/>
      <c r="LP1" s="599"/>
      <c r="LQ1" s="599"/>
      <c r="LR1" s="599"/>
      <c r="LS1" s="599"/>
      <c r="LT1" s="599"/>
      <c r="LU1" s="599"/>
      <c r="LV1" s="599"/>
      <c r="LW1" s="599"/>
      <c r="LX1" s="599"/>
      <c r="LY1" s="599"/>
      <c r="LZ1" s="599"/>
      <c r="MA1" s="599"/>
      <c r="MB1" s="599"/>
      <c r="MC1" s="599"/>
      <c r="MD1" s="599"/>
      <c r="ME1" s="600" t="s">
        <v>2367</v>
      </c>
      <c r="MF1" s="600"/>
      <c r="MG1" s="600"/>
      <c r="MH1" s="600"/>
      <c r="MI1" s="600"/>
      <c r="MJ1" s="600"/>
      <c r="MK1" s="600"/>
      <c r="ML1" s="600"/>
      <c r="MM1" s="600"/>
      <c r="MN1" s="600"/>
      <c r="MO1" s="600"/>
      <c r="MP1" s="600"/>
      <c r="MQ1" s="600"/>
      <c r="MR1" s="600"/>
      <c r="MS1" s="601" t="s">
        <v>2310</v>
      </c>
      <c r="MT1" s="601"/>
      <c r="MU1" s="601"/>
      <c r="MV1" s="601"/>
      <c r="MW1" s="601"/>
      <c r="MX1" s="601"/>
      <c r="MY1" s="601"/>
      <c r="MZ1" s="601"/>
      <c r="NA1" s="601"/>
      <c r="NB1" s="601"/>
      <c r="NC1" s="601"/>
      <c r="ND1" s="601"/>
      <c r="NE1" s="601"/>
      <c r="NF1" s="601"/>
      <c r="NG1" s="601"/>
      <c r="NH1" s="601"/>
      <c r="NI1" s="601"/>
      <c r="NJ1" s="601"/>
      <c r="NK1" s="601"/>
      <c r="NL1" s="601"/>
      <c r="NM1" s="601"/>
      <c r="NN1" s="601"/>
      <c r="NO1" s="601"/>
      <c r="NP1" s="601"/>
      <c r="NQ1" s="601"/>
    </row>
    <row r="2" spans="1:381">
      <c r="A2" s="602" t="s">
        <v>2565</v>
      </c>
      <c r="B2" s="602"/>
      <c r="C2" s="602"/>
      <c r="D2" s="602"/>
      <c r="E2" s="602"/>
      <c r="F2" s="602"/>
      <c r="G2" s="602"/>
      <c r="H2" s="602"/>
      <c r="I2" s="602"/>
      <c r="J2" s="602"/>
      <c r="K2" s="602"/>
      <c r="L2" s="602"/>
      <c r="M2" s="602"/>
      <c r="N2" s="603" t="s">
        <v>2566</v>
      </c>
      <c r="O2" s="603"/>
      <c r="P2" s="603"/>
      <c r="Q2" s="603"/>
      <c r="R2" s="603"/>
      <c r="S2" s="603"/>
      <c r="T2" s="603"/>
      <c r="U2" s="603"/>
      <c r="V2" s="603"/>
      <c r="W2" s="603"/>
      <c r="X2" s="603"/>
      <c r="Y2" s="603"/>
      <c r="Z2" s="603"/>
      <c r="AA2" s="603"/>
      <c r="AB2" s="603"/>
      <c r="AC2" s="603"/>
      <c r="AD2" s="603"/>
      <c r="AE2" s="603"/>
      <c r="AF2" s="603"/>
      <c r="AG2" s="604" t="s">
        <v>1657</v>
      </c>
      <c r="AH2" s="604"/>
      <c r="AI2" s="604"/>
      <c r="AJ2" s="604"/>
      <c r="AK2" s="604"/>
      <c r="AL2" s="604"/>
      <c r="AM2" s="604"/>
      <c r="AN2" s="604"/>
      <c r="AO2" s="604"/>
      <c r="AP2" s="605" t="s">
        <v>1676</v>
      </c>
      <c r="AQ2" s="605"/>
      <c r="AR2" s="605"/>
      <c r="AS2" s="605"/>
      <c r="AT2" s="605"/>
      <c r="AU2" s="605"/>
      <c r="AV2" s="605"/>
      <c r="AW2" s="605"/>
      <c r="AX2" s="605"/>
      <c r="AY2" s="605"/>
      <c r="AZ2" s="605"/>
      <c r="BA2" s="605"/>
      <c r="BB2" s="605"/>
      <c r="BC2" s="605"/>
      <c r="BD2" s="605"/>
      <c r="BE2" s="605"/>
      <c r="BF2" s="605"/>
      <c r="BG2" s="605"/>
      <c r="BH2" s="605"/>
      <c r="BI2" s="605"/>
      <c r="BJ2" s="231" t="s">
        <v>1627</v>
      </c>
      <c r="BK2" s="213" t="s">
        <v>1629</v>
      </c>
      <c r="BL2" s="231" t="s">
        <v>1630</v>
      </c>
      <c r="BM2" s="213" t="s">
        <v>1631</v>
      </c>
      <c r="BN2" s="231" t="s">
        <v>1632</v>
      </c>
      <c r="BO2" s="213" t="s">
        <v>1633</v>
      </c>
      <c r="BP2" s="213" t="s">
        <v>1706</v>
      </c>
      <c r="BQ2" s="213" t="s">
        <v>1708</v>
      </c>
      <c r="BR2" s="231" t="s">
        <v>1634</v>
      </c>
      <c r="BS2" s="213" t="s">
        <v>1635</v>
      </c>
      <c r="BT2" s="213" t="s">
        <v>1714</v>
      </c>
      <c r="BU2" s="231" t="s">
        <v>1636</v>
      </c>
      <c r="BV2" s="213" t="s">
        <v>1637</v>
      </c>
      <c r="BW2" s="231" t="s">
        <v>1638</v>
      </c>
      <c r="BX2" s="213" t="s">
        <v>1639</v>
      </c>
      <c r="BY2" s="213" t="s">
        <v>1640</v>
      </c>
      <c r="BZ2" s="231" t="s">
        <v>1641</v>
      </c>
      <c r="CA2" s="213" t="s">
        <v>1642</v>
      </c>
      <c r="CB2" s="213" t="s">
        <v>1643</v>
      </c>
      <c r="CC2" s="213" t="s">
        <v>1730</v>
      </c>
      <c r="CD2" s="231" t="s">
        <v>1644</v>
      </c>
      <c r="CE2" s="213" t="s">
        <v>1645</v>
      </c>
      <c r="CF2" s="231" t="s">
        <v>1735</v>
      </c>
      <c r="CG2" s="213" t="s">
        <v>1738</v>
      </c>
      <c r="CH2" s="213" t="s">
        <v>1740</v>
      </c>
      <c r="CI2" s="231" t="s">
        <v>1742</v>
      </c>
      <c r="CJ2" s="213" t="s">
        <v>1745</v>
      </c>
      <c r="CK2" s="213" t="s">
        <v>1747</v>
      </c>
      <c r="CL2" s="213" t="s">
        <v>1749</v>
      </c>
      <c r="CM2" s="231" t="s">
        <v>1751</v>
      </c>
      <c r="CN2" s="213" t="s">
        <v>1754</v>
      </c>
      <c r="CO2" s="213" t="s">
        <v>1756</v>
      </c>
      <c r="CP2" s="231" t="s">
        <v>1758</v>
      </c>
      <c r="CQ2" s="231" t="s">
        <v>1758</v>
      </c>
      <c r="CR2" s="231" t="s">
        <v>1758</v>
      </c>
      <c r="CS2" s="213" t="s">
        <v>1761</v>
      </c>
      <c r="CT2" s="213" t="s">
        <v>1763</v>
      </c>
      <c r="CU2" s="213" t="s">
        <v>1765</v>
      </c>
      <c r="CV2" s="213" t="s">
        <v>1767</v>
      </c>
      <c r="CW2" s="213" t="s">
        <v>1769</v>
      </c>
      <c r="CX2" s="213" t="s">
        <v>1771</v>
      </c>
      <c r="CY2" s="213" t="s">
        <v>1773</v>
      </c>
      <c r="CZ2" s="213" t="s">
        <v>1775</v>
      </c>
      <c r="DA2" s="213" t="s">
        <v>1777</v>
      </c>
      <c r="DB2" s="213" t="s">
        <v>1779</v>
      </c>
      <c r="DC2" s="213" t="s">
        <v>1781</v>
      </c>
      <c r="DD2" s="213" t="s">
        <v>1783</v>
      </c>
      <c r="DE2" s="213" t="s">
        <v>1785</v>
      </c>
      <c r="DF2" s="213" t="s">
        <v>1787</v>
      </c>
      <c r="DG2" s="213" t="s">
        <v>1789</v>
      </c>
      <c r="DH2" s="213" t="s">
        <v>1791</v>
      </c>
      <c r="DI2" s="213" t="s">
        <v>1793</v>
      </c>
      <c r="DJ2" s="213" t="s">
        <v>1795</v>
      </c>
      <c r="DK2" s="213" t="s">
        <v>1797</v>
      </c>
      <c r="DL2" s="213" t="s">
        <v>1799</v>
      </c>
      <c r="DM2" s="213" t="s">
        <v>1801</v>
      </c>
      <c r="DN2" s="213" t="s">
        <v>1803</v>
      </c>
      <c r="DO2" s="213" t="s">
        <v>1805</v>
      </c>
      <c r="DP2" s="213" t="s">
        <v>1807</v>
      </c>
      <c r="DQ2" s="213" t="s">
        <v>1809</v>
      </c>
      <c r="DR2" s="213" t="s">
        <v>1811</v>
      </c>
      <c r="DS2" s="213" t="s">
        <v>1813</v>
      </c>
      <c r="DT2" s="213" t="s">
        <v>1815</v>
      </c>
      <c r="DU2" s="213" t="s">
        <v>1817</v>
      </c>
      <c r="DV2" s="213" t="s">
        <v>1819</v>
      </c>
      <c r="DW2" s="213" t="s">
        <v>1821</v>
      </c>
      <c r="DX2" s="231" t="s">
        <v>1823</v>
      </c>
      <c r="DY2" s="213" t="s">
        <v>1826</v>
      </c>
      <c r="DZ2" s="213" t="s">
        <v>1828</v>
      </c>
      <c r="EA2" s="213" t="s">
        <v>1830</v>
      </c>
      <c r="EB2" s="213" t="s">
        <v>1832</v>
      </c>
      <c r="EC2" s="213" t="s">
        <v>1833</v>
      </c>
      <c r="ED2" s="426" t="s">
        <v>1836</v>
      </c>
      <c r="EE2" s="426" t="s">
        <v>1836</v>
      </c>
      <c r="EF2" s="213" t="s">
        <v>1838</v>
      </c>
      <c r="EG2" s="213" t="s">
        <v>1841</v>
      </c>
      <c r="EH2" s="213" t="s">
        <v>1843</v>
      </c>
      <c r="EI2" s="213" t="s">
        <v>1845</v>
      </c>
      <c r="EJ2" s="213" t="s">
        <v>1847</v>
      </c>
      <c r="EK2" s="213" t="s">
        <v>1849</v>
      </c>
      <c r="EL2" s="213" t="s">
        <v>1851</v>
      </c>
      <c r="EM2" s="213" t="s">
        <v>1853</v>
      </c>
      <c r="EN2" s="213" t="s">
        <v>1855</v>
      </c>
      <c r="EO2" s="213" t="s">
        <v>1857</v>
      </c>
      <c r="EP2" s="213" t="s">
        <v>1859</v>
      </c>
      <c r="EQ2" s="213" t="s">
        <v>1861</v>
      </c>
      <c r="ER2" s="213" t="s">
        <v>1863</v>
      </c>
      <c r="ES2" s="213" t="s">
        <v>1865</v>
      </c>
      <c r="ET2" s="213" t="s">
        <v>1867</v>
      </c>
      <c r="EU2" s="213" t="s">
        <v>1869</v>
      </c>
      <c r="EV2" s="213" t="s">
        <v>1871</v>
      </c>
      <c r="EW2" s="231" t="s">
        <v>1873</v>
      </c>
      <c r="EX2" s="213" t="s">
        <v>1875</v>
      </c>
      <c r="EY2" s="213" t="s">
        <v>1877</v>
      </c>
      <c r="EZ2" s="231" t="s">
        <v>1879</v>
      </c>
      <c r="FA2" s="213" t="s">
        <v>1882</v>
      </c>
      <c r="FB2" s="427" t="s">
        <v>1885</v>
      </c>
      <c r="FC2" s="428" t="s">
        <v>1889</v>
      </c>
      <c r="FD2" s="428" t="s">
        <v>1891</v>
      </c>
      <c r="FE2" s="427" t="s">
        <v>1893</v>
      </c>
      <c r="FF2" s="428" t="s">
        <v>1896</v>
      </c>
      <c r="FG2" s="428" t="s">
        <v>1899</v>
      </c>
      <c r="FH2" s="428" t="s">
        <v>1902</v>
      </c>
      <c r="FI2" s="428" t="s">
        <v>1904</v>
      </c>
      <c r="FJ2" s="427" t="s">
        <v>1906</v>
      </c>
      <c r="FK2" s="428" t="s">
        <v>1909</v>
      </c>
      <c r="FL2" s="427" t="s">
        <v>1911</v>
      </c>
      <c r="FM2" s="428" t="s">
        <v>1914</v>
      </c>
      <c r="FN2" s="428" t="s">
        <v>1916</v>
      </c>
      <c r="FO2" s="428" t="s">
        <v>1918</v>
      </c>
      <c r="FP2" s="428" t="s">
        <v>1920</v>
      </c>
      <c r="FQ2" s="427" t="s">
        <v>1922</v>
      </c>
      <c r="FR2" s="427" t="s">
        <v>1922</v>
      </c>
      <c r="FS2" s="428" t="s">
        <v>1925</v>
      </c>
      <c r="FT2" s="428" t="s">
        <v>1927</v>
      </c>
      <c r="FU2" s="428" t="s">
        <v>1929</v>
      </c>
      <c r="FV2" s="428" t="s">
        <v>1931</v>
      </c>
      <c r="FW2" s="428" t="s">
        <v>1933</v>
      </c>
      <c r="FX2" s="428" t="s">
        <v>1935</v>
      </c>
      <c r="FY2" s="428" t="s">
        <v>1937</v>
      </c>
      <c r="FZ2" s="428" t="s">
        <v>1939</v>
      </c>
      <c r="GA2" s="428" t="s">
        <v>1941</v>
      </c>
      <c r="GB2" s="428" t="s">
        <v>1943</v>
      </c>
      <c r="GC2" s="428" t="s">
        <v>1945</v>
      </c>
      <c r="GD2" s="428" t="s">
        <v>1947</v>
      </c>
      <c r="GE2" s="427" t="s">
        <v>1949</v>
      </c>
      <c r="GF2" s="428" t="s">
        <v>1952</v>
      </c>
      <c r="GG2" s="428" t="s">
        <v>1954</v>
      </c>
      <c r="GH2" s="428" t="s">
        <v>1956</v>
      </c>
      <c r="GI2" s="427" t="s">
        <v>1958</v>
      </c>
      <c r="GJ2" s="429"/>
      <c r="GK2" s="246" t="s">
        <v>1962</v>
      </c>
      <c r="GL2" s="246" t="s">
        <v>1965</v>
      </c>
      <c r="GM2" s="246" t="s">
        <v>1967</v>
      </c>
      <c r="GN2" s="246" t="s">
        <v>1969</v>
      </c>
      <c r="GO2" s="246" t="s">
        <v>1971</v>
      </c>
      <c r="GP2" s="246" t="s">
        <v>1973</v>
      </c>
      <c r="GQ2" s="246" t="s">
        <v>1976</v>
      </c>
      <c r="GR2" s="427" t="s">
        <v>1979</v>
      </c>
      <c r="GS2" s="246" t="s">
        <v>1982</v>
      </c>
      <c r="GT2" s="246" t="s">
        <v>1985</v>
      </c>
      <c r="GU2" s="246" t="s">
        <v>1988</v>
      </c>
      <c r="GV2" s="246" t="s">
        <v>1991</v>
      </c>
      <c r="GW2" s="246" t="s">
        <v>1994</v>
      </c>
      <c r="GX2" s="246" t="s">
        <v>1997</v>
      </c>
      <c r="GY2" s="246" t="s">
        <v>2000</v>
      </c>
      <c r="GZ2" s="246" t="s">
        <v>2003</v>
      </c>
      <c r="HA2" s="246" t="s">
        <v>2005</v>
      </c>
      <c r="HB2" s="246" t="s">
        <v>2007</v>
      </c>
      <c r="HC2" s="427" t="s">
        <v>2010</v>
      </c>
      <c r="HD2" s="428" t="s">
        <v>2013</v>
      </c>
      <c r="HE2" s="428" t="s">
        <v>2016</v>
      </c>
      <c r="HF2" s="428" t="s">
        <v>2019</v>
      </c>
      <c r="HG2" s="428" t="s">
        <v>2021</v>
      </c>
      <c r="HH2" s="427" t="s">
        <v>2024</v>
      </c>
      <c r="HI2" s="246" t="s">
        <v>2027</v>
      </c>
      <c r="HJ2" s="427" t="s">
        <v>2029</v>
      </c>
      <c r="HK2" s="246" t="s">
        <v>2032</v>
      </c>
      <c r="HL2" s="246" t="s">
        <v>2035</v>
      </c>
      <c r="HM2" s="246" t="s">
        <v>2037</v>
      </c>
      <c r="HN2" s="246" t="s">
        <v>2039</v>
      </c>
      <c r="HO2" s="246" t="s">
        <v>2042</v>
      </c>
      <c r="HP2" s="427" t="s">
        <v>2044</v>
      </c>
      <c r="HQ2" s="428" t="s">
        <v>2047</v>
      </c>
      <c r="HR2" s="427" t="s">
        <v>2050</v>
      </c>
      <c r="HS2" s="429"/>
      <c r="HT2" s="246" t="s">
        <v>2054</v>
      </c>
      <c r="HU2" s="246" t="s">
        <v>2057</v>
      </c>
      <c r="HV2" s="246" t="s">
        <v>2060</v>
      </c>
      <c r="HW2" s="246" t="s">
        <v>2063</v>
      </c>
      <c r="HX2" s="246" t="s">
        <v>2066</v>
      </c>
      <c r="HY2" s="246" t="s">
        <v>2069</v>
      </c>
      <c r="HZ2" s="246" t="s">
        <v>2072</v>
      </c>
      <c r="IA2" s="427" t="s">
        <v>2075</v>
      </c>
      <c r="IB2" s="246" t="s">
        <v>2078</v>
      </c>
      <c r="IC2" s="246" t="s">
        <v>2081</v>
      </c>
      <c r="ID2" s="246" t="s">
        <v>2084</v>
      </c>
      <c r="IE2" s="246" t="s">
        <v>2087</v>
      </c>
      <c r="IF2" s="246" t="s">
        <v>2090</v>
      </c>
      <c r="IG2" s="246" t="s">
        <v>2093</v>
      </c>
      <c r="IH2" s="246" t="s">
        <v>2096</v>
      </c>
      <c r="II2" s="246" t="s">
        <v>2099</v>
      </c>
      <c r="IJ2" s="246" t="s">
        <v>2102</v>
      </c>
      <c r="IK2" s="246" t="s">
        <v>2105</v>
      </c>
      <c r="IL2" s="246" t="s">
        <v>2107</v>
      </c>
      <c r="IM2" s="427" t="s">
        <v>2109</v>
      </c>
      <c r="IN2" s="246" t="s">
        <v>2112</v>
      </c>
      <c r="IO2" s="246" t="s">
        <v>2115</v>
      </c>
      <c r="IP2" s="427" t="s">
        <v>2117</v>
      </c>
      <c r="IQ2" s="246" t="s">
        <v>2120</v>
      </c>
      <c r="IR2" s="246" t="s">
        <v>2122</v>
      </c>
      <c r="IS2" s="427" t="s">
        <v>2124</v>
      </c>
      <c r="IT2" s="246" t="s">
        <v>2127</v>
      </c>
      <c r="IU2" s="246" t="s">
        <v>2129</v>
      </c>
      <c r="IV2" s="246" t="s">
        <v>2131</v>
      </c>
      <c r="IW2" s="246" t="s">
        <v>2133</v>
      </c>
      <c r="IX2" s="246" t="s">
        <v>2135</v>
      </c>
      <c r="IY2" s="246" t="s">
        <v>2137</v>
      </c>
      <c r="IZ2" s="231" t="s">
        <v>2140</v>
      </c>
      <c r="JA2" s="213" t="s">
        <v>2144</v>
      </c>
      <c r="JB2" s="231" t="s">
        <v>2146</v>
      </c>
      <c r="JC2" s="213" t="s">
        <v>2149</v>
      </c>
      <c r="JD2" s="213" t="s">
        <v>2151</v>
      </c>
      <c r="JE2" s="213" t="s">
        <v>2153</v>
      </c>
      <c r="JF2" s="213"/>
      <c r="JG2" s="213" t="s">
        <v>2156</v>
      </c>
      <c r="JH2" s="213" t="s">
        <v>2158</v>
      </c>
      <c r="JI2" s="231" t="s">
        <v>2160</v>
      </c>
      <c r="JJ2" s="213" t="s">
        <v>2163</v>
      </c>
      <c r="JK2" s="213" t="s">
        <v>2165</v>
      </c>
      <c r="JL2" s="213" t="s">
        <v>2167</v>
      </c>
      <c r="JM2" s="213" t="s">
        <v>2169</v>
      </c>
      <c r="JN2" s="213" t="s">
        <v>2171</v>
      </c>
      <c r="JO2" s="231" t="s">
        <v>2173</v>
      </c>
      <c r="JP2" s="213" t="s">
        <v>2176</v>
      </c>
      <c r="JQ2" s="213" t="s">
        <v>2178</v>
      </c>
      <c r="JR2" s="213" t="s">
        <v>2180</v>
      </c>
      <c r="JS2" s="231" t="s">
        <v>2182</v>
      </c>
      <c r="JT2" s="230" t="s">
        <v>2185</v>
      </c>
      <c r="JU2" s="230" t="s">
        <v>2187</v>
      </c>
      <c r="JV2" s="230" t="s">
        <v>2189</v>
      </c>
      <c r="JW2" s="230" t="s">
        <v>2191</v>
      </c>
      <c r="JX2" s="231" t="s">
        <v>2193</v>
      </c>
      <c r="JY2" s="213" t="s">
        <v>2196</v>
      </c>
      <c r="JZ2" s="213" t="s">
        <v>2198</v>
      </c>
      <c r="KA2" s="213" t="s">
        <v>2200</v>
      </c>
      <c r="KB2" s="213" t="s">
        <v>2202</v>
      </c>
      <c r="KC2" s="213" t="s">
        <v>2204</v>
      </c>
      <c r="KD2" s="213" t="s">
        <v>2206</v>
      </c>
      <c r="KE2" s="213" t="s">
        <v>2208</v>
      </c>
      <c r="KF2" s="231" t="s">
        <v>2210</v>
      </c>
      <c r="KG2" s="213" t="s">
        <v>2213</v>
      </c>
      <c r="KH2" s="213" t="s">
        <v>2215</v>
      </c>
      <c r="KI2" s="213" t="s">
        <v>2217</v>
      </c>
      <c r="KJ2" s="231" t="s">
        <v>2220</v>
      </c>
      <c r="KK2" s="213" t="s">
        <v>2223</v>
      </c>
      <c r="KL2" s="231" t="s">
        <v>2225</v>
      </c>
      <c r="KM2" s="213" t="s">
        <v>2228</v>
      </c>
      <c r="KN2" s="213" t="s">
        <v>2230</v>
      </c>
      <c r="KO2" s="430"/>
      <c r="KP2" s="213" t="s">
        <v>2233</v>
      </c>
      <c r="KQ2" s="213" t="s">
        <v>2235</v>
      </c>
      <c r="KR2" s="231" t="s">
        <v>2236</v>
      </c>
      <c r="KS2" s="430"/>
      <c r="KT2" s="213" t="s">
        <v>1680</v>
      </c>
      <c r="KU2" s="213" t="s">
        <v>1681</v>
      </c>
      <c r="KV2" s="213" t="s">
        <v>1682</v>
      </c>
      <c r="KW2" s="231" t="s">
        <v>2244</v>
      </c>
      <c r="KX2" s="430"/>
      <c r="KY2" s="213" t="s">
        <v>1683</v>
      </c>
      <c r="KZ2" s="213" t="s">
        <v>1685</v>
      </c>
      <c r="LA2" s="213" t="s">
        <v>2250</v>
      </c>
      <c r="LB2" s="213" t="s">
        <v>2252</v>
      </c>
      <c r="LC2" s="213" t="s">
        <v>2254</v>
      </c>
      <c r="LD2" s="231" t="s">
        <v>2256</v>
      </c>
      <c r="LE2" s="213" t="s">
        <v>1687</v>
      </c>
      <c r="LF2" s="213" t="s">
        <v>1688</v>
      </c>
      <c r="LG2" s="213" t="s">
        <v>1689</v>
      </c>
      <c r="LH2" s="213" t="s">
        <v>2262</v>
      </c>
      <c r="LI2" s="231" t="s">
        <v>2264</v>
      </c>
      <c r="LJ2" s="213" t="s">
        <v>2267</v>
      </c>
      <c r="LK2" s="213" t="s">
        <v>2269</v>
      </c>
      <c r="LL2" s="213" t="s">
        <v>2271</v>
      </c>
      <c r="LM2" s="231" t="s">
        <v>2273</v>
      </c>
      <c r="LN2" s="230" t="s">
        <v>2277</v>
      </c>
      <c r="LO2" s="230" t="s">
        <v>2279</v>
      </c>
      <c r="LP2" s="319" t="s">
        <v>2282</v>
      </c>
      <c r="LQ2" s="320" t="s">
        <v>1691</v>
      </c>
      <c r="LR2" s="320" t="s">
        <v>1692</v>
      </c>
      <c r="LS2" s="320" t="s">
        <v>1693</v>
      </c>
      <c r="LT2" s="320" t="s">
        <v>1694</v>
      </c>
      <c r="LU2" s="320" t="s">
        <v>1695</v>
      </c>
      <c r="LV2" s="319" t="s">
        <v>2291</v>
      </c>
      <c r="LW2" s="320" t="s">
        <v>1696</v>
      </c>
      <c r="LX2" s="320" t="s">
        <v>2295</v>
      </c>
      <c r="LY2" s="231" t="s">
        <v>2297</v>
      </c>
      <c r="LZ2" s="213" t="s">
        <v>2300</v>
      </c>
      <c r="MA2" s="231" t="s">
        <v>2302</v>
      </c>
      <c r="MB2" s="213" t="s">
        <v>2304</v>
      </c>
      <c r="MC2" s="230" t="s">
        <v>2306</v>
      </c>
      <c r="MD2" s="230" t="s">
        <v>2308</v>
      </c>
      <c r="ME2" s="231" t="s">
        <v>2368</v>
      </c>
      <c r="MF2" s="391" t="s">
        <v>2371</v>
      </c>
      <c r="MG2" s="391" t="s">
        <v>2373</v>
      </c>
      <c r="MH2" s="391" t="s">
        <v>2375</v>
      </c>
      <c r="MI2" s="231" t="s">
        <v>2379</v>
      </c>
      <c r="MJ2" s="391" t="s">
        <v>2381</v>
      </c>
      <c r="MK2" s="391" t="s">
        <v>2593</v>
      </c>
      <c r="ML2" s="391" t="s">
        <v>2383</v>
      </c>
      <c r="MM2" s="391" t="s">
        <v>2384</v>
      </c>
      <c r="MN2" s="231" t="s">
        <v>2386</v>
      </c>
      <c r="MO2" s="391" t="s">
        <v>2389</v>
      </c>
      <c r="MP2" s="391" t="s">
        <v>2391</v>
      </c>
      <c r="MQ2" s="391" t="s">
        <v>2393</v>
      </c>
      <c r="MR2" s="391" t="s">
        <v>2395</v>
      </c>
      <c r="MS2" s="406" t="s">
        <v>2311</v>
      </c>
      <c r="MT2" s="407" t="s">
        <v>2314</v>
      </c>
      <c r="MU2" s="407" t="s">
        <v>2316</v>
      </c>
      <c r="MV2" s="407" t="s">
        <v>2319</v>
      </c>
      <c r="MW2" s="407" t="s">
        <v>2321</v>
      </c>
      <c r="MX2" s="407" t="s">
        <v>2322</v>
      </c>
      <c r="MY2" s="407" t="s">
        <v>2324</v>
      </c>
      <c r="MZ2" s="408" t="s">
        <v>2326</v>
      </c>
      <c r="NA2" s="407" t="s">
        <v>2329</v>
      </c>
      <c r="NB2" s="409" t="s">
        <v>2332</v>
      </c>
      <c r="NC2" s="410" t="s">
        <v>2335</v>
      </c>
      <c r="ND2" s="214" t="s">
        <v>2337</v>
      </c>
      <c r="NE2" s="408" t="s">
        <v>2340</v>
      </c>
      <c r="NF2" s="214" t="s">
        <v>2343</v>
      </c>
      <c r="NG2" s="214" t="s">
        <v>2345</v>
      </c>
      <c r="NH2" s="214" t="s">
        <v>2347</v>
      </c>
      <c r="NI2" s="214" t="s">
        <v>2349</v>
      </c>
      <c r="NJ2" s="214" t="s">
        <v>2351</v>
      </c>
      <c r="NK2" s="214" t="s">
        <v>2353</v>
      </c>
      <c r="NL2" s="409" t="s">
        <v>2355</v>
      </c>
      <c r="NM2" s="410" t="s">
        <v>2358</v>
      </c>
      <c r="NN2" s="410" t="s">
        <v>2359</v>
      </c>
      <c r="NO2" s="409" t="s">
        <v>2360</v>
      </c>
      <c r="NP2" s="410" t="s">
        <v>2363</v>
      </c>
      <c r="NQ2" s="410" t="s">
        <v>2365</v>
      </c>
    </row>
    <row r="3" spans="1:381" ht="396" customHeight="1">
      <c r="A3" s="159" t="s">
        <v>1650</v>
      </c>
      <c r="B3" s="159" t="s">
        <v>1475</v>
      </c>
      <c r="C3" s="159" t="s">
        <v>1477</v>
      </c>
      <c r="D3" s="159" t="s">
        <v>1479</v>
      </c>
      <c r="E3" s="159" t="s">
        <v>1481</v>
      </c>
      <c r="F3" s="159" t="s">
        <v>1483</v>
      </c>
      <c r="G3" s="159" t="s">
        <v>1485</v>
      </c>
      <c r="H3" s="159" t="s">
        <v>1487</v>
      </c>
      <c r="I3" s="159" t="s">
        <v>1489</v>
      </c>
      <c r="J3" s="159" t="s">
        <v>1521</v>
      </c>
      <c r="K3" s="159" t="s">
        <v>1491</v>
      </c>
      <c r="L3" s="159" t="s">
        <v>1493</v>
      </c>
      <c r="M3" s="159" t="s">
        <v>1495</v>
      </c>
      <c r="N3" s="159" t="s">
        <v>2567</v>
      </c>
      <c r="O3" s="159" t="s">
        <v>1653</v>
      </c>
      <c r="P3" s="159" t="s">
        <v>2568</v>
      </c>
      <c r="Q3" s="159" t="s">
        <v>2569</v>
      </c>
      <c r="R3" s="159" t="s">
        <v>2570</v>
      </c>
      <c r="S3" s="159" t="s">
        <v>1479</v>
      </c>
      <c r="T3" s="159" t="s">
        <v>1654</v>
      </c>
      <c r="U3" s="159" t="s">
        <v>1513</v>
      </c>
      <c r="V3" s="159" t="s">
        <v>1655</v>
      </c>
      <c r="W3" s="159" t="s">
        <v>1656</v>
      </c>
      <c r="X3" s="159" t="s">
        <v>1517</v>
      </c>
      <c r="Y3" s="159" t="s">
        <v>1519</v>
      </c>
      <c r="Z3" s="159" t="s">
        <v>1521</v>
      </c>
      <c r="AA3" s="159" t="s">
        <v>1491</v>
      </c>
      <c r="AB3" s="159" t="s">
        <v>1493</v>
      </c>
      <c r="AC3" s="159" t="s">
        <v>1525</v>
      </c>
      <c r="AD3" s="159" t="s">
        <v>1527</v>
      </c>
      <c r="AE3" s="160" t="s">
        <v>1529</v>
      </c>
      <c r="AF3" s="160" t="s">
        <v>1531</v>
      </c>
      <c r="AG3" s="159" t="s">
        <v>1533</v>
      </c>
      <c r="AH3" s="159" t="s">
        <v>1535</v>
      </c>
      <c r="AI3" s="159" t="s">
        <v>2571</v>
      </c>
      <c r="AJ3" s="159" t="s">
        <v>1659</v>
      </c>
      <c r="AK3" s="159" t="s">
        <v>1660</v>
      </c>
      <c r="AL3" s="159" t="s">
        <v>1539</v>
      </c>
      <c r="AM3" s="161" t="s">
        <v>1541</v>
      </c>
      <c r="AN3" s="159" t="s">
        <v>1545</v>
      </c>
      <c r="AO3" s="159" t="s">
        <v>1547</v>
      </c>
      <c r="AP3" s="159" t="s">
        <v>1677</v>
      </c>
      <c r="AQ3" s="159" t="s">
        <v>1552</v>
      </c>
      <c r="AR3" s="159" t="s">
        <v>1554</v>
      </c>
      <c r="AS3" s="159" t="s">
        <v>1556</v>
      </c>
      <c r="AT3" s="159" t="s">
        <v>1558</v>
      </c>
      <c r="AU3" s="159" t="s">
        <v>1560</v>
      </c>
      <c r="AV3" s="159" t="s">
        <v>1564</v>
      </c>
      <c r="AW3" s="159" t="s">
        <v>1566</v>
      </c>
      <c r="AX3" s="159" t="s">
        <v>1568</v>
      </c>
      <c r="AY3" s="159" t="s">
        <v>1517</v>
      </c>
      <c r="AZ3" s="159" t="s">
        <v>1678</v>
      </c>
      <c r="BA3" s="159" t="s">
        <v>1552</v>
      </c>
      <c r="BB3" s="159" t="s">
        <v>1554</v>
      </c>
      <c r="BC3" s="159" t="s">
        <v>1556</v>
      </c>
      <c r="BD3" s="159" t="s">
        <v>1558</v>
      </c>
      <c r="BE3" s="159" t="s">
        <v>1560</v>
      </c>
      <c r="BF3" s="159" t="s">
        <v>1564</v>
      </c>
      <c r="BG3" s="159" t="s">
        <v>1566</v>
      </c>
      <c r="BH3" s="159" t="s">
        <v>1568</v>
      </c>
      <c r="BI3" s="159" t="s">
        <v>1517</v>
      </c>
      <c r="BJ3" s="169" t="s">
        <v>1699</v>
      </c>
      <c r="BK3" s="269" t="s">
        <v>2586</v>
      </c>
      <c r="BL3" s="169" t="s">
        <v>1702</v>
      </c>
      <c r="BM3" s="269" t="s">
        <v>1701</v>
      </c>
      <c r="BN3" s="169" t="s">
        <v>1703</v>
      </c>
      <c r="BO3" s="269" t="s">
        <v>1705</v>
      </c>
      <c r="BP3" s="269" t="s">
        <v>1707</v>
      </c>
      <c r="BQ3" s="164" t="s">
        <v>1709</v>
      </c>
      <c r="BR3" s="169" t="s">
        <v>1710</v>
      </c>
      <c r="BS3" s="164" t="s">
        <v>1712</v>
      </c>
      <c r="BT3" s="47" t="s">
        <v>1715</v>
      </c>
      <c r="BU3" s="169" t="s">
        <v>1716</v>
      </c>
      <c r="BV3" s="269" t="s">
        <v>1718</v>
      </c>
      <c r="BW3" s="169" t="s">
        <v>1720</v>
      </c>
      <c r="BX3" s="164" t="s">
        <v>1721</v>
      </c>
      <c r="BY3" s="47" t="s">
        <v>1723</v>
      </c>
      <c r="BZ3" s="169" t="s">
        <v>1724</v>
      </c>
      <c r="CA3" s="345" t="s">
        <v>1726</v>
      </c>
      <c r="CB3" s="345" t="s">
        <v>1728</v>
      </c>
      <c r="CC3" s="47" t="s">
        <v>1731</v>
      </c>
      <c r="CD3" s="169" t="s">
        <v>1733</v>
      </c>
      <c r="CE3" s="47" t="s">
        <v>1734</v>
      </c>
      <c r="CF3" s="76" t="s">
        <v>1736</v>
      </c>
      <c r="CG3" s="269" t="s">
        <v>1739</v>
      </c>
      <c r="CH3" s="47" t="s">
        <v>1741</v>
      </c>
      <c r="CI3" s="346" t="s">
        <v>1743</v>
      </c>
      <c r="CJ3" s="164" t="s">
        <v>1746</v>
      </c>
      <c r="CK3" s="49" t="s">
        <v>1748</v>
      </c>
      <c r="CL3" s="49" t="s">
        <v>1750</v>
      </c>
      <c r="CM3" s="346" t="s">
        <v>1752</v>
      </c>
      <c r="CN3" s="164" t="s">
        <v>1755</v>
      </c>
      <c r="CO3" s="47" t="s">
        <v>1757</v>
      </c>
      <c r="CP3" s="347" t="s">
        <v>1759</v>
      </c>
      <c r="CQ3" s="347" t="s">
        <v>1759</v>
      </c>
      <c r="CR3" s="347" t="s">
        <v>1759</v>
      </c>
      <c r="CS3" s="47" t="s">
        <v>1762</v>
      </c>
      <c r="CT3" s="269" t="s">
        <v>1764</v>
      </c>
      <c r="CU3" s="47" t="s">
        <v>1766</v>
      </c>
      <c r="CV3" s="47" t="s">
        <v>1768</v>
      </c>
      <c r="CW3" s="47" t="s">
        <v>1770</v>
      </c>
      <c r="CX3" s="47" t="s">
        <v>1772</v>
      </c>
      <c r="CY3" s="47" t="s">
        <v>1774</v>
      </c>
      <c r="CZ3" s="47" t="s">
        <v>1776</v>
      </c>
      <c r="DA3" s="47" t="s">
        <v>1778</v>
      </c>
      <c r="DB3" s="47" t="s">
        <v>1780</v>
      </c>
      <c r="DC3" s="47" t="s">
        <v>1782</v>
      </c>
      <c r="DD3" s="47" t="s">
        <v>1784</v>
      </c>
      <c r="DE3" s="47" t="s">
        <v>1786</v>
      </c>
      <c r="DF3" s="47" t="s">
        <v>1788</v>
      </c>
      <c r="DG3" s="164" t="s">
        <v>1790</v>
      </c>
      <c r="DH3" s="47" t="s">
        <v>1792</v>
      </c>
      <c r="DI3" s="47" t="s">
        <v>1794</v>
      </c>
      <c r="DJ3" s="47" t="s">
        <v>1796</v>
      </c>
      <c r="DK3" s="47" t="s">
        <v>1798</v>
      </c>
      <c r="DL3" s="47" t="s">
        <v>1800</v>
      </c>
      <c r="DM3" s="47" t="s">
        <v>1802</v>
      </c>
      <c r="DN3" s="47" t="s">
        <v>1804</v>
      </c>
      <c r="DO3" s="47" t="s">
        <v>1806</v>
      </c>
      <c r="DP3" s="47" t="s">
        <v>1808</v>
      </c>
      <c r="DQ3" s="47" t="s">
        <v>1810</v>
      </c>
      <c r="DR3" s="47" t="s">
        <v>1812</v>
      </c>
      <c r="DS3" s="47" t="s">
        <v>1814</v>
      </c>
      <c r="DT3" s="47" t="s">
        <v>1816</v>
      </c>
      <c r="DU3" s="47" t="s">
        <v>1818</v>
      </c>
      <c r="DV3" s="47" t="s">
        <v>1820</v>
      </c>
      <c r="DW3" s="47" t="s">
        <v>1822</v>
      </c>
      <c r="DX3" s="346" t="s">
        <v>1824</v>
      </c>
      <c r="DY3" s="345" t="s">
        <v>1827</v>
      </c>
      <c r="DZ3" s="345" t="s">
        <v>1829</v>
      </c>
      <c r="EA3" s="49" t="s">
        <v>1831</v>
      </c>
      <c r="EB3" s="47" t="s">
        <v>2587</v>
      </c>
      <c r="EC3" s="47" t="s">
        <v>1834</v>
      </c>
      <c r="ED3" s="346" t="s">
        <v>1837</v>
      </c>
      <c r="EE3" s="346" t="s">
        <v>1837</v>
      </c>
      <c r="EF3" s="345" t="s">
        <v>1839</v>
      </c>
      <c r="EG3" s="269" t="s">
        <v>1842</v>
      </c>
      <c r="EH3" s="345" t="s">
        <v>1844</v>
      </c>
      <c r="EI3" s="345" t="s">
        <v>1846</v>
      </c>
      <c r="EJ3" s="345" t="s">
        <v>1848</v>
      </c>
      <c r="EK3" s="345" t="s">
        <v>1850</v>
      </c>
      <c r="EL3" s="345" t="s">
        <v>1852</v>
      </c>
      <c r="EM3" s="345" t="s">
        <v>1854</v>
      </c>
      <c r="EN3" s="345" t="s">
        <v>1856</v>
      </c>
      <c r="EO3" s="345" t="s">
        <v>1858</v>
      </c>
      <c r="EP3" s="345" t="s">
        <v>1860</v>
      </c>
      <c r="EQ3" s="269" t="s">
        <v>1862</v>
      </c>
      <c r="ER3" s="345" t="s">
        <v>1864</v>
      </c>
      <c r="ES3" s="345" t="s">
        <v>1866</v>
      </c>
      <c r="ET3" s="345" t="s">
        <v>1868</v>
      </c>
      <c r="EU3" s="345" t="s">
        <v>1870</v>
      </c>
      <c r="EV3" s="345" t="s">
        <v>1872</v>
      </c>
      <c r="EW3" s="76" t="s">
        <v>2591</v>
      </c>
      <c r="EX3" s="57" t="s">
        <v>1876</v>
      </c>
      <c r="EY3" s="47" t="s">
        <v>1878</v>
      </c>
      <c r="EZ3" s="346" t="s">
        <v>1880</v>
      </c>
      <c r="FA3" s="47" t="s">
        <v>1883</v>
      </c>
      <c r="FB3" s="56" t="s">
        <v>1886</v>
      </c>
      <c r="FC3" s="215" t="s">
        <v>1890</v>
      </c>
      <c r="FD3" s="216" t="s">
        <v>1892</v>
      </c>
      <c r="FE3" s="56" t="s">
        <v>1894</v>
      </c>
      <c r="FF3" s="57" t="s">
        <v>1897</v>
      </c>
      <c r="FG3" s="57" t="s">
        <v>1900</v>
      </c>
      <c r="FH3" s="57" t="s">
        <v>1903</v>
      </c>
      <c r="FI3" s="57" t="s">
        <v>1905</v>
      </c>
      <c r="FJ3" s="76" t="s">
        <v>1907</v>
      </c>
      <c r="FK3" s="57" t="s">
        <v>1910</v>
      </c>
      <c r="FL3" s="76" t="s">
        <v>1912</v>
      </c>
      <c r="FM3" s="49" t="s">
        <v>1915</v>
      </c>
      <c r="FN3" s="49" t="s">
        <v>1917</v>
      </c>
      <c r="FO3" s="49" t="s">
        <v>1919</v>
      </c>
      <c r="FP3" s="57" t="s">
        <v>1921</v>
      </c>
      <c r="FQ3" s="76" t="s">
        <v>1923</v>
      </c>
      <c r="FR3" s="76" t="s">
        <v>1923</v>
      </c>
      <c r="FS3" s="57" t="s">
        <v>1926</v>
      </c>
      <c r="FT3" s="57" t="s">
        <v>1928</v>
      </c>
      <c r="FU3" s="57" t="s">
        <v>1930</v>
      </c>
      <c r="FV3" s="57" t="s">
        <v>1932</v>
      </c>
      <c r="FW3" s="57" t="s">
        <v>1934</v>
      </c>
      <c r="FX3" s="57" t="s">
        <v>1936</v>
      </c>
      <c r="FY3" s="57" t="s">
        <v>1938</v>
      </c>
      <c r="FZ3" s="57" t="s">
        <v>1940</v>
      </c>
      <c r="GA3" s="57" t="s">
        <v>1942</v>
      </c>
      <c r="GB3" s="57" t="s">
        <v>1944</v>
      </c>
      <c r="GC3" s="57" t="s">
        <v>1946</v>
      </c>
      <c r="GD3" s="57" t="s">
        <v>1948</v>
      </c>
      <c r="GE3" s="76" t="s">
        <v>1950</v>
      </c>
      <c r="GF3" s="49" t="s">
        <v>1953</v>
      </c>
      <c r="GG3" s="57" t="s">
        <v>1955</v>
      </c>
      <c r="GH3" s="49" t="s">
        <v>1957</v>
      </c>
      <c r="GI3" s="56" t="s">
        <v>1959</v>
      </c>
      <c r="GJ3" s="252" t="s">
        <v>1961</v>
      </c>
      <c r="GK3" s="57" t="s">
        <v>1963</v>
      </c>
      <c r="GL3" s="57" t="s">
        <v>1966</v>
      </c>
      <c r="GM3" s="57" t="s">
        <v>1968</v>
      </c>
      <c r="GN3" s="57" t="s">
        <v>1970</v>
      </c>
      <c r="GO3" s="57" t="s">
        <v>1972</v>
      </c>
      <c r="GP3" s="57" t="s">
        <v>1974</v>
      </c>
      <c r="GQ3" s="57" t="s">
        <v>1977</v>
      </c>
      <c r="GR3" s="76" t="s">
        <v>1980</v>
      </c>
      <c r="GS3" s="57" t="s">
        <v>1983</v>
      </c>
      <c r="GT3" s="49" t="s">
        <v>1986</v>
      </c>
      <c r="GU3" s="57" t="s">
        <v>1989</v>
      </c>
      <c r="GV3" s="57" t="s">
        <v>1992</v>
      </c>
      <c r="GW3" s="57" t="s">
        <v>1995</v>
      </c>
      <c r="GX3" s="57" t="s">
        <v>1998</v>
      </c>
      <c r="GY3" s="57" t="s">
        <v>2001</v>
      </c>
      <c r="GZ3" s="57" t="s">
        <v>2004</v>
      </c>
      <c r="HA3" s="57" t="s">
        <v>2006</v>
      </c>
      <c r="HB3" s="57" t="s">
        <v>2008</v>
      </c>
      <c r="HC3" s="56" t="s">
        <v>2011</v>
      </c>
      <c r="HD3" s="57" t="s">
        <v>2014</v>
      </c>
      <c r="HE3" s="57" t="s">
        <v>2017</v>
      </c>
      <c r="HF3" s="57" t="s">
        <v>2020</v>
      </c>
      <c r="HG3" s="57" t="s">
        <v>2022</v>
      </c>
      <c r="HH3" s="56" t="s">
        <v>2025</v>
      </c>
      <c r="HI3" s="215" t="s">
        <v>2028</v>
      </c>
      <c r="HJ3" s="56" t="s">
        <v>2030</v>
      </c>
      <c r="HK3" s="57" t="s">
        <v>2033</v>
      </c>
      <c r="HL3" s="57" t="s">
        <v>2036</v>
      </c>
      <c r="HM3" s="57" t="s">
        <v>2038</v>
      </c>
      <c r="HN3" s="57" t="s">
        <v>2040</v>
      </c>
      <c r="HO3" s="57" t="s">
        <v>2043</v>
      </c>
      <c r="HP3" s="56" t="s">
        <v>2045</v>
      </c>
      <c r="HQ3" s="57" t="s">
        <v>2048</v>
      </c>
      <c r="HR3" s="56" t="s">
        <v>2051</v>
      </c>
      <c r="HS3" s="252" t="s">
        <v>2053</v>
      </c>
      <c r="HT3" s="215" t="s">
        <v>2055</v>
      </c>
      <c r="HU3" s="57" t="s">
        <v>2058</v>
      </c>
      <c r="HV3" s="57" t="s">
        <v>2061</v>
      </c>
      <c r="HW3" s="254" t="s">
        <v>2064</v>
      </c>
      <c r="HX3" s="57" t="s">
        <v>2067</v>
      </c>
      <c r="HY3" s="57" t="s">
        <v>2070</v>
      </c>
      <c r="HZ3" s="57" t="s">
        <v>2073</v>
      </c>
      <c r="IA3" s="56" t="s">
        <v>2076</v>
      </c>
      <c r="IB3" s="57" t="s">
        <v>2079</v>
      </c>
      <c r="IC3" s="57" t="s">
        <v>2082</v>
      </c>
      <c r="ID3" s="57" t="s">
        <v>2085</v>
      </c>
      <c r="IE3" s="57" t="s">
        <v>2088</v>
      </c>
      <c r="IF3" s="57" t="s">
        <v>2091</v>
      </c>
      <c r="IG3" s="57" t="s">
        <v>2094</v>
      </c>
      <c r="IH3" s="57" t="s">
        <v>2097</v>
      </c>
      <c r="II3" s="57" t="s">
        <v>2100</v>
      </c>
      <c r="IJ3" s="57" t="s">
        <v>2103</v>
      </c>
      <c r="IK3" s="57" t="s">
        <v>2106</v>
      </c>
      <c r="IL3" s="57" t="s">
        <v>2588</v>
      </c>
      <c r="IM3" s="56" t="s">
        <v>2110</v>
      </c>
      <c r="IN3" s="57" t="s">
        <v>2113</v>
      </c>
      <c r="IO3" s="49" t="s">
        <v>2116</v>
      </c>
      <c r="IP3" s="56" t="s">
        <v>2118</v>
      </c>
      <c r="IQ3" s="57" t="s">
        <v>2121</v>
      </c>
      <c r="IR3" s="57" t="s">
        <v>2123</v>
      </c>
      <c r="IS3" s="56" t="s">
        <v>2125</v>
      </c>
      <c r="IT3" s="57" t="s">
        <v>2128</v>
      </c>
      <c r="IU3" s="57" t="s">
        <v>2130</v>
      </c>
      <c r="IV3" s="57" t="s">
        <v>2132</v>
      </c>
      <c r="IW3" s="57" t="s">
        <v>2134</v>
      </c>
      <c r="IX3" s="57" t="s">
        <v>2136</v>
      </c>
      <c r="IY3" s="57" t="s">
        <v>2138</v>
      </c>
      <c r="IZ3" s="169" t="s">
        <v>2141</v>
      </c>
      <c r="JA3" s="269" t="s">
        <v>2145</v>
      </c>
      <c r="JB3" s="169" t="s">
        <v>2147</v>
      </c>
      <c r="JC3" s="47" t="s">
        <v>2150</v>
      </c>
      <c r="JD3" s="47" t="s">
        <v>2152</v>
      </c>
      <c r="JE3" s="164" t="s">
        <v>2154</v>
      </c>
      <c r="JF3" s="285" t="s">
        <v>2155</v>
      </c>
      <c r="JG3" s="47" t="s">
        <v>2157</v>
      </c>
      <c r="JH3" s="47" t="s">
        <v>2159</v>
      </c>
      <c r="JI3" s="169" t="s">
        <v>2161</v>
      </c>
      <c r="JJ3" s="164" t="s">
        <v>2164</v>
      </c>
      <c r="JK3" s="57" t="s">
        <v>2166</v>
      </c>
      <c r="JL3" s="164" t="s">
        <v>2168</v>
      </c>
      <c r="JM3" s="164" t="s">
        <v>2170</v>
      </c>
      <c r="JN3" s="164" t="s">
        <v>2172</v>
      </c>
      <c r="JO3" s="169" t="s">
        <v>2174</v>
      </c>
      <c r="JP3" s="164" t="s">
        <v>2177</v>
      </c>
      <c r="JQ3" s="164" t="s">
        <v>2179</v>
      </c>
      <c r="JR3" s="164" t="s">
        <v>2181</v>
      </c>
      <c r="JS3" s="169" t="s">
        <v>2183</v>
      </c>
      <c r="JT3" s="164" t="s">
        <v>2186</v>
      </c>
      <c r="JU3" s="164" t="s">
        <v>2188</v>
      </c>
      <c r="JV3" s="49" t="s">
        <v>2190</v>
      </c>
      <c r="JW3" s="164" t="s">
        <v>2192</v>
      </c>
      <c r="JX3" s="169" t="s">
        <v>2194</v>
      </c>
      <c r="JY3" s="47" t="s">
        <v>2197</v>
      </c>
      <c r="JZ3" s="47" t="s">
        <v>2199</v>
      </c>
      <c r="KA3" s="47" t="s">
        <v>2201</v>
      </c>
      <c r="KB3" s="47" t="s">
        <v>2203</v>
      </c>
      <c r="KC3" s="47" t="s">
        <v>2205</v>
      </c>
      <c r="KD3" s="47" t="s">
        <v>2207</v>
      </c>
      <c r="KE3" s="164" t="s">
        <v>2209</v>
      </c>
      <c r="KF3" s="169" t="s">
        <v>2211</v>
      </c>
      <c r="KG3" s="47" t="s">
        <v>2214</v>
      </c>
      <c r="KH3" s="47" t="s">
        <v>2216</v>
      </c>
      <c r="KI3" s="47" t="s">
        <v>2218</v>
      </c>
      <c r="KJ3" s="56" t="s">
        <v>2221</v>
      </c>
      <c r="KK3" s="287" t="s">
        <v>2224</v>
      </c>
      <c r="KL3" s="56" t="s">
        <v>2226</v>
      </c>
      <c r="KM3" s="47" t="s">
        <v>2229</v>
      </c>
      <c r="KN3" s="47" t="s">
        <v>2231</v>
      </c>
      <c r="KO3" s="285" t="s">
        <v>2232</v>
      </c>
      <c r="KP3" s="215" t="s">
        <v>2234</v>
      </c>
      <c r="KQ3" s="164" t="s">
        <v>2589</v>
      </c>
      <c r="KR3" s="56" t="s">
        <v>2237</v>
      </c>
      <c r="KS3" s="285" t="s">
        <v>2239</v>
      </c>
      <c r="KT3" s="164" t="s">
        <v>2240</v>
      </c>
      <c r="KU3" s="164" t="s">
        <v>2241</v>
      </c>
      <c r="KV3" s="164" t="s">
        <v>2243</v>
      </c>
      <c r="KW3" s="76" t="s">
        <v>2245</v>
      </c>
      <c r="KX3" s="285" t="s">
        <v>2247</v>
      </c>
      <c r="KY3" s="49" t="s">
        <v>2248</v>
      </c>
      <c r="KZ3" s="164" t="s">
        <v>2249</v>
      </c>
      <c r="LA3" s="47" t="s">
        <v>2251</v>
      </c>
      <c r="LB3" s="47" t="s">
        <v>2253</v>
      </c>
      <c r="LC3" s="47" t="s">
        <v>2255</v>
      </c>
      <c r="LD3" s="76" t="s">
        <v>2257</v>
      </c>
      <c r="LE3" s="47" t="s">
        <v>2259</v>
      </c>
      <c r="LF3" s="164" t="s">
        <v>2260</v>
      </c>
      <c r="LG3" s="47" t="s">
        <v>2261</v>
      </c>
      <c r="LH3" s="47" t="s">
        <v>2263</v>
      </c>
      <c r="LI3" s="76" t="s">
        <v>2265</v>
      </c>
      <c r="LJ3" s="57" t="s">
        <v>2268</v>
      </c>
      <c r="LK3" s="47" t="s">
        <v>2270</v>
      </c>
      <c r="LL3" s="47" t="s">
        <v>2272</v>
      </c>
      <c r="LM3" s="169" t="s">
        <v>2274</v>
      </c>
      <c r="LN3" s="287" t="s">
        <v>2278</v>
      </c>
      <c r="LO3" s="287" t="s">
        <v>2280</v>
      </c>
      <c r="LP3" s="431" t="s">
        <v>2283</v>
      </c>
      <c r="LQ3" s="269" t="s">
        <v>2286</v>
      </c>
      <c r="LR3" s="216" t="s">
        <v>2287</v>
      </c>
      <c r="LS3" s="215" t="s">
        <v>2288</v>
      </c>
      <c r="LT3" s="215" t="s">
        <v>2289</v>
      </c>
      <c r="LU3" s="215" t="s">
        <v>2290</v>
      </c>
      <c r="LV3" s="432" t="s">
        <v>2292</v>
      </c>
      <c r="LW3" s="49" t="s">
        <v>2294</v>
      </c>
      <c r="LX3" s="49" t="s">
        <v>2296</v>
      </c>
      <c r="LY3" s="56" t="s">
        <v>2298</v>
      </c>
      <c r="LZ3" s="294" t="s">
        <v>2301</v>
      </c>
      <c r="MA3" s="56" t="s">
        <v>2303</v>
      </c>
      <c r="MB3" s="261" t="s">
        <v>2305</v>
      </c>
      <c r="MC3" s="335" t="s">
        <v>2307</v>
      </c>
      <c r="MD3" s="55" t="s">
        <v>2309</v>
      </c>
      <c r="ME3" s="76" t="s">
        <v>2369</v>
      </c>
      <c r="MF3" s="392" t="s">
        <v>2372</v>
      </c>
      <c r="MG3" s="393" t="s">
        <v>2581</v>
      </c>
      <c r="MH3" s="394" t="s">
        <v>2376</v>
      </c>
      <c r="MI3" s="76" t="s">
        <v>2380</v>
      </c>
      <c r="MJ3" s="394" t="s">
        <v>2382</v>
      </c>
      <c r="MK3" s="394" t="s">
        <v>2576</v>
      </c>
      <c r="ML3" s="395" t="s">
        <v>2579</v>
      </c>
      <c r="MM3" s="396" t="s">
        <v>1690</v>
      </c>
      <c r="MN3" s="76" t="s">
        <v>2387</v>
      </c>
      <c r="MO3" s="394" t="s">
        <v>2390</v>
      </c>
      <c r="MP3" s="394" t="s">
        <v>2392</v>
      </c>
      <c r="MQ3" s="395" t="s">
        <v>2394</v>
      </c>
      <c r="MR3" s="394" t="s">
        <v>2396</v>
      </c>
      <c r="MS3" s="411" t="s">
        <v>2312</v>
      </c>
      <c r="MT3" s="412" t="s">
        <v>2315</v>
      </c>
      <c r="MU3" s="269" t="s">
        <v>2317</v>
      </c>
      <c r="MV3" s="164" t="s">
        <v>2320</v>
      </c>
      <c r="MW3" s="208" t="s">
        <v>2572</v>
      </c>
      <c r="MX3" s="208" t="s">
        <v>2323</v>
      </c>
      <c r="MY3" s="164" t="s">
        <v>2325</v>
      </c>
      <c r="MZ3" s="411" t="s">
        <v>2327</v>
      </c>
      <c r="NA3" s="335" t="s">
        <v>2330</v>
      </c>
      <c r="NB3" s="169" t="s">
        <v>2333</v>
      </c>
      <c r="NC3" s="164" t="s">
        <v>2336</v>
      </c>
      <c r="ND3" s="57" t="s">
        <v>2338</v>
      </c>
      <c r="NE3" s="169" t="s">
        <v>2341</v>
      </c>
      <c r="NF3" s="335" t="s">
        <v>2344</v>
      </c>
      <c r="NG3" s="57" t="s">
        <v>2346</v>
      </c>
      <c r="NH3" s="336" t="s">
        <v>2348</v>
      </c>
      <c r="NI3" s="335" t="s">
        <v>2592</v>
      </c>
      <c r="NJ3" s="261" t="s">
        <v>2352</v>
      </c>
      <c r="NK3" s="261" t="s">
        <v>2354</v>
      </c>
      <c r="NL3" s="76" t="s">
        <v>2356</v>
      </c>
      <c r="NM3" s="47" t="s">
        <v>1684</v>
      </c>
      <c r="NN3" s="47" t="s">
        <v>1686</v>
      </c>
      <c r="NO3" s="169" t="s">
        <v>2361</v>
      </c>
      <c r="NP3" s="335" t="s">
        <v>2364</v>
      </c>
      <c r="NQ3" s="335" t="s">
        <v>2366</v>
      </c>
    </row>
    <row r="4" spans="1:381">
      <c r="A4" s="60">
        <f>+'1. Información General'!B2</f>
        <v>0</v>
      </c>
      <c r="B4" s="60">
        <f>+'1. Información General'!F2</f>
        <v>0</v>
      </c>
      <c r="C4" s="60">
        <f>+'1. Información General'!B3</f>
        <v>0</v>
      </c>
      <c r="D4" s="433">
        <f>+'1. Información General'!F3</f>
        <v>0</v>
      </c>
      <c r="E4" s="60">
        <f>+'1. Información General'!B4</f>
        <v>0</v>
      </c>
      <c r="F4" s="60">
        <f>+'1. Información General'!D4</f>
        <v>0</v>
      </c>
      <c r="G4" s="60">
        <f>+'1. Información General'!B5</f>
        <v>0</v>
      </c>
      <c r="H4" s="60">
        <f>+'1. Información General'!D5</f>
        <v>0</v>
      </c>
      <c r="I4" s="60">
        <f>+'1. Información General'!B6</f>
        <v>0</v>
      </c>
      <c r="J4" s="433">
        <f>+'1. Información General'!F6</f>
        <v>0</v>
      </c>
      <c r="K4" s="60">
        <f>+'1. Información General'!B7</f>
        <v>0</v>
      </c>
      <c r="L4" s="60">
        <f>+'1. Información General'!D7</f>
        <v>0</v>
      </c>
      <c r="M4" s="60">
        <f>+'1. Información General'!F7</f>
        <v>0</v>
      </c>
      <c r="N4" s="60">
        <f>+'1. Información General'!B10</f>
        <v>0</v>
      </c>
      <c r="O4" s="60">
        <f>+'1. Información General'!F10</f>
        <v>0</v>
      </c>
      <c r="P4" s="60">
        <f>+'1. Información General'!B11</f>
        <v>0</v>
      </c>
      <c r="Q4" s="60">
        <f>+'1. Información General'!D11</f>
        <v>0</v>
      </c>
      <c r="R4" s="60">
        <f>+'1. Información General'!B12</f>
        <v>0</v>
      </c>
      <c r="S4" s="433">
        <f>+'1. Información General'!F12</f>
        <v>0</v>
      </c>
      <c r="T4" s="60">
        <f>+'1. Información General'!B13</f>
        <v>0</v>
      </c>
      <c r="U4" s="60">
        <f>+'1. Información General'!D13</f>
        <v>0</v>
      </c>
      <c r="V4" s="60">
        <f>+'1. Información General'!B14</f>
        <v>0</v>
      </c>
      <c r="W4" s="60">
        <f>+'1. Información General'!D14</f>
        <v>0</v>
      </c>
      <c r="X4" s="60">
        <f>+'1. Información General'!F14</f>
        <v>0</v>
      </c>
      <c r="Y4" s="60">
        <f>+'1. Información General'!B15</f>
        <v>0</v>
      </c>
      <c r="Z4" s="433">
        <f>+'1. Información General'!F15</f>
        <v>0</v>
      </c>
      <c r="AA4" s="60">
        <f>+'1. Información General'!B16</f>
        <v>0</v>
      </c>
      <c r="AB4" s="60">
        <f>+'1. Información General'!D16</f>
        <v>0</v>
      </c>
      <c r="AC4" s="60">
        <f>+'1. Información General'!F16</f>
        <v>0</v>
      </c>
      <c r="AD4" s="60">
        <f>+'1. Información General'!B17</f>
        <v>0</v>
      </c>
      <c r="AE4" s="60" t="str">
        <f>+'1. Información General'!D17</f>
        <v xml:space="preserve"> </v>
      </c>
      <c r="AF4" s="60" t="str">
        <f>+'1. Información General'!F17</f>
        <v xml:space="preserve"> </v>
      </c>
      <c r="AG4" s="60">
        <f>+'1. Información General'!B20</f>
        <v>0</v>
      </c>
      <c r="AH4" s="434">
        <f>+'1. Información General'!D20</f>
        <v>0</v>
      </c>
      <c r="AI4" s="434">
        <f>+'1. Información General'!F20</f>
        <v>0</v>
      </c>
      <c r="AJ4" s="434">
        <f>+'1. Información General'!B21</f>
        <v>0</v>
      </c>
      <c r="AK4" s="434">
        <f>+'1. Información General'!F21</f>
        <v>0</v>
      </c>
      <c r="AL4" s="60" t="str">
        <f>+'1. Información General'!B22</f>
        <v>PROMOCIÓN Y PREVENCIÓN</v>
      </c>
      <c r="AM4" s="60" t="str">
        <f>+'1. Información General'!D22</f>
        <v>PRIMERA INFANCIA</v>
      </c>
      <c r="AN4" s="60" t="str">
        <f>+'1. Información General'!B31</f>
        <v>FAMILIAR Y COMUNITARIO</v>
      </c>
      <c r="AO4" s="60" t="str">
        <f>+'1. Información General'!E31</f>
        <v>JARDIN COMUNITARIO</v>
      </c>
      <c r="AP4" s="60">
        <f>+'1. Información General'!B34</f>
        <v>0</v>
      </c>
      <c r="AQ4" s="60">
        <f>+'1. Información General'!D34</f>
        <v>0</v>
      </c>
      <c r="AR4" s="60">
        <f>+'1. Información General'!B35</f>
        <v>0</v>
      </c>
      <c r="AS4" s="434">
        <f>+'1. Información General'!D35</f>
        <v>0</v>
      </c>
      <c r="AT4" s="434">
        <f>+'1. Información General'!F35</f>
        <v>0</v>
      </c>
      <c r="AU4" s="60">
        <f>+'1. Información General'!B36</f>
        <v>0</v>
      </c>
      <c r="AV4" s="60">
        <f>+'1. Información General'!F36</f>
        <v>0</v>
      </c>
      <c r="AW4" s="60">
        <f>+'1. Información General'!B37</f>
        <v>0</v>
      </c>
      <c r="AX4" s="60">
        <f>+'1. Información General'!D37</f>
        <v>0</v>
      </c>
      <c r="AY4" s="60">
        <f>+'1. Información General'!F37</f>
        <v>0</v>
      </c>
      <c r="AZ4" s="60">
        <f>+'1. Información General'!B38</f>
        <v>0</v>
      </c>
      <c r="BA4" s="60">
        <f>+'1. Información General'!D38</f>
        <v>0</v>
      </c>
      <c r="BB4" s="60">
        <f>+'1. Información General'!B39</f>
        <v>0</v>
      </c>
      <c r="BC4" s="434">
        <f>+'1. Información General'!D39</f>
        <v>0</v>
      </c>
      <c r="BD4" s="434">
        <f>+'1. Información General'!F39</f>
        <v>0</v>
      </c>
      <c r="BE4" s="60">
        <f>+'1. Información General'!B40</f>
        <v>0</v>
      </c>
      <c r="BF4" s="60">
        <f>+'1. Información General'!F40</f>
        <v>0</v>
      </c>
      <c r="BG4" s="60">
        <f>+'1. Información General'!B41</f>
        <v>0</v>
      </c>
      <c r="BH4" s="60">
        <f>+'1. Información General'!D41</f>
        <v>0</v>
      </c>
      <c r="BI4" s="60">
        <f>+'1. Información General'!F41</f>
        <v>0</v>
      </c>
      <c r="BJ4" s="60" t="str">
        <f>+'2.Ambientes Edu. y Protectores'!$D3</f>
        <v>NO APLICA</v>
      </c>
      <c r="BK4" s="60">
        <f>+'2.Ambientes Edu. y Protectores'!$D4</f>
        <v>0</v>
      </c>
      <c r="BL4" s="60" t="str">
        <f>+'2.Ambientes Edu. y Protectores'!$D5</f>
        <v>NO APLICA</v>
      </c>
      <c r="BM4" s="60">
        <f>+'2.Ambientes Edu. y Protectores'!$D6</f>
        <v>0</v>
      </c>
      <c r="BN4" s="60" t="str">
        <f>+'2.Ambientes Edu. y Protectores'!$D7</f>
        <v>NO APLICA</v>
      </c>
      <c r="BO4" s="60">
        <f>+'2.Ambientes Edu. y Protectores'!$D8</f>
        <v>0</v>
      </c>
      <c r="BP4" s="60">
        <f>+'2.Ambientes Edu. y Protectores'!$D9</f>
        <v>0</v>
      </c>
      <c r="BQ4" s="60">
        <f>+'2.Ambientes Edu. y Protectores'!$D10</f>
        <v>0</v>
      </c>
      <c r="BR4" s="60" t="str">
        <f>+'2.Ambientes Edu. y Protectores'!$D11</f>
        <v>NO APLICA</v>
      </c>
      <c r="BS4" s="60">
        <f>+'2.Ambientes Edu. y Protectores'!$D12</f>
        <v>0</v>
      </c>
      <c r="BT4" s="60">
        <f>+'2.Ambientes Edu. y Protectores'!$D13</f>
        <v>0</v>
      </c>
      <c r="BU4" s="60" t="str">
        <f>+'2.Ambientes Edu. y Protectores'!$D14</f>
        <v>NO APLICA</v>
      </c>
      <c r="BV4" s="60">
        <f>+'2.Ambientes Edu. y Protectores'!$D15</f>
        <v>0</v>
      </c>
      <c r="BW4" s="60" t="str">
        <f>+'2.Ambientes Edu. y Protectores'!$D16</f>
        <v>NO APLICA</v>
      </c>
      <c r="BX4" s="60">
        <f>+'2.Ambientes Edu. y Protectores'!$D17</f>
        <v>0</v>
      </c>
      <c r="BY4" s="60" t="e">
        <f>+'2.Ambientes Edu. y Protectores'!#REF!</f>
        <v>#REF!</v>
      </c>
      <c r="BZ4" s="60" t="str">
        <f>+'2.Ambientes Edu. y Protectores'!$D18</f>
        <v>NO APLICA</v>
      </c>
      <c r="CA4" s="60">
        <f>+'2.Ambientes Edu. y Protectores'!$D19</f>
        <v>0</v>
      </c>
      <c r="CB4" s="60">
        <f>+'2.Ambientes Edu. y Protectores'!$D20</f>
        <v>0</v>
      </c>
      <c r="CC4" s="60">
        <f>+'2.Ambientes Edu. y Protectores'!$D21</f>
        <v>0</v>
      </c>
      <c r="CD4" s="60" t="str">
        <f>+'2.Ambientes Edu. y Protectores'!$D22</f>
        <v>NO APLICA</v>
      </c>
      <c r="CE4" s="60">
        <f>+'2.Ambientes Edu. y Protectores'!$D23</f>
        <v>0</v>
      </c>
      <c r="CF4" s="60" t="str">
        <f>+'2.Ambientes Edu. y Protectores'!$D24</f>
        <v>NO APLICA</v>
      </c>
      <c r="CG4" s="60">
        <f>+'2.Ambientes Edu. y Protectores'!$D25</f>
        <v>0</v>
      </c>
      <c r="CH4" s="60">
        <f>+'2.Ambientes Edu. y Protectores'!$D26</f>
        <v>0</v>
      </c>
      <c r="CI4" s="60" t="str">
        <f>+'2.Ambientes Edu. y Protectores'!$D27</f>
        <v>NO APLICA</v>
      </c>
      <c r="CJ4" s="60">
        <f>+'2.Ambientes Edu. y Protectores'!$D28</f>
        <v>0</v>
      </c>
      <c r="CK4" s="60">
        <f>+'2.Ambientes Edu. y Protectores'!$D29</f>
        <v>0</v>
      </c>
      <c r="CL4" s="60">
        <f>+'2.Ambientes Edu. y Protectores'!$D30</f>
        <v>0</v>
      </c>
      <c r="CM4" s="60" t="str">
        <f>+'2.Ambientes Edu. y Protectores'!$D31</f>
        <v>NO APLICA</v>
      </c>
      <c r="CN4" s="60">
        <f>+'2.Ambientes Edu. y Protectores'!$D32</f>
        <v>0</v>
      </c>
      <c r="CO4" s="60">
        <f>+'2.Ambientes Edu. y Protectores'!$D33</f>
        <v>0</v>
      </c>
      <c r="CP4" s="60" t="str">
        <f>+'2.Ambientes Edu. y Protectores'!$D34</f>
        <v>NO APLICA</v>
      </c>
      <c r="CQ4" s="60" t="str">
        <f>+'2.Ambientes Edu. y Protectores'!$D35</f>
        <v>NO APLICA</v>
      </c>
      <c r="CR4" s="60" t="str">
        <f>+'2.Ambientes Edu. y Protectores'!$D36</f>
        <v>NO APLICA</v>
      </c>
      <c r="CS4" s="60">
        <f>+'2.Ambientes Edu. y Protectores'!$D37</f>
        <v>0</v>
      </c>
      <c r="CT4" s="60">
        <f>+'2.Ambientes Edu. y Protectores'!$D38</f>
        <v>0</v>
      </c>
      <c r="CU4" s="60">
        <f>+'2.Ambientes Edu. y Protectores'!$D39</f>
        <v>0</v>
      </c>
      <c r="CV4" s="60">
        <f>+'2.Ambientes Edu. y Protectores'!$D40</f>
        <v>0</v>
      </c>
      <c r="CW4" s="60">
        <f>+'2.Ambientes Edu. y Protectores'!$D41</f>
        <v>0</v>
      </c>
      <c r="CX4" s="60">
        <f>+'2.Ambientes Edu. y Protectores'!$D42</f>
        <v>0</v>
      </c>
      <c r="CY4" s="60">
        <f>+'2.Ambientes Edu. y Protectores'!$D43</f>
        <v>0</v>
      </c>
      <c r="CZ4" s="60">
        <f>+'2.Ambientes Edu. y Protectores'!$D44</f>
        <v>0</v>
      </c>
      <c r="DA4" s="60">
        <f>+'2.Ambientes Edu. y Protectores'!$D45</f>
        <v>0</v>
      </c>
      <c r="DB4" s="60">
        <f>+'2.Ambientes Edu. y Protectores'!$D46</f>
        <v>0</v>
      </c>
      <c r="DC4" s="60">
        <f>+'2.Ambientes Edu. y Protectores'!$D47</f>
        <v>0</v>
      </c>
      <c r="DD4" s="60">
        <f>+'2.Ambientes Edu. y Protectores'!$D48</f>
        <v>0</v>
      </c>
      <c r="DE4" s="60">
        <f>+'2.Ambientes Edu. y Protectores'!$D49</f>
        <v>0</v>
      </c>
      <c r="DF4" s="60">
        <f>+'2.Ambientes Edu. y Protectores'!$D50</f>
        <v>0</v>
      </c>
      <c r="DG4" s="60">
        <f>+'2.Ambientes Edu. y Protectores'!$D51</f>
        <v>0</v>
      </c>
      <c r="DH4" s="60">
        <f>+'2.Ambientes Edu. y Protectores'!$D52</f>
        <v>0</v>
      </c>
      <c r="DI4" s="60">
        <f>+'2.Ambientes Edu. y Protectores'!$D53</f>
        <v>0</v>
      </c>
      <c r="DJ4" s="60">
        <f>+'2.Ambientes Edu. y Protectores'!$D54</f>
        <v>0</v>
      </c>
      <c r="DK4" s="60">
        <f>+'2.Ambientes Edu. y Protectores'!$D55</f>
        <v>0</v>
      </c>
      <c r="DL4" s="60">
        <f>+'2.Ambientes Edu. y Protectores'!$D56</f>
        <v>0</v>
      </c>
      <c r="DM4" s="60">
        <f>+'2.Ambientes Edu. y Protectores'!$D57</f>
        <v>0</v>
      </c>
      <c r="DN4" s="60">
        <f>+'2.Ambientes Edu. y Protectores'!$D58</f>
        <v>0</v>
      </c>
      <c r="DO4" s="60">
        <f>+'2.Ambientes Edu. y Protectores'!$D59</f>
        <v>0</v>
      </c>
      <c r="DP4" s="60">
        <f>+'2.Ambientes Edu. y Protectores'!$D60</f>
        <v>0</v>
      </c>
      <c r="DQ4" s="60">
        <f>+'2.Ambientes Edu. y Protectores'!$D61</f>
        <v>0</v>
      </c>
      <c r="DR4" s="60">
        <f>+'2.Ambientes Edu. y Protectores'!$D62</f>
        <v>0</v>
      </c>
      <c r="DS4" s="60">
        <f>+'2.Ambientes Edu. y Protectores'!$D63</f>
        <v>0</v>
      </c>
      <c r="DT4" s="60">
        <f>+'2.Ambientes Edu. y Protectores'!$D64</f>
        <v>0</v>
      </c>
      <c r="DU4" s="60">
        <f>+'2.Ambientes Edu. y Protectores'!$D65</f>
        <v>0</v>
      </c>
      <c r="DV4" s="60">
        <f>+'2.Ambientes Edu. y Protectores'!$D66</f>
        <v>0</v>
      </c>
      <c r="DW4" s="60">
        <f>+'2.Ambientes Edu. y Protectores'!$D67</f>
        <v>0</v>
      </c>
      <c r="DX4" s="60" t="str">
        <f>+'2.Ambientes Edu. y Protectores'!$D68</f>
        <v>NO APLICA</v>
      </c>
      <c r="DY4" s="60">
        <f>+'2.Ambientes Edu. y Protectores'!$D69</f>
        <v>0</v>
      </c>
      <c r="DZ4" s="60">
        <f>+'2.Ambientes Edu. y Protectores'!$D70</f>
        <v>0</v>
      </c>
      <c r="EA4" s="60">
        <f>+'2.Ambientes Edu. y Protectores'!$D71</f>
        <v>0</v>
      </c>
      <c r="EB4" s="60">
        <f>+'2.Ambientes Edu. y Protectores'!$D72</f>
        <v>0</v>
      </c>
      <c r="EC4" s="60">
        <f>+'2.Ambientes Edu. y Protectores'!$D73</f>
        <v>0</v>
      </c>
      <c r="ED4" s="60" t="str">
        <f>+'2.Ambientes Edu. y Protectores'!$D74</f>
        <v>NO APLICA</v>
      </c>
      <c r="EE4" s="60" t="str">
        <f>+'2.Ambientes Edu. y Protectores'!$D75</f>
        <v>NO APLICA</v>
      </c>
      <c r="EF4" s="60">
        <f>+'2.Ambientes Edu. y Protectores'!$D76</f>
        <v>0</v>
      </c>
      <c r="EG4" s="60">
        <f>+'2.Ambientes Edu. y Protectores'!$D77</f>
        <v>0</v>
      </c>
      <c r="EH4" s="60">
        <f>+'2.Ambientes Edu. y Protectores'!$D78</f>
        <v>0</v>
      </c>
      <c r="EI4" s="60">
        <f>+'2.Ambientes Edu. y Protectores'!$D79</f>
        <v>0</v>
      </c>
      <c r="EJ4" s="60">
        <f>+'2.Ambientes Edu. y Protectores'!$D80</f>
        <v>0</v>
      </c>
      <c r="EK4" s="60">
        <f>+'2.Ambientes Edu. y Protectores'!$D81</f>
        <v>0</v>
      </c>
      <c r="EL4" s="60">
        <f>+'2.Ambientes Edu. y Protectores'!$D82</f>
        <v>0</v>
      </c>
      <c r="EM4" s="60">
        <f>+'2.Ambientes Edu. y Protectores'!$D83</f>
        <v>0</v>
      </c>
      <c r="EN4" s="60">
        <f>+'2.Ambientes Edu. y Protectores'!$D84</f>
        <v>0</v>
      </c>
      <c r="EO4" s="60">
        <f>+'2.Ambientes Edu. y Protectores'!$D85</f>
        <v>0</v>
      </c>
      <c r="EP4" s="60">
        <f>+'2.Ambientes Edu. y Protectores'!$D86</f>
        <v>0</v>
      </c>
      <c r="EQ4" s="60">
        <f>+'2.Ambientes Edu. y Protectores'!$D87</f>
        <v>0</v>
      </c>
      <c r="ER4" s="60">
        <f>+'2.Ambientes Edu. y Protectores'!$D88</f>
        <v>0</v>
      </c>
      <c r="ES4" s="60">
        <f>+'2.Ambientes Edu. y Protectores'!$D89</f>
        <v>0</v>
      </c>
      <c r="ET4" s="60">
        <f>+'2.Ambientes Edu. y Protectores'!$D90</f>
        <v>0</v>
      </c>
      <c r="EU4" s="60">
        <f>+'2.Ambientes Edu. y Protectores'!$D91</f>
        <v>0</v>
      </c>
      <c r="EV4" s="60">
        <f>+'2.Ambientes Edu. y Protectores'!$D92</f>
        <v>0</v>
      </c>
      <c r="EW4" s="60" t="str">
        <f>+'2.Ambientes Edu. y Protectores'!$D93</f>
        <v>NO APLICA</v>
      </c>
      <c r="EX4" s="60">
        <f>+'2.Ambientes Edu. y Protectores'!$D94</f>
        <v>0</v>
      </c>
      <c r="EY4" s="60">
        <f>+'2.Ambientes Edu. y Protectores'!$D95</f>
        <v>0</v>
      </c>
      <c r="EZ4" s="60" t="str">
        <f>+'2.Ambientes Edu. y Protectores'!$D96</f>
        <v>NO APLICA</v>
      </c>
      <c r="FA4" s="60">
        <f>+'2.Ambientes Edu. y Protectores'!$D97</f>
        <v>0</v>
      </c>
      <c r="FB4" s="60" t="str">
        <f>+'3. Salud y Nutrición'!$D3</f>
        <v>NO APLICA</v>
      </c>
      <c r="FC4" s="60">
        <f>+'3. Salud y Nutrición'!$D4</f>
        <v>0</v>
      </c>
      <c r="FD4" s="60">
        <f>+'3. Salud y Nutrición'!$D5</f>
        <v>0</v>
      </c>
      <c r="FE4" s="60" t="str">
        <f>+'3. Salud y Nutrición'!$D6</f>
        <v>NO APLICA</v>
      </c>
      <c r="FF4" s="60">
        <f>+'3. Salud y Nutrición'!$D7</f>
        <v>0</v>
      </c>
      <c r="FG4" s="60">
        <f>+'3. Salud y Nutrición'!$D8</f>
        <v>0</v>
      </c>
      <c r="FH4" s="60">
        <f>+'3. Salud y Nutrición'!$D9</f>
        <v>0</v>
      </c>
      <c r="FI4" s="60">
        <f>+'3. Salud y Nutrición'!$D10</f>
        <v>0</v>
      </c>
      <c r="FJ4" s="60" t="str">
        <f>+'3. Salud y Nutrición'!$D11</f>
        <v>NO APLICA</v>
      </c>
      <c r="FK4" s="60">
        <f>+'3. Salud y Nutrición'!$D12</f>
        <v>0</v>
      </c>
      <c r="FL4" s="60" t="str">
        <f>+'3. Salud y Nutrición'!$D13</f>
        <v>NO APLICA</v>
      </c>
      <c r="FM4" s="60">
        <f>+'3. Salud y Nutrición'!$D14</f>
        <v>0</v>
      </c>
      <c r="FN4" s="60">
        <f>+'3. Salud y Nutrición'!$D15</f>
        <v>0</v>
      </c>
      <c r="FO4" s="60">
        <f>+'3. Salud y Nutrición'!$D16</f>
        <v>0</v>
      </c>
      <c r="FP4" s="60">
        <f>+'3. Salud y Nutrición'!$D17</f>
        <v>0</v>
      </c>
      <c r="FQ4" s="60" t="str">
        <f>+'3. Salud y Nutrición'!$D18</f>
        <v>NO APLICA</v>
      </c>
      <c r="FR4" s="60" t="str">
        <f>+'3. Salud y Nutrición'!$D19</f>
        <v>NO APLICA</v>
      </c>
      <c r="FS4" s="60">
        <f>+'3. Salud y Nutrición'!$D20</f>
        <v>0</v>
      </c>
      <c r="FT4" s="60">
        <f>+'3. Salud y Nutrición'!$D21</f>
        <v>0</v>
      </c>
      <c r="FU4" s="60">
        <f>+'3. Salud y Nutrición'!$D22</f>
        <v>0</v>
      </c>
      <c r="FV4" s="60">
        <f>+'3. Salud y Nutrición'!$D23</f>
        <v>0</v>
      </c>
      <c r="FW4" s="60">
        <f>+'3. Salud y Nutrición'!$D24</f>
        <v>0</v>
      </c>
      <c r="FX4" s="60">
        <f>+'3. Salud y Nutrición'!$D25</f>
        <v>0</v>
      </c>
      <c r="FY4" s="60">
        <f>+'3. Salud y Nutrición'!$D26</f>
        <v>0</v>
      </c>
      <c r="FZ4" s="60">
        <f>+'3. Salud y Nutrición'!$D27</f>
        <v>0</v>
      </c>
      <c r="GA4" s="60">
        <f>+'3. Salud y Nutrición'!$D28</f>
        <v>0</v>
      </c>
      <c r="GB4" s="60">
        <f>+'3. Salud y Nutrición'!$D29</f>
        <v>0</v>
      </c>
      <c r="GC4" s="60">
        <f>+'3. Salud y Nutrición'!$D30</f>
        <v>0</v>
      </c>
      <c r="GD4" s="60">
        <f>+'3. Salud y Nutrición'!$D31</f>
        <v>0</v>
      </c>
      <c r="GE4" s="60" t="str">
        <f>+'3. Salud y Nutrición'!$D32</f>
        <v>NO APLICA</v>
      </c>
      <c r="GF4" s="60">
        <f>+'3. Salud y Nutrición'!$D33</f>
        <v>0</v>
      </c>
      <c r="GG4" s="60">
        <f>+'3. Salud y Nutrición'!$D34</f>
        <v>0</v>
      </c>
      <c r="GH4" s="60">
        <f>+'3. Salud y Nutrición'!$D35</f>
        <v>0</v>
      </c>
      <c r="GI4" s="60" t="str">
        <f>+'3. Salud y Nutrición'!$D36</f>
        <v>NO APLICA</v>
      </c>
      <c r="GJ4" s="60">
        <f>+'3. Salud y Nutrición'!$D37</f>
        <v>0</v>
      </c>
      <c r="GK4" s="60">
        <f>+'3. Salud y Nutrición'!$D38</f>
        <v>0</v>
      </c>
      <c r="GL4" s="60">
        <f>+'3. Salud y Nutrición'!$D39</f>
        <v>0</v>
      </c>
      <c r="GM4" s="60">
        <f>+'3. Salud y Nutrición'!$D40</f>
        <v>0</v>
      </c>
      <c r="GN4" s="60">
        <f>+'3. Salud y Nutrición'!$D41</f>
        <v>0</v>
      </c>
      <c r="GO4" s="60">
        <f>+'3. Salud y Nutrición'!$D42</f>
        <v>0</v>
      </c>
      <c r="GP4" s="60">
        <f>+'3. Salud y Nutrición'!$D43</f>
        <v>0</v>
      </c>
      <c r="GQ4" s="60">
        <f>+'3. Salud y Nutrición'!$D44</f>
        <v>0</v>
      </c>
      <c r="GR4" s="60" t="str">
        <f>+'3. Salud y Nutrición'!$D45</f>
        <v>NO APLICA</v>
      </c>
      <c r="GS4" s="60">
        <f>+'3. Salud y Nutrición'!$D46</f>
        <v>0</v>
      </c>
      <c r="GT4" s="60">
        <f>+'3. Salud y Nutrición'!$D47</f>
        <v>0</v>
      </c>
      <c r="GU4" s="60">
        <f>+'3. Salud y Nutrición'!$D48</f>
        <v>0</v>
      </c>
      <c r="GV4" s="60">
        <f>+'3. Salud y Nutrición'!$D49</f>
        <v>0</v>
      </c>
      <c r="GW4" s="60">
        <f>+'3. Salud y Nutrición'!$D50</f>
        <v>0</v>
      </c>
      <c r="GX4" s="60">
        <f>+'3. Salud y Nutrición'!$D51</f>
        <v>0</v>
      </c>
      <c r="GY4" s="60">
        <f>+'3. Salud y Nutrición'!$D52</f>
        <v>0</v>
      </c>
      <c r="GZ4" s="60">
        <f>+'3. Salud y Nutrición'!$D53</f>
        <v>0</v>
      </c>
      <c r="HA4" s="60">
        <f>+'3. Salud y Nutrición'!$D54</f>
        <v>0</v>
      </c>
      <c r="HB4" s="60">
        <f>+'3. Salud y Nutrición'!$D55</f>
        <v>0</v>
      </c>
      <c r="HC4" s="60" t="str">
        <f>+'3. Salud y Nutrición'!$D56</f>
        <v>NO APLICA</v>
      </c>
      <c r="HD4" s="60">
        <f>+'3. Salud y Nutrición'!$D57</f>
        <v>0</v>
      </c>
      <c r="HE4" s="60">
        <f>+'3. Salud y Nutrición'!$D58</f>
        <v>0</v>
      </c>
      <c r="HF4" s="60">
        <f>+'3. Salud y Nutrición'!$D59</f>
        <v>0</v>
      </c>
      <c r="HG4" s="60">
        <f>+'3. Salud y Nutrición'!$D60</f>
        <v>0</v>
      </c>
      <c r="HH4" s="60" t="str">
        <f>+'3. Salud y Nutrición'!$D61</f>
        <v>NO APLICA</v>
      </c>
      <c r="HI4" s="60">
        <f>+'3. Salud y Nutrición'!$D62</f>
        <v>0</v>
      </c>
      <c r="HJ4" s="60" t="str">
        <f>+'3. Salud y Nutrición'!$D63</f>
        <v>NO APLICA</v>
      </c>
      <c r="HK4" s="60">
        <f>+'3. Salud y Nutrición'!$D64</f>
        <v>0</v>
      </c>
      <c r="HL4" s="60">
        <f>+'3. Salud y Nutrición'!$D65</f>
        <v>0</v>
      </c>
      <c r="HM4" s="60">
        <f>+'3. Salud y Nutrición'!$D66</f>
        <v>0</v>
      </c>
      <c r="HN4" s="60">
        <f>+'3. Salud y Nutrición'!$D67</f>
        <v>0</v>
      </c>
      <c r="HO4" s="60">
        <f>+'3. Salud y Nutrición'!$D68</f>
        <v>0</v>
      </c>
      <c r="HP4" s="60" t="str">
        <f>+'3. Salud y Nutrición'!$D69</f>
        <v>NO APLICA</v>
      </c>
      <c r="HQ4" s="60">
        <f>+'3. Salud y Nutrición'!$D70</f>
        <v>0</v>
      </c>
      <c r="HR4" s="60" t="str">
        <f>+'3. Salud y Nutrición'!$D71</f>
        <v>NO APLICA</v>
      </c>
      <c r="HS4" s="60">
        <f>+'3. Salud y Nutrición'!$D72</f>
        <v>0</v>
      </c>
      <c r="HT4" s="60">
        <f>+'3. Salud y Nutrición'!$D73</f>
        <v>0</v>
      </c>
      <c r="HU4" s="60">
        <f>+'3. Salud y Nutrición'!$D74</f>
        <v>0</v>
      </c>
      <c r="HV4" s="60">
        <f>+'3. Salud y Nutrición'!$D75</f>
        <v>0</v>
      </c>
      <c r="HW4" s="60">
        <f>+'3. Salud y Nutrición'!$D76</f>
        <v>0</v>
      </c>
      <c r="HX4" s="60">
        <f>+'3. Salud y Nutrición'!$D77</f>
        <v>0</v>
      </c>
      <c r="HY4" s="60">
        <f>+'3. Salud y Nutrición'!$D78</f>
        <v>0</v>
      </c>
      <c r="HZ4" s="60">
        <f>+'3. Salud y Nutrición'!$D79</f>
        <v>0</v>
      </c>
      <c r="IA4" s="60" t="str">
        <f>+'3. Salud y Nutrición'!$D80</f>
        <v>NO APLICA</v>
      </c>
      <c r="IB4" s="60">
        <f>+'3. Salud y Nutrición'!$D81</f>
        <v>0</v>
      </c>
      <c r="IC4" s="60">
        <f>+'3. Salud y Nutrición'!$D82</f>
        <v>0</v>
      </c>
      <c r="ID4" s="60">
        <f>+'3. Salud y Nutrición'!$D83</f>
        <v>0</v>
      </c>
      <c r="IE4" s="60">
        <f>+'3. Salud y Nutrición'!$D84</f>
        <v>0</v>
      </c>
      <c r="IF4" s="60">
        <f>+'3. Salud y Nutrición'!$D85</f>
        <v>0</v>
      </c>
      <c r="IG4" s="60">
        <f>+'3. Salud y Nutrición'!$D86</f>
        <v>0</v>
      </c>
      <c r="IH4" s="60">
        <f>+'3. Salud y Nutrición'!$D87</f>
        <v>0</v>
      </c>
      <c r="II4" s="60">
        <f>+'3. Salud y Nutrición'!$D88</f>
        <v>0</v>
      </c>
      <c r="IJ4" s="60">
        <f>+'3. Salud y Nutrición'!$D89</f>
        <v>0</v>
      </c>
      <c r="IK4" s="60">
        <f>+'3. Salud y Nutrición'!$D90</f>
        <v>0</v>
      </c>
      <c r="IL4" s="60">
        <f>+'3. Salud y Nutrición'!$D91</f>
        <v>0</v>
      </c>
      <c r="IM4" s="60" t="str">
        <f>+'3. Salud y Nutrición'!$D92</f>
        <v>NO APLICA</v>
      </c>
      <c r="IN4" s="60">
        <f>+'3. Salud y Nutrición'!$D93</f>
        <v>0</v>
      </c>
      <c r="IO4" s="60">
        <f>+'3. Salud y Nutrición'!$D94</f>
        <v>0</v>
      </c>
      <c r="IP4" s="60" t="str">
        <f>+'3. Salud y Nutrición'!$D95</f>
        <v>NO APLICA</v>
      </c>
      <c r="IQ4" s="60">
        <f>+'3. Salud y Nutrición'!$D96</f>
        <v>0</v>
      </c>
      <c r="IR4" s="60">
        <f>+'3. Salud y Nutrición'!$D97</f>
        <v>0</v>
      </c>
      <c r="IS4" s="60" t="str">
        <f>+'3. Salud y Nutrición'!$D98</f>
        <v>NO APLICA</v>
      </c>
      <c r="IT4" s="60">
        <f>+'3. Salud y Nutrición'!$D99</f>
        <v>0</v>
      </c>
      <c r="IU4" s="60">
        <f>+'3. Salud y Nutrición'!$D100</f>
        <v>0</v>
      </c>
      <c r="IV4" s="60">
        <f>+'3. Salud y Nutrición'!$D101</f>
        <v>0</v>
      </c>
      <c r="IW4" s="60">
        <f>+'3. Salud y Nutrición'!$D102</f>
        <v>0</v>
      </c>
      <c r="IX4" s="60">
        <f>+'3. Salud y Nutrición'!$D103</f>
        <v>0</v>
      </c>
      <c r="IY4" s="60">
        <f>+'3. Salud y Nutrición'!$D104</f>
        <v>0</v>
      </c>
      <c r="IZ4" s="60" t="str">
        <f>+'4. Familia,Comunidadesy Redes'!$D3</f>
        <v>NO APLICA</v>
      </c>
      <c r="JA4" s="60">
        <f>+'4. Familia,Comunidadesy Redes'!$D4</f>
        <v>0</v>
      </c>
      <c r="JB4" s="60" t="str">
        <f>+'4. Familia,Comunidadesy Redes'!$D5</f>
        <v>NO APLICA</v>
      </c>
      <c r="JC4" s="60">
        <f>+'4. Familia,Comunidadesy Redes'!$D6</f>
        <v>0</v>
      </c>
      <c r="JD4" s="60">
        <f>+'4. Familia,Comunidadesy Redes'!$D7</f>
        <v>0</v>
      </c>
      <c r="JE4" s="60">
        <f>+'4. Familia,Comunidadesy Redes'!$D8</f>
        <v>0</v>
      </c>
      <c r="JF4" s="60">
        <f>+'4. Familia,Comunidadesy Redes'!$D9</f>
        <v>0</v>
      </c>
      <c r="JG4" s="60">
        <f>+'4. Familia,Comunidadesy Redes'!$D10</f>
        <v>0</v>
      </c>
      <c r="JH4" s="60">
        <f>+'4. Familia,Comunidadesy Redes'!$D11</f>
        <v>0</v>
      </c>
      <c r="JI4" s="60" t="str">
        <f>+'4. Familia,Comunidadesy Redes'!$D12</f>
        <v>NO APLICA</v>
      </c>
      <c r="JJ4" s="60">
        <f>+'4. Familia,Comunidadesy Redes'!$D13</f>
        <v>0</v>
      </c>
      <c r="JK4" s="60">
        <f>+'4. Familia,Comunidadesy Redes'!$D14</f>
        <v>0</v>
      </c>
      <c r="JL4" s="60">
        <f>+'4. Familia,Comunidadesy Redes'!$D15</f>
        <v>0</v>
      </c>
      <c r="JM4" s="60">
        <f>+'4. Familia,Comunidadesy Redes'!$D16</f>
        <v>0</v>
      </c>
      <c r="JN4" s="60">
        <f>+'4. Familia,Comunidadesy Redes'!$D17</f>
        <v>0</v>
      </c>
      <c r="JO4" s="60" t="str">
        <f>+'4. Familia,Comunidadesy Redes'!$D18</f>
        <v>NO APLICA</v>
      </c>
      <c r="JP4" s="60">
        <f>+'4. Familia,Comunidadesy Redes'!$D19</f>
        <v>0</v>
      </c>
      <c r="JQ4" s="60">
        <f>+'4. Familia,Comunidadesy Redes'!$D20</f>
        <v>0</v>
      </c>
      <c r="JR4" s="60">
        <f>+'4. Familia,Comunidadesy Redes'!$D21</f>
        <v>0</v>
      </c>
      <c r="JS4" s="60" t="str">
        <f>+'4. Familia,Comunidadesy Redes'!$D22</f>
        <v>NO APLICA</v>
      </c>
      <c r="JT4" s="60">
        <f>+'4. Familia,Comunidadesy Redes'!$D23</f>
        <v>0</v>
      </c>
      <c r="JU4" s="60">
        <f>+'4. Familia,Comunidadesy Redes'!$D24</f>
        <v>0</v>
      </c>
      <c r="JV4" s="60">
        <f>+'4. Familia,Comunidadesy Redes'!$D25</f>
        <v>0</v>
      </c>
      <c r="JW4" s="60">
        <f>+'4. Familia,Comunidadesy Redes'!$D26</f>
        <v>0</v>
      </c>
      <c r="JX4" s="60" t="str">
        <f>+'4. Familia,Comunidadesy Redes'!$D27</f>
        <v>NO APLICA</v>
      </c>
      <c r="JY4" s="60">
        <f>+'4. Familia,Comunidadesy Redes'!$D28</f>
        <v>0</v>
      </c>
      <c r="JZ4" s="60">
        <f>+'4. Familia,Comunidadesy Redes'!$D29</f>
        <v>0</v>
      </c>
      <c r="KA4" s="60">
        <f>+'4. Familia,Comunidadesy Redes'!$D30</f>
        <v>0</v>
      </c>
      <c r="KB4" s="60">
        <f>+'4. Familia,Comunidadesy Redes'!$D31</f>
        <v>0</v>
      </c>
      <c r="KC4" s="60">
        <f>+'4. Familia,Comunidadesy Redes'!$D32</f>
        <v>0</v>
      </c>
      <c r="KD4" s="60">
        <f>+'4. Familia,Comunidadesy Redes'!$D33</f>
        <v>0</v>
      </c>
      <c r="KE4" s="60">
        <f>+'4. Familia,Comunidadesy Redes'!$D34</f>
        <v>0</v>
      </c>
      <c r="KF4" s="60" t="str">
        <f>+'4. Familia,Comunidadesy Redes'!$D35</f>
        <v>NO APLICA</v>
      </c>
      <c r="KG4" s="60">
        <f>+'4. Familia,Comunidadesy Redes'!$D36</f>
        <v>0</v>
      </c>
      <c r="KH4" s="60">
        <f>+'4. Familia,Comunidadesy Redes'!$D37</f>
        <v>0</v>
      </c>
      <c r="KI4" s="60">
        <f>+'4. Familia,Comunidadesy Redes'!$D38</f>
        <v>0</v>
      </c>
      <c r="KJ4" s="60" t="str">
        <f>+'5. Proceso Pedagógico'!$D3</f>
        <v>NO APLICA</v>
      </c>
      <c r="KK4" s="60">
        <f>+'5. Proceso Pedagógico'!$D4</f>
        <v>0</v>
      </c>
      <c r="KL4" s="60" t="str">
        <f>+'5. Proceso Pedagógico'!$D5</f>
        <v>NO APLICA</v>
      </c>
      <c r="KM4" s="60">
        <f>+'5. Proceso Pedagógico'!$D6</f>
        <v>0</v>
      </c>
      <c r="KN4" s="60">
        <f>+'5. Proceso Pedagógico'!$D7</f>
        <v>0</v>
      </c>
      <c r="KO4" s="60">
        <f>+'5. Proceso Pedagógico'!$D8</f>
        <v>0</v>
      </c>
      <c r="KP4" s="60">
        <f>+'5. Proceso Pedagógico'!$D9</f>
        <v>0</v>
      </c>
      <c r="KQ4" s="60">
        <f>+'5. Proceso Pedagógico'!$D10</f>
        <v>0</v>
      </c>
      <c r="KR4" s="60" t="str">
        <f>+'5. Proceso Pedagógico'!$D11</f>
        <v>NO APLICA</v>
      </c>
      <c r="KS4" s="60">
        <f>+'5. Proceso Pedagógico'!$D12</f>
        <v>0</v>
      </c>
      <c r="KT4" s="60">
        <f>+'5. Proceso Pedagógico'!$D13</f>
        <v>0</v>
      </c>
      <c r="KU4" s="60">
        <f>+'5. Proceso Pedagógico'!$D14</f>
        <v>0</v>
      </c>
      <c r="KV4" s="60">
        <f>+'5. Proceso Pedagógico'!$D15</f>
        <v>0</v>
      </c>
      <c r="KW4" s="60" t="str">
        <f>+'5. Proceso Pedagógico'!$D16</f>
        <v>NO APLICA</v>
      </c>
      <c r="KX4" s="60">
        <f>+'5. Proceso Pedagógico'!$D17</f>
        <v>0</v>
      </c>
      <c r="KY4" s="60">
        <f>+'5. Proceso Pedagógico'!$D18</f>
        <v>0</v>
      </c>
      <c r="KZ4" s="60">
        <f>+'5. Proceso Pedagógico'!$D19</f>
        <v>0</v>
      </c>
      <c r="LA4" s="60">
        <f>+'5. Proceso Pedagógico'!$D20</f>
        <v>0</v>
      </c>
      <c r="LB4" s="60">
        <f>+'5. Proceso Pedagógico'!$D21</f>
        <v>0</v>
      </c>
      <c r="LC4" s="60">
        <f>+'5. Proceso Pedagógico'!$D22</f>
        <v>0</v>
      </c>
      <c r="LD4" s="60" t="str">
        <f>+'5. Proceso Pedagógico'!$D23</f>
        <v>NO APLICA</v>
      </c>
      <c r="LE4" s="60">
        <f>+'5. Proceso Pedagógico'!$D24</f>
        <v>0</v>
      </c>
      <c r="LF4" s="60">
        <f>+'5. Proceso Pedagógico'!$D25</f>
        <v>0</v>
      </c>
      <c r="LG4" s="60">
        <f>+'5. Proceso Pedagógico'!$D26</f>
        <v>0</v>
      </c>
      <c r="LH4" s="60">
        <f>+'5. Proceso Pedagógico'!$D27</f>
        <v>0</v>
      </c>
      <c r="LI4" s="60" t="str">
        <f>+'5. Proceso Pedagógico'!$D28</f>
        <v>NO APLICA</v>
      </c>
      <c r="LJ4" s="60">
        <f>+'5. Proceso Pedagógico'!$D29</f>
        <v>0</v>
      </c>
      <c r="LK4" s="60">
        <f>+'5. Proceso Pedagógico'!$D30</f>
        <v>0</v>
      </c>
      <c r="LL4" s="60">
        <f>+'5. Proceso Pedagógico'!$D31</f>
        <v>0</v>
      </c>
      <c r="LM4" s="60" t="str">
        <f>+'6. Administrativo y Gestión'!$D3</f>
        <v>NO APLICA</v>
      </c>
      <c r="LN4" s="60">
        <f>+'6. Administrativo y Gestión'!$D4</f>
        <v>0</v>
      </c>
      <c r="LO4" s="60">
        <f>+'6. Administrativo y Gestión'!$D5</f>
        <v>0</v>
      </c>
      <c r="LP4" s="60" t="str">
        <f>+'6. Administrativo y Gestión'!$D6</f>
        <v>NO APLICA</v>
      </c>
      <c r="LQ4" s="60">
        <f>+'6. Administrativo y Gestión'!$D7</f>
        <v>0</v>
      </c>
      <c r="LR4" s="60">
        <f>+'6. Administrativo y Gestión'!$D8</f>
        <v>0</v>
      </c>
      <c r="LS4" s="60">
        <f>+'6. Administrativo y Gestión'!$D9</f>
        <v>0</v>
      </c>
      <c r="LT4" s="60">
        <f>+'6. Administrativo y Gestión'!$D10</f>
        <v>0</v>
      </c>
      <c r="LU4" s="60">
        <f>+'6. Administrativo y Gestión'!$D11</f>
        <v>0</v>
      </c>
      <c r="LV4" s="60" t="str">
        <f>+'6. Administrativo y Gestión'!$D12</f>
        <v>NO APLICA</v>
      </c>
      <c r="LW4" s="60">
        <f>+'6. Administrativo y Gestión'!$D13</f>
        <v>0</v>
      </c>
      <c r="LX4" s="60">
        <f>+'6. Administrativo y Gestión'!$D14</f>
        <v>0</v>
      </c>
      <c r="LY4" s="60" t="str">
        <f>+'6. Administrativo y Gestión'!$D15</f>
        <v>NO APLICA</v>
      </c>
      <c r="LZ4" s="60">
        <f>+'6. Administrativo y Gestión'!$D16</f>
        <v>0</v>
      </c>
      <c r="MA4" s="60" t="str">
        <f>+'6. Administrativo y Gestión'!$D17</f>
        <v>NO APLICA</v>
      </c>
      <c r="MB4" s="60">
        <f>+'6. Administrativo y Gestión'!$D18</f>
        <v>0</v>
      </c>
      <c r="MC4" s="60">
        <f>+'6. Administrativo y Gestión'!$D19</f>
        <v>0</v>
      </c>
      <c r="MD4" s="60">
        <f>+'6. Administrativo y Gestión'!$D20</f>
        <v>0</v>
      </c>
      <c r="ME4" s="60" t="str">
        <f>+'7. Financiero '!$D3</f>
        <v>NO APLICA</v>
      </c>
      <c r="MF4" s="60">
        <f>+'7. Financiero '!$D4</f>
        <v>0</v>
      </c>
      <c r="MG4" s="60">
        <f>+'7. Financiero '!$D5</f>
        <v>0</v>
      </c>
      <c r="MH4" s="60">
        <f>+'7. Financiero '!$D6</f>
        <v>0</v>
      </c>
      <c r="MI4" s="60" t="str">
        <f>+'7. Financiero '!$D7</f>
        <v>NO APLICA</v>
      </c>
      <c r="MJ4" s="60">
        <f>+'7. Financiero '!$D8</f>
        <v>0</v>
      </c>
      <c r="MK4" s="60">
        <f>+'7. Financiero '!$D9</f>
        <v>0</v>
      </c>
      <c r="ML4" s="60">
        <f>+'7. Financiero '!$D10</f>
        <v>0</v>
      </c>
      <c r="MM4" s="60">
        <f>+'7. Financiero '!$D11</f>
        <v>0</v>
      </c>
      <c r="MN4" s="60" t="str">
        <f>+'7. Financiero '!$D12</f>
        <v>NO APLICA</v>
      </c>
      <c r="MO4" s="60">
        <f>+'7. Financiero '!$D13</f>
        <v>0</v>
      </c>
      <c r="MP4" s="60">
        <f>+'7. Financiero '!$D14</f>
        <v>0</v>
      </c>
      <c r="MQ4" s="60">
        <f>+'7. Financiero '!$D15</f>
        <v>0</v>
      </c>
      <c r="MR4" s="60">
        <f>+'7. Financiero '!$D16</f>
        <v>0</v>
      </c>
      <c r="MS4" s="60" t="str">
        <f>+'8. Talento Humano '!$D3</f>
        <v>NO APLICA</v>
      </c>
      <c r="MT4" s="60">
        <f>+'8. Talento Humano '!$D4</f>
        <v>0</v>
      </c>
      <c r="MU4" s="60">
        <f>+'8. Talento Humano '!$D5</f>
        <v>0</v>
      </c>
      <c r="MV4" s="60">
        <f>+'8. Talento Humano '!$D6</f>
        <v>0</v>
      </c>
      <c r="MW4" s="60">
        <f>+'8. Talento Humano '!$D7</f>
        <v>0</v>
      </c>
      <c r="MX4" s="60">
        <f>+'8. Talento Humano '!$D8</f>
        <v>0</v>
      </c>
      <c r="MY4" s="60">
        <f>+'8. Talento Humano '!$D9</f>
        <v>0</v>
      </c>
      <c r="MZ4" s="60" t="str">
        <f>+'8. Talento Humano '!$D10</f>
        <v>NO APLICA</v>
      </c>
      <c r="NA4" s="60">
        <f>+'8. Talento Humano '!$D11</f>
        <v>0</v>
      </c>
      <c r="NB4" s="60" t="str">
        <f>+'8. Talento Humano '!$D12</f>
        <v>NO APLICA</v>
      </c>
      <c r="NC4" s="60">
        <f>+'8. Talento Humano '!$D13</f>
        <v>0</v>
      </c>
      <c r="ND4" s="60">
        <f>+'8. Talento Humano '!$D14</f>
        <v>0</v>
      </c>
      <c r="NE4" s="60" t="str">
        <f>+'8. Talento Humano '!$D15</f>
        <v>NO APLICA</v>
      </c>
      <c r="NF4" s="60">
        <f>+'8. Talento Humano '!$D16</f>
        <v>0</v>
      </c>
      <c r="NG4" s="60">
        <f>+'8. Talento Humano '!$D17</f>
        <v>0</v>
      </c>
      <c r="NH4" s="60">
        <f>+'8. Talento Humano '!$D18</f>
        <v>0</v>
      </c>
      <c r="NI4" s="60">
        <f>+'8. Talento Humano '!$D19</f>
        <v>0</v>
      </c>
      <c r="NJ4" s="60">
        <f>+'8. Talento Humano '!$D20</f>
        <v>0</v>
      </c>
      <c r="NK4" s="60">
        <f>+'8. Talento Humano '!$D21</f>
        <v>0</v>
      </c>
      <c r="NL4" s="60" t="str">
        <f>+'8. Talento Humano '!$D22</f>
        <v>NO APLICA</v>
      </c>
      <c r="NM4" s="60">
        <f>+'8. Talento Humano '!$D23</f>
        <v>0</v>
      </c>
      <c r="NN4" s="60">
        <f>+'8. Talento Humano '!$D24</f>
        <v>0</v>
      </c>
      <c r="NO4" s="60" t="str">
        <f>+'8. Talento Humano '!$D25</f>
        <v>NO APLICA</v>
      </c>
      <c r="NP4" s="60">
        <f>+'8. Talento Humano '!$D26</f>
        <v>0</v>
      </c>
      <c r="NQ4" s="60">
        <f>+'8. Talento Humano '!$D27</f>
        <v>0</v>
      </c>
    </row>
  </sheetData>
  <sheetProtection algorithmName="SHA-512" hashValue="yjliSb/Z8moBojfL3S5Zai8rGZlNAEyrFv4nkucg/ZKecC9LKLS4tO1BLAQ07gqcp7VPZXPbLgO/MP9+bnvCPw==" saltValue="wD98lHASvE2LHHkddP7yLg==" spinCount="100000" sheet="1" formatRows="0"/>
  <mergeCells count="13">
    <mergeCell ref="LM1:MD1"/>
    <mergeCell ref="ME1:MR1"/>
    <mergeCell ref="MS1:NQ1"/>
    <mergeCell ref="A2:M2"/>
    <mergeCell ref="N2:AF2"/>
    <mergeCell ref="AG2:AO2"/>
    <mergeCell ref="AP2:BI2"/>
    <mergeCell ref="A1:M1"/>
    <mergeCell ref="AP1:BI1"/>
    <mergeCell ref="BJ1:FA1"/>
    <mergeCell ref="FB1:IY1"/>
    <mergeCell ref="IZ1:KI1"/>
    <mergeCell ref="KJ1:L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1EB08-F849-4A1D-A3C8-B22B88EF3C30}">
  <sheetPr>
    <tabColor theme="3" tint="0.249977111117893"/>
    <pageSetUpPr fitToPage="1"/>
  </sheetPr>
  <dimension ref="A2:E95"/>
  <sheetViews>
    <sheetView zoomScale="115" zoomScaleNormal="115" workbookViewId="0">
      <selection activeCell="E10" sqref="E10"/>
    </sheetView>
  </sheetViews>
  <sheetFormatPr baseColWidth="10" defaultColWidth="11.42578125" defaultRowHeight="15"/>
  <cols>
    <col min="1" max="1" width="86.85546875" style="79" customWidth="1"/>
    <col min="2" max="2" width="150.85546875" style="30" customWidth="1"/>
  </cols>
  <sheetData>
    <row r="2" spans="1:5" ht="17.25" thickBot="1">
      <c r="A2" s="482" t="s">
        <v>1468</v>
      </c>
      <c r="B2" s="483"/>
    </row>
    <row r="3" spans="1:5" ht="17.25" customHeight="1">
      <c r="A3" s="146" t="s">
        <v>1469</v>
      </c>
      <c r="B3" s="146" t="s">
        <v>1470</v>
      </c>
      <c r="E3" t="str">
        <f>UPPER(D2)</f>
        <v/>
      </c>
    </row>
    <row r="4" spans="1:5" ht="17.25" thickBot="1">
      <c r="A4" s="482" t="s">
        <v>1471</v>
      </c>
      <c r="B4" s="483"/>
    </row>
    <row r="5" spans="1:5" ht="16.5">
      <c r="A5" s="481" t="s">
        <v>1472</v>
      </c>
      <c r="B5" s="481"/>
    </row>
    <row r="6" spans="1:5">
      <c r="A6" s="79" t="s">
        <v>1473</v>
      </c>
      <c r="B6" s="234" t="s">
        <v>1474</v>
      </c>
    </row>
    <row r="7" spans="1:5">
      <c r="A7" s="79" t="s">
        <v>1475</v>
      </c>
      <c r="B7" s="234" t="s">
        <v>1476</v>
      </c>
    </row>
    <row r="8" spans="1:5">
      <c r="A8" s="79" t="s">
        <v>1477</v>
      </c>
      <c r="B8" s="234" t="s">
        <v>1478</v>
      </c>
    </row>
    <row r="9" spans="1:5">
      <c r="A9" s="79" t="s">
        <v>1479</v>
      </c>
      <c r="B9" s="234" t="s">
        <v>1480</v>
      </c>
    </row>
    <row r="10" spans="1:5" ht="17.25" customHeight="1">
      <c r="A10" s="79" t="s">
        <v>1481</v>
      </c>
      <c r="B10" s="234" t="s">
        <v>1482</v>
      </c>
    </row>
    <row r="11" spans="1:5">
      <c r="A11" s="79" t="s">
        <v>1483</v>
      </c>
      <c r="B11" s="234" t="s">
        <v>1484</v>
      </c>
    </row>
    <row r="12" spans="1:5">
      <c r="A12" s="79" t="s">
        <v>1485</v>
      </c>
      <c r="B12" s="234" t="s">
        <v>1486</v>
      </c>
    </row>
    <row r="13" spans="1:5">
      <c r="A13" s="79" t="s">
        <v>1487</v>
      </c>
      <c r="B13" s="234" t="s">
        <v>1488</v>
      </c>
    </row>
    <row r="14" spans="1:5">
      <c r="A14" s="79" t="s">
        <v>1489</v>
      </c>
      <c r="B14" s="234" t="s">
        <v>1490</v>
      </c>
    </row>
    <row r="15" spans="1:5">
      <c r="A15" s="79" t="s">
        <v>1491</v>
      </c>
      <c r="B15" s="234" t="s">
        <v>1492</v>
      </c>
    </row>
    <row r="16" spans="1:5">
      <c r="A16" s="79" t="s">
        <v>1493</v>
      </c>
      <c r="B16" s="234" t="s">
        <v>1494</v>
      </c>
    </row>
    <row r="17" spans="1:2" ht="15.75" thickBot="1">
      <c r="A17" s="79" t="s">
        <v>1495</v>
      </c>
      <c r="B17" s="30" t="s">
        <v>1496</v>
      </c>
    </row>
    <row r="18" spans="1:2" ht="16.5">
      <c r="A18" s="481" t="s">
        <v>1497</v>
      </c>
      <c r="B18" s="481"/>
    </row>
    <row r="19" spans="1:2" ht="30">
      <c r="A19" s="147" t="s">
        <v>1498</v>
      </c>
      <c r="B19" s="30" t="s">
        <v>1499</v>
      </c>
    </row>
    <row r="20" spans="1:2">
      <c r="A20" s="235" t="s">
        <v>1500</v>
      </c>
      <c r="B20" s="234" t="s">
        <v>1501</v>
      </c>
    </row>
    <row r="21" spans="1:2">
      <c r="A21" s="235" t="s">
        <v>1502</v>
      </c>
      <c r="B21" s="234" t="s">
        <v>1503</v>
      </c>
    </row>
    <row r="22" spans="1:2">
      <c r="A22" s="235" t="s">
        <v>1504</v>
      </c>
      <c r="B22" s="234" t="s">
        <v>1505</v>
      </c>
    </row>
    <row r="23" spans="1:2">
      <c r="A23" s="79" t="s">
        <v>1506</v>
      </c>
      <c r="B23" s="234" t="s">
        <v>1507</v>
      </c>
    </row>
    <row r="24" spans="1:2">
      <c r="A24" s="235" t="s">
        <v>1508</v>
      </c>
      <c r="B24" s="234" t="s">
        <v>1509</v>
      </c>
    </row>
    <row r="25" spans="1:2">
      <c r="A25" s="79" t="s">
        <v>1479</v>
      </c>
      <c r="B25" s="30" t="s">
        <v>1510</v>
      </c>
    </row>
    <row r="26" spans="1:2">
      <c r="A26" s="79" t="s">
        <v>1511</v>
      </c>
      <c r="B26" s="30" t="s">
        <v>1512</v>
      </c>
    </row>
    <row r="27" spans="1:2" ht="30">
      <c r="A27" s="79" t="s">
        <v>1513</v>
      </c>
      <c r="B27" s="30" t="s">
        <v>1514</v>
      </c>
    </row>
    <row r="28" spans="1:2">
      <c r="A28" s="79" t="s">
        <v>1515</v>
      </c>
      <c r="B28" s="234" t="s">
        <v>1516</v>
      </c>
    </row>
    <row r="29" spans="1:2">
      <c r="A29" s="79" t="s">
        <v>1517</v>
      </c>
      <c r="B29" s="30" t="s">
        <v>1518</v>
      </c>
    </row>
    <row r="30" spans="1:2">
      <c r="A30" s="79" t="s">
        <v>1519</v>
      </c>
      <c r="B30" s="30" t="s">
        <v>1520</v>
      </c>
    </row>
    <row r="31" spans="1:2">
      <c r="A31" s="79" t="s">
        <v>1521</v>
      </c>
      <c r="B31" s="30" t="s">
        <v>1522</v>
      </c>
    </row>
    <row r="32" spans="1:2">
      <c r="A32" s="79" t="s">
        <v>1491</v>
      </c>
      <c r="B32" s="30" t="s">
        <v>1523</v>
      </c>
    </row>
    <row r="33" spans="1:2">
      <c r="A33" s="79" t="s">
        <v>1493</v>
      </c>
      <c r="B33" s="30" t="s">
        <v>1524</v>
      </c>
    </row>
    <row r="34" spans="1:2">
      <c r="A34" s="79" t="s">
        <v>1525</v>
      </c>
      <c r="B34" s="30" t="s">
        <v>1526</v>
      </c>
    </row>
    <row r="35" spans="1:2" ht="75">
      <c r="A35" s="79" t="s">
        <v>1527</v>
      </c>
      <c r="B35" s="30" t="s">
        <v>1528</v>
      </c>
    </row>
    <row r="36" spans="1:2">
      <c r="A36" s="79" t="s">
        <v>1529</v>
      </c>
      <c r="B36" s="30" t="s">
        <v>1530</v>
      </c>
    </row>
    <row r="37" spans="1:2" ht="15.75" thickBot="1">
      <c r="A37" s="79" t="s">
        <v>1531</v>
      </c>
      <c r="B37" s="30" t="s">
        <v>1530</v>
      </c>
    </row>
    <row r="38" spans="1:2" ht="16.5">
      <c r="A38" s="481" t="s">
        <v>1532</v>
      </c>
      <c r="B38" s="481"/>
    </row>
    <row r="39" spans="1:2">
      <c r="A39" s="79" t="s">
        <v>1533</v>
      </c>
      <c r="B39" s="30" t="s">
        <v>1534</v>
      </c>
    </row>
    <row r="40" spans="1:2">
      <c r="A40" s="79" t="s">
        <v>1535</v>
      </c>
      <c r="B40" s="30" t="s">
        <v>1536</v>
      </c>
    </row>
    <row r="41" spans="1:2">
      <c r="A41" s="79" t="s">
        <v>1537</v>
      </c>
      <c r="B41" s="30" t="s">
        <v>1538</v>
      </c>
    </row>
    <row r="42" spans="1:2">
      <c r="A42" s="79" t="s">
        <v>1539</v>
      </c>
      <c r="B42" s="30" t="s">
        <v>1540</v>
      </c>
    </row>
    <row r="43" spans="1:2">
      <c r="A43" s="79" t="s">
        <v>1541</v>
      </c>
      <c r="B43" s="30" t="s">
        <v>1542</v>
      </c>
    </row>
    <row r="44" spans="1:2" ht="110.25" customHeight="1">
      <c r="A44" s="79" t="s">
        <v>1543</v>
      </c>
      <c r="B44" s="148" t="s">
        <v>1544</v>
      </c>
    </row>
    <row r="45" spans="1:2">
      <c r="A45" s="235" t="s">
        <v>1545</v>
      </c>
      <c r="B45" s="234" t="s">
        <v>1546</v>
      </c>
    </row>
    <row r="46" spans="1:2" ht="15.75" thickBot="1">
      <c r="A46" s="235" t="s">
        <v>1547</v>
      </c>
      <c r="B46" s="234" t="s">
        <v>1548</v>
      </c>
    </row>
    <row r="47" spans="1:2" ht="16.5">
      <c r="A47" s="481" t="s">
        <v>1549</v>
      </c>
      <c r="B47" s="481"/>
    </row>
    <row r="48" spans="1:2">
      <c r="A48" s="79" t="s">
        <v>1550</v>
      </c>
      <c r="B48" s="30" t="s">
        <v>1551</v>
      </c>
    </row>
    <row r="49" spans="1:2">
      <c r="A49" s="79" t="s">
        <v>1552</v>
      </c>
      <c r="B49" s="30" t="s">
        <v>1553</v>
      </c>
    </row>
    <row r="50" spans="1:2">
      <c r="A50" s="79" t="s">
        <v>1554</v>
      </c>
      <c r="B50" s="30" t="s">
        <v>1555</v>
      </c>
    </row>
    <row r="51" spans="1:2">
      <c r="A51" s="79" t="s">
        <v>1556</v>
      </c>
      <c r="B51" s="30" t="s">
        <v>1557</v>
      </c>
    </row>
    <row r="52" spans="1:2">
      <c r="A52" s="79" t="s">
        <v>1558</v>
      </c>
      <c r="B52" s="30" t="s">
        <v>1559</v>
      </c>
    </row>
    <row r="53" spans="1:2">
      <c r="A53" s="79" t="s">
        <v>1560</v>
      </c>
      <c r="B53" s="30" t="s">
        <v>1561</v>
      </c>
    </row>
    <row r="54" spans="1:2">
      <c r="A54" s="79" t="s">
        <v>1562</v>
      </c>
      <c r="B54" s="30" t="s">
        <v>1563</v>
      </c>
    </row>
    <row r="55" spans="1:2">
      <c r="A55" s="79" t="s">
        <v>1564</v>
      </c>
      <c r="B55" s="30" t="s">
        <v>1565</v>
      </c>
    </row>
    <row r="56" spans="1:2">
      <c r="A56" s="79" t="s">
        <v>1566</v>
      </c>
      <c r="B56" s="30" t="s">
        <v>1567</v>
      </c>
    </row>
    <row r="57" spans="1:2">
      <c r="A57" s="79" t="s">
        <v>1568</v>
      </c>
      <c r="B57" s="30" t="s">
        <v>1569</v>
      </c>
    </row>
    <row r="58" spans="1:2" ht="65.25" customHeight="1">
      <c r="A58" s="79" t="s">
        <v>1517</v>
      </c>
      <c r="B58" s="234" t="s">
        <v>1570</v>
      </c>
    </row>
    <row r="59" spans="1:2" ht="16.5">
      <c r="A59" s="474" t="s">
        <v>1571</v>
      </c>
      <c r="B59" s="475"/>
    </row>
    <row r="60" spans="1:2">
      <c r="A60" s="476" t="s">
        <v>1572</v>
      </c>
      <c r="B60" s="149" t="s">
        <v>1573</v>
      </c>
    </row>
    <row r="61" spans="1:2">
      <c r="A61" s="476"/>
      <c r="B61" s="150" t="s">
        <v>1574</v>
      </c>
    </row>
    <row r="62" spans="1:2">
      <c r="A62" s="476"/>
      <c r="B62" s="151" t="s">
        <v>1575</v>
      </c>
    </row>
    <row r="63" spans="1:2">
      <c r="A63" s="476"/>
      <c r="B63" s="152" t="s">
        <v>1576</v>
      </c>
    </row>
    <row r="64" spans="1:2">
      <c r="A64" s="476"/>
      <c r="B64" s="153" t="s">
        <v>1577</v>
      </c>
    </row>
    <row r="65" spans="1:2">
      <c r="A65" s="182" t="s">
        <v>1578</v>
      </c>
      <c r="B65" s="149" t="s">
        <v>1579</v>
      </c>
    </row>
    <row r="66" spans="1:2" ht="90">
      <c r="A66" s="182" t="s">
        <v>1580</v>
      </c>
      <c r="B66" s="149" t="s">
        <v>1581</v>
      </c>
    </row>
    <row r="67" spans="1:2" ht="45">
      <c r="A67" s="182" t="s">
        <v>1582</v>
      </c>
      <c r="B67" s="149" t="s">
        <v>1583</v>
      </c>
    </row>
    <row r="68" spans="1:2" ht="16.5">
      <c r="A68" s="472" t="s">
        <v>1584</v>
      </c>
      <c r="B68" s="480"/>
    </row>
    <row r="69" spans="1:2" ht="51.75" customHeight="1">
      <c r="A69" s="149" t="s">
        <v>1585</v>
      </c>
      <c r="B69" s="149" t="s">
        <v>1586</v>
      </c>
    </row>
    <row r="70" spans="1:2" ht="60" customHeight="1">
      <c r="A70" s="149" t="s">
        <v>1587</v>
      </c>
      <c r="B70" s="149" t="s">
        <v>1588</v>
      </c>
    </row>
    <row r="71" spans="1:2" ht="60" customHeight="1">
      <c r="A71" s="149" t="s">
        <v>1589</v>
      </c>
      <c r="B71" s="149" t="s">
        <v>1590</v>
      </c>
    </row>
    <row r="72" spans="1:2" ht="62.25" customHeight="1">
      <c r="A72" s="149" t="s">
        <v>1591</v>
      </c>
      <c r="B72" s="149" t="s">
        <v>1588</v>
      </c>
    </row>
    <row r="73" spans="1:2" ht="23.25" customHeight="1">
      <c r="A73" s="479" t="s">
        <v>1592</v>
      </c>
      <c r="B73" s="479"/>
    </row>
    <row r="74" spans="1:2" ht="144.75" customHeight="1">
      <c r="A74" s="184" t="s">
        <v>1593</v>
      </c>
      <c r="B74" s="184" t="s">
        <v>1594</v>
      </c>
    </row>
    <row r="75" spans="1:2" ht="31.5" customHeight="1">
      <c r="A75" s="477" t="s">
        <v>1595</v>
      </c>
      <c r="B75" s="478"/>
    </row>
    <row r="76" spans="1:2" ht="43.5" customHeight="1">
      <c r="A76" s="184" t="s">
        <v>1596</v>
      </c>
      <c r="B76" s="184" t="s">
        <v>1597</v>
      </c>
    </row>
    <row r="77" spans="1:2" ht="41.25" customHeight="1">
      <c r="A77" s="184" t="s">
        <v>1598</v>
      </c>
      <c r="B77" s="185" t="s">
        <v>1599</v>
      </c>
    </row>
    <row r="78" spans="1:2" ht="31.5" customHeight="1">
      <c r="A78" s="184" t="s">
        <v>1600</v>
      </c>
      <c r="B78" s="185" t="s">
        <v>1601</v>
      </c>
    </row>
    <row r="79" spans="1:2" ht="28.5" customHeight="1">
      <c r="A79" s="470" t="s">
        <v>2573</v>
      </c>
      <c r="B79" s="471"/>
    </row>
    <row r="80" spans="1:2" ht="41.25" customHeight="1">
      <c r="A80" s="184" t="s">
        <v>2582</v>
      </c>
      <c r="B80" s="30" t="s">
        <v>2583</v>
      </c>
    </row>
    <row r="81" spans="1:2" ht="46.5" customHeight="1">
      <c r="A81" s="184" t="s">
        <v>2574</v>
      </c>
      <c r="B81" s="337" t="s">
        <v>2575</v>
      </c>
    </row>
    <row r="82" spans="1:2" ht="27" customHeight="1">
      <c r="A82" s="184" t="s">
        <v>2577</v>
      </c>
      <c r="B82" s="337" t="s">
        <v>2578</v>
      </c>
    </row>
    <row r="83" spans="1:2" ht="24" customHeight="1">
      <c r="A83" s="184" t="s">
        <v>2580</v>
      </c>
      <c r="B83" s="337" t="s">
        <v>2578</v>
      </c>
    </row>
    <row r="84" spans="1:2" ht="23.25" customHeight="1">
      <c r="A84" s="470" t="s">
        <v>1602</v>
      </c>
      <c r="B84" s="471"/>
    </row>
    <row r="85" spans="1:2" ht="33">
      <c r="A85" s="184" t="s">
        <v>1603</v>
      </c>
      <c r="B85" s="184" t="s">
        <v>1604</v>
      </c>
    </row>
    <row r="86" spans="1:2" ht="33">
      <c r="A86" s="184" t="s">
        <v>1605</v>
      </c>
      <c r="B86" s="184" t="s">
        <v>1606</v>
      </c>
    </row>
    <row r="87" spans="1:2" ht="36" customHeight="1">
      <c r="A87" s="184" t="s">
        <v>1607</v>
      </c>
      <c r="B87" s="184" t="s">
        <v>1608</v>
      </c>
    </row>
    <row r="88" spans="1:2" ht="123.75" customHeight="1">
      <c r="A88" s="184" t="s">
        <v>1609</v>
      </c>
      <c r="B88" s="184" t="s">
        <v>1610</v>
      </c>
    </row>
    <row r="89" spans="1:2" ht="52.5" customHeight="1">
      <c r="A89" s="184" t="s">
        <v>2584</v>
      </c>
      <c r="B89" s="184" t="s">
        <v>2585</v>
      </c>
    </row>
    <row r="90" spans="1:2" ht="16.5">
      <c r="A90" s="472" t="s">
        <v>1611</v>
      </c>
      <c r="B90" s="472"/>
    </row>
    <row r="91" spans="1:2" ht="30">
      <c r="A91" s="186" t="s">
        <v>1612</v>
      </c>
      <c r="B91" s="183" t="s">
        <v>1613</v>
      </c>
    </row>
    <row r="92" spans="1:2" ht="16.5">
      <c r="A92" s="473" t="s">
        <v>1614</v>
      </c>
      <c r="B92" s="473"/>
    </row>
    <row r="93" spans="1:2" ht="30">
      <c r="A93" s="182" t="s">
        <v>1615</v>
      </c>
      <c r="B93" s="149" t="s">
        <v>1616</v>
      </c>
    </row>
    <row r="94" spans="1:2" ht="30">
      <c r="A94" s="182" t="s">
        <v>1617</v>
      </c>
      <c r="B94" s="149" t="s">
        <v>1618</v>
      </c>
    </row>
    <row r="95" spans="1:2" ht="23.25" customHeight="1">
      <c r="A95" s="182" t="s">
        <v>1619</v>
      </c>
      <c r="B95" s="149" t="s">
        <v>1620</v>
      </c>
    </row>
  </sheetData>
  <sheetProtection algorithmName="SHA-512" hashValue="cqUZUVYmI9g/wO9U3CLj7ktle8abj4j6UGVrDcIYZnJBuQ9QxVo915r3FrBkrghSTIoYCAmJ7nfPHbeR+87/Jw==" saltValue="3wAdF/Sm9aPFxbiMgA7auQ==" spinCount="100000" sheet="1" formatRows="0"/>
  <mergeCells count="15">
    <mergeCell ref="A47:B47"/>
    <mergeCell ref="A2:B2"/>
    <mergeCell ref="A4:B4"/>
    <mergeCell ref="A5:B5"/>
    <mergeCell ref="A18:B18"/>
    <mergeCell ref="A38:B38"/>
    <mergeCell ref="A84:B84"/>
    <mergeCell ref="A90:B90"/>
    <mergeCell ref="A92:B92"/>
    <mergeCell ref="A59:B59"/>
    <mergeCell ref="A60:A64"/>
    <mergeCell ref="A75:B75"/>
    <mergeCell ref="A73:B73"/>
    <mergeCell ref="A68:B68"/>
    <mergeCell ref="A79:B79"/>
  </mergeCells>
  <printOptions horizontalCentered="1"/>
  <pageMargins left="0.51181102362204722" right="0.51181102362204722" top="1.1811023622047245" bottom="0.74803149606299213" header="0.19685039370078741" footer="0.31496062992125984"/>
  <pageSetup scale="53"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AAD43-539C-432B-92F6-828D8016780F}">
  <sheetPr>
    <tabColor rgb="FFF57C00"/>
    <pageSetUpPr fitToPage="1"/>
  </sheetPr>
  <dimension ref="A1:F41"/>
  <sheetViews>
    <sheetView zoomScale="110" zoomScaleNormal="110" workbookViewId="0">
      <selection activeCell="E10" sqref="E10"/>
    </sheetView>
  </sheetViews>
  <sheetFormatPr baseColWidth="10" defaultColWidth="11.42578125" defaultRowHeight="1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6" ht="15.75" thickBot="1">
      <c r="A1" s="487" t="s">
        <v>1649</v>
      </c>
      <c r="B1" s="488"/>
      <c r="C1" s="488"/>
      <c r="D1" s="488"/>
      <c r="E1" s="488"/>
      <c r="F1" s="489"/>
    </row>
    <row r="2" spans="1:6" ht="41.25" customHeight="1" thickBot="1">
      <c r="A2" s="12" t="s">
        <v>1650</v>
      </c>
      <c r="B2" s="514"/>
      <c r="C2" s="514"/>
      <c r="D2" s="515"/>
      <c r="E2" s="12" t="s">
        <v>1475</v>
      </c>
      <c r="F2" s="90"/>
    </row>
    <row r="3" spans="1:6" ht="36" customHeight="1" thickBot="1">
      <c r="A3" s="12" t="s">
        <v>1477</v>
      </c>
      <c r="B3" s="484"/>
      <c r="C3" s="484"/>
      <c r="D3" s="484"/>
      <c r="E3" s="12" t="s">
        <v>1479</v>
      </c>
      <c r="F3" s="91"/>
    </row>
    <row r="4" spans="1:6" ht="33.6" customHeight="1" thickBot="1">
      <c r="A4" s="12" t="s">
        <v>1481</v>
      </c>
      <c r="B4" s="92"/>
      <c r="C4" s="12" t="s">
        <v>1483</v>
      </c>
      <c r="D4" s="490"/>
      <c r="E4" s="490"/>
      <c r="F4" s="491"/>
    </row>
    <row r="5" spans="1:6" ht="30.75" thickBot="1">
      <c r="A5" s="12" t="s">
        <v>1485</v>
      </c>
      <c r="B5" s="90"/>
      <c r="C5" s="12" t="s">
        <v>1487</v>
      </c>
      <c r="D5" s="484"/>
      <c r="E5" s="484"/>
      <c r="F5" s="507"/>
    </row>
    <row r="6" spans="1:6" ht="31.5" customHeight="1" thickBot="1">
      <c r="A6" s="12" t="s">
        <v>1489</v>
      </c>
      <c r="B6" s="484"/>
      <c r="C6" s="484"/>
      <c r="D6" s="507"/>
      <c r="E6" s="12" t="s">
        <v>1521</v>
      </c>
      <c r="F6" s="91"/>
    </row>
    <row r="7" spans="1:6" ht="30" customHeight="1" thickBot="1">
      <c r="A7" s="12" t="s">
        <v>1491</v>
      </c>
      <c r="B7" s="90"/>
      <c r="C7" s="12" t="s">
        <v>1493</v>
      </c>
      <c r="D7" s="90"/>
      <c r="E7" s="12" t="s">
        <v>1495</v>
      </c>
      <c r="F7" s="90"/>
    </row>
    <row r="8" spans="1:6" ht="9" customHeight="1" thickBot="1">
      <c r="A8" s="28"/>
      <c r="B8" s="28"/>
      <c r="C8" s="28"/>
      <c r="D8" s="28"/>
      <c r="E8" s="28"/>
      <c r="F8" s="28"/>
    </row>
    <row r="9" spans="1:6" ht="15.75" thickBot="1">
      <c r="A9" s="508" t="s">
        <v>1651</v>
      </c>
      <c r="B9" s="509"/>
      <c r="C9" s="509"/>
      <c r="D9" s="509"/>
      <c r="E9" s="509"/>
      <c r="F9" s="510"/>
    </row>
    <row r="10" spans="1:6" ht="45.75" thickBot="1">
      <c r="A10" s="12" t="s">
        <v>1652</v>
      </c>
      <c r="B10" s="484"/>
      <c r="C10" s="484"/>
      <c r="D10" s="507"/>
      <c r="E10" s="12" t="s">
        <v>1653</v>
      </c>
      <c r="F10" s="90"/>
    </row>
    <row r="11" spans="1:6" ht="53.25" customHeight="1" thickBot="1">
      <c r="A11" s="12" t="s">
        <v>1504</v>
      </c>
      <c r="B11" s="92"/>
      <c r="C11" s="12" t="s">
        <v>1506</v>
      </c>
      <c r="D11" s="490"/>
      <c r="E11" s="490"/>
      <c r="F11" s="491"/>
    </row>
    <row r="12" spans="1:6" ht="30.75" thickBot="1">
      <c r="A12" s="12" t="s">
        <v>1508</v>
      </c>
      <c r="B12" s="484"/>
      <c r="C12" s="484"/>
      <c r="D12" s="484"/>
      <c r="E12" s="12" t="s">
        <v>1479</v>
      </c>
      <c r="F12" s="91"/>
    </row>
    <row r="13" spans="1:6" ht="60.75" thickBot="1">
      <c r="A13" s="12" t="s">
        <v>1654</v>
      </c>
      <c r="B13" s="141"/>
      <c r="C13" s="12" t="s">
        <v>1513</v>
      </c>
      <c r="D13" s="484"/>
      <c r="E13" s="484"/>
      <c r="F13" s="507"/>
    </row>
    <row r="14" spans="1:6" ht="37.5" customHeight="1" thickBot="1">
      <c r="A14" s="12" t="s">
        <v>1655</v>
      </c>
      <c r="B14" s="90"/>
      <c r="C14" s="12" t="s">
        <v>1656</v>
      </c>
      <c r="D14" s="90"/>
      <c r="E14" s="12" t="s">
        <v>1517</v>
      </c>
      <c r="F14" s="90"/>
    </row>
    <row r="15" spans="1:6" ht="45.75" thickBot="1">
      <c r="A15" s="12" t="s">
        <v>1519</v>
      </c>
      <c r="B15" s="484"/>
      <c r="C15" s="484"/>
      <c r="D15" s="507"/>
      <c r="E15" s="12" t="s">
        <v>1521</v>
      </c>
      <c r="F15" s="91"/>
    </row>
    <row r="16" spans="1:6" ht="22.35" customHeight="1" thickBot="1">
      <c r="A16" s="12" t="s">
        <v>1491</v>
      </c>
      <c r="B16" s="90"/>
      <c r="C16" s="12" t="s">
        <v>1493</v>
      </c>
      <c r="D16" s="90"/>
      <c r="E16" s="12" t="s">
        <v>1525</v>
      </c>
      <c r="F16" s="90"/>
    </row>
    <row r="17" spans="1:6" ht="48.6" customHeight="1" thickBot="1">
      <c r="A17" s="12" t="s">
        <v>1527</v>
      </c>
      <c r="B17" s="145"/>
      <c r="C17" s="143" t="s">
        <v>1529</v>
      </c>
      <c r="D17" s="142" t="str">
        <f>IFERROR(LEFT($B$17,FIND(",",$B$17)-1)," ")</f>
        <v xml:space="preserve"> </v>
      </c>
      <c r="E17" s="144" t="s">
        <v>1531</v>
      </c>
      <c r="F17" s="142" t="str">
        <f>IFERROR(RIGHT($B$17,FIND(",",$B$17))," ")</f>
        <v xml:space="preserve"> </v>
      </c>
    </row>
    <row r="18" spans="1:6" ht="15.75" thickBot="1">
      <c r="A18" s="28"/>
      <c r="B18" s="28"/>
      <c r="C18" s="28"/>
      <c r="D18" s="28"/>
      <c r="E18" s="28"/>
      <c r="F18" s="28"/>
    </row>
    <row r="19" spans="1:6" ht="15.75" thickBot="1">
      <c r="A19" s="487" t="s">
        <v>1657</v>
      </c>
      <c r="B19" s="488"/>
      <c r="C19" s="488"/>
      <c r="D19" s="488"/>
      <c r="E19" s="488"/>
      <c r="F19" s="489"/>
    </row>
    <row r="20" spans="1:6" ht="30.75" thickBot="1">
      <c r="A20" s="12" t="s">
        <v>1533</v>
      </c>
      <c r="B20" s="93"/>
      <c r="C20" s="12" t="s">
        <v>1535</v>
      </c>
      <c r="D20" s="94"/>
      <c r="E20" s="12" t="s">
        <v>1658</v>
      </c>
      <c r="F20" s="94"/>
    </row>
    <row r="21" spans="1:6" ht="30.75" thickBot="1">
      <c r="A21" s="12" t="s">
        <v>1659</v>
      </c>
      <c r="B21" s="511"/>
      <c r="C21" s="511"/>
      <c r="D21" s="511"/>
      <c r="E21" s="21" t="s">
        <v>1660</v>
      </c>
      <c r="F21" s="93"/>
    </row>
    <row r="22" spans="1:6" ht="35.25" customHeight="1" thickBot="1">
      <c r="A22" s="12" t="s">
        <v>1539</v>
      </c>
      <c r="B22" s="233" t="s">
        <v>1661</v>
      </c>
      <c r="C22" s="13" t="s">
        <v>1541</v>
      </c>
      <c r="D22" s="512" t="s">
        <v>1662</v>
      </c>
      <c r="E22" s="512"/>
      <c r="F22" s="513"/>
    </row>
    <row r="23" spans="1:6" ht="23.25" customHeight="1" thickBot="1">
      <c r="A23" s="492" t="s">
        <v>1663</v>
      </c>
      <c r="B23" s="495" t="s">
        <v>1664</v>
      </c>
      <c r="C23" s="496"/>
      <c r="D23" s="496"/>
      <c r="E23" s="496"/>
      <c r="F23" s="497"/>
    </row>
    <row r="24" spans="1:6" ht="20.25" customHeight="1" thickBot="1">
      <c r="A24" s="493"/>
      <c r="B24" s="81" t="s">
        <v>1665</v>
      </c>
      <c r="C24" s="81" t="s">
        <v>1666</v>
      </c>
      <c r="D24" s="498" t="s">
        <v>1667</v>
      </c>
      <c r="E24" s="499"/>
      <c r="F24" s="500"/>
    </row>
    <row r="25" spans="1:6" ht="19.5" customHeight="1">
      <c r="A25" s="493"/>
      <c r="B25" s="441" t="b">
        <v>0</v>
      </c>
      <c r="C25" s="55" t="s">
        <v>1668</v>
      </c>
      <c r="D25" s="501"/>
      <c r="E25" s="502"/>
      <c r="F25" s="503"/>
    </row>
    <row r="26" spans="1:6" ht="19.5" customHeight="1">
      <c r="A26" s="493"/>
      <c r="B26" s="441" t="b">
        <v>0</v>
      </c>
      <c r="C26" s="280" t="s">
        <v>1669</v>
      </c>
      <c r="D26" s="501"/>
      <c r="E26" s="502"/>
      <c r="F26" s="503"/>
    </row>
    <row r="27" spans="1:6" ht="18" customHeight="1">
      <c r="A27" s="493"/>
      <c r="B27" s="441" t="b">
        <v>0</v>
      </c>
      <c r="C27" s="55" t="s">
        <v>1670</v>
      </c>
      <c r="D27" s="501"/>
      <c r="E27" s="502"/>
      <c r="F27" s="503"/>
    </row>
    <row r="28" spans="1:6" ht="33.75" customHeight="1">
      <c r="A28" s="493"/>
      <c r="B28" s="441" t="b">
        <v>0</v>
      </c>
      <c r="C28" s="55" t="s">
        <v>1671</v>
      </c>
      <c r="D28" s="501"/>
      <c r="E28" s="502"/>
      <c r="F28" s="503"/>
    </row>
    <row r="29" spans="1:6" ht="31.5" customHeight="1">
      <c r="A29" s="493"/>
      <c r="B29" s="441" t="b">
        <v>0</v>
      </c>
      <c r="C29" s="55" t="s">
        <v>1672</v>
      </c>
      <c r="D29" s="501"/>
      <c r="E29" s="502"/>
      <c r="F29" s="503"/>
    </row>
    <row r="30" spans="1:6" ht="20.25" customHeight="1" thickBot="1">
      <c r="A30" s="494"/>
      <c r="B30" s="441" t="b">
        <v>0</v>
      </c>
      <c r="C30" s="55" t="s">
        <v>1673</v>
      </c>
      <c r="D30" s="504"/>
      <c r="E30" s="505"/>
      <c r="F30" s="506"/>
    </row>
    <row r="31" spans="1:6" ht="31.5" customHeight="1" thickBot="1">
      <c r="A31" s="12" t="s">
        <v>1545</v>
      </c>
      <c r="B31" s="485" t="s">
        <v>1674</v>
      </c>
      <c r="C31" s="486"/>
      <c r="D31" s="80" t="s">
        <v>1547</v>
      </c>
      <c r="E31" s="485" t="s">
        <v>1675</v>
      </c>
      <c r="F31" s="486"/>
    </row>
    <row r="32" spans="1:6" ht="8.25" customHeight="1" thickBot="1"/>
    <row r="33" spans="1:6" ht="15.75" thickBot="1">
      <c r="A33" s="487" t="s">
        <v>1676</v>
      </c>
      <c r="B33" s="488"/>
      <c r="C33" s="488"/>
      <c r="D33" s="488"/>
      <c r="E33" s="488"/>
      <c r="F33" s="489"/>
    </row>
    <row r="34" spans="1:6" ht="20.25" customHeight="1" thickBot="1">
      <c r="A34" s="12" t="s">
        <v>1677</v>
      </c>
      <c r="B34" s="92"/>
      <c r="C34" s="12" t="s">
        <v>1552</v>
      </c>
      <c r="D34" s="490"/>
      <c r="E34" s="490"/>
      <c r="F34" s="491"/>
    </row>
    <row r="35" spans="1:6" ht="30.75" thickBot="1">
      <c r="A35" s="12" t="s">
        <v>1554</v>
      </c>
      <c r="B35" s="154"/>
      <c r="C35" s="12" t="s">
        <v>1556</v>
      </c>
      <c r="D35" s="155"/>
      <c r="E35" s="12" t="s">
        <v>1558</v>
      </c>
      <c r="F35" s="155"/>
    </row>
    <row r="36" spans="1:6" ht="30.75" thickBot="1">
      <c r="A36" s="12" t="s">
        <v>1560</v>
      </c>
      <c r="B36" s="484"/>
      <c r="C36" s="484"/>
      <c r="D36" s="484"/>
      <c r="E36" s="12" t="s">
        <v>1564</v>
      </c>
      <c r="F36" s="90"/>
    </row>
    <row r="37" spans="1:6" ht="30.75" thickBot="1">
      <c r="A37" s="12" t="s">
        <v>1566</v>
      </c>
      <c r="B37" s="90"/>
      <c r="C37" s="12" t="s">
        <v>1568</v>
      </c>
      <c r="D37" s="90"/>
      <c r="E37" s="12" t="s">
        <v>1517</v>
      </c>
      <c r="F37" s="90"/>
    </row>
    <row r="38" spans="1:6" ht="20.25" customHeight="1" thickBot="1">
      <c r="A38" s="12" t="s">
        <v>1678</v>
      </c>
      <c r="B38" s="92"/>
      <c r="C38" s="12" t="s">
        <v>1552</v>
      </c>
      <c r="D38" s="490"/>
      <c r="E38" s="490"/>
      <c r="F38" s="491"/>
    </row>
    <row r="39" spans="1:6" ht="30.75" thickBot="1">
      <c r="A39" s="12" t="s">
        <v>1554</v>
      </c>
      <c r="B39" s="154"/>
      <c r="C39" s="12" t="s">
        <v>1556</v>
      </c>
      <c r="D39" s="155"/>
      <c r="E39" s="12" t="s">
        <v>1558</v>
      </c>
      <c r="F39" s="155"/>
    </row>
    <row r="40" spans="1:6" ht="30.75" thickBot="1">
      <c r="A40" s="12" t="s">
        <v>1560</v>
      </c>
      <c r="B40" s="484"/>
      <c r="C40" s="484"/>
      <c r="D40" s="484"/>
      <c r="E40" s="12" t="s">
        <v>1564</v>
      </c>
      <c r="F40" s="154"/>
    </row>
    <row r="41" spans="1:6" ht="30.75" thickBot="1">
      <c r="A41" s="12" t="s">
        <v>1566</v>
      </c>
      <c r="B41" s="154"/>
      <c r="C41" s="12" t="s">
        <v>1568</v>
      </c>
      <c r="D41" s="154"/>
      <c r="E41" s="12" t="s">
        <v>1517</v>
      </c>
      <c r="F41" s="154"/>
    </row>
  </sheetData>
  <sheetProtection algorithmName="SHA-512" hashValue="yyi2g0DdmR2NcYYQ0DuCEXAOKbyQaTzHk85trwJcGoDy8GCoKzoSKf5hKJExN7TxT+EAxTRzH8MlpvHXEov2bg==" saltValue="wEYht3Hs2QD1G6SkYjLeBA==" spinCount="100000" sheet="1" objects="1" scenarios="1"/>
  <mergeCells count="26">
    <mergeCell ref="A1:F1"/>
    <mergeCell ref="B2:D2"/>
    <mergeCell ref="B3:D3"/>
    <mergeCell ref="D4:F4"/>
    <mergeCell ref="D5:F5"/>
    <mergeCell ref="A23:A30"/>
    <mergeCell ref="B23:F23"/>
    <mergeCell ref="D24:F24"/>
    <mergeCell ref="D25:F30"/>
    <mergeCell ref="B6:D6"/>
    <mergeCell ref="A9:F9"/>
    <mergeCell ref="B10:D10"/>
    <mergeCell ref="D11:F11"/>
    <mergeCell ref="B12:D12"/>
    <mergeCell ref="D13:F13"/>
    <mergeCell ref="B15:D15"/>
    <mergeCell ref="A19:F19"/>
    <mergeCell ref="B21:D21"/>
    <mergeCell ref="D22:F22"/>
    <mergeCell ref="B40:D40"/>
    <mergeCell ref="B31:C31"/>
    <mergeCell ref="E31:F31"/>
    <mergeCell ref="A33:F33"/>
    <mergeCell ref="D34:F34"/>
    <mergeCell ref="B36:D36"/>
    <mergeCell ref="D38:F38"/>
  </mergeCells>
  <dataValidations count="9">
    <dataValidation type="list" allowBlank="1" showInputMessage="1" showErrorMessage="1" sqref="D38:F38" xr:uid="{AC4D815B-CA99-4C13-9C78-D04C23F14713}">
      <formula1>INDIRECT($B$38)</formula1>
    </dataValidation>
    <dataValidation type="list" allowBlank="1" showInputMessage="1" showErrorMessage="1" sqref="B13" xr:uid="{DFFB62C7-D199-488A-9638-6AF18CCBBF44}">
      <formula1>"Propiedad ICBF,En Comodato,En Convenio Interadministrativo,Propiedad del Operador,Arriendo,Propiedad Entidad Territorial,Otro"</formula1>
    </dataValidation>
    <dataValidation showInputMessage="1" showErrorMessage="1" promptTitle="RANGOS DE EDAD: ETAPA DE LA VIDA" sqref="B23 D24 B24:C30" xr:uid="{122A1C5F-8369-4D32-A958-3DDDF212AC24}"/>
    <dataValidation type="list" allowBlank="1" showInputMessage="1" showErrorMessage="1" sqref="D11:F11" xr:uid="{79BB4EB0-3B4D-4745-9E34-400B39B19AE6}">
      <formula1>INDIRECT($B$11)</formula1>
    </dataValidation>
    <dataValidation type="list" allowBlank="1" showInputMessage="1" showErrorMessage="1" sqref="D4:F4" xr:uid="{B5B9EBD6-03A8-47BC-BB74-A161DD6C568E}">
      <formula1>INDIRECT($B$4)</formula1>
    </dataValidation>
    <dataValidation type="list" allowBlank="1" showInputMessage="1" showErrorMessage="1" sqref="D34:F34" xr:uid="{82B42CE6-9606-46D6-A3C2-C39C70D23D81}">
      <formula1>INDIRECT($B$34)</formula1>
    </dataValidation>
    <dataValidation type="list" allowBlank="1" showInputMessage="1" showErrorMessage="1" sqref="F10" xr:uid="{EC79BC64-01CE-47BD-8A6D-975623F90ACB}">
      <formula1>"Rural,Úrbano"</formula1>
    </dataValidation>
    <dataValidation type="list" allowBlank="1" showInputMessage="1" showErrorMessage="1" sqref="B7 B16" xr:uid="{321DE283-28B8-40D2-B379-AF98CED8BA76}">
      <formula1>"Cédula,Cédula de Extranjeria,Pasaporte,PPT"</formula1>
    </dataValidation>
    <dataValidation type="list" allowBlank="1" showInputMessage="1" showErrorMessage="1" sqref="B20" xr:uid="{7F8517D3-F4F4-460F-9BF2-F81276141140}">
      <formula1>"Visita de Inspección,Visita de Vigilancia"</formula1>
    </dataValidation>
  </dataValidations>
  <printOptions horizontalCentered="1"/>
  <pageMargins left="0.51181102362204722" right="0.51181102362204722" top="1.1811023622047245" bottom="0.74803149606299213" header="0.19685039370078741" footer="0.31496062992125984"/>
  <pageSetup scale="70"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EB15062E-FD94-471E-9C8F-8D3290E7154F}">
          <x14:formula1>
            <xm:f>LISTAS!$D$204:$AJ$204</xm:f>
          </x14:formula1>
          <xm:sqref>B4 B11</xm:sqref>
        </x14:dataValidation>
        <x14:dataValidation type="list" allowBlank="1" showInputMessage="1" showErrorMessage="1" xr:uid="{F0D25382-CDF7-486F-80B2-F6BDF7049552}">
          <x14:formula1>
            <xm:f>LISTAS!$D$171:$AJ$171</xm:f>
          </x14:formula1>
          <xm:sqref>B34 B38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9F4AC-637A-46D5-87E2-42EB401DD40C}">
  <sheetPr>
    <tabColor rgb="FFFFFF00"/>
    <pageSetUpPr fitToPage="1"/>
  </sheetPr>
  <dimension ref="A1:H101"/>
  <sheetViews>
    <sheetView zoomScale="80" zoomScaleNormal="80" zoomScalePageLayoutView="60" workbookViewId="0">
      <selection activeCell="E10" sqref="E10"/>
    </sheetView>
  </sheetViews>
  <sheetFormatPr baseColWidth="10" defaultColWidth="11.42578125" defaultRowHeight="14.25"/>
  <cols>
    <col min="1" max="1" width="7.42578125" style="242" customWidth="1"/>
    <col min="2" max="2" width="10.7109375" style="162" customWidth="1"/>
    <col min="3" max="3" width="86.7109375" style="88" customWidth="1"/>
    <col min="4" max="4" width="21.140625" style="88" customWidth="1"/>
    <col min="5" max="5" width="98.7109375" style="88" customWidth="1"/>
    <col min="6" max="6" width="37.140625" style="88" customWidth="1"/>
    <col min="7" max="7" width="12.42578125" style="88" hidden="1" customWidth="1"/>
    <col min="8" max="8" width="12.42578125" style="88" customWidth="1"/>
    <col min="9" max="16384" width="11.42578125" style="88"/>
  </cols>
  <sheetData>
    <row r="1" spans="1:8" ht="21.75" customHeight="1" thickBot="1">
      <c r="A1" s="338" t="s">
        <v>1697</v>
      </c>
      <c r="B1" s="516" t="s">
        <v>1698</v>
      </c>
      <c r="C1" s="517"/>
      <c r="D1" s="517"/>
      <c r="E1" s="518"/>
      <c r="F1" s="2"/>
    </row>
    <row r="2" spans="1:8" s="201" customFormat="1" ht="59.25" customHeight="1" thickBot="1">
      <c r="A2" s="238" t="s">
        <v>1621</v>
      </c>
      <c r="B2" s="51" t="s">
        <v>1622</v>
      </c>
      <c r="C2" s="54" t="s">
        <v>1623</v>
      </c>
      <c r="D2" s="52" t="s">
        <v>1624</v>
      </c>
      <c r="E2" s="53" t="s">
        <v>1625</v>
      </c>
      <c r="F2" s="239" t="s">
        <v>1626</v>
      </c>
    </row>
    <row r="3" spans="1:8" s="281" customFormat="1" ht="59.25" customHeight="1">
      <c r="A3" s="284"/>
      <c r="B3" s="45" t="s">
        <v>1627</v>
      </c>
      <c r="C3" s="282" t="s">
        <v>1699</v>
      </c>
      <c r="D3" s="349" t="str">
        <f>IF(COUNTIF(D4:D4,"NO CUMPLE")&gt;0,"NO CUMPLE CONDICIÓN",IF(COUNTIF(D4:D4,"CUMPLE")=0,"NO APLICA","CUMPLE"))</f>
        <v>NO APLICA</v>
      </c>
      <c r="E3" s="350" t="str">
        <f>CONCATENATE(IF(D4="NO CUMPLE",CONCATENATE(E4," / "),""))</f>
        <v/>
      </c>
      <c r="F3" s="341" t="s">
        <v>1700</v>
      </c>
      <c r="G3" s="162">
        <f>IF(D3="CUMPLE",1,IF(D3="NO CUMPLE CONDICIÓN",2,3))</f>
        <v>3</v>
      </c>
    </row>
    <row r="4" spans="1:8" s="281" customFormat="1" ht="228.75">
      <c r="A4" s="241" t="s">
        <v>1628</v>
      </c>
      <c r="B4" s="46" t="s">
        <v>1629</v>
      </c>
      <c r="C4" s="269" t="s">
        <v>2586</v>
      </c>
      <c r="D4" s="386"/>
      <c r="E4" s="348"/>
      <c r="F4" s="341" t="s">
        <v>2603</v>
      </c>
    </row>
    <row r="5" spans="1:8" ht="48.95" customHeight="1">
      <c r="A5" s="240"/>
      <c r="B5" s="48" t="s">
        <v>1630</v>
      </c>
      <c r="C5" s="169" t="s">
        <v>2625</v>
      </c>
      <c r="D5" s="351" t="str">
        <f>IF(COUNTIF(D6:D6,"NO CUMPLE")&gt;0,"NO CUMPLE CONDICIÓN",IF(COUNTIF(D6:D6,"CUMPLE")=0,"NO APLICA","CUMPLE"))</f>
        <v>NO APLICA</v>
      </c>
      <c r="E5" s="352" t="str">
        <f>CONCATENATE(IF(D6="NO CUMPLE",CONCATENATE(E6," / "),""))</f>
        <v/>
      </c>
      <c r="F5" s="341" t="s">
        <v>2626</v>
      </c>
      <c r="G5" s="162">
        <f>IF(D5="CUMPLE",1,IF(D5="NO CUMPLE CONDICIÓN",2,3))</f>
        <v>3</v>
      </c>
    </row>
    <row r="6" spans="1:8" ht="312" customHeight="1">
      <c r="A6" s="241" t="s">
        <v>1628</v>
      </c>
      <c r="B6" s="46" t="s">
        <v>1631</v>
      </c>
      <c r="C6" s="461" t="s">
        <v>2624</v>
      </c>
      <c r="D6" s="386"/>
      <c r="E6" s="363"/>
      <c r="F6" s="341" t="s">
        <v>2626</v>
      </c>
      <c r="G6" s="162"/>
    </row>
    <row r="7" spans="1:8" ht="86.1" customHeight="1">
      <c r="A7" s="240"/>
      <c r="B7" s="48" t="s">
        <v>1632</v>
      </c>
      <c r="C7" s="169" t="s">
        <v>1703</v>
      </c>
      <c r="D7" s="353" t="str">
        <f>IF(COUNTIF(D8:D10,"NO CUMPLE")&gt;0,"NO CUMPLE CONDICIÓN",IF(COUNTIF(D8:D10,"CUMPLE")=0,"NO APLICA","CUMPLE"))</f>
        <v>NO APLICA</v>
      </c>
      <c r="E7" s="354" t="str">
        <f>CONCATENATE(IF(D8="NO CUMPLE",CONCATENATE(E8," / "),""),IF(D9="NO CUMPLE",CONCATENATE(E9," / "),""),IF(D10="NO CUMPLE",CONCATENATE(E10," / "),""))</f>
        <v/>
      </c>
      <c r="F7" s="342" t="s">
        <v>1704</v>
      </c>
      <c r="G7" s="162">
        <f>IF(D7="CUMPLE",1,IF(D7="NO CUMPLE CONDICIÓN",2,3))</f>
        <v>3</v>
      </c>
    </row>
    <row r="8" spans="1:8" ht="146.25" customHeight="1">
      <c r="A8" s="241" t="s">
        <v>1628</v>
      </c>
      <c r="B8" s="46" t="s">
        <v>1633</v>
      </c>
      <c r="C8" s="269" t="s">
        <v>1705</v>
      </c>
      <c r="D8" s="386"/>
      <c r="E8" s="363"/>
      <c r="F8" s="342" t="s">
        <v>1704</v>
      </c>
      <c r="G8" s="162"/>
    </row>
    <row r="9" spans="1:8" ht="254.25" customHeight="1">
      <c r="A9" s="241"/>
      <c r="B9" s="46" t="s">
        <v>1706</v>
      </c>
      <c r="C9" s="269" t="s">
        <v>1707</v>
      </c>
      <c r="D9" s="386"/>
      <c r="E9" s="363"/>
      <c r="F9" s="342" t="s">
        <v>1704</v>
      </c>
      <c r="G9" s="162"/>
    </row>
    <row r="10" spans="1:8" ht="266.25" customHeight="1">
      <c r="A10" s="241"/>
      <c r="B10" s="46" t="s">
        <v>1708</v>
      </c>
      <c r="C10" s="164" t="s">
        <v>1709</v>
      </c>
      <c r="D10" s="386"/>
      <c r="E10" s="363"/>
      <c r="F10" s="342" t="s">
        <v>1704</v>
      </c>
      <c r="G10" s="162"/>
    </row>
    <row r="11" spans="1:8" ht="60" customHeight="1">
      <c r="B11" s="48" t="s">
        <v>1634</v>
      </c>
      <c r="C11" s="169" t="s">
        <v>1710</v>
      </c>
      <c r="D11" s="353" t="str">
        <f>IF(COUNTIF(D12:D13,"NO CUMPLE")&gt;0,"NO CUMPLE CONDICIÓN",IF(COUNTIF(D12:D13,"CUMPLE")=0,"NO APLICA","CUMPLE"))</f>
        <v>NO APLICA</v>
      </c>
      <c r="E11" s="354" t="str">
        <f>CONCATENATE(IF(D12="NO CUMPLE",CONCATENATE(E12," / "),""),IF(D13="NO CUMPLE",CONCATENATE(E13,"  "),""))</f>
        <v/>
      </c>
      <c r="F11" s="342" t="s">
        <v>1711</v>
      </c>
      <c r="G11" s="162">
        <f t="shared" ref="G11:G96" si="0">IF(D11="CUMPLE",1,IF(D11="NO CUMPLE CONDICIÓN",2,3))</f>
        <v>3</v>
      </c>
    </row>
    <row r="12" spans="1:8" ht="394.5" customHeight="1">
      <c r="A12" s="241" t="s">
        <v>1628</v>
      </c>
      <c r="B12" s="46" t="s">
        <v>1635</v>
      </c>
      <c r="C12" s="164" t="s">
        <v>1712</v>
      </c>
      <c r="D12" s="386"/>
      <c r="E12" s="363"/>
      <c r="F12" s="342" t="s">
        <v>1713</v>
      </c>
      <c r="G12" s="162"/>
    </row>
    <row r="13" spans="1:8" ht="93" customHeight="1">
      <c r="A13" s="241"/>
      <c r="B13" s="46" t="s">
        <v>1714</v>
      </c>
      <c r="C13" s="47" t="s">
        <v>1715</v>
      </c>
      <c r="D13" s="386"/>
      <c r="E13" s="363"/>
      <c r="F13" s="342" t="s">
        <v>1713</v>
      </c>
      <c r="G13" s="162"/>
    </row>
    <row r="14" spans="1:8" ht="101.1" customHeight="1">
      <c r="A14" s="241" t="s">
        <v>1628</v>
      </c>
      <c r="B14" s="48" t="s">
        <v>1636</v>
      </c>
      <c r="C14" s="169" t="s">
        <v>1716</v>
      </c>
      <c r="D14" s="351" t="str">
        <f>IF(COUNTIF(D15:D15,"NO CUMPLE")&gt;0,"NO CUMPLE CONDICIÓN",IF(COUNTIF(D15:D15,"CUMPLE")=0,"NO APLICA","CUMPLE"))</f>
        <v>NO APLICA</v>
      </c>
      <c r="E14" s="352" t="str">
        <f>CONCATENATE(IF(D15="NO CUMPLE",CONCATENATE(E15," / "),""))</f>
        <v/>
      </c>
      <c r="F14" s="342" t="s">
        <v>1717</v>
      </c>
      <c r="G14" s="162">
        <f>IF(D14="CUMPLE",1,IF(D14="NO CUMPLE CONDICIÓN",2,3))</f>
        <v>3</v>
      </c>
      <c r="H14" s="283"/>
    </row>
    <row r="15" spans="1:8" ht="179.25" customHeight="1">
      <c r="A15" s="241" t="s">
        <v>1628</v>
      </c>
      <c r="B15" s="46" t="s">
        <v>1637</v>
      </c>
      <c r="C15" s="269" t="s">
        <v>1718</v>
      </c>
      <c r="D15" s="386"/>
      <c r="E15" s="363"/>
      <c r="F15" s="342" t="s">
        <v>1719</v>
      </c>
      <c r="G15" s="162"/>
      <c r="H15" s="268"/>
    </row>
    <row r="16" spans="1:8" ht="93" customHeight="1">
      <c r="A16" s="284"/>
      <c r="B16" s="48" t="s">
        <v>1638</v>
      </c>
      <c r="C16" s="169" t="s">
        <v>1720</v>
      </c>
      <c r="D16" s="353" t="str">
        <f>IF(COUNTIF(D17:D17,"NO CUMPLE")&gt;0,"NO CUMPLE CONDICIÓN",IF(COUNTIF(D17:D17,"CUMPLE")=0,"NO APLICA","CUMPLE"))</f>
        <v>NO APLICA</v>
      </c>
      <c r="E16" s="354" t="str">
        <f>CONCATENATE(IF(D17="NO CUMPLE",CONCATENATE(E17," / "),""))</f>
        <v/>
      </c>
      <c r="F16" s="342" t="s">
        <v>1722</v>
      </c>
      <c r="G16" s="162">
        <f>IF(D16="CUMPLE",1,IF(D16="NO CUMPLE CONDICIÓN",2,3))</f>
        <v>3</v>
      </c>
      <c r="H16" s="268"/>
    </row>
    <row r="17" spans="1:8" ht="95.25" customHeight="1">
      <c r="A17" s="241" t="s">
        <v>1628</v>
      </c>
      <c r="B17" s="46" t="s">
        <v>1639</v>
      </c>
      <c r="C17" s="164" t="s">
        <v>1721</v>
      </c>
      <c r="D17" s="386"/>
      <c r="E17" s="363"/>
      <c r="F17" s="342" t="s">
        <v>1722</v>
      </c>
      <c r="G17" s="162"/>
      <c r="H17" s="268"/>
    </row>
    <row r="18" spans="1:8" ht="63.6" customHeight="1">
      <c r="A18" s="284"/>
      <c r="B18" s="48" t="s">
        <v>1641</v>
      </c>
      <c r="C18" s="169" t="s">
        <v>1724</v>
      </c>
      <c r="D18" s="353" t="str">
        <f>IF(COUNTIF(D19:D21,"NO CUMPLE")&gt;0,"NO CUMPLE CONDICIÓN",IF(COUNTIF(D19:D21,"CUMPLE")=0,"NO APLICA","CUMPLE"))</f>
        <v>NO APLICA</v>
      </c>
      <c r="E18" s="354" t="str">
        <f>CONCATENATE(IF(D19="NO CUMPLE",CONCATENATE(E19," / "),""),IF(D20="NO CUMPLE",CONCATENATE(E20,"  "),""),IF(D21="NO CUMPLE",CONCATENATE(E21,"  "),""))</f>
        <v/>
      </c>
      <c r="F18" s="342" t="s">
        <v>1722</v>
      </c>
      <c r="G18" s="162">
        <f>IF(D18="CUMPLE",1,IF(D18="NO CUMPLE CONDICIÓN",2,3))</f>
        <v>3</v>
      </c>
    </row>
    <row r="19" spans="1:8" ht="237.75" customHeight="1">
      <c r="A19" s="177" t="s">
        <v>1725</v>
      </c>
      <c r="B19" s="46" t="s">
        <v>1642</v>
      </c>
      <c r="C19" s="345" t="s">
        <v>1726</v>
      </c>
      <c r="D19" s="386"/>
      <c r="E19" s="95"/>
      <c r="F19" s="343" t="s">
        <v>1727</v>
      </c>
      <c r="G19" s="162"/>
    </row>
    <row r="20" spans="1:8" ht="409.5" customHeight="1">
      <c r="A20" s="177" t="s">
        <v>1725</v>
      </c>
      <c r="B20" s="46" t="s">
        <v>1643</v>
      </c>
      <c r="C20" s="345" t="s">
        <v>1728</v>
      </c>
      <c r="D20" s="386"/>
      <c r="E20" s="95"/>
      <c r="F20" s="343" t="s">
        <v>1729</v>
      </c>
      <c r="G20" s="162"/>
    </row>
    <row r="21" spans="1:8" ht="108.75" customHeight="1">
      <c r="A21" s="177" t="s">
        <v>1725</v>
      </c>
      <c r="B21" s="46" t="s">
        <v>1730</v>
      </c>
      <c r="C21" s="47" t="s">
        <v>1731</v>
      </c>
      <c r="D21" s="386"/>
      <c r="E21" s="95"/>
      <c r="F21" s="342" t="s">
        <v>1732</v>
      </c>
      <c r="G21" s="162"/>
    </row>
    <row r="22" spans="1:8" ht="65.099999999999994" customHeight="1">
      <c r="B22" s="48" t="s">
        <v>1644</v>
      </c>
      <c r="C22" s="169" t="s">
        <v>1733</v>
      </c>
      <c r="D22" s="351" t="str">
        <f>IF(COUNTIF(D23:D23,"NO CUMPLE")&gt;0,"NO CUMPLE CONDICIÓN",IF(COUNTIF(D23:D23,"CUMPLE")=0,"NO APLICA","CUMPLE"))</f>
        <v>NO APLICA</v>
      </c>
      <c r="E22" s="352" t="str">
        <f>CONCATENATE(IF(D23="NO CUMPLE",CONCATENATE(E23," / "),""))</f>
        <v/>
      </c>
      <c r="F22" s="342" t="s">
        <v>2604</v>
      </c>
      <c r="G22" s="162">
        <f t="shared" si="0"/>
        <v>3</v>
      </c>
    </row>
    <row r="23" spans="1:8" ht="246.75" customHeight="1">
      <c r="A23" s="241" t="s">
        <v>1628</v>
      </c>
      <c r="B23" s="46" t="s">
        <v>1645</v>
      </c>
      <c r="C23" s="47" t="s">
        <v>1734</v>
      </c>
      <c r="D23" s="386"/>
      <c r="E23" s="95"/>
      <c r="F23" s="342" t="s">
        <v>1732</v>
      </c>
      <c r="G23" s="162"/>
    </row>
    <row r="24" spans="1:8" ht="44.25" customHeight="1">
      <c r="B24" s="48" t="s">
        <v>1735</v>
      </c>
      <c r="C24" s="76" t="s">
        <v>1736</v>
      </c>
      <c r="D24" s="353" t="str">
        <f>IF(COUNTIF(D25:D26,"NO CUMPLE")&gt;0,"NO CUMPLE CONDICIÓN",IF(COUNTIF(D25:D26,"CUMPLE")=0,"NO APLICA","CUMPLE"))</f>
        <v>NO APLICA</v>
      </c>
      <c r="E24" s="354" t="str">
        <f>CONCATENATE(IF(D25="NO CUMPLE",CONCATENATE(E25," / "),""),IF(D26="NO CUMPLE",CONCATENATE(E26,"  "),""))</f>
        <v/>
      </c>
      <c r="F24" s="342" t="s">
        <v>1737</v>
      </c>
      <c r="G24" s="162">
        <f t="shared" si="0"/>
        <v>3</v>
      </c>
    </row>
    <row r="25" spans="1:8" ht="294" customHeight="1">
      <c r="A25" s="241" t="s">
        <v>1628</v>
      </c>
      <c r="B25" s="46" t="s">
        <v>1738</v>
      </c>
      <c r="C25" s="269" t="s">
        <v>1739</v>
      </c>
      <c r="D25" s="386"/>
      <c r="E25" s="363"/>
      <c r="F25" s="342" t="s">
        <v>1737</v>
      </c>
      <c r="G25" s="162"/>
    </row>
    <row r="26" spans="1:8" ht="112.5" customHeight="1">
      <c r="A26" s="241" t="s">
        <v>1628</v>
      </c>
      <c r="B26" s="46" t="s">
        <v>1740</v>
      </c>
      <c r="C26" s="47" t="s">
        <v>1741</v>
      </c>
      <c r="D26" s="386"/>
      <c r="E26" s="363"/>
      <c r="F26" s="342" t="s">
        <v>1737</v>
      </c>
      <c r="G26" s="162"/>
    </row>
    <row r="27" spans="1:8" ht="36.75" customHeight="1">
      <c r="B27" s="48" t="s">
        <v>1742</v>
      </c>
      <c r="C27" s="346" t="s">
        <v>1743</v>
      </c>
      <c r="D27" s="353" t="str">
        <f>IF(COUNTIF(D28:D30,"NO CUMPLE")&gt;0,"NO CUMPLE CONDICIÓN",IF(COUNTIF(D28:D30,"CUMPLE")=0,"NO APLICA","CUMPLE"))</f>
        <v>NO APLICA</v>
      </c>
      <c r="E27" s="354" t="str">
        <f>CONCATENATE(IF(D28="NO CUMPLE",CONCATENATE(E28," / "),""),IF(D29="NO CUMPLE",CONCATENATE(E29," / "),""),IF(D30="NO CUMPLE",CONCATENATE(E30," / "),""))</f>
        <v/>
      </c>
      <c r="F27" s="344" t="s">
        <v>1744</v>
      </c>
      <c r="G27" s="162">
        <f t="shared" si="0"/>
        <v>3</v>
      </c>
    </row>
    <row r="28" spans="1:8" ht="285" customHeight="1">
      <c r="A28" s="241" t="s">
        <v>1628</v>
      </c>
      <c r="B28" s="46" t="s">
        <v>1745</v>
      </c>
      <c r="C28" s="164" t="s">
        <v>1746</v>
      </c>
      <c r="D28" s="386"/>
      <c r="E28" s="462"/>
      <c r="F28" s="344" t="s">
        <v>1744</v>
      </c>
      <c r="G28" s="162"/>
    </row>
    <row r="29" spans="1:8" ht="201" customHeight="1">
      <c r="A29" s="241" t="s">
        <v>1628</v>
      </c>
      <c r="B29" s="46" t="s">
        <v>1747</v>
      </c>
      <c r="C29" s="49" t="s">
        <v>1748</v>
      </c>
      <c r="D29" s="386"/>
      <c r="E29" s="363"/>
      <c r="F29" s="344" t="s">
        <v>1744</v>
      </c>
      <c r="G29" s="162"/>
    </row>
    <row r="30" spans="1:8" ht="126" customHeight="1">
      <c r="A30" s="241" t="s">
        <v>1628</v>
      </c>
      <c r="B30" s="46" t="s">
        <v>1749</v>
      </c>
      <c r="C30" s="49" t="s">
        <v>1750</v>
      </c>
      <c r="D30" s="386"/>
      <c r="E30" s="363"/>
      <c r="F30" s="344" t="s">
        <v>1744</v>
      </c>
      <c r="G30" s="162"/>
    </row>
    <row r="31" spans="1:8" ht="60" customHeight="1">
      <c r="B31" s="48" t="s">
        <v>1751</v>
      </c>
      <c r="C31" s="346" t="s">
        <v>1752</v>
      </c>
      <c r="D31" s="353" t="str">
        <f>IF(COUNTIF(D32:D33,"NO CUMPLE")&gt;0,"NO CUMPLE CONDICIÓN",IF(COUNTIF(D32:D33,"CUMPLE")=0,"NO APLICA","CUMPLE"))</f>
        <v>NO APLICA</v>
      </c>
      <c r="E31" s="354" t="str">
        <f>CONCATENATE(IF(D32="NO CUMPLE",CONCATENATE(E32," / "),""),IF(D33="NO CUMPLE",CONCATENATE(E33,"  "),""))</f>
        <v/>
      </c>
      <c r="F31" s="344" t="s">
        <v>1753</v>
      </c>
      <c r="G31" s="162">
        <f t="shared" ref="G31" si="1">IF(D31="CUMPLE",1,IF(D31="NO CUMPLE CONDICIÓN",2,3))</f>
        <v>3</v>
      </c>
    </row>
    <row r="32" spans="1:8" ht="163.5" customHeight="1">
      <c r="A32" s="241" t="s">
        <v>1628</v>
      </c>
      <c r="B32" s="46" t="s">
        <v>1754</v>
      </c>
      <c r="C32" s="164" t="s">
        <v>1755</v>
      </c>
      <c r="D32" s="386"/>
      <c r="E32" s="363"/>
      <c r="F32" s="344" t="s">
        <v>1753</v>
      </c>
      <c r="G32" s="162"/>
    </row>
    <row r="33" spans="1:7" ht="77.099999999999994" customHeight="1">
      <c r="A33" s="241" t="s">
        <v>1628</v>
      </c>
      <c r="B33" s="46" t="s">
        <v>1756</v>
      </c>
      <c r="C33" s="47" t="s">
        <v>1757</v>
      </c>
      <c r="D33" s="386"/>
      <c r="E33" s="363"/>
      <c r="F33" s="344" t="s">
        <v>1753</v>
      </c>
      <c r="G33" s="162"/>
    </row>
    <row r="34" spans="1:7" s="162" customFormat="1" ht="55.5" customHeight="1">
      <c r="A34" s="240"/>
      <c r="B34" s="48" t="s">
        <v>1758</v>
      </c>
      <c r="C34" s="347" t="s">
        <v>1759</v>
      </c>
      <c r="D34" s="351" t="str">
        <f>IF(COUNTIF(D37:D46,"NO CUMPLE")&gt;0,"NO CUMPLE CONDICIÓN",IF(COUNTIF(D37:D46,"CUMPLE")=0,"NO APLICA","CUMPLE"))</f>
        <v>NO APLICA</v>
      </c>
      <c r="E34" s="352" t="str">
        <f>CONCATENATE(IF(D37="NO CUMPLE",CONCATENATE(E37," / "),""),IF(D38="NO CUMPLE",CONCATENATE(E38," / "),""),IF(D39="NO CUMPLE",CONCATENATE(E39," / "),""),IF(D40="NO CUMPLE",CONCATENATE(E40," / "),""),IF(D41="NO CUMPLE",CONCATENATE(E41," / "),""),IF(D42="NO CUMPLE",CONCATENATE(E42," / "),""),IF(D43="NO CUMPLE",CONCATENATE(E43," / "),""),IF(D44="NO CUMPLE",CONCATENATE(E44," / "),""),IF(D45="NO CUMPLE",CONCATENATE(E45," / "),""),IF(D46="NO CUMPLE",CONCATENATE(E46," / "),""))</f>
        <v/>
      </c>
      <c r="F34" s="344" t="s">
        <v>1760</v>
      </c>
      <c r="G34" s="162">
        <f t="shared" ref="G34:G36" si="2">IF(D34="CUMPLE",1,IF(D34="NO CUMPLE CONDICIÓN",2,3))</f>
        <v>3</v>
      </c>
    </row>
    <row r="35" spans="1:7" s="162" customFormat="1" ht="55.5" customHeight="1">
      <c r="A35" s="240"/>
      <c r="B35" s="48" t="s">
        <v>1758</v>
      </c>
      <c r="C35" s="347" t="s">
        <v>1759</v>
      </c>
      <c r="D35" s="351" t="str">
        <f>IF(COUNTIF(D47:D56,"NO CUMPLE")&gt;0,"NO CUMPLE CONDICIÓN",IF(COUNTIF(D47:D56,"CUMPLE")=0,"NO APLICA","CUMPLE"))</f>
        <v>NO APLICA</v>
      </c>
      <c r="E35" s="352" t="str">
        <f>CONCATENATE(IF(D47="NO CUMPLE",CONCATENATE(E47," / "),""),IF(D48="NO CUMPLE",CONCATENATE(E48," / "),""),IF(D49="NO CUMPLE",CONCATENATE(E49," / "),""),IF(D50="NO CUMPLE",CONCATENATE(E50," / "),""),IF(D51="NO CUMPLE",CONCATENATE(E51," / "),""),IF(D52="NO CUMPLE",CONCATENATE(E52," / "),""),IF(D53="NO CUMPLE",CONCATENATE(E53," / "),""),IF(D54="NO CUMPLE",CONCATENATE(E54," / "),""),IF(D55="NO CUMPLE",CONCATENATE(E55," / "),""),IF(D56="NO CUMPLE",CONCATENATE(E56," / "),""))</f>
        <v/>
      </c>
      <c r="F35" s="344" t="s">
        <v>1760</v>
      </c>
      <c r="G35" s="162">
        <f t="shared" si="2"/>
        <v>3</v>
      </c>
    </row>
    <row r="36" spans="1:7" s="162" customFormat="1" ht="55.5" customHeight="1">
      <c r="A36" s="240"/>
      <c r="B36" s="48" t="s">
        <v>1758</v>
      </c>
      <c r="C36" s="347" t="s">
        <v>1759</v>
      </c>
      <c r="D36" s="351" t="str">
        <f>IF(COUNTIF(D57:D67,"NO CUMPLE")&gt;0,"NO CUMPLE CONDICIÓN",IF(COUNTIF(D57:D67,"CUMPLE")=0,"NO APLICA","CUMPLE"))</f>
        <v>NO APLICA</v>
      </c>
      <c r="E36" s="352" t="str">
        <f>CONCATENATE(IF(D57="NO CUMPLE",CONCATENATE(E57," / "),""),IF(D58="NO CUMPLE",CONCATENATE(E58," / "),""),IF(D59="NO CUMPLE",CONCATENATE(E59," / "),""),IF(D60="NO CUMPLE",CONCATENATE(E60," / "),""),IF(D61="NO CUMPLE",CONCATENATE(E61," / "),""),IF(D62="NO CUMPLE",CONCATENATE(E62," / "),""),IF(D63="NO CUMPLE",CONCATENATE(E63," / "),""),IF(D64="NO CUMPLE",CONCATENATE(E64," / "),""),IF(D65="NO CUMPLE",CONCATENATE(E65," / "),""),IF(D66="NO CUMPLE",CONCATENATE(E66," / "),""),IF(D67="NO CUMPLE",CONCATENATE(E67," / "),""))</f>
        <v/>
      </c>
      <c r="F36" s="344" t="s">
        <v>1760</v>
      </c>
      <c r="G36" s="162">
        <f t="shared" si="2"/>
        <v>3</v>
      </c>
    </row>
    <row r="37" spans="1:7" ht="110.25" customHeight="1">
      <c r="A37" s="241" t="s">
        <v>1628</v>
      </c>
      <c r="B37" s="46" t="s">
        <v>1761</v>
      </c>
      <c r="C37" s="47" t="s">
        <v>1762</v>
      </c>
      <c r="D37" s="386"/>
      <c r="E37" s="363"/>
      <c r="F37" s="344" t="s">
        <v>1760</v>
      </c>
      <c r="G37" s="162"/>
    </row>
    <row r="38" spans="1:7" ht="120" customHeight="1">
      <c r="A38" s="241" t="s">
        <v>1628</v>
      </c>
      <c r="B38" s="46" t="s">
        <v>1763</v>
      </c>
      <c r="C38" s="269" t="s">
        <v>1764</v>
      </c>
      <c r="D38" s="386"/>
      <c r="E38" s="363"/>
      <c r="F38" s="344" t="s">
        <v>1760</v>
      </c>
      <c r="G38" s="162"/>
    </row>
    <row r="39" spans="1:7" ht="82.5" customHeight="1">
      <c r="A39" s="241" t="s">
        <v>1628</v>
      </c>
      <c r="B39" s="46" t="s">
        <v>1765</v>
      </c>
      <c r="C39" s="47" t="s">
        <v>1766</v>
      </c>
      <c r="D39" s="386"/>
      <c r="E39" s="363"/>
      <c r="F39" s="344" t="s">
        <v>1760</v>
      </c>
      <c r="G39" s="162"/>
    </row>
    <row r="40" spans="1:7" ht="33" customHeight="1">
      <c r="A40" s="241" t="s">
        <v>1628</v>
      </c>
      <c r="B40" s="46" t="s">
        <v>1767</v>
      </c>
      <c r="C40" s="47" t="s">
        <v>1768</v>
      </c>
      <c r="D40" s="386"/>
      <c r="E40" s="363"/>
      <c r="F40" s="344" t="s">
        <v>1760</v>
      </c>
      <c r="G40" s="162"/>
    </row>
    <row r="41" spans="1:7" ht="65.25" customHeight="1">
      <c r="A41" s="241" t="s">
        <v>1628</v>
      </c>
      <c r="B41" s="46" t="s">
        <v>1769</v>
      </c>
      <c r="C41" s="47" t="s">
        <v>1770</v>
      </c>
      <c r="D41" s="386"/>
      <c r="E41" s="363"/>
      <c r="F41" s="344" t="s">
        <v>1760</v>
      </c>
      <c r="G41" s="162"/>
    </row>
    <row r="42" spans="1:7" ht="64.5" customHeight="1">
      <c r="A42" s="241" t="s">
        <v>1628</v>
      </c>
      <c r="B42" s="46" t="s">
        <v>1771</v>
      </c>
      <c r="C42" s="47" t="s">
        <v>1772</v>
      </c>
      <c r="D42" s="386"/>
      <c r="E42" s="363"/>
      <c r="F42" s="344" t="s">
        <v>1760</v>
      </c>
      <c r="G42" s="162"/>
    </row>
    <row r="43" spans="1:7" ht="33" customHeight="1">
      <c r="A43" s="241" t="s">
        <v>1628</v>
      </c>
      <c r="B43" s="46" t="s">
        <v>1773</v>
      </c>
      <c r="C43" s="47" t="s">
        <v>1774</v>
      </c>
      <c r="D43" s="386"/>
      <c r="E43" s="363"/>
      <c r="F43" s="344" t="s">
        <v>1760</v>
      </c>
      <c r="G43" s="162"/>
    </row>
    <row r="44" spans="1:7" ht="33" customHeight="1">
      <c r="A44" s="241" t="s">
        <v>1628</v>
      </c>
      <c r="B44" s="46" t="s">
        <v>1775</v>
      </c>
      <c r="C44" s="47" t="s">
        <v>1776</v>
      </c>
      <c r="D44" s="386"/>
      <c r="E44" s="363"/>
      <c r="F44" s="344" t="s">
        <v>1760</v>
      </c>
      <c r="G44" s="162"/>
    </row>
    <row r="45" spans="1:7" ht="63" customHeight="1">
      <c r="A45" s="241" t="s">
        <v>1628</v>
      </c>
      <c r="B45" s="46" t="s">
        <v>1777</v>
      </c>
      <c r="C45" s="47" t="s">
        <v>1778</v>
      </c>
      <c r="D45" s="386"/>
      <c r="E45" s="363"/>
      <c r="F45" s="344" t="s">
        <v>1760</v>
      </c>
      <c r="G45" s="162"/>
    </row>
    <row r="46" spans="1:7" ht="43.5" customHeight="1">
      <c r="A46" s="241" t="s">
        <v>1628</v>
      </c>
      <c r="B46" s="46" t="s">
        <v>1779</v>
      </c>
      <c r="C46" s="47" t="s">
        <v>1780</v>
      </c>
      <c r="D46" s="386"/>
      <c r="E46" s="363"/>
      <c r="F46" s="344" t="s">
        <v>1760</v>
      </c>
      <c r="G46" s="162"/>
    </row>
    <row r="47" spans="1:7" ht="33" customHeight="1">
      <c r="A47" s="241" t="s">
        <v>1628</v>
      </c>
      <c r="B47" s="46" t="s">
        <v>1781</v>
      </c>
      <c r="C47" s="47" t="s">
        <v>1782</v>
      </c>
      <c r="D47" s="386"/>
      <c r="E47" s="363"/>
      <c r="F47" s="344" t="s">
        <v>1760</v>
      </c>
      <c r="G47" s="162"/>
    </row>
    <row r="48" spans="1:7" ht="33" customHeight="1">
      <c r="A48" s="241" t="s">
        <v>1628</v>
      </c>
      <c r="B48" s="46" t="s">
        <v>1783</v>
      </c>
      <c r="C48" s="47" t="s">
        <v>1784</v>
      </c>
      <c r="D48" s="386"/>
      <c r="E48" s="363"/>
      <c r="F48" s="344" t="s">
        <v>1760</v>
      </c>
      <c r="G48" s="162"/>
    </row>
    <row r="49" spans="1:7" ht="58.5" customHeight="1">
      <c r="A49" s="241" t="s">
        <v>1628</v>
      </c>
      <c r="B49" s="46" t="s">
        <v>1785</v>
      </c>
      <c r="C49" s="47" t="s">
        <v>1786</v>
      </c>
      <c r="D49" s="386"/>
      <c r="E49" s="363"/>
      <c r="F49" s="344" t="s">
        <v>1760</v>
      </c>
      <c r="G49" s="162"/>
    </row>
    <row r="50" spans="1:7" ht="93.75" customHeight="1">
      <c r="A50" s="241" t="s">
        <v>1628</v>
      </c>
      <c r="B50" s="46" t="s">
        <v>1787</v>
      </c>
      <c r="C50" s="47" t="s">
        <v>1788</v>
      </c>
      <c r="D50" s="386"/>
      <c r="E50" s="363"/>
      <c r="F50" s="344" t="s">
        <v>1760</v>
      </c>
      <c r="G50" s="162"/>
    </row>
    <row r="51" spans="1:7" ht="141" customHeight="1">
      <c r="A51" s="241" t="s">
        <v>1628</v>
      </c>
      <c r="B51" s="46" t="s">
        <v>1789</v>
      </c>
      <c r="C51" s="164" t="s">
        <v>1790</v>
      </c>
      <c r="D51" s="386"/>
      <c r="E51" s="363"/>
      <c r="F51" s="344" t="s">
        <v>1760</v>
      </c>
      <c r="G51" s="162"/>
    </row>
    <row r="52" spans="1:7" ht="33" customHeight="1">
      <c r="A52" s="241" t="s">
        <v>1628</v>
      </c>
      <c r="B52" s="46" t="s">
        <v>1791</v>
      </c>
      <c r="C52" s="47" t="s">
        <v>1792</v>
      </c>
      <c r="D52" s="386"/>
      <c r="E52" s="363"/>
      <c r="F52" s="344" t="s">
        <v>1760</v>
      </c>
      <c r="G52" s="162"/>
    </row>
    <row r="53" spans="1:7" ht="42.75" customHeight="1">
      <c r="A53" s="241" t="s">
        <v>1628</v>
      </c>
      <c r="B53" s="46" t="s">
        <v>1793</v>
      </c>
      <c r="C53" s="47" t="s">
        <v>1794</v>
      </c>
      <c r="D53" s="386"/>
      <c r="E53" s="363"/>
      <c r="F53" s="344" t="s">
        <v>1760</v>
      </c>
      <c r="G53" s="162"/>
    </row>
    <row r="54" spans="1:7" ht="33" customHeight="1">
      <c r="A54" s="241" t="s">
        <v>1628</v>
      </c>
      <c r="B54" s="46" t="s">
        <v>1795</v>
      </c>
      <c r="C54" s="47" t="s">
        <v>1796</v>
      </c>
      <c r="D54" s="386"/>
      <c r="E54" s="363"/>
      <c r="F54" s="344" t="s">
        <v>1760</v>
      </c>
      <c r="G54" s="162"/>
    </row>
    <row r="55" spans="1:7" ht="78" customHeight="1">
      <c r="A55" s="241" t="s">
        <v>1628</v>
      </c>
      <c r="B55" s="46" t="s">
        <v>1797</v>
      </c>
      <c r="C55" s="47" t="s">
        <v>1798</v>
      </c>
      <c r="D55" s="386"/>
      <c r="E55" s="363"/>
      <c r="F55" s="344" t="s">
        <v>1760</v>
      </c>
      <c r="G55" s="162"/>
    </row>
    <row r="56" spans="1:7" ht="79.5" customHeight="1">
      <c r="A56" s="241" t="s">
        <v>1628</v>
      </c>
      <c r="B56" s="46" t="s">
        <v>1799</v>
      </c>
      <c r="C56" s="47" t="s">
        <v>1800</v>
      </c>
      <c r="D56" s="386"/>
      <c r="E56" s="363"/>
      <c r="F56" s="344" t="s">
        <v>1760</v>
      </c>
      <c r="G56" s="162"/>
    </row>
    <row r="57" spans="1:7" ht="99.75" customHeight="1">
      <c r="A57" s="241" t="s">
        <v>1628</v>
      </c>
      <c r="B57" s="46" t="s">
        <v>1801</v>
      </c>
      <c r="C57" s="47" t="s">
        <v>1802</v>
      </c>
      <c r="D57" s="386"/>
      <c r="E57" s="363"/>
      <c r="F57" s="344" t="s">
        <v>1760</v>
      </c>
      <c r="G57" s="162"/>
    </row>
    <row r="58" spans="1:7" ht="108.75" customHeight="1">
      <c r="A58" s="241" t="s">
        <v>1628</v>
      </c>
      <c r="B58" s="46" t="s">
        <v>1803</v>
      </c>
      <c r="C58" s="47" t="s">
        <v>1804</v>
      </c>
      <c r="D58" s="386"/>
      <c r="E58" s="363"/>
      <c r="F58" s="344" t="s">
        <v>1760</v>
      </c>
      <c r="G58" s="162"/>
    </row>
    <row r="59" spans="1:7" ht="244.5" customHeight="1">
      <c r="A59" s="241" t="s">
        <v>1628</v>
      </c>
      <c r="B59" s="46" t="s">
        <v>1805</v>
      </c>
      <c r="C59" s="47" t="s">
        <v>1806</v>
      </c>
      <c r="D59" s="386"/>
      <c r="E59" s="363"/>
      <c r="F59" s="344" t="s">
        <v>1760</v>
      </c>
      <c r="G59" s="162"/>
    </row>
    <row r="60" spans="1:7" ht="120" customHeight="1">
      <c r="A60" s="241" t="s">
        <v>1628</v>
      </c>
      <c r="B60" s="46" t="s">
        <v>1807</v>
      </c>
      <c r="C60" s="47" t="s">
        <v>1808</v>
      </c>
      <c r="D60" s="386"/>
      <c r="E60" s="363"/>
      <c r="F60" s="344" t="s">
        <v>1760</v>
      </c>
      <c r="G60" s="162"/>
    </row>
    <row r="61" spans="1:7" ht="33" customHeight="1">
      <c r="A61" s="241" t="s">
        <v>1628</v>
      </c>
      <c r="B61" s="46" t="s">
        <v>1809</v>
      </c>
      <c r="C61" s="47" t="s">
        <v>1810</v>
      </c>
      <c r="D61" s="386"/>
      <c r="E61" s="363"/>
      <c r="F61" s="344" t="s">
        <v>1760</v>
      </c>
      <c r="G61" s="162"/>
    </row>
    <row r="62" spans="1:7" ht="67.5" customHeight="1">
      <c r="A62" s="241" t="s">
        <v>1628</v>
      </c>
      <c r="B62" s="46" t="s">
        <v>1811</v>
      </c>
      <c r="C62" s="47" t="s">
        <v>1812</v>
      </c>
      <c r="D62" s="386"/>
      <c r="E62" s="363"/>
      <c r="F62" s="344" t="s">
        <v>1760</v>
      </c>
      <c r="G62" s="162"/>
    </row>
    <row r="63" spans="1:7" ht="54" customHeight="1">
      <c r="A63" s="241" t="s">
        <v>1628</v>
      </c>
      <c r="B63" s="46" t="s">
        <v>1813</v>
      </c>
      <c r="C63" s="47" t="s">
        <v>1814</v>
      </c>
      <c r="D63" s="386"/>
      <c r="E63" s="363"/>
      <c r="F63" s="344" t="s">
        <v>1760</v>
      </c>
      <c r="G63" s="162"/>
    </row>
    <row r="64" spans="1:7" ht="42.75" customHeight="1">
      <c r="A64" s="241" t="s">
        <v>1628</v>
      </c>
      <c r="B64" s="46" t="s">
        <v>1815</v>
      </c>
      <c r="C64" s="47" t="s">
        <v>1816</v>
      </c>
      <c r="D64" s="386"/>
      <c r="E64" s="363"/>
      <c r="F64" s="344" t="s">
        <v>1760</v>
      </c>
      <c r="G64" s="162"/>
    </row>
    <row r="65" spans="1:7" ht="33.75" customHeight="1">
      <c r="A65" s="241" t="s">
        <v>1628</v>
      </c>
      <c r="B65" s="46" t="s">
        <v>1817</v>
      </c>
      <c r="C65" s="47" t="s">
        <v>1818</v>
      </c>
      <c r="D65" s="386"/>
      <c r="E65" s="363"/>
      <c r="F65" s="344" t="s">
        <v>1760</v>
      </c>
      <c r="G65" s="162"/>
    </row>
    <row r="66" spans="1:7" ht="50.25" customHeight="1">
      <c r="A66" s="241" t="s">
        <v>1628</v>
      </c>
      <c r="B66" s="46" t="s">
        <v>1819</v>
      </c>
      <c r="C66" s="47" t="s">
        <v>1820</v>
      </c>
      <c r="D66" s="386"/>
      <c r="E66" s="363"/>
      <c r="F66" s="344" t="s">
        <v>1760</v>
      </c>
      <c r="G66" s="162"/>
    </row>
    <row r="67" spans="1:7" ht="69.75" customHeight="1">
      <c r="A67" s="241"/>
      <c r="B67" s="46" t="s">
        <v>1821</v>
      </c>
      <c r="C67" s="47" t="s">
        <v>1822</v>
      </c>
      <c r="D67" s="386"/>
      <c r="E67" s="363"/>
      <c r="F67" s="344" t="s">
        <v>1760</v>
      </c>
      <c r="G67" s="162"/>
    </row>
    <row r="68" spans="1:7" s="162" customFormat="1" ht="117.75" customHeight="1">
      <c r="A68" s="240"/>
      <c r="B68" s="48" t="s">
        <v>1823</v>
      </c>
      <c r="C68" s="346" t="s">
        <v>1824</v>
      </c>
      <c r="D68" s="353" t="str">
        <f>IF(COUNTIF(D69:D73,"NO CUMPLE")&gt;0,"NO CUMPLE CONDICIÓN",IF(COUNTIF(D69:D73,"CUMPLE")=0,"NO APLICA","CUMPLE"))</f>
        <v>NO APLICA</v>
      </c>
      <c r="E68" s="354" t="str">
        <f>CONCATENATE(IF(D69="NO CUMPLE",CONCATENATE(E69," / "),""),IF(D70="NO CUMPLE",CONCATENATE(E70,"  "),""),IF(D71="NO CUMPLE",CONCATENATE(E71,"  "),""),IF(D72="NO CUMPLE",CONCATENATE(E72,"  "),""),IF(D73="NO CUMPLE",CONCATENATE(E73,"  "),""))</f>
        <v/>
      </c>
      <c r="F68" s="344" t="s">
        <v>1825</v>
      </c>
      <c r="G68" s="162">
        <f t="shared" ref="G68" si="3">IF(D68="CUMPLE",1,IF(D68="NO CUMPLE CONDICIÓN",2,3))</f>
        <v>3</v>
      </c>
    </row>
    <row r="69" spans="1:7" ht="200.25" customHeight="1">
      <c r="A69" s="241" t="s">
        <v>1628</v>
      </c>
      <c r="B69" s="46" t="s">
        <v>1826</v>
      </c>
      <c r="C69" s="345" t="s">
        <v>1827</v>
      </c>
      <c r="D69" s="386"/>
      <c r="E69" s="363"/>
      <c r="F69" s="344" t="s">
        <v>1825</v>
      </c>
      <c r="G69" s="162"/>
    </row>
    <row r="70" spans="1:7" ht="147" customHeight="1">
      <c r="A70" s="241" t="s">
        <v>1628</v>
      </c>
      <c r="B70" s="46" t="s">
        <v>1828</v>
      </c>
      <c r="C70" s="345" t="s">
        <v>1829</v>
      </c>
      <c r="D70" s="386"/>
      <c r="E70" s="363"/>
      <c r="F70" s="344" t="s">
        <v>1825</v>
      </c>
      <c r="G70" s="162"/>
    </row>
    <row r="71" spans="1:7" ht="165" customHeight="1">
      <c r="A71" s="241" t="s">
        <v>1628</v>
      </c>
      <c r="B71" s="46" t="s">
        <v>1830</v>
      </c>
      <c r="C71" s="49" t="s">
        <v>1831</v>
      </c>
      <c r="D71" s="386"/>
      <c r="E71" s="363"/>
      <c r="F71" s="344" t="s">
        <v>1825</v>
      </c>
      <c r="G71" s="162"/>
    </row>
    <row r="72" spans="1:7" ht="179.25" customHeight="1">
      <c r="A72" s="241" t="s">
        <v>1628</v>
      </c>
      <c r="B72" s="46" t="s">
        <v>1832</v>
      </c>
      <c r="C72" s="47" t="s">
        <v>2587</v>
      </c>
      <c r="D72" s="386"/>
      <c r="E72" s="363"/>
      <c r="F72" s="344" t="s">
        <v>1825</v>
      </c>
      <c r="G72" s="162"/>
    </row>
    <row r="73" spans="1:7" ht="110.25" customHeight="1">
      <c r="A73" s="241" t="s">
        <v>1628</v>
      </c>
      <c r="B73" s="46" t="s">
        <v>1833</v>
      </c>
      <c r="C73" s="47" t="s">
        <v>1834</v>
      </c>
      <c r="D73" s="386"/>
      <c r="E73" s="363"/>
      <c r="F73" s="344" t="s">
        <v>1825</v>
      </c>
      <c r="G73" s="162"/>
    </row>
    <row r="74" spans="1:7" ht="78" customHeight="1">
      <c r="A74" s="339" t="s">
        <v>1835</v>
      </c>
      <c r="B74" s="267" t="s">
        <v>1836</v>
      </c>
      <c r="C74" s="346" t="s">
        <v>1837</v>
      </c>
      <c r="D74" s="62" t="str">
        <f>IF(COUNTIF(D76:D83,"NO CUMPLE")&gt;0,"NO CUMPLE CONDICIÓN",IF(COUNTIF(D76:D83,"CUMPLE")=0,"NO APLICA","CUMPLE"))</f>
        <v>NO APLICA</v>
      </c>
      <c r="E74" s="352" t="str">
        <f>CONCATENATE(IF(D76="NO CUMPLE",CONCATENATE(E76," / "),""),IF(D77="NO CUMPLE",CONCATENATE(E77," / "),""),IF(D78="NO CUMPLE",CONCATENATE(E78," / "),""),IF(D79="NO CUMPLE",CONCATENATE(E79," / "),""),IF(D80="NO CUMPLE",CONCATENATE(E80," / "),""),IF(D81="NO CUMPLE",CONCATENATE(E81," / "),""),IF(D82="NO CUMPLE",CONCATENATE(E82," / "),""),IF(D83="NO CUMPLE",CONCATENATE(E83," / "),""))</f>
        <v/>
      </c>
      <c r="F74" s="344" t="s">
        <v>2605</v>
      </c>
      <c r="G74" s="162">
        <f t="shared" ref="G74" si="4">IF(D74="CUMPLE",1,IF(D74="NO CUMPLE CONDICIÓN",2,3))</f>
        <v>3</v>
      </c>
    </row>
    <row r="75" spans="1:7" ht="78" customHeight="1">
      <c r="A75" s="339" t="s">
        <v>1835</v>
      </c>
      <c r="B75" s="267" t="s">
        <v>1836</v>
      </c>
      <c r="C75" s="346" t="s">
        <v>1837</v>
      </c>
      <c r="D75" s="62" t="str">
        <f>IF(COUNTIF(D84:D92,"NO CUMPLE")&gt;0,"NO CUMPLE CONDICIÓN",IF(COUNTIF(D84:D92,"CUMPLE")=0,"NO APLICA","CUMPLE"))</f>
        <v>NO APLICA</v>
      </c>
      <c r="E75" s="352" t="str">
        <f>CONCATENATE(IF(D84="NO CUMPLE",CONCATENATE(E84," / "),""),IF(D85="NO CUMPLE",CONCATENATE(E85," / "),""),IF(D86="NO CUMPLE",CONCATENATE(E86," / "),""),IF(D87="NO CUMPLE",CONCATENATE(E87," / "),""),IF(D88="NO CUMPLE",CONCATENATE(E88," / "),""),IF(D89="NO CUMPLE",CONCATENATE(E89," / "),""),IF(D90="NO CUMPLE",CONCATENATE(E90," / "),""),IF(D91="NO CUMPLE",CONCATENATE(E91," / "),""),IF(D92="NO CUMPLE",CONCATENATE(E92," / "),""))</f>
        <v/>
      </c>
      <c r="F75" s="344" t="s">
        <v>2605</v>
      </c>
      <c r="G75" s="162">
        <f>IF(D75="CUMPLE",1,IF(D75="NO CUMPLE CONDICIÓN",2,3))</f>
        <v>3</v>
      </c>
    </row>
    <row r="76" spans="1:7" ht="108.75" customHeight="1">
      <c r="A76" s="241" t="s">
        <v>1628</v>
      </c>
      <c r="B76" s="46" t="s">
        <v>1838</v>
      </c>
      <c r="C76" s="345" t="s">
        <v>1839</v>
      </c>
      <c r="D76" s="386"/>
      <c r="E76" s="95"/>
      <c r="F76" s="342" t="s">
        <v>1840</v>
      </c>
      <c r="G76" s="162"/>
    </row>
    <row r="77" spans="1:7" ht="105" customHeight="1">
      <c r="A77" s="241" t="s">
        <v>1628</v>
      </c>
      <c r="B77" s="46" t="s">
        <v>1841</v>
      </c>
      <c r="C77" s="269" t="s">
        <v>1842</v>
      </c>
      <c r="D77" s="386"/>
      <c r="E77" s="95"/>
      <c r="F77" s="342" t="s">
        <v>1840</v>
      </c>
      <c r="G77" s="162"/>
    </row>
    <row r="78" spans="1:7" ht="79.5" customHeight="1">
      <c r="A78" s="241" t="s">
        <v>1628</v>
      </c>
      <c r="B78" s="46" t="s">
        <v>1843</v>
      </c>
      <c r="C78" s="345" t="s">
        <v>1844</v>
      </c>
      <c r="D78" s="386"/>
      <c r="E78" s="95"/>
      <c r="F78" s="342" t="s">
        <v>1840</v>
      </c>
      <c r="G78" s="162"/>
    </row>
    <row r="79" spans="1:7" ht="69.75" customHeight="1">
      <c r="A79" s="241" t="s">
        <v>1628</v>
      </c>
      <c r="B79" s="46" t="s">
        <v>1845</v>
      </c>
      <c r="C79" s="345" t="s">
        <v>1846</v>
      </c>
      <c r="D79" s="386"/>
      <c r="E79" s="95"/>
      <c r="F79" s="342" t="s">
        <v>1840</v>
      </c>
      <c r="G79" s="162"/>
    </row>
    <row r="80" spans="1:7" ht="117">
      <c r="A80" s="241" t="s">
        <v>1628</v>
      </c>
      <c r="B80" s="46" t="s">
        <v>1847</v>
      </c>
      <c r="C80" s="345" t="s">
        <v>1848</v>
      </c>
      <c r="D80" s="386"/>
      <c r="E80" s="95"/>
      <c r="F80" s="342" t="s">
        <v>1840</v>
      </c>
      <c r="G80" s="162"/>
    </row>
    <row r="81" spans="1:8" ht="91.5" customHeight="1">
      <c r="A81" s="241" t="s">
        <v>1628</v>
      </c>
      <c r="B81" s="46" t="s">
        <v>1849</v>
      </c>
      <c r="C81" s="345" t="s">
        <v>1850</v>
      </c>
      <c r="D81" s="386"/>
      <c r="E81" s="95"/>
      <c r="F81" s="342" t="s">
        <v>1840</v>
      </c>
      <c r="G81" s="162"/>
    </row>
    <row r="82" spans="1:8" ht="144">
      <c r="A82" s="241" t="s">
        <v>1628</v>
      </c>
      <c r="B82" s="46" t="s">
        <v>1851</v>
      </c>
      <c r="C82" s="345" t="s">
        <v>1852</v>
      </c>
      <c r="D82" s="386"/>
      <c r="E82" s="95"/>
      <c r="F82" s="342" t="s">
        <v>1840</v>
      </c>
      <c r="G82" s="162"/>
      <c r="H82" s="283"/>
    </row>
    <row r="83" spans="1:8" ht="59.1" customHeight="1">
      <c r="A83" s="241" t="s">
        <v>1628</v>
      </c>
      <c r="B83" s="46" t="s">
        <v>1853</v>
      </c>
      <c r="C83" s="345" t="s">
        <v>1854</v>
      </c>
      <c r="D83" s="386"/>
      <c r="E83" s="95"/>
      <c r="F83" s="342" t="s">
        <v>1840</v>
      </c>
      <c r="G83" s="162"/>
    </row>
    <row r="84" spans="1:8" ht="38.25" customHeight="1">
      <c r="A84" s="241" t="s">
        <v>1628</v>
      </c>
      <c r="B84" s="46" t="s">
        <v>1855</v>
      </c>
      <c r="C84" s="49" t="s">
        <v>2630</v>
      </c>
      <c r="D84" s="386"/>
      <c r="E84" s="95"/>
      <c r="F84" s="342" t="s">
        <v>1840</v>
      </c>
      <c r="G84" s="162"/>
    </row>
    <row r="85" spans="1:8" ht="53.45" customHeight="1">
      <c r="A85" s="241" t="s">
        <v>1628</v>
      </c>
      <c r="B85" s="46" t="s">
        <v>1857</v>
      </c>
      <c r="C85" s="345" t="s">
        <v>1858</v>
      </c>
      <c r="D85" s="386"/>
      <c r="E85" s="95"/>
      <c r="F85" s="342" t="s">
        <v>1840</v>
      </c>
      <c r="G85" s="162"/>
    </row>
    <row r="86" spans="1:8" ht="86.25">
      <c r="A86" s="241" t="s">
        <v>1628</v>
      </c>
      <c r="B86" s="46" t="s">
        <v>1859</v>
      </c>
      <c r="C86" s="345" t="s">
        <v>1860</v>
      </c>
      <c r="D86" s="386"/>
      <c r="E86" s="95"/>
      <c r="F86" s="342" t="s">
        <v>1840</v>
      </c>
      <c r="G86" s="162"/>
    </row>
    <row r="87" spans="1:8" ht="42" customHeight="1">
      <c r="A87" s="241" t="s">
        <v>1628</v>
      </c>
      <c r="B87" s="46" t="s">
        <v>1861</v>
      </c>
      <c r="C87" s="269" t="s">
        <v>1862</v>
      </c>
      <c r="D87" s="386"/>
      <c r="E87" s="95"/>
      <c r="F87" s="342" t="s">
        <v>1840</v>
      </c>
      <c r="G87" s="162"/>
    </row>
    <row r="88" spans="1:8" ht="42.95" customHeight="1">
      <c r="A88" s="241" t="s">
        <v>1628</v>
      </c>
      <c r="B88" s="46" t="s">
        <v>1863</v>
      </c>
      <c r="C88" s="345" t="s">
        <v>1864</v>
      </c>
      <c r="D88" s="386"/>
      <c r="E88" s="95"/>
      <c r="F88" s="342" t="s">
        <v>1840</v>
      </c>
      <c r="G88" s="162"/>
    </row>
    <row r="89" spans="1:8" ht="38.25" customHeight="1">
      <c r="A89" s="241" t="s">
        <v>1628</v>
      </c>
      <c r="B89" s="46" t="s">
        <v>1865</v>
      </c>
      <c r="C89" s="345" t="s">
        <v>1866</v>
      </c>
      <c r="D89" s="386"/>
      <c r="E89" s="95"/>
      <c r="F89" s="342" t="s">
        <v>1840</v>
      </c>
      <c r="G89" s="162"/>
    </row>
    <row r="90" spans="1:8" ht="38.25" customHeight="1">
      <c r="A90" s="241" t="s">
        <v>1628</v>
      </c>
      <c r="B90" s="46" t="s">
        <v>1867</v>
      </c>
      <c r="C90" s="345" t="s">
        <v>1868</v>
      </c>
      <c r="D90" s="386"/>
      <c r="E90" s="95"/>
      <c r="F90" s="342" t="s">
        <v>1840</v>
      </c>
      <c r="G90" s="162"/>
    </row>
    <row r="91" spans="1:8" ht="69.75" customHeight="1">
      <c r="A91" s="241" t="s">
        <v>1628</v>
      </c>
      <c r="B91" s="46" t="s">
        <v>1869</v>
      </c>
      <c r="C91" s="345" t="s">
        <v>1870</v>
      </c>
      <c r="D91" s="386"/>
      <c r="E91" s="95"/>
      <c r="F91" s="342" t="s">
        <v>1840</v>
      </c>
      <c r="G91" s="162"/>
    </row>
    <row r="92" spans="1:8" ht="57">
      <c r="A92" s="241" t="s">
        <v>1628</v>
      </c>
      <c r="B92" s="46" t="s">
        <v>1871</v>
      </c>
      <c r="C92" s="345" t="s">
        <v>1872</v>
      </c>
      <c r="D92" s="386"/>
      <c r="E92" s="95"/>
      <c r="F92" s="342" t="s">
        <v>1840</v>
      </c>
      <c r="G92" s="162"/>
    </row>
    <row r="93" spans="1:8" ht="105" customHeight="1">
      <c r="B93" s="48" t="s">
        <v>1873</v>
      </c>
      <c r="C93" s="76" t="s">
        <v>2591</v>
      </c>
      <c r="D93" s="353" t="str">
        <f>IF(COUNTIF(D94:D95,"NO CUMPLE")&gt;0,"NO CUMPLE CONDICIÓN",IF(COUNTIF(D94:D95,"CUMPLE")=0,"NO APLICA","CUMPLE"))</f>
        <v>NO APLICA</v>
      </c>
      <c r="E93" s="354" t="str">
        <f>CONCATENATE(IF(D94="NO CUMPLE",CONCATENATE(E94," / "),""),IF(D95="NO CUMPLE",CONCATENATE(E95,"  "),""))</f>
        <v/>
      </c>
      <c r="F93" s="342" t="s">
        <v>1874</v>
      </c>
      <c r="G93" s="162">
        <f t="shared" si="0"/>
        <v>3</v>
      </c>
    </row>
    <row r="94" spans="1:8" ht="193.5" customHeight="1">
      <c r="A94" s="241" t="s">
        <v>1628</v>
      </c>
      <c r="B94" s="46" t="s">
        <v>1875</v>
      </c>
      <c r="C94" s="57" t="s">
        <v>1876</v>
      </c>
      <c r="D94" s="386"/>
      <c r="E94" s="363"/>
      <c r="F94" s="342" t="s">
        <v>1874</v>
      </c>
      <c r="G94" s="162"/>
    </row>
    <row r="95" spans="1:8" ht="77.25" customHeight="1">
      <c r="A95" s="241" t="s">
        <v>1628</v>
      </c>
      <c r="B95" s="46" t="s">
        <v>1877</v>
      </c>
      <c r="C95" s="47" t="s">
        <v>1878</v>
      </c>
      <c r="D95" s="386"/>
      <c r="E95" s="363"/>
      <c r="F95" s="342" t="s">
        <v>1874</v>
      </c>
      <c r="G95" s="162"/>
    </row>
    <row r="96" spans="1:8" s="162" customFormat="1" ht="41.45" customHeight="1">
      <c r="A96" s="240"/>
      <c r="B96" s="48" t="s">
        <v>1879</v>
      </c>
      <c r="C96" s="346" t="s">
        <v>1880</v>
      </c>
      <c r="D96" s="351" t="str">
        <f>IF(COUNTIF(D97:D97,"NO CUMPLE")&gt;0,"NO CUMPLE CONDICIÓN",IF(COUNTIF(D97:D97,"CUMPLE")=0,"NO APLICA","CUMPLE"))</f>
        <v>NO APLICA</v>
      </c>
      <c r="E96" s="352" t="str">
        <f>CONCATENATE(IF(D97="NO CUMPLE",CONCATENATE(E97," / "),""))</f>
        <v/>
      </c>
      <c r="F96" s="344" t="s">
        <v>1881</v>
      </c>
      <c r="G96" s="162">
        <f t="shared" si="0"/>
        <v>3</v>
      </c>
    </row>
    <row r="97" spans="1:7" ht="51.75" customHeight="1" thickBot="1">
      <c r="A97" s="241" t="s">
        <v>1628</v>
      </c>
      <c r="B97" s="50" t="s">
        <v>1882</v>
      </c>
      <c r="C97" s="258" t="s">
        <v>1883</v>
      </c>
      <c r="D97" s="388"/>
      <c r="E97" s="372"/>
      <c r="F97" s="344" t="s">
        <v>1881</v>
      </c>
      <c r="G97" s="162"/>
    </row>
    <row r="99" spans="1:7" ht="15" hidden="1">
      <c r="C99" s="77" t="s">
        <v>1646</v>
      </c>
      <c r="D99" s="14">
        <f>COUNTIF(G3:G97,1)</f>
        <v>0</v>
      </c>
    </row>
    <row r="100" spans="1:7" ht="15" hidden="1">
      <c r="C100" s="77" t="s">
        <v>1647</v>
      </c>
      <c r="D100" s="14">
        <f>COUNTIF(G3:G97,2)</f>
        <v>0</v>
      </c>
    </row>
    <row r="101" spans="1:7" ht="15" hidden="1">
      <c r="C101" s="77" t="s">
        <v>1648</v>
      </c>
      <c r="D101" s="14">
        <f>COUNTIF(G3:G97,3)</f>
        <v>19</v>
      </c>
    </row>
  </sheetData>
  <sheetProtection algorithmName="SHA-512" hashValue="Jzluc5DB+AAXgBjtz/tVKOONgD4DPN8PGKOze9QUHG+3TvcQXcMXukA0VbshvBQTRYDt4ys6mjIyjjh37D+8Sw==" saltValue="mj4MSq6PCqiMpfiwWOZ+zA==" spinCount="100000" sheet="1" formatRows="0" autoFilter="0"/>
  <mergeCells count="1">
    <mergeCell ref="B1:E1"/>
  </mergeCells>
  <phoneticPr fontId="30" type="noConversion"/>
  <conditionalFormatting sqref="D3">
    <cfRule type="cellIs" dxfId="136" priority="37" operator="equal">
      <formula>"NO CUMPLE CONDICIÓN"</formula>
    </cfRule>
    <cfRule type="cellIs" dxfId="135" priority="38" operator="equal">
      <formula>"No Cumple"</formula>
    </cfRule>
  </conditionalFormatting>
  <conditionalFormatting sqref="D5">
    <cfRule type="cellIs" dxfId="134" priority="35" operator="equal">
      <formula>"NO CUMPLE CONDICIÓN"</formula>
    </cfRule>
    <cfRule type="cellIs" dxfId="133" priority="36" operator="equal">
      <formula>"No Cumple"</formula>
    </cfRule>
  </conditionalFormatting>
  <conditionalFormatting sqref="D7">
    <cfRule type="cellIs" dxfId="132" priority="33" operator="equal">
      <formula>"NO CUMPLE CONDICIÓN"</formula>
    </cfRule>
    <cfRule type="cellIs" dxfId="131" priority="34" operator="equal">
      <formula>"No Cumple"</formula>
    </cfRule>
  </conditionalFormatting>
  <conditionalFormatting sqref="D11">
    <cfRule type="cellIs" dxfId="130" priority="23" operator="equal">
      <formula>"NO CUMPLE CONDICIÓN"</formula>
    </cfRule>
    <cfRule type="cellIs" dxfId="129" priority="24" operator="equal">
      <formula>"No Cumple"</formula>
    </cfRule>
  </conditionalFormatting>
  <conditionalFormatting sqref="D14">
    <cfRule type="cellIs" dxfId="128" priority="21" operator="equal">
      <formula>"NO CUMPLE CONDICIÓN"</formula>
    </cfRule>
    <cfRule type="cellIs" dxfId="127" priority="22" operator="equal">
      <formula>"No Cumple"</formula>
    </cfRule>
  </conditionalFormatting>
  <conditionalFormatting sqref="D16">
    <cfRule type="cellIs" dxfId="126" priority="19" operator="equal">
      <formula>"NO CUMPLE CONDICIÓN"</formula>
    </cfRule>
    <cfRule type="cellIs" dxfId="125" priority="20" operator="equal">
      <formula>"No Cumple"</formula>
    </cfRule>
  </conditionalFormatting>
  <conditionalFormatting sqref="D18">
    <cfRule type="cellIs" dxfId="124" priority="17" operator="equal">
      <formula>"NO CUMPLE CONDICIÓN"</formula>
    </cfRule>
    <cfRule type="cellIs" dxfId="123" priority="18" operator="equal">
      <formula>"No Cumple"</formula>
    </cfRule>
  </conditionalFormatting>
  <conditionalFormatting sqref="D22">
    <cfRule type="cellIs" dxfId="122" priority="15" operator="equal">
      <formula>"NO CUMPLE CONDICIÓN"</formula>
    </cfRule>
    <cfRule type="cellIs" dxfId="121" priority="16" operator="equal">
      <formula>"No Cumple"</formula>
    </cfRule>
  </conditionalFormatting>
  <conditionalFormatting sqref="D24">
    <cfRule type="cellIs" dxfId="120" priority="13" operator="equal">
      <formula>"NO CUMPLE CONDICIÓN"</formula>
    </cfRule>
    <cfRule type="cellIs" dxfId="119" priority="14" operator="equal">
      <formula>"No Cumple"</formula>
    </cfRule>
  </conditionalFormatting>
  <conditionalFormatting sqref="D27">
    <cfRule type="cellIs" dxfId="118" priority="11" operator="equal">
      <formula>"NO CUMPLE CONDICIÓN"</formula>
    </cfRule>
    <cfRule type="cellIs" dxfId="117" priority="12" operator="equal">
      <formula>"No Cumple"</formula>
    </cfRule>
  </conditionalFormatting>
  <conditionalFormatting sqref="D31">
    <cfRule type="cellIs" dxfId="116" priority="9" operator="equal">
      <formula>"NO CUMPLE CONDICIÓN"</formula>
    </cfRule>
    <cfRule type="cellIs" dxfId="115" priority="10" operator="equal">
      <formula>"No Cumple"</formula>
    </cfRule>
  </conditionalFormatting>
  <conditionalFormatting sqref="D34:D36">
    <cfRule type="cellIs" dxfId="114" priority="7" operator="equal">
      <formula>"NO CUMPLE CONDICIÓN"</formula>
    </cfRule>
    <cfRule type="cellIs" dxfId="113" priority="8" operator="equal">
      <formula>"No Cumple"</formula>
    </cfRule>
  </conditionalFormatting>
  <conditionalFormatting sqref="D68">
    <cfRule type="cellIs" dxfId="112" priority="5" operator="equal">
      <formula>"NO CUMPLE CONDICIÓN"</formula>
    </cfRule>
    <cfRule type="cellIs" dxfId="111" priority="6" operator="equal">
      <formula>"No Cumple"</formula>
    </cfRule>
  </conditionalFormatting>
  <conditionalFormatting sqref="D74:D75">
    <cfRule type="cellIs" dxfId="110" priority="41" operator="equal">
      <formula>"NO CUMPLE CONDICIÓN"</formula>
    </cfRule>
    <cfRule type="cellIs" dxfId="109" priority="42" operator="equal">
      <formula>"No Cumple"</formula>
    </cfRule>
  </conditionalFormatting>
  <conditionalFormatting sqref="D93">
    <cfRule type="cellIs" dxfId="108" priority="3" operator="equal">
      <formula>"NO CUMPLE CONDICIÓN"</formula>
    </cfRule>
    <cfRule type="cellIs" dxfId="107" priority="4" operator="equal">
      <formula>"No Cumple"</formula>
    </cfRule>
  </conditionalFormatting>
  <conditionalFormatting sqref="D96">
    <cfRule type="cellIs" dxfId="106" priority="1" operator="equal">
      <formula>"NO CUMPLE CONDICIÓN"</formula>
    </cfRule>
    <cfRule type="cellIs" dxfId="105" priority="2" operator="equal">
      <formula>"No Cumple"</formula>
    </cfRule>
  </conditionalFormatting>
  <dataValidations count="2">
    <dataValidation type="list" allowBlank="1" showInputMessage="1" showErrorMessage="1" sqref="D17 D89 D23 D65:D66 D25:D26 D4 D37 D94:D95 D32 D55:D63 D48:D49 D29:D30 D43:D44 D69:D73 D97 D76:D77" xr:uid="{171A9A0F-D3AE-4A06-A97D-376CA8349412}">
      <formula1>"CUMPLE,NO CUMPLE"</formula1>
    </dataValidation>
    <dataValidation type="list" allowBlank="1" showInputMessage="1" showErrorMessage="1" sqref="D67 D28 D33 D78:D88 D19:D21 D8:D10 D64 D15 D45:D47 D50:D54 D90:D92 D6 D12:D13 D38:D42" xr:uid="{FB5E7EFD-FEB2-487B-9193-75E0166280B6}">
      <formula1>"CUMPLE,NO CUMPLE,NO APLICA"</formula1>
    </dataValidation>
  </dataValidations>
  <hyperlinks>
    <hyperlink ref="A74" location="'Tabla 1. Áreas y Baños'!A1" display="Click" xr:uid="{101E6C80-1B55-43FF-8E06-D905DAE7DF46}"/>
    <hyperlink ref="A1" location="PORTADA!A1" display="Portada" xr:uid="{12BDB241-85B3-4E3D-8CA7-60E6A4686CF2}"/>
    <hyperlink ref="A75" location="'Tabla 1. Áreas y Baños'!A1" display="Click" xr:uid="{0E92D8C4-09B3-444D-9EDC-BD12BE1220EC}"/>
  </hyperlinks>
  <printOptions horizontalCentered="1"/>
  <pageMargins left="0.51181102362204722" right="0.51181102362204722" top="1.1811023622047245" bottom="0.74803149606299213" header="0.19685039370078741" footer="0.31496062992125984"/>
  <pageSetup scale="58"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D6CC-CE58-4151-8E97-78DC30064DC3}">
  <sheetPr>
    <tabColor rgb="FFF2CEEF"/>
    <pageSetUpPr fitToPage="1"/>
  </sheetPr>
  <dimension ref="A1:G168"/>
  <sheetViews>
    <sheetView zoomScale="85" zoomScaleNormal="85" workbookViewId="0">
      <selection activeCell="E10" sqref="E10"/>
    </sheetView>
  </sheetViews>
  <sheetFormatPr baseColWidth="10" defaultColWidth="11.42578125" defaultRowHeight="15"/>
  <cols>
    <col min="1" max="1" width="6.85546875" style="82" customWidth="1"/>
    <col min="2" max="2" width="7.140625" style="14" customWidth="1"/>
    <col min="3" max="3" width="77" customWidth="1"/>
    <col min="4" max="4" width="19.85546875" customWidth="1"/>
    <col min="5" max="5" width="83.42578125" customWidth="1"/>
    <col min="6" max="6" width="46.42578125" style="43" customWidth="1"/>
    <col min="7" max="7" width="11.42578125" style="14" hidden="1" customWidth="1"/>
  </cols>
  <sheetData>
    <row r="1" spans="1:7" s="34" customFormat="1" ht="20.25" customHeight="1" thickBot="1">
      <c r="A1" s="166"/>
      <c r="B1" s="519" t="s">
        <v>1884</v>
      </c>
      <c r="C1" s="520"/>
      <c r="D1" s="520"/>
      <c r="E1" s="521"/>
      <c r="F1" s="178"/>
      <c r="G1" s="58"/>
    </row>
    <row r="2" spans="1:7" s="33" customFormat="1" ht="74.25" customHeight="1">
      <c r="A2" s="355" t="s">
        <v>1621</v>
      </c>
      <c r="B2" s="156" t="s">
        <v>1622</v>
      </c>
      <c r="C2" s="157" t="s">
        <v>1623</v>
      </c>
      <c r="D2" s="158" t="s">
        <v>1624</v>
      </c>
      <c r="E2" s="362" t="s">
        <v>1625</v>
      </c>
      <c r="F2" s="356" t="s">
        <v>1626</v>
      </c>
      <c r="G2" s="44"/>
    </row>
    <row r="3" spans="1:7" ht="49.5" customHeight="1">
      <c r="A3" s="167"/>
      <c r="B3" s="248" t="s">
        <v>1885</v>
      </c>
      <c r="C3" s="56" t="s">
        <v>1886</v>
      </c>
      <c r="D3" s="353" t="str">
        <f>IF(COUNTIF(D4:D5,"NO CUMPLE")&gt;0,"NO CUMPLE CONDICIÓN",IF(COUNTIF(D4:D5,"CUMPLE")=0,"NO APLICA","CUMPLE"))</f>
        <v>NO APLICA</v>
      </c>
      <c r="E3" s="354" t="str">
        <f>CONCATENATE(IF(D4="NO CUMPLE",CONCATENATE(E4," / "),""),IF(D5="NO CUMPLE",CONCATENATE(E5,"  "),""))</f>
        <v/>
      </c>
      <c r="F3" s="357" t="s">
        <v>2623</v>
      </c>
      <c r="G3" s="14">
        <f>IF(D3="CUMPLE",1,IF(D3="NO CUMPLE CONDICIÓN",2,3))</f>
        <v>3</v>
      </c>
    </row>
    <row r="4" spans="1:7" s="35" customFormat="1" ht="158.25">
      <c r="A4" s="168" t="s">
        <v>1888</v>
      </c>
      <c r="B4" s="249" t="s">
        <v>1889</v>
      </c>
      <c r="C4" s="215" t="s">
        <v>1890</v>
      </c>
      <c r="D4" s="386"/>
      <c r="E4" s="365"/>
      <c r="F4" s="357" t="s">
        <v>1887</v>
      </c>
      <c r="G4" s="179"/>
    </row>
    <row r="5" spans="1:7" s="35" customFormat="1" ht="54" customHeight="1">
      <c r="A5" s="168" t="s">
        <v>1888</v>
      </c>
      <c r="B5" s="249" t="s">
        <v>1891</v>
      </c>
      <c r="C5" s="216" t="s">
        <v>1892</v>
      </c>
      <c r="D5" s="386"/>
      <c r="E5" s="365"/>
      <c r="F5" s="357" t="s">
        <v>1887</v>
      </c>
      <c r="G5" s="179"/>
    </row>
    <row r="6" spans="1:7" s="35" customFormat="1" ht="71.45" customHeight="1">
      <c r="A6" s="180"/>
      <c r="B6" s="248" t="s">
        <v>1893</v>
      </c>
      <c r="C6" s="56" t="s">
        <v>1894</v>
      </c>
      <c r="D6" s="353" t="str">
        <f>IF(COUNTIF(D7:D10,"NO CUMPLE")&gt;0,"NO CUMPLE CONDICIÓN",IF(COUNTIF(D7:D10,"CUMPLE")=0,"NO APLICA","CUMPLE"))</f>
        <v>NO APLICA</v>
      </c>
      <c r="E6" s="354" t="str">
        <f>CONCATENATE(IF(D7="NO CUMPLE",CONCATENATE(E7," / "),""),IF(D8="NO CUMPLE",CONCATENATE(E8,"  "),""),IF(D9="NO CUMPLE",CONCATENATE(E9,"  "),""),IF(D10="NO CUMPLE",CONCATENATE(E10,"  "),""))</f>
        <v/>
      </c>
      <c r="F6" s="358" t="s">
        <v>1895</v>
      </c>
      <c r="G6" s="14">
        <f>IF(D6="CUMPLE",1,IF(D6="NO CUMPLE CONDICIÓN",2,3))</f>
        <v>3</v>
      </c>
    </row>
    <row r="7" spans="1:7" s="35" customFormat="1" ht="201.75">
      <c r="A7" s="168" t="s">
        <v>1888</v>
      </c>
      <c r="B7" s="249" t="s">
        <v>1896</v>
      </c>
      <c r="C7" s="57" t="s">
        <v>1897</v>
      </c>
      <c r="D7" s="386"/>
      <c r="E7" s="365"/>
      <c r="F7" s="358" t="s">
        <v>1898</v>
      </c>
      <c r="G7" s="179"/>
    </row>
    <row r="8" spans="1:7" s="35" customFormat="1" ht="217.5">
      <c r="A8" s="168" t="s">
        <v>1888</v>
      </c>
      <c r="B8" s="249" t="s">
        <v>1899</v>
      </c>
      <c r="C8" s="57" t="s">
        <v>1900</v>
      </c>
      <c r="D8" s="386"/>
      <c r="E8" s="365"/>
      <c r="F8" s="358" t="s">
        <v>1901</v>
      </c>
      <c r="G8" s="179"/>
    </row>
    <row r="9" spans="1:7" s="35" customFormat="1" ht="93.75" customHeight="1">
      <c r="A9" s="168" t="s">
        <v>1888</v>
      </c>
      <c r="B9" s="249" t="s">
        <v>1902</v>
      </c>
      <c r="C9" s="57" t="s">
        <v>1903</v>
      </c>
      <c r="D9" s="386"/>
      <c r="E9" s="363"/>
      <c r="F9" s="358" t="s">
        <v>1901</v>
      </c>
      <c r="G9" s="179"/>
    </row>
    <row r="10" spans="1:7" s="35" customFormat="1" ht="90.75" customHeight="1">
      <c r="A10" s="168" t="s">
        <v>1888</v>
      </c>
      <c r="B10" s="249" t="s">
        <v>1904</v>
      </c>
      <c r="C10" s="57" t="s">
        <v>1905</v>
      </c>
      <c r="D10" s="386"/>
      <c r="E10" s="363"/>
      <c r="F10" s="358" t="s">
        <v>1901</v>
      </c>
      <c r="G10" s="179"/>
    </row>
    <row r="11" spans="1:7" s="35" customFormat="1" ht="71.45" customHeight="1">
      <c r="A11" s="180"/>
      <c r="B11" s="248" t="s">
        <v>1906</v>
      </c>
      <c r="C11" s="76" t="s">
        <v>1907</v>
      </c>
      <c r="D11" s="353" t="str">
        <f>IF(COUNTIF(D12:D13,"NO CUMPLE")&gt;0,"NO CUMPLE CONDICIÓN",IF(COUNTIF(D12:D13,"CUMPLE")=0,"NO APLICA","CUMPLE"))</f>
        <v>NO APLICA</v>
      </c>
      <c r="E11" s="354" t="str">
        <f>CONCATENATE(IF(D12="NO CUMPLE",CONCATENATE(E12," / "),""),IF(D13="NO CUMPLE",CONCATENATE(E13,"  "),""))</f>
        <v/>
      </c>
      <c r="F11" s="358" t="s">
        <v>1908</v>
      </c>
      <c r="G11" s="14">
        <f>IF(D11="CUMPLE",1,IF(D11="NO CUMPLE CONDICIÓN",2,3))</f>
        <v>3</v>
      </c>
    </row>
    <row r="12" spans="1:7" s="35" customFormat="1" ht="258.75">
      <c r="A12" s="168" t="s">
        <v>1888</v>
      </c>
      <c r="B12" s="249" t="s">
        <v>1909</v>
      </c>
      <c r="C12" s="57" t="s">
        <v>1910</v>
      </c>
      <c r="D12" s="386"/>
      <c r="E12" s="366"/>
      <c r="F12" s="358" t="s">
        <v>1908</v>
      </c>
      <c r="G12" s="250"/>
    </row>
    <row r="13" spans="1:7" s="35" customFormat="1" ht="150.6" customHeight="1">
      <c r="A13" s="180"/>
      <c r="B13" s="248" t="s">
        <v>1911</v>
      </c>
      <c r="C13" s="76" t="s">
        <v>1912</v>
      </c>
      <c r="D13" s="353" t="str">
        <f>IF(COUNTIF(D14:D17,"NO CUMPLE")&gt;0,"NO CUMPLE CONDICIÓN",IF(COUNTIF(D14:D17,"CUMPLE")=0,"NO APLICA","CUMPLE"))</f>
        <v>NO APLICA</v>
      </c>
      <c r="E13" s="354" t="str">
        <f>CONCATENATE(IF(D14="NO CUMPLE",CONCATENATE(E14," / "),""),IF(D15="NO CUMPLE",CONCATENATE(E15,"  "),""),IF(D16="NO CUMPLE",CONCATENATE(E16,"  "),""),IF(D17="NO CUMPLE",CONCATENATE(E17,"  "),""))</f>
        <v/>
      </c>
      <c r="F13" s="357" t="s">
        <v>1913</v>
      </c>
      <c r="G13" s="14">
        <f>IF(D13="CUMPLE",1,IF(D13="NO CUMPLE CONDICIÓN",2,3))</f>
        <v>3</v>
      </c>
    </row>
    <row r="14" spans="1:7" s="35" customFormat="1" ht="174.75" customHeight="1">
      <c r="A14" s="168" t="s">
        <v>1888</v>
      </c>
      <c r="B14" s="249" t="s">
        <v>1914</v>
      </c>
      <c r="C14" s="49" t="s">
        <v>1915</v>
      </c>
      <c r="D14" s="386"/>
      <c r="E14" s="366"/>
      <c r="F14" s="357" t="s">
        <v>1913</v>
      </c>
      <c r="G14" s="250"/>
    </row>
    <row r="15" spans="1:7" s="35" customFormat="1" ht="150.6" customHeight="1">
      <c r="A15" s="168" t="s">
        <v>1888</v>
      </c>
      <c r="B15" s="249" t="s">
        <v>1916</v>
      </c>
      <c r="C15" s="49" t="s">
        <v>1917</v>
      </c>
      <c r="D15" s="386"/>
      <c r="E15" s="366"/>
      <c r="F15" s="357" t="s">
        <v>1913</v>
      </c>
      <c r="G15" s="250"/>
    </row>
    <row r="16" spans="1:7" s="35" customFormat="1" ht="105" customHeight="1">
      <c r="A16" s="168" t="s">
        <v>1888</v>
      </c>
      <c r="B16" s="249" t="s">
        <v>1918</v>
      </c>
      <c r="C16" s="49" t="s">
        <v>1919</v>
      </c>
      <c r="D16" s="386"/>
      <c r="E16" s="366"/>
      <c r="F16" s="357" t="s">
        <v>1913</v>
      </c>
      <c r="G16" s="250"/>
    </row>
    <row r="17" spans="1:7" s="35" customFormat="1" ht="111.6" customHeight="1">
      <c r="A17" s="168" t="s">
        <v>1888</v>
      </c>
      <c r="B17" s="249" t="s">
        <v>1920</v>
      </c>
      <c r="C17" s="57" t="s">
        <v>1921</v>
      </c>
      <c r="D17" s="386"/>
      <c r="E17" s="463"/>
      <c r="F17" s="357" t="s">
        <v>1913</v>
      </c>
      <c r="G17" s="250"/>
    </row>
    <row r="18" spans="1:7" s="35" customFormat="1" ht="60.6" customHeight="1">
      <c r="A18" s="180"/>
      <c r="B18" s="248" t="s">
        <v>1922</v>
      </c>
      <c r="C18" s="76" t="s">
        <v>1923</v>
      </c>
      <c r="D18" s="353" t="str">
        <f>IF(COUNTIF(D20:D25,"NO CUMPLE")&gt;0,"NO CUMPLE CONDICIÓN",IF(COUNTIF(D20:D25,"CUMPLE")=0,"NO APLICA","CUMPLE"))</f>
        <v>NO APLICA</v>
      </c>
      <c r="E18" s="354" t="str">
        <f>CONCATENATE(IF(D20="NO CUMPLE",CONCATENATE(E20," / "),""),IF(D21="NO CUMPLE",CONCATENATE(E21,"  "),""),IF(D22="NO CUMPLE",CONCATENATE(E22,"  "),""),IF(D23="NO CUMPLE",CONCATENATE(E23,"  "),""),IF(D24="NO CUMPLE",CONCATENATE(E24,"  "),""),IF(D25="NO CUMPLE",CONCATENATE(E25,"  "),""))</f>
        <v/>
      </c>
      <c r="F18" s="359" t="s">
        <v>1924</v>
      </c>
      <c r="G18" s="14">
        <f t="shared" ref="G18:G19" si="0">IF(D18="CUMPLE",1,IF(D18="NO CUMPLE CONDICIÓN",2,3))</f>
        <v>3</v>
      </c>
    </row>
    <row r="19" spans="1:7" s="35" customFormat="1" ht="60.6" customHeight="1">
      <c r="A19" s="180"/>
      <c r="B19" s="248" t="s">
        <v>1922</v>
      </c>
      <c r="C19" s="76" t="s">
        <v>1923</v>
      </c>
      <c r="D19" s="353" t="str">
        <f>IF(COUNTIF(D26:D31,"NO CUMPLE")&gt;0,"NO CUMPLE CONDICIÓN",IF(COUNTIF(D26:D31,"CUMPLE")=0,"NO APLICA","CUMPLE"))</f>
        <v>NO APLICA</v>
      </c>
      <c r="E19" s="354" t="str">
        <f>CONCATENATE(IF(D26="NO CUMPLE",CONCATENATE(E26," / "),""),IF(D27="NO CUMPLE",CONCATENATE(E27,"  "),""),IF(D28="NO CUMPLE",CONCATENATE(E28,"  "),""),IF(D29="NO CUMPLE",CONCATENATE(E29,"  "),""),IF(D30="NO CUMPLE",CONCATENATE(E30,"  "),""),IF(D31="NO CUMPLE",CONCATENATE(E31,"  "),""))</f>
        <v/>
      </c>
      <c r="F19" s="359" t="s">
        <v>1924</v>
      </c>
      <c r="G19" s="14">
        <f t="shared" si="0"/>
        <v>3</v>
      </c>
    </row>
    <row r="20" spans="1:7" s="35" customFormat="1" ht="99.75">
      <c r="A20" s="168" t="s">
        <v>1888</v>
      </c>
      <c r="B20" s="249" t="s">
        <v>1925</v>
      </c>
      <c r="C20" s="57" t="s">
        <v>1926</v>
      </c>
      <c r="D20" s="386"/>
      <c r="E20" s="363"/>
      <c r="F20" s="360" t="s">
        <v>1924</v>
      </c>
      <c r="G20" s="179"/>
    </row>
    <row r="21" spans="1:7" s="35" customFormat="1" ht="99.75">
      <c r="A21" s="168" t="s">
        <v>1888</v>
      </c>
      <c r="B21" s="249" t="s">
        <v>1927</v>
      </c>
      <c r="C21" s="57" t="s">
        <v>1928</v>
      </c>
      <c r="D21" s="386"/>
      <c r="E21" s="365"/>
      <c r="F21" s="360" t="s">
        <v>1924</v>
      </c>
      <c r="G21" s="179"/>
    </row>
    <row r="22" spans="1:7" s="35" customFormat="1" ht="260.25">
      <c r="A22" s="168" t="s">
        <v>1888</v>
      </c>
      <c r="B22" s="249" t="s">
        <v>1929</v>
      </c>
      <c r="C22" s="57" t="s">
        <v>1930</v>
      </c>
      <c r="D22" s="386"/>
      <c r="E22" s="365"/>
      <c r="F22" s="360" t="s">
        <v>1924</v>
      </c>
      <c r="G22" s="179"/>
    </row>
    <row r="23" spans="1:7" s="35" customFormat="1" ht="144">
      <c r="A23" s="168" t="s">
        <v>1888</v>
      </c>
      <c r="B23" s="249" t="s">
        <v>1931</v>
      </c>
      <c r="C23" s="57" t="s">
        <v>1932</v>
      </c>
      <c r="D23" s="386"/>
      <c r="E23" s="365"/>
      <c r="F23" s="360" t="s">
        <v>1924</v>
      </c>
      <c r="G23" s="179"/>
    </row>
    <row r="24" spans="1:7" s="35" customFormat="1" ht="57.75">
      <c r="A24" s="168" t="s">
        <v>1888</v>
      </c>
      <c r="B24" s="249" t="s">
        <v>1933</v>
      </c>
      <c r="C24" s="57" t="s">
        <v>1934</v>
      </c>
      <c r="D24" s="386"/>
      <c r="E24" s="363"/>
      <c r="F24" s="360" t="s">
        <v>1924</v>
      </c>
      <c r="G24" s="179"/>
    </row>
    <row r="25" spans="1:7" s="35" customFormat="1" ht="95.45" customHeight="1">
      <c r="A25" s="168" t="s">
        <v>1888</v>
      </c>
      <c r="B25" s="249" t="s">
        <v>1935</v>
      </c>
      <c r="C25" s="57" t="s">
        <v>1936</v>
      </c>
      <c r="D25" s="386"/>
      <c r="E25" s="363"/>
      <c r="F25" s="360" t="s">
        <v>1924</v>
      </c>
      <c r="G25" s="179"/>
    </row>
    <row r="26" spans="1:7" ht="221.25" customHeight="1">
      <c r="A26" s="168" t="s">
        <v>1888</v>
      </c>
      <c r="B26" s="249" t="s">
        <v>1937</v>
      </c>
      <c r="C26" s="57" t="s">
        <v>1938</v>
      </c>
      <c r="D26" s="386"/>
      <c r="E26" s="363"/>
      <c r="F26" s="360" t="s">
        <v>1924</v>
      </c>
    </row>
    <row r="27" spans="1:7" ht="386.25">
      <c r="A27" s="168" t="s">
        <v>1888</v>
      </c>
      <c r="B27" s="249" t="s">
        <v>1939</v>
      </c>
      <c r="C27" s="57" t="s">
        <v>1940</v>
      </c>
      <c r="D27" s="386"/>
      <c r="E27" s="363"/>
      <c r="F27" s="360" t="s">
        <v>1924</v>
      </c>
    </row>
    <row r="28" spans="1:7" ht="60.95" customHeight="1">
      <c r="A28" s="168" t="s">
        <v>1888</v>
      </c>
      <c r="B28" s="249" t="s">
        <v>1941</v>
      </c>
      <c r="C28" s="57" t="s">
        <v>1942</v>
      </c>
      <c r="D28" s="386"/>
      <c r="E28" s="363"/>
      <c r="F28" s="360" t="s">
        <v>1924</v>
      </c>
    </row>
    <row r="29" spans="1:7" ht="117">
      <c r="A29" s="168" t="s">
        <v>1888</v>
      </c>
      <c r="B29" s="249" t="s">
        <v>1943</v>
      </c>
      <c r="C29" s="57" t="s">
        <v>1944</v>
      </c>
      <c r="D29" s="386"/>
      <c r="E29" s="363"/>
      <c r="F29" s="360" t="s">
        <v>1924</v>
      </c>
    </row>
    <row r="30" spans="1:7" ht="66.95" customHeight="1">
      <c r="A30" s="168" t="s">
        <v>1888</v>
      </c>
      <c r="B30" s="249" t="s">
        <v>1945</v>
      </c>
      <c r="C30" s="57" t="s">
        <v>1946</v>
      </c>
      <c r="D30" s="386"/>
      <c r="E30" s="363"/>
      <c r="F30" s="360" t="s">
        <v>1924</v>
      </c>
    </row>
    <row r="31" spans="1:7" ht="85.5">
      <c r="A31" s="168" t="s">
        <v>1888</v>
      </c>
      <c r="B31" s="249" t="s">
        <v>1947</v>
      </c>
      <c r="C31" s="57" t="s">
        <v>1948</v>
      </c>
      <c r="D31" s="386"/>
      <c r="E31" s="363"/>
      <c r="F31" s="360" t="s">
        <v>1924</v>
      </c>
    </row>
    <row r="32" spans="1:7" ht="52.5" customHeight="1">
      <c r="A32" s="180"/>
      <c r="B32" s="248" t="s">
        <v>1949</v>
      </c>
      <c r="C32" s="76" t="s">
        <v>1950</v>
      </c>
      <c r="D32" s="353" t="str">
        <f>IF(COUNTIF(D33:D35,"NO CUMPLE")&gt;0,"NO CUMPLE CONDICIÓN",IF(COUNTIF(D33:D35,"CUMPLE")=0,"NO APLICA","CUMPLE"))</f>
        <v>NO APLICA</v>
      </c>
      <c r="E32" s="354" t="str">
        <f>CONCATENATE(IF(D33="NO CUMPLE",CONCATENATE(E33," / "),""),IF(D34="NO CUMPLE",CONCATENATE(E34,"  "),""),IF(D35="NO CUMPLE",CONCATENATE(E35,"  "),""))</f>
        <v/>
      </c>
      <c r="F32" s="359" t="s">
        <v>1951</v>
      </c>
      <c r="G32" s="14">
        <f>IF(D32="CUMPLE",1,IF(D32="NO CUMPLE CONDICIÓN",2,3))</f>
        <v>3</v>
      </c>
    </row>
    <row r="33" spans="1:7" ht="229.5">
      <c r="A33" s="168" t="s">
        <v>1888</v>
      </c>
      <c r="B33" s="249" t="s">
        <v>1952</v>
      </c>
      <c r="C33" s="49" t="s">
        <v>1953</v>
      </c>
      <c r="D33" s="386"/>
      <c r="E33" s="363"/>
      <c r="F33" s="360" t="s">
        <v>1951</v>
      </c>
    </row>
    <row r="34" spans="1:7" ht="114.75">
      <c r="A34" s="168" t="s">
        <v>1888</v>
      </c>
      <c r="B34" s="249" t="s">
        <v>1954</v>
      </c>
      <c r="C34" s="57" t="s">
        <v>1955</v>
      </c>
      <c r="D34" s="386"/>
      <c r="E34" s="363"/>
      <c r="F34" s="360" t="s">
        <v>1951</v>
      </c>
    </row>
    <row r="35" spans="1:7" ht="101.25">
      <c r="A35" s="168" t="s">
        <v>1888</v>
      </c>
      <c r="B35" s="249" t="s">
        <v>1956</v>
      </c>
      <c r="C35" s="49" t="s">
        <v>1957</v>
      </c>
      <c r="D35" s="386"/>
      <c r="E35" s="363"/>
      <c r="F35" s="360" t="s">
        <v>1951</v>
      </c>
    </row>
    <row r="36" spans="1:7" ht="42.75">
      <c r="A36" s="181"/>
      <c r="B36" s="248" t="s">
        <v>1958</v>
      </c>
      <c r="C36" s="56" t="s">
        <v>1959</v>
      </c>
      <c r="D36" s="353" t="str">
        <f>IF(COUNTIF(D38:D44,"NO CUMPLE")&gt;0,"NO CUMPLE CONDICIÓN",IF(COUNTIF(D38:D44,"CUMPLE")=0,"NO APLICA","CUMPLE"))</f>
        <v>NO APLICA</v>
      </c>
      <c r="E36" s="354" t="str">
        <f>CONCATENATE(IF(D38="NO CUMPLE",CONCATENATE(E38," / "),""),IF(D39="NO CUMPLE",CONCATENATE(E39,"  "),""),IF(D40="NO CUMPLE",CONCATENATE(E40,"  "),""),IF(D41="NO CUMPLE",CONCATENATE(E41,"  "),""),IF(D42="NO CUMPLE",CONCATENATE(E42,"  "),""),IF(D43="NO CUMPLE",CONCATENATE(E43,"  "),""),IF(D44="NO CUMPLE",CONCATENATE(E44,"  "),""))</f>
        <v/>
      </c>
      <c r="F36" s="359" t="s">
        <v>1960</v>
      </c>
      <c r="G36" s="14">
        <f>IF(D36="CUMPLE",1,IF(D36="NO CUMPLE CONDICIÓN",2,3))</f>
        <v>3</v>
      </c>
    </row>
    <row r="37" spans="1:7" ht="21.95" customHeight="1">
      <c r="A37" s="181"/>
      <c r="B37" s="251"/>
      <c r="C37" s="252" t="s">
        <v>1961</v>
      </c>
      <c r="D37" s="252"/>
      <c r="E37" s="364"/>
      <c r="F37" s="357"/>
    </row>
    <row r="38" spans="1:7" ht="57.75">
      <c r="A38" s="168" t="s">
        <v>1888</v>
      </c>
      <c r="B38" s="253" t="s">
        <v>1962</v>
      </c>
      <c r="C38" s="57" t="s">
        <v>1963</v>
      </c>
      <c r="D38" s="386"/>
      <c r="E38" s="363"/>
      <c r="F38" s="359" t="s">
        <v>1964</v>
      </c>
    </row>
    <row r="39" spans="1:7" ht="86.25">
      <c r="A39" s="168" t="s">
        <v>1888</v>
      </c>
      <c r="B39" s="253" t="s">
        <v>1965</v>
      </c>
      <c r="C39" s="57" t="s">
        <v>1966</v>
      </c>
      <c r="D39" s="386"/>
      <c r="E39" s="363"/>
      <c r="F39" s="360" t="s">
        <v>1964</v>
      </c>
    </row>
    <row r="40" spans="1:7" ht="56.1" customHeight="1">
      <c r="A40" s="168" t="s">
        <v>1888</v>
      </c>
      <c r="B40" s="253" t="s">
        <v>1967</v>
      </c>
      <c r="C40" s="57" t="s">
        <v>1968</v>
      </c>
      <c r="D40" s="386"/>
      <c r="E40" s="363"/>
      <c r="F40" s="360" t="s">
        <v>1964</v>
      </c>
    </row>
    <row r="41" spans="1:7" ht="56.1" customHeight="1">
      <c r="A41" s="168" t="s">
        <v>1888</v>
      </c>
      <c r="B41" s="253" t="s">
        <v>1969</v>
      </c>
      <c r="C41" s="57" t="s">
        <v>1970</v>
      </c>
      <c r="D41" s="386"/>
      <c r="E41" s="363"/>
      <c r="F41" s="360" t="s">
        <v>1964</v>
      </c>
    </row>
    <row r="42" spans="1:7" ht="56.1" customHeight="1">
      <c r="A42" s="168" t="s">
        <v>1888</v>
      </c>
      <c r="B42" s="253" t="s">
        <v>1971</v>
      </c>
      <c r="C42" s="57" t="s">
        <v>1972</v>
      </c>
      <c r="D42" s="386"/>
      <c r="E42" s="363"/>
      <c r="F42" s="360" t="s">
        <v>1964</v>
      </c>
    </row>
    <row r="43" spans="1:7" ht="56.1" customHeight="1">
      <c r="A43" s="168" t="s">
        <v>1888</v>
      </c>
      <c r="B43" s="253" t="s">
        <v>1973</v>
      </c>
      <c r="C43" s="57" t="s">
        <v>1974</v>
      </c>
      <c r="D43" s="386"/>
      <c r="E43" s="363"/>
      <c r="F43" s="360" t="s">
        <v>1975</v>
      </c>
    </row>
    <row r="44" spans="1:7" ht="71.25">
      <c r="A44" s="168" t="s">
        <v>1888</v>
      </c>
      <c r="B44" s="253" t="s">
        <v>1976</v>
      </c>
      <c r="C44" s="57" t="s">
        <v>1977</v>
      </c>
      <c r="D44" s="386"/>
      <c r="E44" s="363"/>
      <c r="F44" s="360" t="s">
        <v>1978</v>
      </c>
    </row>
    <row r="45" spans="1:7" ht="124.5" customHeight="1">
      <c r="A45" s="167"/>
      <c r="B45" s="248" t="s">
        <v>1979</v>
      </c>
      <c r="C45" s="76" t="s">
        <v>1980</v>
      </c>
      <c r="D45" s="353" t="str">
        <f>IF(COUNTIF(D46:D55,"NO CUMPLE")&gt;0,"NO CUMPLE CONDICIÓN",IF(COUNTIF(D46:D55,"CUMPLE")=0,"NO APLICA","CUMPLE"))</f>
        <v>NO APLICA</v>
      </c>
      <c r="E45" s="354" t="str">
        <f>CONCATENATE(IF(D46="NO CUMPLE",CONCATENATE(E46," / "),""),IF(D47="NO CUMPLE",CONCATENATE(E47," / "),""),IF(D48="NO CUMPLE",CONCATENATE(E48,"  "),""),IF(D49="NO CUMPLE",CONCATENATE(E49,"  "),""),IF(D50="NO CUMPLE",CONCATENATE(E50,"  "),""),IF(D51="NO CUMPLE",CONCATENATE(E51,"  "),""),IF(D52="NO CUMPLE",CONCATENATE(E52,"  "),""),IF(D53="NO CUMPLE",CONCATENATE(E53,"  "),""),IF(D54="NO CUMPLE",CONCATENATE(E54," / "),""),IF(D55="NO CUMPLE",CONCATENATE(E55," / "),""))</f>
        <v/>
      </c>
      <c r="F45" s="357" t="s">
        <v>1981</v>
      </c>
      <c r="G45" s="14">
        <f>IF(D45="CUMPLE",1,IF(D45="NO CUMPLE CONDICIÓN",2,3))</f>
        <v>3</v>
      </c>
    </row>
    <row r="46" spans="1:7" ht="230.25">
      <c r="A46" s="168" t="s">
        <v>1888</v>
      </c>
      <c r="B46" s="253" t="s">
        <v>1982</v>
      </c>
      <c r="C46" s="57" t="s">
        <v>1983</v>
      </c>
      <c r="D46" s="386"/>
      <c r="E46" s="365"/>
      <c r="F46" s="357" t="s">
        <v>1984</v>
      </c>
    </row>
    <row r="47" spans="1:7" ht="60.95" customHeight="1">
      <c r="A47" s="168" t="s">
        <v>1888</v>
      </c>
      <c r="B47" s="253" t="s">
        <v>1985</v>
      </c>
      <c r="C47" s="49" t="s">
        <v>1986</v>
      </c>
      <c r="D47" s="386"/>
      <c r="E47" s="363"/>
      <c r="F47" s="357" t="s">
        <v>1987</v>
      </c>
    </row>
    <row r="48" spans="1:7" ht="56.25" customHeight="1">
      <c r="A48" s="168" t="s">
        <v>1888</v>
      </c>
      <c r="B48" s="253" t="s">
        <v>1988</v>
      </c>
      <c r="C48" s="57" t="s">
        <v>1989</v>
      </c>
      <c r="D48" s="386"/>
      <c r="E48" s="363"/>
      <c r="F48" s="357" t="s">
        <v>1990</v>
      </c>
    </row>
    <row r="49" spans="1:7" ht="60" customHeight="1">
      <c r="A49" s="168" t="s">
        <v>1888</v>
      </c>
      <c r="B49" s="253" t="s">
        <v>1991</v>
      </c>
      <c r="C49" s="57" t="s">
        <v>1992</v>
      </c>
      <c r="D49" s="386"/>
      <c r="E49" s="363"/>
      <c r="F49" s="357" t="s">
        <v>1993</v>
      </c>
    </row>
    <row r="50" spans="1:7" ht="53.25" customHeight="1">
      <c r="A50" s="168" t="s">
        <v>1888</v>
      </c>
      <c r="B50" s="253" t="s">
        <v>1994</v>
      </c>
      <c r="C50" s="57" t="s">
        <v>1995</v>
      </c>
      <c r="D50" s="386"/>
      <c r="E50" s="363"/>
      <c r="F50" s="357" t="s">
        <v>1996</v>
      </c>
    </row>
    <row r="51" spans="1:7" ht="55.5" customHeight="1">
      <c r="A51" s="168"/>
      <c r="B51" s="253" t="s">
        <v>1997</v>
      </c>
      <c r="C51" s="57" t="s">
        <v>1998</v>
      </c>
      <c r="D51" s="386"/>
      <c r="E51" s="363"/>
      <c r="F51" s="357" t="s">
        <v>1999</v>
      </c>
    </row>
    <row r="52" spans="1:7" ht="128.25">
      <c r="A52" s="168" t="s">
        <v>1888</v>
      </c>
      <c r="B52" s="253" t="s">
        <v>2000</v>
      </c>
      <c r="C52" s="57" t="s">
        <v>2001</v>
      </c>
      <c r="D52" s="386"/>
      <c r="E52" s="363"/>
      <c r="F52" s="357" t="s">
        <v>2002</v>
      </c>
    </row>
    <row r="53" spans="1:7" ht="100.5">
      <c r="A53" s="168" t="s">
        <v>1888</v>
      </c>
      <c r="B53" s="253" t="s">
        <v>2003</v>
      </c>
      <c r="C53" s="57" t="s">
        <v>2004</v>
      </c>
      <c r="D53" s="386"/>
      <c r="E53" s="363"/>
      <c r="F53" s="357" t="s">
        <v>1999</v>
      </c>
    </row>
    <row r="54" spans="1:7" ht="87">
      <c r="A54" s="168" t="s">
        <v>1888</v>
      </c>
      <c r="B54" s="253" t="s">
        <v>2005</v>
      </c>
      <c r="C54" s="57" t="s">
        <v>2006</v>
      </c>
      <c r="D54" s="386"/>
      <c r="E54" s="442"/>
      <c r="F54" s="357" t="s">
        <v>1999</v>
      </c>
    </row>
    <row r="55" spans="1:7" ht="172.5">
      <c r="A55" s="168" t="s">
        <v>1888</v>
      </c>
      <c r="B55" s="253" t="s">
        <v>2007</v>
      </c>
      <c r="C55" s="57" t="s">
        <v>2008</v>
      </c>
      <c r="D55" s="386"/>
      <c r="E55" s="363"/>
      <c r="F55" s="357" t="s">
        <v>2009</v>
      </c>
    </row>
    <row r="56" spans="1:7" s="35" customFormat="1" ht="59.45" customHeight="1">
      <c r="A56" s="180"/>
      <c r="B56" s="248" t="s">
        <v>2010</v>
      </c>
      <c r="C56" s="56" t="s">
        <v>2011</v>
      </c>
      <c r="D56" s="353" t="str">
        <f>IF(COUNTIF(D57:D60,"NO CUMPLE")&gt;0,"NO CUMPLE CONDICIÓN",IF(COUNTIF(D57:D60,"CUMPLE")=0,"NO APLICA","CUMPLE"))</f>
        <v>NO APLICA</v>
      </c>
      <c r="E56" s="354" t="str">
        <f>CONCATENATE(IF(D57="NO CUMPLE",CONCATENATE(E57," / "),""),IF(D58="NO CUMPLE",CONCATENATE(E58,"  "),""),IF(D59="NO CUMPLE",CONCATENATE(E59,"  "),""),IF(D60="NO CUMPLE",CONCATENATE(E60,"  "),""))</f>
        <v/>
      </c>
      <c r="F56" s="357" t="s">
        <v>2012</v>
      </c>
      <c r="G56" s="14">
        <f>IF(D56="CUMPLE",1,IF(D56="NO CUMPLE CONDICIÓN",2,3))</f>
        <v>3</v>
      </c>
    </row>
    <row r="57" spans="1:7" s="35" customFormat="1" ht="101.25">
      <c r="A57" s="168" t="s">
        <v>1888</v>
      </c>
      <c r="B57" s="249" t="s">
        <v>2013</v>
      </c>
      <c r="C57" s="57" t="s">
        <v>2014</v>
      </c>
      <c r="D57" s="386"/>
      <c r="E57" s="363"/>
      <c r="F57" s="357" t="s">
        <v>2015</v>
      </c>
      <c r="G57" s="14"/>
    </row>
    <row r="58" spans="1:7" s="35" customFormat="1" ht="71.25">
      <c r="A58" s="168" t="s">
        <v>1888</v>
      </c>
      <c r="B58" s="249" t="s">
        <v>2016</v>
      </c>
      <c r="C58" s="57" t="s">
        <v>2017</v>
      </c>
      <c r="D58" s="386"/>
      <c r="E58" s="363"/>
      <c r="F58" s="357" t="s">
        <v>2018</v>
      </c>
      <c r="G58" s="14"/>
    </row>
    <row r="59" spans="1:7" s="35" customFormat="1" ht="57">
      <c r="A59" s="168" t="s">
        <v>1888</v>
      </c>
      <c r="B59" s="249" t="s">
        <v>2019</v>
      </c>
      <c r="C59" s="57" t="s">
        <v>2020</v>
      </c>
      <c r="D59" s="386"/>
      <c r="E59" s="365"/>
      <c r="F59" s="357" t="s">
        <v>2018</v>
      </c>
      <c r="G59" s="14"/>
    </row>
    <row r="60" spans="1:7" s="35" customFormat="1" ht="39.6" customHeight="1">
      <c r="A60" s="168" t="s">
        <v>1888</v>
      </c>
      <c r="B60" s="249" t="s">
        <v>2021</v>
      </c>
      <c r="C60" s="57" t="s">
        <v>2022</v>
      </c>
      <c r="D60" s="386"/>
      <c r="E60" s="389"/>
      <c r="F60" s="357" t="s">
        <v>2023</v>
      </c>
      <c r="G60" s="14"/>
    </row>
    <row r="61" spans="1:7" ht="89.1" customHeight="1">
      <c r="A61" s="167"/>
      <c r="B61" s="248" t="s">
        <v>2024</v>
      </c>
      <c r="C61" s="56" t="s">
        <v>2025</v>
      </c>
      <c r="D61" s="353" t="str">
        <f>IF(COUNTIF(D62:D62,"NO CUMPLE")&gt;0,"NO CUMPLE CONDICIÓN",IF(COUNTIF(D62:D62,"CUMPLE")=0,"NO APLICA","CUMPLE"))</f>
        <v>NO APLICA</v>
      </c>
      <c r="E61" s="354" t="str">
        <f>CONCATENATE(IF(D62="NO CUMPLE",CONCATENATE(E62," / "),""))</f>
        <v/>
      </c>
      <c r="F61" s="358" t="s">
        <v>2026</v>
      </c>
      <c r="G61" s="14">
        <f>IF(D61="CUMPLE",1,IF(D61="NO CUMPLE CONDICIÓN",2,3))</f>
        <v>3</v>
      </c>
    </row>
    <row r="62" spans="1:7" ht="98.1" customHeight="1">
      <c r="A62" s="168" t="s">
        <v>1888</v>
      </c>
      <c r="B62" s="253" t="s">
        <v>2027</v>
      </c>
      <c r="C62" s="215" t="s">
        <v>2028</v>
      </c>
      <c r="D62" s="386"/>
      <c r="E62" s="363"/>
      <c r="F62" s="358" t="s">
        <v>2026</v>
      </c>
    </row>
    <row r="63" spans="1:7" ht="92.1" customHeight="1">
      <c r="A63" s="167"/>
      <c r="B63" s="248" t="s">
        <v>2029</v>
      </c>
      <c r="C63" s="56" t="s">
        <v>2030</v>
      </c>
      <c r="D63" s="353" t="str">
        <f>IF(COUNTIF(D64:D68,"NO CUMPLE")&gt;0,"NO CUMPLE CONDICIÓN",IF(COUNTIF(D64:D68,"CUMPLE")=0,"NO APLICA","CUMPLE"))</f>
        <v>NO APLICA</v>
      </c>
      <c r="E63" s="354" t="str">
        <f>CONCATENATE(IF(D64="NO CUMPLE",CONCATENATE(E64," / "),""),IF(D65="NO CUMPLE",CONCATENATE(E65,"  "),""),IF(D66="NO CUMPLE",CONCATENATE(E66,"  "),""),IF(D67="NO CUMPLE",CONCATENATE(E67,"  "),""),IF(D68="NO CUMPLE",CONCATENATE(E68,"  "),""))</f>
        <v/>
      </c>
      <c r="F63" s="357" t="s">
        <v>2031</v>
      </c>
      <c r="G63" s="14">
        <f>IF(D63="CUMPLE",1,IF(D63="NO CUMPLE CONDICIÓN",2,3))</f>
        <v>3</v>
      </c>
    </row>
    <row r="64" spans="1:7" ht="102.95" customHeight="1">
      <c r="A64" s="168" t="s">
        <v>1888</v>
      </c>
      <c r="B64" s="253" t="s">
        <v>2032</v>
      </c>
      <c r="C64" s="57" t="s">
        <v>2033</v>
      </c>
      <c r="D64" s="386"/>
      <c r="E64" s="363"/>
      <c r="F64" s="357" t="s">
        <v>2034</v>
      </c>
    </row>
    <row r="65" spans="1:7" ht="93.95" customHeight="1">
      <c r="A65" s="168" t="s">
        <v>1888</v>
      </c>
      <c r="B65" s="253" t="s">
        <v>2035</v>
      </c>
      <c r="C65" s="57" t="s">
        <v>2036</v>
      </c>
      <c r="D65" s="386"/>
      <c r="E65" s="363"/>
      <c r="F65" s="357" t="s">
        <v>2034</v>
      </c>
    </row>
    <row r="66" spans="1:7" ht="83.1" customHeight="1">
      <c r="A66" s="168" t="s">
        <v>1888</v>
      </c>
      <c r="B66" s="253" t="s">
        <v>2037</v>
      </c>
      <c r="C66" s="57" t="s">
        <v>2038</v>
      </c>
      <c r="D66" s="386"/>
      <c r="E66" s="363"/>
      <c r="F66" s="357" t="s">
        <v>2034</v>
      </c>
    </row>
    <row r="67" spans="1:7" ht="67.5" customHeight="1">
      <c r="A67" s="168" t="s">
        <v>1888</v>
      </c>
      <c r="B67" s="253" t="s">
        <v>2039</v>
      </c>
      <c r="C67" s="57" t="s">
        <v>2040</v>
      </c>
      <c r="D67" s="386"/>
      <c r="E67" s="363"/>
      <c r="F67" s="357" t="s">
        <v>2041</v>
      </c>
    </row>
    <row r="68" spans="1:7" ht="102" customHeight="1">
      <c r="A68" s="168" t="s">
        <v>1888</v>
      </c>
      <c r="B68" s="253" t="s">
        <v>2042</v>
      </c>
      <c r="C68" s="57" t="s">
        <v>2043</v>
      </c>
      <c r="D68" s="386"/>
      <c r="E68" s="363"/>
      <c r="F68" s="357" t="s">
        <v>2034</v>
      </c>
    </row>
    <row r="69" spans="1:7" s="35" customFormat="1" ht="75.95" customHeight="1">
      <c r="A69" s="180"/>
      <c r="B69" s="248" t="s">
        <v>2044</v>
      </c>
      <c r="C69" s="56" t="s">
        <v>2045</v>
      </c>
      <c r="D69" s="353" t="str">
        <f>IF(COUNTIF(D70:D70,"NO CUMPLE")&gt;0,"NO CUMPLE CONDICIÓN",IF(COUNTIF(D70:D70,"CUMPLE")=0,"NO APLICA","CUMPLE"))</f>
        <v>NO APLICA</v>
      </c>
      <c r="E69" s="354" t="str">
        <f>CONCATENATE(IF(D70="NO CUMPLE",CONCATENATE(E70," / "),""))</f>
        <v/>
      </c>
      <c r="F69" s="357" t="s">
        <v>2046</v>
      </c>
      <c r="G69" s="14">
        <f>IF(D69="CUMPLE",1,IF(D69="NO CUMPLE CONDICIÓN",2,3))</f>
        <v>3</v>
      </c>
    </row>
    <row r="70" spans="1:7" s="35" customFormat="1" ht="71.25">
      <c r="A70" s="168" t="s">
        <v>1888</v>
      </c>
      <c r="B70" s="249" t="s">
        <v>2047</v>
      </c>
      <c r="C70" s="57" t="s">
        <v>2048</v>
      </c>
      <c r="D70" s="386"/>
      <c r="E70" s="365"/>
      <c r="F70" s="361" t="s">
        <v>2049</v>
      </c>
      <c r="G70" s="14"/>
    </row>
    <row r="71" spans="1:7" s="35" customFormat="1" ht="94.5" customHeight="1">
      <c r="A71" s="181"/>
      <c r="B71" s="248" t="s">
        <v>2050</v>
      </c>
      <c r="C71" s="56" t="s">
        <v>2051</v>
      </c>
      <c r="D71" s="353" t="str">
        <f>IF(COUNTIF(D73:D79,"NO CUMPLE")&gt;0,"NO CUMPLE CONDICIÓN",IF(COUNTIF(D73:D79,"CUMPLE")=0,"NO APLICA","CUMPLE"))</f>
        <v>NO APLICA</v>
      </c>
      <c r="E71" s="354" t="str">
        <f>CONCATENATE(IF(D73="NO CUMPLE",CONCATENATE(E73," / "),""),IF(D74="NO CUMPLE",CONCATENATE(E74,"  "),""),IF(D75="NO CUMPLE",CONCATENATE(E75,"  "),""),IF(D76="NO CUMPLE",CONCATENATE(E76,"  "),""),IF(D77="NO CUMPLE",CONCATENATE(E77,"  "),""),IF(D78="NO CUMPLE",CONCATENATE(E78,"  "),""),IF(D79="NO CUMPLE",CONCATENATE(E79,"  "),""))</f>
        <v/>
      </c>
      <c r="F71" s="357" t="s">
        <v>2052</v>
      </c>
      <c r="G71" s="14">
        <f>IF(D71="CUMPLE",1,IF(D71="NO CUMPLE CONDICIÓN",2,3))</f>
        <v>3</v>
      </c>
    </row>
    <row r="72" spans="1:7" s="35" customFormat="1" ht="21" customHeight="1">
      <c r="A72" s="180"/>
      <c r="B72" s="251"/>
      <c r="C72" s="252" t="s">
        <v>2053</v>
      </c>
      <c r="D72" s="252"/>
      <c r="E72" s="364"/>
      <c r="F72" s="357"/>
      <c r="G72" s="14"/>
    </row>
    <row r="73" spans="1:7" ht="171.75">
      <c r="A73" s="168" t="s">
        <v>1888</v>
      </c>
      <c r="B73" s="253" t="s">
        <v>2054</v>
      </c>
      <c r="C73" s="215" t="s">
        <v>2055</v>
      </c>
      <c r="D73" s="386"/>
      <c r="E73" s="363"/>
      <c r="F73" s="357" t="s">
        <v>2056</v>
      </c>
    </row>
    <row r="74" spans="1:7" ht="186">
      <c r="A74" s="168" t="s">
        <v>1888</v>
      </c>
      <c r="B74" s="253" t="s">
        <v>2057</v>
      </c>
      <c r="C74" s="57" t="s">
        <v>2058</v>
      </c>
      <c r="D74" s="386"/>
      <c r="E74" s="363"/>
      <c r="F74" s="357" t="s">
        <v>2059</v>
      </c>
    </row>
    <row r="75" spans="1:7" ht="314.25">
      <c r="A75" s="168" t="s">
        <v>1888</v>
      </c>
      <c r="B75" s="253" t="s">
        <v>2060</v>
      </c>
      <c r="C75" s="57" t="s">
        <v>2061</v>
      </c>
      <c r="D75" s="386"/>
      <c r="E75" s="363"/>
      <c r="F75" s="357" t="s">
        <v>2062</v>
      </c>
    </row>
    <row r="76" spans="1:7" ht="148.5" customHeight="1">
      <c r="A76" s="168" t="s">
        <v>1888</v>
      </c>
      <c r="B76" s="253" t="s">
        <v>2063</v>
      </c>
      <c r="C76" s="254" t="s">
        <v>2064</v>
      </c>
      <c r="D76" s="386"/>
      <c r="E76" s="363"/>
      <c r="F76" s="361" t="s">
        <v>2065</v>
      </c>
    </row>
    <row r="77" spans="1:7" ht="111" customHeight="1">
      <c r="A77" s="168" t="s">
        <v>1888</v>
      </c>
      <c r="B77" s="253" t="s">
        <v>2066</v>
      </c>
      <c r="C77" s="57" t="s">
        <v>2067</v>
      </c>
      <c r="D77" s="386"/>
      <c r="E77" s="363"/>
      <c r="F77" s="357" t="s">
        <v>2068</v>
      </c>
    </row>
    <row r="78" spans="1:7" ht="77.099999999999994" customHeight="1">
      <c r="A78" s="168" t="s">
        <v>1888</v>
      </c>
      <c r="B78" s="253" t="s">
        <v>2069</v>
      </c>
      <c r="C78" s="57" t="s">
        <v>2070</v>
      </c>
      <c r="D78" s="386"/>
      <c r="E78" s="363"/>
      <c r="F78" s="357" t="s">
        <v>2071</v>
      </c>
    </row>
    <row r="79" spans="1:7" s="35" customFormat="1" ht="126.95" customHeight="1">
      <c r="A79" s="168" t="s">
        <v>1888</v>
      </c>
      <c r="B79" s="253" t="s">
        <v>2072</v>
      </c>
      <c r="C79" s="57" t="s">
        <v>2073</v>
      </c>
      <c r="D79" s="386"/>
      <c r="E79" s="365"/>
      <c r="F79" s="357" t="s">
        <v>2074</v>
      </c>
      <c r="G79" s="14"/>
    </row>
    <row r="80" spans="1:7" ht="126" customHeight="1">
      <c r="A80" s="167"/>
      <c r="B80" s="248" t="s">
        <v>2075</v>
      </c>
      <c r="C80" s="56" t="s">
        <v>2076</v>
      </c>
      <c r="D80" s="353" t="str">
        <f>IF(COUNTIF(D81:D91,"NO CUMPLE")&gt;0,"NO CUMPLE CONDICIÓN",IF(COUNTIF(D81:D91,"CUMPLE")=0,"NO APLICA","CUMPLE"))</f>
        <v>NO APLICA</v>
      </c>
      <c r="E80" s="354" t="str">
        <f>CONCATENATE(IF(D81="NO CUMPLE",CONCATENATE(E81," / "),""),IF(D82="NO CUMPLE",CONCATENATE(E82," / "),""),IF(D83="NO CUMPLE",CONCATENATE(E83,"  "),""),IF(D84="NO CUMPLE",CONCATENATE(E84,"  "),""),IF(D85="NO CUMPLE",CONCATENATE(E85,"  "),""),IF(D86="NO CUMPLE",CONCATENATE(E86,"  "),""),IF(D87="NO CUMPLE",CONCATENATE(E87,"  "),""),IF(D88="NO CUMPLE",CONCATENATE(E88,"  "),""),IF(D89="NO CUMPLE",CONCATENATE(E89," / "),""),IF(D90="NO CUMPLE",CONCATENATE(E90," / "),""),IF(D91="NO CUMPLE",CONCATENATE(E91," / "),""))</f>
        <v/>
      </c>
      <c r="F80" s="357" t="s">
        <v>2077</v>
      </c>
      <c r="G80" s="14">
        <f>IF(D80="CUMPLE",1,IF(D80="NO CUMPLE CONDICIÓN",2,3))</f>
        <v>3</v>
      </c>
    </row>
    <row r="81" spans="1:7" ht="117" customHeight="1">
      <c r="A81" s="168" t="s">
        <v>1888</v>
      </c>
      <c r="B81" s="253" t="s">
        <v>2078</v>
      </c>
      <c r="C81" s="57" t="s">
        <v>2079</v>
      </c>
      <c r="D81" s="386"/>
      <c r="E81" s="363"/>
      <c r="F81" s="357" t="s">
        <v>2080</v>
      </c>
    </row>
    <row r="82" spans="1:7" ht="82.5">
      <c r="A82" s="168" t="s">
        <v>1888</v>
      </c>
      <c r="B82" s="253" t="s">
        <v>2081</v>
      </c>
      <c r="C82" s="57" t="s">
        <v>2082</v>
      </c>
      <c r="D82" s="386"/>
      <c r="E82" s="363"/>
      <c r="F82" s="361" t="s">
        <v>2083</v>
      </c>
    </row>
    <row r="83" spans="1:7" ht="82.5">
      <c r="A83" s="168" t="s">
        <v>1888</v>
      </c>
      <c r="B83" s="253" t="s">
        <v>2084</v>
      </c>
      <c r="C83" s="57" t="s">
        <v>2085</v>
      </c>
      <c r="D83" s="386"/>
      <c r="E83" s="363"/>
      <c r="F83" s="357" t="s">
        <v>2086</v>
      </c>
    </row>
    <row r="84" spans="1:7" ht="114" customHeight="1">
      <c r="A84" s="168" t="s">
        <v>1888</v>
      </c>
      <c r="B84" s="253" t="s">
        <v>2087</v>
      </c>
      <c r="C84" s="57" t="s">
        <v>2088</v>
      </c>
      <c r="D84" s="386"/>
      <c r="E84" s="363"/>
      <c r="F84" s="357" t="s">
        <v>2089</v>
      </c>
    </row>
    <row r="85" spans="1:7" ht="114" customHeight="1">
      <c r="A85" s="168" t="s">
        <v>1888</v>
      </c>
      <c r="B85" s="253" t="s">
        <v>2090</v>
      </c>
      <c r="C85" s="57" t="s">
        <v>2091</v>
      </c>
      <c r="D85" s="386"/>
      <c r="E85" s="363"/>
      <c r="F85" s="357" t="s">
        <v>2092</v>
      </c>
    </row>
    <row r="86" spans="1:7" ht="126" customHeight="1">
      <c r="A86" s="168" t="s">
        <v>1888</v>
      </c>
      <c r="B86" s="253" t="s">
        <v>2093</v>
      </c>
      <c r="C86" s="57" t="s">
        <v>2094</v>
      </c>
      <c r="D86" s="386"/>
      <c r="E86" s="363"/>
      <c r="F86" s="357" t="s">
        <v>2095</v>
      </c>
    </row>
    <row r="87" spans="1:7" ht="141.94999999999999" customHeight="1">
      <c r="A87" s="168" t="s">
        <v>1888</v>
      </c>
      <c r="B87" s="253" t="s">
        <v>2096</v>
      </c>
      <c r="C87" s="57" t="s">
        <v>2097</v>
      </c>
      <c r="D87" s="386"/>
      <c r="E87" s="363"/>
      <c r="F87" s="357" t="s">
        <v>2098</v>
      </c>
    </row>
    <row r="88" spans="1:7" ht="126" customHeight="1">
      <c r="A88" s="168" t="s">
        <v>1888</v>
      </c>
      <c r="B88" s="253" t="s">
        <v>2099</v>
      </c>
      <c r="C88" s="57" t="s">
        <v>2100</v>
      </c>
      <c r="D88" s="386"/>
      <c r="E88" s="363"/>
      <c r="F88" s="357" t="s">
        <v>2101</v>
      </c>
    </row>
    <row r="89" spans="1:7" ht="68.099999999999994" customHeight="1">
      <c r="A89" s="168" t="s">
        <v>1888</v>
      </c>
      <c r="B89" s="253" t="s">
        <v>2102</v>
      </c>
      <c r="C89" s="57" t="s">
        <v>2103</v>
      </c>
      <c r="D89" s="386"/>
      <c r="E89" s="363"/>
      <c r="F89" s="357" t="s">
        <v>2104</v>
      </c>
    </row>
    <row r="90" spans="1:7" ht="73.5" customHeight="1">
      <c r="A90" s="168" t="s">
        <v>1888</v>
      </c>
      <c r="B90" s="253" t="s">
        <v>2105</v>
      </c>
      <c r="C90" s="57" t="s">
        <v>2106</v>
      </c>
      <c r="D90" s="386"/>
      <c r="E90" s="363"/>
      <c r="F90" s="357" t="s">
        <v>2104</v>
      </c>
    </row>
    <row r="91" spans="1:7" ht="152.25" customHeight="1">
      <c r="A91" s="168" t="s">
        <v>1888</v>
      </c>
      <c r="B91" s="253" t="s">
        <v>2107</v>
      </c>
      <c r="C91" s="57" t="s">
        <v>2588</v>
      </c>
      <c r="D91" s="386"/>
      <c r="E91" s="363"/>
      <c r="F91" s="357" t="s">
        <v>2108</v>
      </c>
    </row>
    <row r="92" spans="1:7" ht="48" customHeight="1">
      <c r="A92" s="167"/>
      <c r="B92" s="248" t="s">
        <v>2109</v>
      </c>
      <c r="C92" s="56" t="s">
        <v>2110</v>
      </c>
      <c r="D92" s="353" t="str">
        <f>IF(COUNTIF(D93:D94,"NO CUMPLE")&gt;0,"NO CUMPLE CONDICIÓN",IF(COUNTIF(D93:D94,"CUMPLE")=0,"NO APLICA","CUMPLE"))</f>
        <v>NO APLICA</v>
      </c>
      <c r="E92" s="354" t="str">
        <f>CONCATENATE(IF(D93="NO CUMPLE",CONCATENATE(E93," / "),""),IF(D94="NO CUMPLE",CONCATENATE(E94,"  "),""))</f>
        <v/>
      </c>
      <c r="F92" s="357" t="s">
        <v>2111</v>
      </c>
      <c r="G92" s="14">
        <f>IF(D92="CUMPLE",1,IF(D92="NO CUMPLE CONDICIÓN",2,3))</f>
        <v>3</v>
      </c>
    </row>
    <row r="93" spans="1:7" ht="171">
      <c r="A93" s="168" t="s">
        <v>1888</v>
      </c>
      <c r="B93" s="253" t="s">
        <v>2112</v>
      </c>
      <c r="C93" s="57" t="s">
        <v>2113</v>
      </c>
      <c r="D93" s="386"/>
      <c r="E93" s="363"/>
      <c r="F93" s="357" t="s">
        <v>2114</v>
      </c>
    </row>
    <row r="94" spans="1:7" ht="54.75" customHeight="1">
      <c r="A94" s="168" t="s">
        <v>1888</v>
      </c>
      <c r="B94" s="253" t="s">
        <v>2115</v>
      </c>
      <c r="C94" s="49" t="s">
        <v>2116</v>
      </c>
      <c r="D94" s="386"/>
      <c r="E94" s="363"/>
      <c r="F94" s="357" t="s">
        <v>2114</v>
      </c>
    </row>
    <row r="95" spans="1:7" ht="80.099999999999994" customHeight="1">
      <c r="A95" s="167"/>
      <c r="B95" s="248" t="s">
        <v>2117</v>
      </c>
      <c r="C95" s="56" t="s">
        <v>2118</v>
      </c>
      <c r="D95" s="353" t="str">
        <f>IF(COUNTIF(D96:D97,"NO CUMPLE")&gt;0,"NO CUMPLE CONDICIÓN",IF(COUNTIF(D96:D97,"CUMPLE")=0,"NO APLICA","CUMPLE"))</f>
        <v>NO APLICA</v>
      </c>
      <c r="E95" s="354" t="str">
        <f>CONCATENATE(IF(D96="NO CUMPLE",CONCATENATE(E96," / "),""),IF(D97="NO CUMPLE",CONCATENATE(E97,"  "),""))</f>
        <v/>
      </c>
      <c r="F95" s="361" t="s">
        <v>2119</v>
      </c>
      <c r="G95" s="14">
        <f t="shared" ref="G95:G98" si="1">IF(D95="CUMPLE",1,IF(D95="NO CUMPLE CONDICIÓN",2,3))</f>
        <v>3</v>
      </c>
    </row>
    <row r="96" spans="1:7" ht="90.95" customHeight="1">
      <c r="A96" s="168" t="s">
        <v>1888</v>
      </c>
      <c r="B96" s="253" t="s">
        <v>2120</v>
      </c>
      <c r="C96" s="57" t="s">
        <v>2121</v>
      </c>
      <c r="D96" s="386"/>
      <c r="E96" s="363"/>
      <c r="F96" s="361" t="s">
        <v>2119</v>
      </c>
    </row>
    <row r="97" spans="1:7" ht="99" customHeight="1">
      <c r="A97" s="168" t="s">
        <v>1888</v>
      </c>
      <c r="B97" s="253" t="s">
        <v>2122</v>
      </c>
      <c r="C97" s="57" t="s">
        <v>2123</v>
      </c>
      <c r="D97" s="386"/>
      <c r="E97" s="363"/>
      <c r="F97" s="361" t="s">
        <v>2119</v>
      </c>
    </row>
    <row r="98" spans="1:7" ht="78.95" customHeight="1">
      <c r="A98" s="167"/>
      <c r="B98" s="248" t="s">
        <v>2124</v>
      </c>
      <c r="C98" s="56" t="s">
        <v>2125</v>
      </c>
      <c r="D98" s="353" t="str">
        <f>IF(COUNTIF(D99:D104,"NO CUMPLE")&gt;0,"NO CUMPLE CONDICIÓN",IF(COUNTIF(D99:D104,"CUMPLE")=0,"NO APLICA","CUMPLE"))</f>
        <v>NO APLICA</v>
      </c>
      <c r="E98" s="354" t="str">
        <f>CONCATENATE(IF(D99="NO CUMPLE",CONCATENATE(E99," / "),""),IF(D100="NO CUMPLE",CONCATENATE(E100,"  "),""),IF(D101="NO CUMPLE",CONCATENATE(E101,"  "),""),IF(D102="NO CUMPLE",CONCATENATE(E102,"  "),""),IF(D103="NO CUMPLE",CONCATENATE(E103,"  "),""),IF(D104="NO CUMPLE",CONCATENATE(E104,"  "),""))</f>
        <v/>
      </c>
      <c r="F98" s="357" t="s">
        <v>2126</v>
      </c>
      <c r="G98" s="14">
        <f t="shared" si="1"/>
        <v>3</v>
      </c>
    </row>
    <row r="99" spans="1:7" ht="57">
      <c r="A99" s="168" t="s">
        <v>1888</v>
      </c>
      <c r="B99" s="253" t="s">
        <v>2127</v>
      </c>
      <c r="C99" s="57" t="s">
        <v>2128</v>
      </c>
      <c r="D99" s="386"/>
      <c r="E99" s="363"/>
      <c r="F99" s="357" t="s">
        <v>2126</v>
      </c>
    </row>
    <row r="100" spans="1:7" ht="63.95" customHeight="1">
      <c r="A100" s="168" t="s">
        <v>1888</v>
      </c>
      <c r="B100" s="253" t="s">
        <v>2129</v>
      </c>
      <c r="C100" s="57" t="s">
        <v>2130</v>
      </c>
      <c r="D100" s="386"/>
      <c r="E100" s="363"/>
      <c r="F100" s="357" t="s">
        <v>2126</v>
      </c>
    </row>
    <row r="101" spans="1:7" ht="63.95" customHeight="1">
      <c r="A101" s="168" t="s">
        <v>1888</v>
      </c>
      <c r="B101" s="253" t="s">
        <v>2131</v>
      </c>
      <c r="C101" s="57" t="s">
        <v>2132</v>
      </c>
      <c r="D101" s="386"/>
      <c r="E101" s="363"/>
      <c r="F101" s="357" t="s">
        <v>2126</v>
      </c>
    </row>
    <row r="102" spans="1:7" ht="77.099999999999994" customHeight="1">
      <c r="A102" s="168" t="s">
        <v>1888</v>
      </c>
      <c r="B102" s="253" t="s">
        <v>2133</v>
      </c>
      <c r="C102" s="57" t="s">
        <v>2134</v>
      </c>
      <c r="D102" s="386"/>
      <c r="E102" s="363"/>
      <c r="F102" s="357" t="s">
        <v>2126</v>
      </c>
    </row>
    <row r="103" spans="1:7" ht="72.95" customHeight="1">
      <c r="A103" s="168" t="s">
        <v>1888</v>
      </c>
      <c r="B103" s="253" t="s">
        <v>2135</v>
      </c>
      <c r="C103" s="57" t="s">
        <v>2136</v>
      </c>
      <c r="D103" s="386"/>
      <c r="E103" s="363"/>
      <c r="F103" s="357" t="s">
        <v>2126</v>
      </c>
    </row>
    <row r="104" spans="1:7" ht="240" customHeight="1" thickBot="1">
      <c r="A104" s="255" t="s">
        <v>1888</v>
      </c>
      <c r="B104" s="256" t="s">
        <v>2137</v>
      </c>
      <c r="C104" s="257" t="s">
        <v>2138</v>
      </c>
      <c r="D104" s="388"/>
      <c r="E104" s="372"/>
      <c r="F104" s="357" t="s">
        <v>2126</v>
      </c>
    </row>
    <row r="105" spans="1:7">
      <c r="C105" s="14"/>
      <c r="D105" s="14"/>
      <c r="E105" s="14"/>
      <c r="F105" s="325"/>
    </row>
    <row r="106" spans="1:7">
      <c r="C106" s="14"/>
      <c r="D106" s="14"/>
      <c r="E106" s="14"/>
      <c r="F106" s="325"/>
    </row>
    <row r="107" spans="1:7" hidden="1">
      <c r="C107" s="77" t="s">
        <v>1646</v>
      </c>
      <c r="D107" s="14">
        <f>COUNTIF(G3:G104,1)</f>
        <v>0</v>
      </c>
      <c r="E107" s="14"/>
      <c r="F107" s="325"/>
    </row>
    <row r="108" spans="1:7" hidden="1">
      <c r="C108" s="77" t="s">
        <v>1647</v>
      </c>
      <c r="D108" s="14">
        <f>COUNTIF(G3:G104,2)</f>
        <v>0</v>
      </c>
      <c r="E108" s="14"/>
      <c r="F108" s="325"/>
    </row>
    <row r="109" spans="1:7" hidden="1">
      <c r="C109" s="77" t="s">
        <v>1648</v>
      </c>
      <c r="D109" s="14">
        <f>COUNTIF(G3:G104,3)</f>
        <v>18</v>
      </c>
      <c r="E109" s="14"/>
      <c r="F109" s="325"/>
    </row>
    <row r="110" spans="1:7">
      <c r="C110" s="14"/>
      <c r="D110" s="14"/>
      <c r="E110" s="14"/>
      <c r="F110" s="325"/>
    </row>
    <row r="111" spans="1:7">
      <c r="C111" s="14"/>
      <c r="D111" s="14"/>
      <c r="E111" s="14"/>
      <c r="F111" s="325"/>
    </row>
    <row r="112" spans="1:7">
      <c r="C112" s="14"/>
      <c r="D112" s="14"/>
      <c r="E112" s="14"/>
      <c r="F112" s="325"/>
    </row>
    <row r="113" spans="3:6">
      <c r="C113" s="14"/>
      <c r="D113" s="14"/>
      <c r="E113" s="14"/>
      <c r="F113" s="325"/>
    </row>
    <row r="114" spans="3:6">
      <c r="F114" s="326"/>
    </row>
    <row r="115" spans="3:6">
      <c r="F115" s="326"/>
    </row>
    <row r="116" spans="3:6">
      <c r="F116" s="327"/>
    </row>
    <row r="117" spans="3:6">
      <c r="F117" s="327"/>
    </row>
    <row r="118" spans="3:6">
      <c r="F118" s="327"/>
    </row>
    <row r="119" spans="3:6">
      <c r="F119" s="327"/>
    </row>
    <row r="120" spans="3:6">
      <c r="F120" s="327"/>
    </row>
    <row r="121" spans="3:6">
      <c r="F121" s="327"/>
    </row>
    <row r="122" spans="3:6">
      <c r="F122" s="327"/>
    </row>
    <row r="123" spans="3:6">
      <c r="F123" s="327"/>
    </row>
    <row r="124" spans="3:6">
      <c r="F124" s="327"/>
    </row>
    <row r="125" spans="3:6">
      <c r="F125" s="327"/>
    </row>
    <row r="126" spans="3:6">
      <c r="F126" s="327"/>
    </row>
    <row r="127" spans="3:6">
      <c r="F127" s="327"/>
    </row>
    <row r="128" spans="3:6">
      <c r="F128" s="327"/>
    </row>
    <row r="129" spans="6:6">
      <c r="F129" s="327"/>
    </row>
    <row r="130" spans="6:6">
      <c r="F130" s="327"/>
    </row>
    <row r="131" spans="6:6">
      <c r="F131" s="327"/>
    </row>
    <row r="132" spans="6:6">
      <c r="F132" s="327"/>
    </row>
    <row r="133" spans="6:6">
      <c r="F133" s="327"/>
    </row>
    <row r="134" spans="6:6">
      <c r="F134" s="327"/>
    </row>
    <row r="135" spans="6:6">
      <c r="F135" s="327"/>
    </row>
    <row r="136" spans="6:6">
      <c r="F136" s="327"/>
    </row>
    <row r="137" spans="6:6">
      <c r="F137" s="327"/>
    </row>
    <row r="138" spans="6:6">
      <c r="F138" s="327"/>
    </row>
    <row r="139" spans="6:6">
      <c r="F139" s="327"/>
    </row>
    <row r="140" spans="6:6">
      <c r="F140" s="327"/>
    </row>
    <row r="141" spans="6:6">
      <c r="F141" s="327"/>
    </row>
    <row r="142" spans="6:6">
      <c r="F142" s="327"/>
    </row>
    <row r="143" spans="6:6">
      <c r="F143" s="327"/>
    </row>
    <row r="144" spans="6:6">
      <c r="F144" s="327"/>
    </row>
    <row r="145" spans="6:6">
      <c r="F145" s="327"/>
    </row>
    <row r="146" spans="6:6">
      <c r="F146" s="327"/>
    </row>
    <row r="147" spans="6:6">
      <c r="F147" s="327"/>
    </row>
    <row r="148" spans="6:6">
      <c r="F148" s="327"/>
    </row>
    <row r="149" spans="6:6">
      <c r="F149" s="327"/>
    </row>
    <row r="150" spans="6:6">
      <c r="F150" s="327"/>
    </row>
    <row r="151" spans="6:6">
      <c r="F151" s="327"/>
    </row>
    <row r="152" spans="6:6">
      <c r="F152" s="327"/>
    </row>
    <row r="153" spans="6:6">
      <c r="F153" s="327"/>
    </row>
    <row r="154" spans="6:6">
      <c r="F154" s="327"/>
    </row>
    <row r="155" spans="6:6">
      <c r="F155" s="327"/>
    </row>
    <row r="156" spans="6:6">
      <c r="F156" s="327"/>
    </row>
    <row r="157" spans="6:6">
      <c r="F157" s="327"/>
    </row>
    <row r="158" spans="6:6">
      <c r="F158" s="327"/>
    </row>
    <row r="159" spans="6:6">
      <c r="F159" s="327"/>
    </row>
    <row r="160" spans="6:6">
      <c r="F160" s="327"/>
    </row>
    <row r="161" spans="6:6">
      <c r="F161" s="327"/>
    </row>
    <row r="162" spans="6:6">
      <c r="F162" s="327"/>
    </row>
    <row r="163" spans="6:6">
      <c r="F163" s="327"/>
    </row>
    <row r="164" spans="6:6">
      <c r="F164" s="327"/>
    </row>
    <row r="165" spans="6:6">
      <c r="F165" s="327"/>
    </row>
    <row r="166" spans="6:6">
      <c r="F166" s="327"/>
    </row>
    <row r="167" spans="6:6">
      <c r="F167" s="327"/>
    </row>
    <row r="168" spans="6:6">
      <c r="F168" s="327"/>
    </row>
  </sheetData>
  <sheetProtection algorithmName="SHA-512" hashValue="QGg1EdxOTBPf+T5hYD4EoryvsfZryqaIVdQa5S/IC7VSewfnBKJWptrJrDGAG0uaK+suncbTl3t/44s1kNjTkA==" saltValue="+xIZ/6rfRx0nqoLeQfXi7g==" spinCount="100000" sheet="1" formatRows="0" autoFilter="0"/>
  <mergeCells count="1">
    <mergeCell ref="B1:E1"/>
  </mergeCells>
  <phoneticPr fontId="30" type="noConversion"/>
  <conditionalFormatting sqref="D3">
    <cfRule type="cellIs" dxfId="104" priority="34" operator="equal">
      <formula>"No Cumple"</formula>
    </cfRule>
    <cfRule type="cellIs" dxfId="103" priority="33" operator="equal">
      <formula>"NO CUMPLE CONDICIÓN"</formula>
    </cfRule>
  </conditionalFormatting>
  <conditionalFormatting sqref="D6">
    <cfRule type="cellIs" dxfId="102" priority="32" operator="equal">
      <formula>"No Cumple"</formula>
    </cfRule>
    <cfRule type="cellIs" dxfId="101" priority="31" operator="equal">
      <formula>"NO CUMPLE CONDICIÓN"</formula>
    </cfRule>
  </conditionalFormatting>
  <conditionalFormatting sqref="D11">
    <cfRule type="cellIs" dxfId="100" priority="30" operator="equal">
      <formula>"No Cumple"</formula>
    </cfRule>
    <cfRule type="cellIs" dxfId="99" priority="29" operator="equal">
      <formula>"NO CUMPLE CONDICIÓN"</formula>
    </cfRule>
  </conditionalFormatting>
  <conditionalFormatting sqref="D13">
    <cfRule type="cellIs" dxfId="98" priority="28" operator="equal">
      <formula>"No Cumple"</formula>
    </cfRule>
    <cfRule type="cellIs" dxfId="97" priority="27" operator="equal">
      <formula>"NO CUMPLE CONDICIÓN"</formula>
    </cfRule>
  </conditionalFormatting>
  <conditionalFormatting sqref="D18:D19">
    <cfRule type="cellIs" dxfId="96" priority="26" operator="equal">
      <formula>"No Cumple"</formula>
    </cfRule>
    <cfRule type="cellIs" dxfId="95" priority="25" operator="equal">
      <formula>"NO CUMPLE CONDICIÓN"</formula>
    </cfRule>
  </conditionalFormatting>
  <conditionalFormatting sqref="D32">
    <cfRule type="cellIs" dxfId="94" priority="24" operator="equal">
      <formula>"No Cumple"</formula>
    </cfRule>
    <cfRule type="cellIs" dxfId="93" priority="23" operator="equal">
      <formula>"NO CUMPLE CONDICIÓN"</formula>
    </cfRule>
  </conditionalFormatting>
  <conditionalFormatting sqref="D36">
    <cfRule type="cellIs" dxfId="92" priority="22" operator="equal">
      <formula>"No Cumple"</formula>
    </cfRule>
    <cfRule type="cellIs" dxfId="91" priority="21" operator="equal">
      <formula>"NO CUMPLE CONDICIÓN"</formula>
    </cfRule>
  </conditionalFormatting>
  <conditionalFormatting sqref="D45">
    <cfRule type="cellIs" dxfId="90" priority="20" operator="equal">
      <formula>"No Cumple"</formula>
    </cfRule>
    <cfRule type="cellIs" dxfId="89" priority="19" operator="equal">
      <formula>"NO CUMPLE CONDICIÓN"</formula>
    </cfRule>
  </conditionalFormatting>
  <conditionalFormatting sqref="D56">
    <cfRule type="cellIs" dxfId="88" priority="17" operator="equal">
      <formula>"NO CUMPLE CONDICIÓN"</formula>
    </cfRule>
    <cfRule type="cellIs" dxfId="87" priority="18" operator="equal">
      <formula>"No Cumple"</formula>
    </cfRule>
  </conditionalFormatting>
  <conditionalFormatting sqref="D61">
    <cfRule type="cellIs" dxfId="86" priority="16" operator="equal">
      <formula>"No Cumple"</formula>
    </cfRule>
    <cfRule type="cellIs" dxfId="85" priority="15" operator="equal">
      <formula>"NO CUMPLE CONDICIÓN"</formula>
    </cfRule>
  </conditionalFormatting>
  <conditionalFormatting sqref="D63">
    <cfRule type="cellIs" dxfId="84" priority="14" operator="equal">
      <formula>"No Cumple"</formula>
    </cfRule>
    <cfRule type="cellIs" dxfId="83" priority="13" operator="equal">
      <formula>"NO CUMPLE CONDICIÓN"</formula>
    </cfRule>
  </conditionalFormatting>
  <conditionalFormatting sqref="D69">
    <cfRule type="cellIs" dxfId="82" priority="12" operator="equal">
      <formula>"No Cumple"</formula>
    </cfRule>
    <cfRule type="cellIs" dxfId="81" priority="11" operator="equal">
      <formula>"NO CUMPLE CONDICIÓN"</formula>
    </cfRule>
  </conditionalFormatting>
  <conditionalFormatting sqref="D71">
    <cfRule type="cellIs" dxfId="80" priority="10" operator="equal">
      <formula>"No Cumple"</formula>
    </cfRule>
    <cfRule type="cellIs" dxfId="79" priority="9" operator="equal">
      <formula>"NO CUMPLE CONDICIÓN"</formula>
    </cfRule>
  </conditionalFormatting>
  <conditionalFormatting sqref="D80">
    <cfRule type="cellIs" dxfId="78" priority="8" operator="equal">
      <formula>"No Cumple"</formula>
    </cfRule>
    <cfRule type="cellIs" dxfId="77" priority="7" operator="equal">
      <formula>"NO CUMPLE CONDICIÓN"</formula>
    </cfRule>
  </conditionalFormatting>
  <conditionalFormatting sqref="D92">
    <cfRule type="cellIs" dxfId="76" priority="6" operator="equal">
      <formula>"No Cumple"</formula>
    </cfRule>
    <cfRule type="cellIs" dxfId="75" priority="5" operator="equal">
      <formula>"NO CUMPLE CONDICIÓN"</formula>
    </cfRule>
  </conditionalFormatting>
  <conditionalFormatting sqref="D95">
    <cfRule type="cellIs" dxfId="74" priority="4" operator="equal">
      <formula>"No Cumple"</formula>
    </cfRule>
    <cfRule type="cellIs" dxfId="73" priority="3" operator="equal">
      <formula>"NO CUMPLE CONDICIÓN"</formula>
    </cfRule>
  </conditionalFormatting>
  <conditionalFormatting sqref="D98">
    <cfRule type="cellIs" dxfId="72" priority="2" operator="equal">
      <formula>"No Cumple"</formula>
    </cfRule>
    <cfRule type="cellIs" dxfId="71" priority="1" operator="equal">
      <formula>"NO CUMPLE CONDICIÓN"</formula>
    </cfRule>
  </conditionalFormatting>
  <dataValidations count="2">
    <dataValidation type="list" allowBlank="1" showInputMessage="1" showErrorMessage="1" sqref="D87:D88 D97 D55 D68 D85 D9:D10 D20 D24:D31 D34:D35 D48 D52:D53 D93 D17 D57:D58 D65 D99:D104" xr:uid="{9FF60668-44D6-4502-A6FB-4E26D877A3D6}">
      <formula1>"CUMPLE,NO CUMPLE,NO APLICA"</formula1>
    </dataValidation>
    <dataValidation type="list" allowBlank="1" showInputMessage="1" showErrorMessage="1" sqref="D54 D96 D46:D47 D70 D86 D89:D91 D62 D21:D23 D14:D16 D73:D79 D81:D84 D38:D44 D66:D67 D4:D5 D7:D8 D12 D94 D33 D49:D51 D59:D60 D64" xr:uid="{263380AB-72AB-4B5A-AE13-EF3A6B31B3FF}">
      <formula1>"CUMPLE,NO CUMPLE"</formula1>
    </dataValidation>
  </dataValidations>
  <printOptions horizontalCentered="1"/>
  <pageMargins left="0.51181102362204722" right="0.51181102362204722" top="1.1811023622047245" bottom="0.74803149606299213" header="0.19685039370078741" footer="0.31496062992125984"/>
  <pageSetup scale="67"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FB8BB-7000-4777-83F3-0B49890072D7}">
  <sheetPr>
    <tabColor rgb="FFFFCCCC"/>
    <pageSetUpPr fitToPage="1"/>
  </sheetPr>
  <dimension ref="A1:H42"/>
  <sheetViews>
    <sheetView zoomScale="80" zoomScaleNormal="80" workbookViewId="0">
      <selection activeCell="E10" sqref="E10"/>
    </sheetView>
  </sheetViews>
  <sheetFormatPr baseColWidth="10" defaultColWidth="11.42578125" defaultRowHeight="15"/>
  <cols>
    <col min="1" max="1" width="6.85546875" style="32" customWidth="1"/>
    <col min="2" max="2" width="9.85546875" style="37" customWidth="1"/>
    <col min="3" max="3" width="92.85546875" style="33" customWidth="1"/>
    <col min="4" max="4" width="19.85546875" style="34" customWidth="1"/>
    <col min="5" max="5" width="96.85546875" style="34" customWidth="1"/>
    <col min="6" max="6" width="45.7109375" style="86" customWidth="1"/>
    <col min="7" max="7" width="16.140625" style="31" hidden="1" customWidth="1"/>
    <col min="8" max="16384" width="11.42578125" style="34"/>
  </cols>
  <sheetData>
    <row r="1" spans="1:8" ht="21" customHeight="1" thickBot="1">
      <c r="B1" s="522" t="s">
        <v>2139</v>
      </c>
      <c r="C1" s="523"/>
      <c r="D1" s="523"/>
      <c r="E1" s="524"/>
      <c r="F1" s="85"/>
    </row>
    <row r="2" spans="1:8" ht="74.25" customHeight="1" thickBot="1">
      <c r="A2" s="367" t="s">
        <v>1621</v>
      </c>
      <c r="B2" s="63" t="s">
        <v>1622</v>
      </c>
      <c r="C2" s="64" t="s">
        <v>1623</v>
      </c>
      <c r="D2" s="65" t="s">
        <v>1624</v>
      </c>
      <c r="E2" s="66" t="s">
        <v>1625</v>
      </c>
      <c r="F2" s="36" t="s">
        <v>1626</v>
      </c>
    </row>
    <row r="3" spans="1:8" ht="63.75" customHeight="1">
      <c r="A3" s="288"/>
      <c r="B3" s="48" t="s">
        <v>2140</v>
      </c>
      <c r="C3" s="169" t="s">
        <v>2141</v>
      </c>
      <c r="D3" s="351" t="str">
        <f>IF(COUNTIF(D4:D4,"NO CUMPLE")&gt;0,"NO CUMPLE CONDICIÓN",IF(COUNTIF(D4:D4,"CUMPLE")=0,"NO APLICA","CUMPLE"))</f>
        <v>NO APLICA</v>
      </c>
      <c r="E3" s="352" t="str">
        <f>CONCATENATE(IF(D4="NO CUMPLE",CONCATENATE(E4," / "),""))</f>
        <v/>
      </c>
      <c r="F3" s="368" t="s">
        <v>2142</v>
      </c>
      <c r="G3" s="14">
        <f>IF(D3="CUMPLE",1,IF(D3="NO CUMPLE CONDICIÓN",2,3))</f>
        <v>3</v>
      </c>
    </row>
    <row r="4" spans="1:8" ht="255.75" customHeight="1">
      <c r="A4" s="84" t="s">
        <v>2143</v>
      </c>
      <c r="B4" s="46" t="s">
        <v>2144</v>
      </c>
      <c r="C4" s="269" t="s">
        <v>2145</v>
      </c>
      <c r="D4" s="386"/>
      <c r="E4" s="95"/>
      <c r="F4" s="368" t="s">
        <v>2142</v>
      </c>
      <c r="G4" s="58"/>
    </row>
    <row r="5" spans="1:8" ht="46.5" customHeight="1">
      <c r="A5" s="288"/>
      <c r="B5" s="48" t="s">
        <v>2146</v>
      </c>
      <c r="C5" s="169" t="s">
        <v>2147</v>
      </c>
      <c r="D5" s="353" t="str">
        <f>IF(COUNTIF(D6:D11,"NO CUMPLE")&gt;0,"NO CUMPLE CONDICIÓN",IF(COUNTIF(D6:D11,"CUMPLE")=0,"NO APLICA","CUMPLE"))</f>
        <v>NO APLICA</v>
      </c>
      <c r="E5" s="354" t="str">
        <f>CONCATENATE(IF(D6="NO CUMPLE",CONCATENATE(E6," / "),""),IF(D7="NO CUMPLE",CONCATENATE(E7,"  "),""),IF(D8="NO CUMPLE",CONCATENATE(E8,"  "),""),IF(D10="NO CUMPLE",CONCATENATE(E10,"  "),""),IF(D11="NO CUMPLE",CONCATENATE(E11,"  "),""))</f>
        <v/>
      </c>
      <c r="F5" s="369" t="s">
        <v>2148</v>
      </c>
      <c r="G5" s="14">
        <f>IF(D5="CUMPLE",1,IF(D5="NO CUMPLE CONDICIÓN",2,3))</f>
        <v>3</v>
      </c>
    </row>
    <row r="6" spans="1:8" ht="115.5">
      <c r="A6" s="84" t="s">
        <v>2143</v>
      </c>
      <c r="B6" s="46" t="s">
        <v>2149</v>
      </c>
      <c r="C6" s="47" t="s">
        <v>2150</v>
      </c>
      <c r="D6" s="386"/>
      <c r="E6" s="95"/>
      <c r="F6" s="369" t="s">
        <v>2148</v>
      </c>
      <c r="G6" s="58"/>
    </row>
    <row r="7" spans="1:8" ht="71.25">
      <c r="A7" s="84" t="s">
        <v>2143</v>
      </c>
      <c r="B7" s="46" t="s">
        <v>2151</v>
      </c>
      <c r="C7" s="47" t="s">
        <v>2152</v>
      </c>
      <c r="D7" s="386"/>
      <c r="E7" s="95"/>
      <c r="F7" s="369" t="s">
        <v>2148</v>
      </c>
      <c r="G7" s="58"/>
    </row>
    <row r="8" spans="1:8" ht="72">
      <c r="A8" s="84" t="s">
        <v>2143</v>
      </c>
      <c r="B8" s="46" t="s">
        <v>2153</v>
      </c>
      <c r="C8" s="164" t="s">
        <v>2154</v>
      </c>
      <c r="D8" s="386"/>
      <c r="E8" s="95"/>
      <c r="F8" s="369" t="s">
        <v>2148</v>
      </c>
      <c r="G8" s="58"/>
    </row>
    <row r="9" spans="1:8" ht="48" customHeight="1">
      <c r="A9" s="84"/>
      <c r="B9" s="46"/>
      <c r="C9" s="285" t="s">
        <v>2155</v>
      </c>
      <c r="D9" s="435"/>
      <c r="E9" s="377"/>
      <c r="F9" s="376"/>
      <c r="G9" s="58"/>
    </row>
    <row r="10" spans="1:8" ht="62.25" customHeight="1">
      <c r="A10" s="84" t="s">
        <v>2143</v>
      </c>
      <c r="B10" s="46" t="s">
        <v>2156</v>
      </c>
      <c r="C10" s="47" t="s">
        <v>2157</v>
      </c>
      <c r="D10" s="386"/>
      <c r="E10" s="95"/>
      <c r="F10" s="369" t="s">
        <v>2148</v>
      </c>
      <c r="G10" s="58"/>
    </row>
    <row r="11" spans="1:8" ht="62.25" customHeight="1">
      <c r="A11" s="84"/>
      <c r="B11" s="46" t="s">
        <v>2158</v>
      </c>
      <c r="C11" s="47" t="s">
        <v>2159</v>
      </c>
      <c r="D11" s="386"/>
      <c r="E11" s="95"/>
      <c r="F11" s="370"/>
      <c r="G11" s="58"/>
    </row>
    <row r="12" spans="1:8" ht="76.5" customHeight="1">
      <c r="A12" s="288"/>
      <c r="B12" s="48" t="s">
        <v>2160</v>
      </c>
      <c r="C12" s="169" t="s">
        <v>2161</v>
      </c>
      <c r="D12" s="353" t="str">
        <f>IF(COUNTIF(D13:D17,"NO CUMPLE")&gt;0,"NO CUMPLE CONDICIÓN",IF(COUNTIF(D13:D17,"CUMPLE")=0,"NO APLICA","CUMPLE"))</f>
        <v>NO APLICA</v>
      </c>
      <c r="E12" s="354" t="str">
        <f>CONCATENATE(IF(D13="NO CUMPLE",CONCATENATE(E13," / "),""),IF(D14="NO CUMPLE",CONCATENATE(E14,"  "),""),IF(D15="NO CUMPLE",CONCATENATE(E15,"  "),""),IF(D16="NO CUMPLE",CONCATENATE(E16,"  "),""),IF(D17="NO CUMPLE",CONCATENATE(E17,"  "),""))</f>
        <v/>
      </c>
      <c r="F12" s="368" t="s">
        <v>2162</v>
      </c>
      <c r="G12" s="14">
        <f>IF(D12="CUMPLE",1,IF(D12="NO CUMPLE CONDICIÓN",2,3))</f>
        <v>3</v>
      </c>
    </row>
    <row r="13" spans="1:8" ht="120" customHeight="1">
      <c r="A13" s="84" t="s">
        <v>2143</v>
      </c>
      <c r="B13" s="46" t="s">
        <v>2163</v>
      </c>
      <c r="C13" s="164" t="s">
        <v>2164</v>
      </c>
      <c r="D13" s="386"/>
      <c r="E13" s="95"/>
      <c r="F13" s="368" t="s">
        <v>2162</v>
      </c>
      <c r="G13" s="58"/>
    </row>
    <row r="14" spans="1:8" ht="200.25" customHeight="1">
      <c r="A14" s="84" t="s">
        <v>2143</v>
      </c>
      <c r="B14" s="46" t="s">
        <v>2165</v>
      </c>
      <c r="C14" s="57" t="s">
        <v>2166</v>
      </c>
      <c r="D14" s="386"/>
      <c r="E14" s="95"/>
      <c r="F14" s="368" t="s">
        <v>2162</v>
      </c>
      <c r="G14" s="58"/>
      <c r="H14" s="87"/>
    </row>
    <row r="15" spans="1:8" ht="61.5" customHeight="1">
      <c r="A15" s="84" t="s">
        <v>2143</v>
      </c>
      <c r="B15" s="46" t="s">
        <v>2167</v>
      </c>
      <c r="C15" s="164" t="s">
        <v>2168</v>
      </c>
      <c r="D15" s="386"/>
      <c r="E15" s="95"/>
      <c r="F15" s="368" t="s">
        <v>2162</v>
      </c>
      <c r="G15" s="58"/>
    </row>
    <row r="16" spans="1:8" ht="85.5" customHeight="1">
      <c r="A16" s="84" t="s">
        <v>2143</v>
      </c>
      <c r="B16" s="46" t="s">
        <v>2169</v>
      </c>
      <c r="C16" s="164" t="s">
        <v>2170</v>
      </c>
      <c r="D16" s="386"/>
      <c r="E16" s="95"/>
      <c r="F16" s="368" t="s">
        <v>2162</v>
      </c>
      <c r="G16" s="58"/>
    </row>
    <row r="17" spans="1:8" ht="90.75" customHeight="1">
      <c r="A17" s="84" t="s">
        <v>2143</v>
      </c>
      <c r="B17" s="46" t="s">
        <v>2171</v>
      </c>
      <c r="C17" s="164" t="s">
        <v>2172</v>
      </c>
      <c r="D17" s="386"/>
      <c r="E17" s="95"/>
      <c r="F17" s="368" t="s">
        <v>2162</v>
      </c>
      <c r="G17" s="58"/>
    </row>
    <row r="18" spans="1:8" ht="58.5" customHeight="1">
      <c r="A18" s="288"/>
      <c r="B18" s="48" t="s">
        <v>2173</v>
      </c>
      <c r="C18" s="169" t="s">
        <v>2174</v>
      </c>
      <c r="D18" s="353" t="str">
        <f>IF(COUNTIF(D19:D21,"NO CUMPLE")&gt;0,"NO CUMPLE CONDICIÓN",IF(COUNTIF(D19:D21,"CUMPLE")=0,"NO APLICA","CUMPLE"))</f>
        <v>NO APLICA</v>
      </c>
      <c r="E18" s="354" t="str">
        <f>CONCATENATE(IF(D19="NO CUMPLE",CONCATENATE(E19," / "),""),IF(D20="NO CUMPLE",CONCATENATE(E20,"  "),""),IF(D21="NO CUMPLE",CONCATENATE(E21,"  "),""))</f>
        <v/>
      </c>
      <c r="F18" s="368" t="s">
        <v>2175</v>
      </c>
      <c r="G18" s="14">
        <f>IF(D18="CUMPLE",1,IF(D18="NO CUMPLE CONDICIÓN",2,3))</f>
        <v>3</v>
      </c>
      <c r="H18" s="87"/>
    </row>
    <row r="19" spans="1:8" ht="303" customHeight="1">
      <c r="A19" s="84" t="s">
        <v>2143</v>
      </c>
      <c r="B19" s="46" t="s">
        <v>2176</v>
      </c>
      <c r="C19" s="164" t="s">
        <v>2177</v>
      </c>
      <c r="D19" s="386"/>
      <c r="E19" s="95"/>
      <c r="F19" s="368" t="s">
        <v>2175</v>
      </c>
      <c r="G19" s="58"/>
    </row>
    <row r="20" spans="1:8" ht="123.75" customHeight="1">
      <c r="A20" s="84" t="s">
        <v>2143</v>
      </c>
      <c r="B20" s="46" t="s">
        <v>2178</v>
      </c>
      <c r="C20" s="164" t="s">
        <v>2179</v>
      </c>
      <c r="D20" s="386"/>
      <c r="E20" s="95"/>
      <c r="F20" s="368" t="s">
        <v>2175</v>
      </c>
      <c r="G20" s="58"/>
    </row>
    <row r="21" spans="1:8" ht="69" customHeight="1">
      <c r="A21" s="84" t="s">
        <v>2143</v>
      </c>
      <c r="B21" s="46" t="s">
        <v>2180</v>
      </c>
      <c r="C21" s="164" t="s">
        <v>2181</v>
      </c>
      <c r="D21" s="386"/>
      <c r="E21" s="95"/>
      <c r="F21" s="368" t="s">
        <v>2175</v>
      </c>
      <c r="G21" s="58"/>
    </row>
    <row r="22" spans="1:8" ht="71.25" customHeight="1">
      <c r="A22" s="288"/>
      <c r="B22" s="48" t="s">
        <v>2182</v>
      </c>
      <c r="C22" s="169" t="s">
        <v>2183</v>
      </c>
      <c r="D22" s="353" t="str">
        <f>IF(COUNTIF(D23:D26,"NO CUMPLE")&gt;0,"NO CUMPLE CONDICIÓN",IF(COUNTIF(D23:D26,"CUMPLE")=0,"NO APLICA","CUMPLE"))</f>
        <v>NO APLICA</v>
      </c>
      <c r="E22" s="354" t="str">
        <f>CONCATENATE(IF(D23="NO CUMPLE",CONCATENATE(E23," / "),""),IF(D24="NO CUMPLE",CONCATENATE(E24,"  "),""),IF(D25="NO CUMPLE",CONCATENATE(E25,"  "),""),IF(D26="NO CUMPLE",CONCATENATE(E26,"  "),""))</f>
        <v/>
      </c>
      <c r="F22" s="368" t="s">
        <v>2184</v>
      </c>
      <c r="G22" s="14">
        <f>IF(D22="CUMPLE",1,IF(D22="NO CUMPLE CONDICIÓN",2,3))</f>
        <v>3</v>
      </c>
    </row>
    <row r="23" spans="1:8" ht="309.75" customHeight="1">
      <c r="A23" s="84" t="s">
        <v>2143</v>
      </c>
      <c r="B23" s="289" t="s">
        <v>2185</v>
      </c>
      <c r="C23" s="164" t="s">
        <v>2186</v>
      </c>
      <c r="D23" s="386"/>
      <c r="E23" s="96"/>
      <c r="F23" s="368" t="s">
        <v>2184</v>
      </c>
      <c r="G23" s="58"/>
    </row>
    <row r="24" spans="1:8" ht="81" customHeight="1">
      <c r="A24" s="84" t="s">
        <v>2143</v>
      </c>
      <c r="B24" s="289" t="s">
        <v>2187</v>
      </c>
      <c r="C24" s="286" t="s">
        <v>2188</v>
      </c>
      <c r="D24" s="386"/>
      <c r="E24" s="95"/>
      <c r="F24" s="368" t="s">
        <v>2184</v>
      </c>
      <c r="G24" s="58"/>
    </row>
    <row r="25" spans="1:8" ht="99.75" customHeight="1">
      <c r="A25" s="84" t="s">
        <v>2143</v>
      </c>
      <c r="B25" s="289" t="s">
        <v>2189</v>
      </c>
      <c r="C25" s="49" t="s">
        <v>2190</v>
      </c>
      <c r="D25" s="386"/>
      <c r="E25" s="95"/>
      <c r="F25" s="368" t="s">
        <v>2184</v>
      </c>
      <c r="G25" s="58"/>
    </row>
    <row r="26" spans="1:8" ht="56.25" customHeight="1">
      <c r="A26" s="84" t="s">
        <v>2143</v>
      </c>
      <c r="B26" s="289" t="s">
        <v>2191</v>
      </c>
      <c r="C26" s="164" t="s">
        <v>2192</v>
      </c>
      <c r="D26" s="386"/>
      <c r="E26" s="95"/>
      <c r="F26" s="368" t="s">
        <v>2184</v>
      </c>
    </row>
    <row r="27" spans="1:8" ht="73.5" customHeight="1">
      <c r="A27" s="288"/>
      <c r="B27" s="48" t="s">
        <v>2193</v>
      </c>
      <c r="C27" s="169" t="s">
        <v>2194</v>
      </c>
      <c r="D27" s="353" t="str">
        <f>IF(COUNTIF(D28:D34,"NO CUMPLE")&gt;0,"NO CUMPLE CONDICIÓN",IF(COUNTIF(D28:D34,"CUMPLE")=0,"NO APLICA","CUMPLE"))</f>
        <v>NO APLICA</v>
      </c>
      <c r="E27" s="354" t="str">
        <f>CONCATENATE(IF(D28="NO CUMPLE",CONCATENATE(E28," / "),""),IF(D29="NO CUMPLE",CONCATENATE(E29," / "),""),IF(D30="NO CUMPLE",CONCATENATE(E30,"  "),""),IF(D31="NO CUMPLE",CONCATENATE(E31,"  "),""),IF(D32="NO CUMPLE",CONCATENATE(E32,"  "),""),IF(D33="NO CUMPLE",CONCATENATE(E33,"  "),""),IF(D34="NO CUMPLE",CONCATENATE(E34,"  "),""))</f>
        <v/>
      </c>
      <c r="F27" s="368" t="s">
        <v>2195</v>
      </c>
      <c r="G27" s="14">
        <f>IF(D27="CUMPLE",1,IF(D27="NO CUMPLE CONDICIÓN",2,3))</f>
        <v>3</v>
      </c>
    </row>
    <row r="28" spans="1:8" ht="198.75" customHeight="1">
      <c r="A28" s="84" t="s">
        <v>2143</v>
      </c>
      <c r="B28" s="46" t="s">
        <v>2196</v>
      </c>
      <c r="C28" s="47" t="s">
        <v>2197</v>
      </c>
      <c r="D28" s="386"/>
      <c r="E28" s="95"/>
      <c r="F28" s="368" t="s">
        <v>2195</v>
      </c>
    </row>
    <row r="29" spans="1:8" ht="154.5" customHeight="1">
      <c r="A29" s="84" t="s">
        <v>2143</v>
      </c>
      <c r="B29" s="46" t="s">
        <v>2198</v>
      </c>
      <c r="C29" s="47" t="s">
        <v>2199</v>
      </c>
      <c r="D29" s="386"/>
      <c r="E29" s="95"/>
      <c r="F29" s="368" t="s">
        <v>2195</v>
      </c>
    </row>
    <row r="30" spans="1:8" ht="93.75" customHeight="1">
      <c r="A30" s="84" t="s">
        <v>2143</v>
      </c>
      <c r="B30" s="46" t="s">
        <v>2200</v>
      </c>
      <c r="C30" s="47" t="s">
        <v>2201</v>
      </c>
      <c r="D30" s="386"/>
      <c r="E30" s="95"/>
      <c r="F30" s="368" t="s">
        <v>2195</v>
      </c>
    </row>
    <row r="31" spans="1:8" ht="91.5" customHeight="1">
      <c r="A31" s="84" t="s">
        <v>2143</v>
      </c>
      <c r="B31" s="46" t="s">
        <v>2202</v>
      </c>
      <c r="C31" s="47" t="s">
        <v>2203</v>
      </c>
      <c r="D31" s="386"/>
      <c r="E31" s="95"/>
      <c r="F31" s="368" t="s">
        <v>2195</v>
      </c>
    </row>
    <row r="32" spans="1:8" ht="150" customHeight="1">
      <c r="A32" s="84" t="s">
        <v>2143</v>
      </c>
      <c r="B32" s="46" t="s">
        <v>2204</v>
      </c>
      <c r="C32" s="47" t="s">
        <v>2205</v>
      </c>
      <c r="D32" s="386"/>
      <c r="E32" s="95"/>
      <c r="F32" s="368" t="s">
        <v>2195</v>
      </c>
    </row>
    <row r="33" spans="1:7" ht="141" customHeight="1">
      <c r="A33" s="84" t="s">
        <v>2143</v>
      </c>
      <c r="B33" s="46" t="s">
        <v>2206</v>
      </c>
      <c r="C33" s="47" t="s">
        <v>2207</v>
      </c>
      <c r="D33" s="386"/>
      <c r="E33" s="95"/>
      <c r="F33" s="368" t="s">
        <v>2195</v>
      </c>
    </row>
    <row r="34" spans="1:7" ht="137.25" customHeight="1">
      <c r="A34" s="84"/>
      <c r="B34" s="46" t="s">
        <v>2208</v>
      </c>
      <c r="C34" s="164" t="s">
        <v>2209</v>
      </c>
      <c r="D34" s="386"/>
      <c r="E34" s="95"/>
      <c r="F34" s="368"/>
    </row>
    <row r="35" spans="1:7" ht="30.75" customHeight="1">
      <c r="A35" s="288"/>
      <c r="B35" s="48" t="s">
        <v>2210</v>
      </c>
      <c r="C35" s="169" t="s">
        <v>2211</v>
      </c>
      <c r="D35" s="353" t="str">
        <f>IF(COUNTIF(D36:D38,"NO CUMPLE")&gt;0,"NO CUMPLE CONDICIÓN",IF(COUNTIF(D36:D38,"CUMPLE")=0,"NO APLICA","CUMPLE"))</f>
        <v>NO APLICA</v>
      </c>
      <c r="E35" s="354" t="str">
        <f>CONCATENATE(IF(D36="NO CUMPLE",CONCATENATE(E36," / "),""),IF(D37="NO CUMPLE",CONCATENATE(E37,"  "),""),IF(D38="NO CUMPLE",CONCATENATE(E38,"  "),""))</f>
        <v/>
      </c>
      <c r="F35" s="368" t="s">
        <v>2212</v>
      </c>
      <c r="G35" s="14">
        <f>IF(D35="CUMPLE",1,IF(D35="NO CUMPLE CONDICIÓN",2,3))</f>
        <v>3</v>
      </c>
    </row>
    <row r="36" spans="1:7" ht="100.5" customHeight="1">
      <c r="A36" s="84" t="s">
        <v>2143</v>
      </c>
      <c r="B36" s="46" t="s">
        <v>2213</v>
      </c>
      <c r="C36" s="47" t="s">
        <v>2214</v>
      </c>
      <c r="D36" s="386"/>
      <c r="E36" s="95"/>
      <c r="F36" s="368" t="s">
        <v>2212</v>
      </c>
    </row>
    <row r="37" spans="1:7" ht="140.25" customHeight="1">
      <c r="A37" s="84" t="s">
        <v>2143</v>
      </c>
      <c r="B37" s="46" t="s">
        <v>2215</v>
      </c>
      <c r="C37" s="47" t="s">
        <v>2216</v>
      </c>
      <c r="D37" s="386"/>
      <c r="E37" s="95"/>
      <c r="F37" s="368" t="s">
        <v>2212</v>
      </c>
    </row>
    <row r="38" spans="1:7" ht="116.25" customHeight="1" thickBot="1">
      <c r="A38" s="84" t="s">
        <v>2143</v>
      </c>
      <c r="B38" s="50" t="s">
        <v>2217</v>
      </c>
      <c r="C38" s="258" t="s">
        <v>2218</v>
      </c>
      <c r="D38" s="388"/>
      <c r="E38" s="443"/>
      <c r="F38" s="368" t="s">
        <v>2212</v>
      </c>
    </row>
    <row r="40" spans="1:7" hidden="1">
      <c r="C40" s="77" t="s">
        <v>1646</v>
      </c>
      <c r="D40" s="14">
        <f>COUNTIF(G3:G38,1)</f>
        <v>0</v>
      </c>
    </row>
    <row r="41" spans="1:7" hidden="1">
      <c r="C41" s="77" t="s">
        <v>1647</v>
      </c>
      <c r="D41" s="14">
        <f>COUNTIF(G3:G38,2)</f>
        <v>0</v>
      </c>
    </row>
    <row r="42" spans="1:7" hidden="1">
      <c r="C42" s="77" t="s">
        <v>1648</v>
      </c>
      <c r="D42" s="14">
        <f>COUNTIF(G3:G38,3)</f>
        <v>7</v>
      </c>
    </row>
  </sheetData>
  <sheetProtection algorithmName="SHA-512" hashValue="1tvVzpW+2mZTumNnrUM6Z3jDIdqSivL2o5V37JQBOR7Uk/V9jeEQ/KSwoHo/+WqAc/T4zDGa4ysqKg1utELDkw==" saltValue="Inj6UPAY8UAmpLd3fqIQzQ==" spinCount="100000" sheet="1" formatRows="0" autoFilter="0"/>
  <mergeCells count="1">
    <mergeCell ref="B1:E1"/>
  </mergeCells>
  <phoneticPr fontId="30" type="noConversion"/>
  <conditionalFormatting sqref="D3">
    <cfRule type="cellIs" dxfId="70" priority="13" operator="equal">
      <formula>"NO CUMPLE CONDICIÓN"</formula>
    </cfRule>
    <cfRule type="cellIs" dxfId="69" priority="14" operator="equal">
      <formula>"No Cumple"</formula>
    </cfRule>
  </conditionalFormatting>
  <conditionalFormatting sqref="D5">
    <cfRule type="cellIs" dxfId="68" priority="11" operator="equal">
      <formula>"NO CUMPLE CONDICIÓN"</formula>
    </cfRule>
    <cfRule type="cellIs" dxfId="67" priority="12" operator="equal">
      <formula>"No Cumple"</formula>
    </cfRule>
  </conditionalFormatting>
  <conditionalFormatting sqref="D12">
    <cfRule type="cellIs" dxfId="66" priority="7" operator="equal">
      <formula>"NO CUMPLE CONDICIÓN"</formula>
    </cfRule>
    <cfRule type="cellIs" dxfId="65" priority="8" operator="equal">
      <formula>"No Cumple"</formula>
    </cfRule>
  </conditionalFormatting>
  <conditionalFormatting sqref="D18">
    <cfRule type="cellIs" dxfId="64" priority="9" operator="equal">
      <formula>"NO CUMPLE CONDICIÓN"</formula>
    </cfRule>
    <cfRule type="cellIs" dxfId="63" priority="10" operator="equal">
      <formula>"No Cumple"</formula>
    </cfRule>
  </conditionalFormatting>
  <conditionalFormatting sqref="D22">
    <cfRule type="cellIs" dxfId="62" priority="5" operator="equal">
      <formula>"NO CUMPLE CONDICIÓN"</formula>
    </cfRule>
    <cfRule type="cellIs" dxfId="61" priority="6" operator="equal">
      <formula>"No Cumple"</formula>
    </cfRule>
  </conditionalFormatting>
  <conditionalFormatting sqref="D27">
    <cfRule type="cellIs" dxfId="60" priority="3" operator="equal">
      <formula>"NO CUMPLE CONDICIÓN"</formula>
    </cfRule>
    <cfRule type="cellIs" dxfId="59" priority="4" operator="equal">
      <formula>"No Cumple"</formula>
    </cfRule>
  </conditionalFormatting>
  <conditionalFormatting sqref="D35">
    <cfRule type="cellIs" dxfId="58" priority="1" operator="equal">
      <formula>"NO CUMPLE CONDICIÓN"</formula>
    </cfRule>
    <cfRule type="cellIs" dxfId="57" priority="2" operator="equal">
      <formula>"No Cumple"</formula>
    </cfRule>
  </conditionalFormatting>
  <dataValidations count="2">
    <dataValidation type="list" allowBlank="1" showInputMessage="1" showErrorMessage="1" sqref="D23:D26 D36:D37 D6 D28:D34 D4 D8:D9 D19 D21" xr:uid="{44D36318-0C9B-4BCC-92E9-CDDA96D4A54C}">
      <formula1>"CUMPLE,NO CUMPLE"</formula1>
    </dataValidation>
    <dataValidation type="list" allowBlank="1" showInputMessage="1" showErrorMessage="1" sqref="D7 D13:D17 D38 D10:D11 D20" xr:uid="{F1C80728-4ECE-4475-BEA2-0A7DB23A35EC}">
      <formula1>"CUMPLE,NO CUMPLE,NO APLICA"</formula1>
    </dataValidation>
  </dataValidations>
  <printOptions horizontalCentered="1"/>
  <pageMargins left="0.51181102362204722" right="0.51181102362204722" top="1.1811023622047245" bottom="0.74803149606299213" header="0.19685039370078741" footer="0.31496062992125984"/>
  <pageSetup scale="57"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0A12-4828-4E23-83F1-F1AB6EBD7B39}">
  <sheetPr>
    <tabColor rgb="FFFFCCCC"/>
    <pageSetUpPr fitToPage="1"/>
  </sheetPr>
  <dimension ref="A1:H90"/>
  <sheetViews>
    <sheetView zoomScale="80" zoomScaleNormal="80" workbookViewId="0">
      <selection activeCell="E10" sqref="E10"/>
    </sheetView>
  </sheetViews>
  <sheetFormatPr baseColWidth="10" defaultColWidth="11.42578125" defaultRowHeight="15"/>
  <cols>
    <col min="1" max="1" width="6.85546875" style="32" customWidth="1"/>
    <col min="2" max="2" width="9.85546875" style="37" customWidth="1"/>
    <col min="3" max="3" width="87.28515625" style="33" customWidth="1"/>
    <col min="4" max="4" width="19.85546875" style="34" customWidth="1"/>
    <col min="5" max="5" width="96.42578125" style="34" customWidth="1"/>
    <col min="6" max="6" width="46.28515625" style="86" customWidth="1"/>
    <col min="7" max="7" width="16.140625" style="31" hidden="1" customWidth="1"/>
    <col min="8" max="16384" width="11.42578125" style="34"/>
  </cols>
  <sheetData>
    <row r="1" spans="1:8" ht="21" customHeight="1" thickBot="1">
      <c r="B1" s="522" t="s">
        <v>2219</v>
      </c>
      <c r="C1" s="523"/>
      <c r="D1" s="523"/>
      <c r="E1" s="524"/>
      <c r="F1" s="85"/>
    </row>
    <row r="2" spans="1:8" ht="74.25" customHeight="1" thickBot="1">
      <c r="A2" s="83" t="s">
        <v>1621</v>
      </c>
      <c r="B2" s="63" t="s">
        <v>1622</v>
      </c>
      <c r="C2" s="64" t="s">
        <v>1623</v>
      </c>
      <c r="D2" s="65" t="s">
        <v>1624</v>
      </c>
      <c r="E2" s="66" t="s">
        <v>1625</v>
      </c>
      <c r="F2" s="165" t="s">
        <v>1626</v>
      </c>
    </row>
    <row r="3" spans="1:8" ht="95.25" customHeight="1">
      <c r="A3" s="288"/>
      <c r="B3" s="45" t="s">
        <v>2220</v>
      </c>
      <c r="C3" s="260" t="s">
        <v>2221</v>
      </c>
      <c r="D3" s="351" t="str">
        <f>IF(COUNTIF(D4:D4,"NO CUMPLE")&gt;0,"NO CUMPLE CONDICIÓN",IF(COUNTIF(D4:D4,"CUMPLE")=0,"NO APLICA","CUMPLE"))</f>
        <v>NO APLICA</v>
      </c>
      <c r="E3" s="352" t="str">
        <f>CONCATENATE(IF(D4="NO CUMPLE",CONCATENATE(E4," / "),""))</f>
        <v/>
      </c>
      <c r="F3" s="373" t="s">
        <v>2222</v>
      </c>
      <c r="G3" s="58">
        <f>IF(D3="CUMPLE",1,IF(D3="NO CUMPLE CONDICIÓN",2,3))</f>
        <v>3</v>
      </c>
    </row>
    <row r="4" spans="1:8" ht="315.75" customHeight="1">
      <c r="A4" s="84" t="s">
        <v>2143</v>
      </c>
      <c r="B4" s="46" t="s">
        <v>2223</v>
      </c>
      <c r="C4" s="287" t="s">
        <v>2224</v>
      </c>
      <c r="D4" s="386"/>
      <c r="E4" s="95"/>
      <c r="F4" s="373" t="s">
        <v>2222</v>
      </c>
      <c r="G4" s="58"/>
    </row>
    <row r="5" spans="1:8" ht="106.5" customHeight="1">
      <c r="A5" s="288"/>
      <c r="B5" s="48" t="s">
        <v>2225</v>
      </c>
      <c r="C5" s="56" t="s">
        <v>2226</v>
      </c>
      <c r="D5" s="353" t="str">
        <f>IF(COUNTIF(D6:D10,"NO CUMPLE")&gt;0,"NO CUMPLE CONDICIÓN",IF(COUNTIF(D6:D10,"CUMPLE")=0,"NO APLICA","CUMPLE"))</f>
        <v>NO APLICA</v>
      </c>
      <c r="E5" s="354" t="str">
        <f>CONCATENATE(IF(D6="NO CUMPLE",CONCATENATE(E6," / "),""),IF(D7="NO CUMPLE",CONCATENATE(E7,"  "),""),IF(D9="NO CUMPLE",CONCATENATE(E9,"  "),""),IF(D10="NO CUMPLE",CONCATENATE(E10,"  "),""))</f>
        <v/>
      </c>
      <c r="F5" s="373" t="s">
        <v>2227</v>
      </c>
      <c r="G5" s="58">
        <f>IF(D5="CUMPLE",1,IF(D5="NO CUMPLE CONDICIÓN",2,3))</f>
        <v>3</v>
      </c>
    </row>
    <row r="6" spans="1:8" ht="41.25" customHeight="1">
      <c r="A6" s="84" t="s">
        <v>2143</v>
      </c>
      <c r="B6" s="46" t="s">
        <v>2228</v>
      </c>
      <c r="C6" s="47" t="s">
        <v>2229</v>
      </c>
      <c r="D6" s="163"/>
      <c r="E6" s="95"/>
      <c r="F6" s="374" t="s">
        <v>2227</v>
      </c>
      <c r="G6" s="58"/>
    </row>
    <row r="7" spans="1:8" ht="179.25" customHeight="1">
      <c r="A7" s="84" t="s">
        <v>2143</v>
      </c>
      <c r="B7" s="46" t="s">
        <v>2230</v>
      </c>
      <c r="C7" s="47" t="s">
        <v>2231</v>
      </c>
      <c r="D7" s="163"/>
      <c r="E7" s="95"/>
      <c r="F7" s="373" t="s">
        <v>2227</v>
      </c>
      <c r="G7" s="58"/>
    </row>
    <row r="8" spans="1:8" ht="52.5" customHeight="1">
      <c r="A8" s="288"/>
      <c r="B8" s="323"/>
      <c r="C8" s="285" t="s">
        <v>2232</v>
      </c>
      <c r="D8" s="324"/>
      <c r="E8" s="387"/>
      <c r="F8" s="373"/>
      <c r="G8" s="58"/>
    </row>
    <row r="9" spans="1:8" ht="97.5" customHeight="1">
      <c r="A9" s="84" t="s">
        <v>2143</v>
      </c>
      <c r="B9" s="46" t="s">
        <v>2233</v>
      </c>
      <c r="C9" s="262" t="s">
        <v>2234</v>
      </c>
      <c r="D9" s="163"/>
      <c r="E9" s="95"/>
      <c r="F9" s="373" t="s">
        <v>2227</v>
      </c>
      <c r="G9" s="58"/>
    </row>
    <row r="10" spans="1:8" ht="200.25" customHeight="1">
      <c r="A10" s="84" t="s">
        <v>2143</v>
      </c>
      <c r="B10" s="46" t="s">
        <v>2235</v>
      </c>
      <c r="C10" s="164" t="s">
        <v>2589</v>
      </c>
      <c r="D10" s="163"/>
      <c r="E10" s="96"/>
      <c r="F10" s="373" t="s">
        <v>2227</v>
      </c>
      <c r="G10" s="58"/>
    </row>
    <row r="11" spans="1:8" ht="52.5" customHeight="1">
      <c r="A11" s="288"/>
      <c r="B11" s="48" t="s">
        <v>2236</v>
      </c>
      <c r="C11" s="263" t="s">
        <v>2237</v>
      </c>
      <c r="D11" s="353" t="str">
        <f>IF(COUNTIF(D13:D15,"NO CUMPLE")&gt;0,"NO CUMPLE CONDICIÓN",IF(COUNTIF(D13:D15,"CUMPLE")=0,"NO APLICA","CUMPLE"))</f>
        <v>NO APLICA</v>
      </c>
      <c r="E11" s="354" t="str">
        <f>CONCATENATE(IF(D13="NO CUMPLE",CONCATENATE(E13," / "),""),IF(D14="NO CUMPLE",CONCATENATE(E14,"  "),""),IF(D15="NO CUMPLE",CONCATENATE(E15,"  "),""))</f>
        <v/>
      </c>
      <c r="F11" s="375" t="s">
        <v>2238</v>
      </c>
      <c r="G11" s="58">
        <f>IF(D11="CUMPLE",1,IF(D11="NO CUMPLE CONDICIÓN",2,3))</f>
        <v>3</v>
      </c>
      <c r="H11" s="87"/>
    </row>
    <row r="12" spans="1:8" ht="60.75" customHeight="1">
      <c r="A12" s="288"/>
      <c r="B12" s="322"/>
      <c r="C12" s="285" t="s">
        <v>2239</v>
      </c>
      <c r="D12" s="285"/>
      <c r="E12" s="377"/>
      <c r="F12" s="376"/>
      <c r="G12" s="58"/>
    </row>
    <row r="13" spans="1:8" ht="257.25">
      <c r="A13" s="84" t="s">
        <v>2143</v>
      </c>
      <c r="B13" s="259" t="s">
        <v>1680</v>
      </c>
      <c r="C13" s="164" t="s">
        <v>2240</v>
      </c>
      <c r="D13" s="386"/>
      <c r="E13" s="95"/>
      <c r="F13" s="375" t="s">
        <v>2238</v>
      </c>
      <c r="G13" s="58"/>
    </row>
    <row r="14" spans="1:8" ht="57.75" customHeight="1">
      <c r="A14" s="84" t="s">
        <v>2143</v>
      </c>
      <c r="B14" s="259" t="s">
        <v>1681</v>
      </c>
      <c r="C14" s="164" t="s">
        <v>2241</v>
      </c>
      <c r="D14" s="386"/>
      <c r="E14" s="95"/>
      <c r="F14" s="375" t="s">
        <v>2238</v>
      </c>
      <c r="G14" s="58"/>
    </row>
    <row r="15" spans="1:8" ht="113.25" customHeight="1">
      <c r="A15" s="140" t="s">
        <v>2242</v>
      </c>
      <c r="B15" s="259" t="s">
        <v>1682</v>
      </c>
      <c r="C15" s="164" t="s">
        <v>2243</v>
      </c>
      <c r="D15" s="163"/>
      <c r="E15" s="95"/>
      <c r="F15" s="375" t="s">
        <v>2238</v>
      </c>
      <c r="G15" s="58"/>
    </row>
    <row r="16" spans="1:8" ht="57.75" customHeight="1">
      <c r="A16" s="288"/>
      <c r="B16" s="48" t="s">
        <v>2244</v>
      </c>
      <c r="C16" s="75" t="s">
        <v>2245</v>
      </c>
      <c r="D16" s="353" t="str">
        <f>IF(COUNTIF(D18:D22,"NO CUMPLE")&gt;0,"NO CUMPLE CONDICIÓN",IF(COUNTIF(D18:D22,"CUMPLE")=0,"NO APLICA","CUMPLE"))</f>
        <v>NO APLICA</v>
      </c>
      <c r="E16" s="354" t="str">
        <f>CONCATENATE(IF(D18="NO CUMPLE",CONCATENATE(E18," / "),""),IF(D19="NO CUMPLE",CONCATENATE(E19,"  "),""),IF(D20="NO CUMPLE",CONCATENATE(E20,"  "),""),IF(D21="NO CUMPLE",CONCATENATE(E21,"  "),""),IF(D22="NO CUMPLE",CONCATENATE(E22,"  "),""))</f>
        <v/>
      </c>
      <c r="F16" s="375" t="s">
        <v>2246</v>
      </c>
      <c r="G16" s="58">
        <f>IF(D16="CUMPLE",1,IF(D16="NO CUMPLE CONDICIÓN",2,3))</f>
        <v>3</v>
      </c>
    </row>
    <row r="17" spans="1:7" ht="24.75" customHeight="1">
      <c r="A17" s="288"/>
      <c r="B17" s="323"/>
      <c r="C17" s="285" t="s">
        <v>2247</v>
      </c>
      <c r="D17" s="285"/>
      <c r="E17" s="377"/>
      <c r="F17" s="376"/>
      <c r="G17" s="58"/>
    </row>
    <row r="18" spans="1:7" ht="36.75" customHeight="1">
      <c r="A18" s="84" t="s">
        <v>2143</v>
      </c>
      <c r="B18" s="46" t="s">
        <v>1683</v>
      </c>
      <c r="C18" s="49" t="s">
        <v>2248</v>
      </c>
      <c r="D18" s="163"/>
      <c r="E18" s="95"/>
      <c r="F18" s="375" t="s">
        <v>2246</v>
      </c>
      <c r="G18" s="58"/>
    </row>
    <row r="19" spans="1:7" ht="257.25" customHeight="1">
      <c r="A19" s="84" t="s">
        <v>2143</v>
      </c>
      <c r="B19" s="46" t="s">
        <v>1685</v>
      </c>
      <c r="C19" s="164" t="s">
        <v>2249</v>
      </c>
      <c r="D19" s="163"/>
      <c r="E19" s="96"/>
      <c r="F19" s="375" t="s">
        <v>2246</v>
      </c>
      <c r="G19" s="58"/>
    </row>
    <row r="20" spans="1:7" ht="69" customHeight="1">
      <c r="A20" s="84" t="s">
        <v>2143</v>
      </c>
      <c r="B20" s="46" t="s">
        <v>2250</v>
      </c>
      <c r="C20" s="47" t="s">
        <v>2251</v>
      </c>
      <c r="D20" s="163"/>
      <c r="E20" s="96"/>
      <c r="F20" s="375" t="s">
        <v>2246</v>
      </c>
      <c r="G20" s="58"/>
    </row>
    <row r="21" spans="1:7" ht="360.75" customHeight="1">
      <c r="A21" s="84"/>
      <c r="B21" s="46" t="s">
        <v>2252</v>
      </c>
      <c r="C21" s="47" t="s">
        <v>2253</v>
      </c>
      <c r="D21" s="163"/>
      <c r="E21" s="96"/>
      <c r="F21" s="375" t="s">
        <v>2246</v>
      </c>
      <c r="G21" s="58"/>
    </row>
    <row r="22" spans="1:7" ht="48" customHeight="1">
      <c r="A22" s="84"/>
      <c r="B22" s="46" t="s">
        <v>2254</v>
      </c>
      <c r="C22" s="47" t="s">
        <v>2255</v>
      </c>
      <c r="D22" s="163"/>
      <c r="E22" s="96"/>
      <c r="F22" s="375" t="s">
        <v>2246</v>
      </c>
      <c r="G22" s="58"/>
    </row>
    <row r="23" spans="1:7" ht="36" customHeight="1">
      <c r="A23" s="288"/>
      <c r="B23" s="48" t="s">
        <v>2256</v>
      </c>
      <c r="C23" s="264" t="s">
        <v>2257</v>
      </c>
      <c r="D23" s="353" t="str">
        <f>IF(COUNTIF(D24:D27,"NO CUMPLE")&gt;0,"NO CUMPLE CONDICIÓN",IF(COUNTIF(D24:D27,"CUMPLE")=0,"NO APLICA","CUMPLE"))</f>
        <v>NO APLICA</v>
      </c>
      <c r="E23" s="354" t="str">
        <f>CONCATENATE(IF(D24="NO CUMPLE",CONCATENATE(E24," / "),""),IF(D25="NO CUMPLE",CONCATENATE(E25,"  "),""),IF(D26="NO CUMPLE",CONCATENATE(E26,"  "),""),IF(D27="NO CUMPLE",CONCATENATE(E27,"  "),""))</f>
        <v/>
      </c>
      <c r="F23" s="375" t="s">
        <v>2258</v>
      </c>
      <c r="G23" s="58">
        <f>IF(D23="CUMPLE",1,IF(D23="NO CUMPLE CONDICIÓN",2,3))</f>
        <v>3</v>
      </c>
    </row>
    <row r="24" spans="1:7" ht="325.5" customHeight="1">
      <c r="A24" s="84" t="s">
        <v>2143</v>
      </c>
      <c r="B24" s="259" t="s">
        <v>1687</v>
      </c>
      <c r="C24" s="47" t="s">
        <v>2259</v>
      </c>
      <c r="D24" s="386"/>
      <c r="E24" s="95"/>
      <c r="F24" s="375" t="s">
        <v>2258</v>
      </c>
      <c r="G24" s="58"/>
    </row>
    <row r="25" spans="1:7" ht="208.5" customHeight="1">
      <c r="A25" s="84" t="s">
        <v>2143</v>
      </c>
      <c r="B25" s="259" t="s">
        <v>1688</v>
      </c>
      <c r="C25" s="164" t="s">
        <v>2260</v>
      </c>
      <c r="D25" s="386"/>
      <c r="E25" s="95"/>
      <c r="F25" s="375" t="s">
        <v>2258</v>
      </c>
    </row>
    <row r="26" spans="1:7" ht="225.75" customHeight="1">
      <c r="A26" s="84" t="s">
        <v>2143</v>
      </c>
      <c r="B26" s="259" t="s">
        <v>1689</v>
      </c>
      <c r="C26" s="47" t="s">
        <v>2261</v>
      </c>
      <c r="D26" s="386"/>
      <c r="E26" s="95"/>
      <c r="F26" s="375" t="s">
        <v>2258</v>
      </c>
    </row>
    <row r="27" spans="1:7" ht="190.5" customHeight="1">
      <c r="A27" s="84" t="s">
        <v>2143</v>
      </c>
      <c r="B27" s="259" t="s">
        <v>2262</v>
      </c>
      <c r="C27" s="47" t="s">
        <v>2263</v>
      </c>
      <c r="D27" s="386"/>
      <c r="E27" s="95"/>
      <c r="F27" s="375" t="s">
        <v>2258</v>
      </c>
    </row>
    <row r="28" spans="1:7" ht="34.5" customHeight="1">
      <c r="A28" s="288"/>
      <c r="B28" s="48" t="s">
        <v>2264</v>
      </c>
      <c r="C28" s="76" t="s">
        <v>2265</v>
      </c>
      <c r="D28" s="353" t="str">
        <f>IF(COUNTIF(D29:D31,"NO CUMPLE")&gt;0,"NO CUMPLE CONDICIÓN",IF(COUNTIF(D29:D31,"CUMPLE")=0,"NO APLICA","CUMPLE"))</f>
        <v>NO APLICA</v>
      </c>
      <c r="E28" s="354" t="str">
        <f>CONCATENATE(IF(D29="NO CUMPLE",CONCATENATE(E29," / "),""),IF(D30="NO CUMPLE",CONCATENATE(E30,"  "),""),IF(D31="NO CUMPLE",CONCATENATE(E31,"  "),""))</f>
        <v/>
      </c>
      <c r="F28" s="375" t="s">
        <v>2266</v>
      </c>
      <c r="G28" s="58">
        <f>IF(D28="CUMPLE",1,IF(D28="NO CUMPLE CONDICIÓN",2,3))</f>
        <v>3</v>
      </c>
    </row>
    <row r="29" spans="1:7" ht="198.75" customHeight="1">
      <c r="A29" s="84" t="s">
        <v>2143</v>
      </c>
      <c r="B29" s="46" t="s">
        <v>2267</v>
      </c>
      <c r="C29" s="57" t="s">
        <v>2268</v>
      </c>
      <c r="D29" s="163"/>
      <c r="E29" s="95"/>
      <c r="F29" s="375" t="s">
        <v>2266</v>
      </c>
    </row>
    <row r="30" spans="1:7" ht="135" customHeight="1">
      <c r="A30" s="84" t="s">
        <v>2143</v>
      </c>
      <c r="B30" s="46" t="s">
        <v>2269</v>
      </c>
      <c r="C30" s="47" t="s">
        <v>2270</v>
      </c>
      <c r="D30" s="163"/>
      <c r="E30" s="95"/>
      <c r="F30" s="375" t="s">
        <v>2266</v>
      </c>
    </row>
    <row r="31" spans="1:7" ht="195" customHeight="1" thickBot="1">
      <c r="A31" s="84" t="s">
        <v>2143</v>
      </c>
      <c r="B31" s="50" t="s">
        <v>2271</v>
      </c>
      <c r="C31" s="258" t="s">
        <v>2272</v>
      </c>
      <c r="D31" s="388"/>
      <c r="E31" s="443"/>
      <c r="F31" s="375" t="s">
        <v>2266</v>
      </c>
    </row>
    <row r="32" spans="1:7">
      <c r="F32" s="328"/>
    </row>
    <row r="33" spans="3:6" hidden="1">
      <c r="C33" s="77" t="s">
        <v>1646</v>
      </c>
      <c r="D33" s="14">
        <f>COUNTIF(G3:G31,1)</f>
        <v>0</v>
      </c>
      <c r="F33" s="328"/>
    </row>
    <row r="34" spans="3:6" hidden="1">
      <c r="C34" s="77" t="s">
        <v>1647</v>
      </c>
      <c r="D34" s="14">
        <f>COUNTIF(G3:G31,2)</f>
        <v>0</v>
      </c>
      <c r="F34" s="328"/>
    </row>
    <row r="35" spans="3:6" hidden="1">
      <c r="C35" s="77" t="s">
        <v>1648</v>
      </c>
      <c r="D35" s="14">
        <f>COUNTIF(G3:G31,3)</f>
        <v>6</v>
      </c>
      <c r="F35" s="328"/>
    </row>
    <row r="36" spans="3:6">
      <c r="F36" s="328"/>
    </row>
    <row r="37" spans="3:6">
      <c r="F37" s="328"/>
    </row>
    <row r="38" spans="3:6">
      <c r="F38" s="328"/>
    </row>
    <row r="39" spans="3:6">
      <c r="F39" s="328"/>
    </row>
    <row r="40" spans="3:6">
      <c r="F40" s="328"/>
    </row>
    <row r="41" spans="3:6">
      <c r="F41" s="328"/>
    </row>
    <row r="42" spans="3:6">
      <c r="F42" s="328"/>
    </row>
    <row r="43" spans="3:6">
      <c r="F43" s="328"/>
    </row>
    <row r="44" spans="3:6">
      <c r="F44" s="328"/>
    </row>
    <row r="45" spans="3:6">
      <c r="F45" s="328"/>
    </row>
    <row r="46" spans="3:6">
      <c r="F46" s="328"/>
    </row>
    <row r="47" spans="3:6">
      <c r="F47" s="328"/>
    </row>
    <row r="48" spans="3:6">
      <c r="F48" s="328"/>
    </row>
    <row r="49" spans="6:6">
      <c r="F49" s="328"/>
    </row>
    <row r="50" spans="6:6">
      <c r="F50" s="328"/>
    </row>
    <row r="51" spans="6:6">
      <c r="F51" s="328"/>
    </row>
    <row r="52" spans="6:6">
      <c r="F52" s="328"/>
    </row>
    <row r="53" spans="6:6">
      <c r="F53" s="328"/>
    </row>
    <row r="54" spans="6:6">
      <c r="F54" s="328"/>
    </row>
    <row r="55" spans="6:6">
      <c r="F55" s="328"/>
    </row>
    <row r="56" spans="6:6">
      <c r="F56" s="328"/>
    </row>
    <row r="57" spans="6:6">
      <c r="F57" s="328"/>
    </row>
    <row r="58" spans="6:6">
      <c r="F58" s="328"/>
    </row>
    <row r="59" spans="6:6">
      <c r="F59" s="328"/>
    </row>
    <row r="60" spans="6:6">
      <c r="F60" s="328"/>
    </row>
    <row r="61" spans="6:6">
      <c r="F61" s="328"/>
    </row>
    <row r="62" spans="6:6">
      <c r="F62" s="328"/>
    </row>
    <row r="63" spans="6:6">
      <c r="F63" s="328"/>
    </row>
    <row r="64" spans="6:6">
      <c r="F64" s="328"/>
    </row>
    <row r="65" spans="6:6">
      <c r="F65" s="328"/>
    </row>
    <row r="66" spans="6:6">
      <c r="F66" s="328"/>
    </row>
    <row r="67" spans="6:6">
      <c r="F67" s="328"/>
    </row>
    <row r="68" spans="6:6">
      <c r="F68" s="328"/>
    </row>
    <row r="69" spans="6:6">
      <c r="F69" s="328"/>
    </row>
    <row r="70" spans="6:6">
      <c r="F70" s="328"/>
    </row>
    <row r="71" spans="6:6">
      <c r="F71" s="328"/>
    </row>
    <row r="72" spans="6:6">
      <c r="F72" s="328"/>
    </row>
    <row r="73" spans="6:6">
      <c r="F73" s="328"/>
    </row>
    <row r="74" spans="6:6">
      <c r="F74" s="328"/>
    </row>
    <row r="75" spans="6:6">
      <c r="F75" s="328"/>
    </row>
    <row r="76" spans="6:6">
      <c r="F76" s="328"/>
    </row>
    <row r="77" spans="6:6">
      <c r="F77" s="328"/>
    </row>
    <row r="78" spans="6:6">
      <c r="F78" s="328"/>
    </row>
    <row r="79" spans="6:6">
      <c r="F79" s="328"/>
    </row>
    <row r="80" spans="6:6">
      <c r="F80" s="328"/>
    </row>
    <row r="81" spans="6:6">
      <c r="F81" s="328"/>
    </row>
    <row r="82" spans="6:6">
      <c r="F82" s="328"/>
    </row>
    <row r="83" spans="6:6">
      <c r="F83" s="328"/>
    </row>
    <row r="84" spans="6:6">
      <c r="F84" s="328"/>
    </row>
    <row r="85" spans="6:6">
      <c r="F85" s="328"/>
    </row>
    <row r="86" spans="6:6">
      <c r="F86" s="328"/>
    </row>
    <row r="87" spans="6:6">
      <c r="F87" s="328"/>
    </row>
    <row r="88" spans="6:6">
      <c r="F88" s="328"/>
    </row>
    <row r="89" spans="6:6">
      <c r="F89" s="328"/>
    </row>
    <row r="90" spans="6:6">
      <c r="F90" s="328"/>
    </row>
  </sheetData>
  <sheetProtection algorithmName="SHA-512" hashValue="qey+n4gZEf8b+fmvK+SUNllsHt5V2iyqviTTPP33dQVcGPllbnegZEQ2lhfUo38vMZdva1UzpaZDHsWvCIgeaw==" saltValue="yMSVgAY2V4oGWhRBXq6d1w==" spinCount="100000" sheet="1" formatRows="0" autoFilter="0"/>
  <mergeCells count="1">
    <mergeCell ref="B1:E1"/>
  </mergeCells>
  <phoneticPr fontId="30" type="noConversion"/>
  <conditionalFormatting sqref="D3">
    <cfRule type="cellIs" dxfId="56" priority="11" operator="equal">
      <formula>"NO CUMPLE CONDICIÓN"</formula>
    </cfRule>
    <cfRule type="cellIs" dxfId="55" priority="12" operator="equal">
      <formula>"No Cumple"</formula>
    </cfRule>
  </conditionalFormatting>
  <conditionalFormatting sqref="D5">
    <cfRule type="cellIs" dxfId="54" priority="9" operator="equal">
      <formula>"NO CUMPLE CONDICIÓN"</formula>
    </cfRule>
    <cfRule type="cellIs" dxfId="53" priority="10" operator="equal">
      <formula>"No Cumple"</formula>
    </cfRule>
  </conditionalFormatting>
  <conditionalFormatting sqref="D8">
    <cfRule type="cellIs" dxfId="52" priority="13" operator="equal">
      <formula>"NO CUMPLE CONDICIÓN"</formula>
    </cfRule>
    <cfRule type="cellIs" dxfId="51" priority="14" operator="equal">
      <formula>"No Cumple"</formula>
    </cfRule>
  </conditionalFormatting>
  <conditionalFormatting sqref="D11">
    <cfRule type="cellIs" dxfId="50" priority="7" operator="equal">
      <formula>"NO CUMPLE CONDICIÓN"</formula>
    </cfRule>
    <cfRule type="cellIs" dxfId="49" priority="8" operator="equal">
      <formula>"No Cumple"</formula>
    </cfRule>
  </conditionalFormatting>
  <conditionalFormatting sqref="D16">
    <cfRule type="cellIs" dxfId="48" priority="5" operator="equal">
      <formula>"NO CUMPLE CONDICIÓN"</formula>
    </cfRule>
    <cfRule type="cellIs" dxfId="47" priority="6" operator="equal">
      <formula>"No Cumple"</formula>
    </cfRule>
  </conditionalFormatting>
  <conditionalFormatting sqref="D23">
    <cfRule type="cellIs" dxfId="46" priority="3" operator="equal">
      <formula>"NO CUMPLE CONDICIÓN"</formula>
    </cfRule>
    <cfRule type="cellIs" dxfId="45" priority="4" operator="equal">
      <formula>"No Cumple"</formula>
    </cfRule>
  </conditionalFormatting>
  <conditionalFormatting sqref="D28">
    <cfRule type="cellIs" dxfId="44" priority="1" operator="equal">
      <formula>"NO CUMPLE CONDICIÓN"</formula>
    </cfRule>
    <cfRule type="cellIs" dxfId="43" priority="2" operator="equal">
      <formula>"No Cumple"</formula>
    </cfRule>
  </conditionalFormatting>
  <dataValidations count="3">
    <dataValidation type="list" allowBlank="1" showInputMessage="1" showErrorMessage="1" sqref="D12" xr:uid="{AF6668F5-E982-4B73-A0A3-FC1BBFEAF0CD}">
      <formula1>"CUMPLE, NO CUMPLE,NO APLICA"</formula1>
    </dataValidation>
    <dataValidation type="list" allowBlank="1" showInputMessage="1" showErrorMessage="1" sqref="D6:D7 D15 D29:D30 D9:D10 D18:D22" xr:uid="{8C8A6EDC-3E54-4F6B-B4B3-E4FF677027C6}">
      <formula1>"CUMPLE,NO CUMPLE"</formula1>
    </dataValidation>
    <dataValidation type="list" allowBlank="1" showInputMessage="1" showErrorMessage="1" sqref="D4 D13:D14 D24:D27 D31" xr:uid="{29E3C7A4-76EE-4A53-84AC-7D658FF61CAE}">
      <formula1>"CUMPLE,NO CUMPLE,NO APLICA"</formula1>
    </dataValidation>
  </dataValidations>
  <printOptions horizontalCentered="1"/>
  <pageMargins left="0.51181102362204722" right="0.51181102362204722" top="1.1811023622047245" bottom="0.74803149606299213" header="0.19685039370078741" footer="0.31496062992125984"/>
  <pageSetup scale="59"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251-DE0E-43E9-9241-8BA7C23604A2}">
  <sheetPr>
    <tabColor rgb="FFFFCCCC"/>
    <pageSetUpPr fitToPage="1"/>
  </sheetPr>
  <dimension ref="A1:H24"/>
  <sheetViews>
    <sheetView zoomScale="90" zoomScaleNormal="90" workbookViewId="0">
      <selection activeCell="E10" sqref="E10"/>
    </sheetView>
  </sheetViews>
  <sheetFormatPr baseColWidth="10" defaultColWidth="11.42578125" defaultRowHeight="15"/>
  <cols>
    <col min="1" max="1" width="6.85546875" style="32" customWidth="1"/>
    <col min="2" max="2" width="9.85546875" style="279" customWidth="1"/>
    <col min="3" max="3" width="81" style="33" customWidth="1"/>
    <col min="4" max="4" width="19.85546875" style="34" customWidth="1"/>
    <col min="5" max="5" width="78.28515625" style="34" customWidth="1"/>
    <col min="6" max="6" width="43.42578125" style="86" customWidth="1"/>
    <col min="7" max="7" width="16.140625" style="31" hidden="1" customWidth="1"/>
    <col min="8" max="16384" width="11.42578125" style="34"/>
  </cols>
  <sheetData>
    <row r="1" spans="1:8" ht="21" customHeight="1" thickBot="1">
      <c r="B1" s="522" t="s">
        <v>2594</v>
      </c>
      <c r="C1" s="523"/>
      <c r="D1" s="523"/>
      <c r="E1" s="524"/>
      <c r="F1" s="85"/>
    </row>
    <row r="2" spans="1:8" ht="74.25" customHeight="1" thickBot="1">
      <c r="A2" s="367" t="s">
        <v>1621</v>
      </c>
      <c r="B2" s="278" t="s">
        <v>1622</v>
      </c>
      <c r="C2" s="64" t="s">
        <v>1623</v>
      </c>
      <c r="D2" s="65" t="s">
        <v>1624</v>
      </c>
      <c r="E2" s="66" t="s">
        <v>1625</v>
      </c>
      <c r="F2" s="165" t="s">
        <v>1626</v>
      </c>
    </row>
    <row r="3" spans="1:8" ht="42.75">
      <c r="A3" s="303"/>
      <c r="B3" s="45" t="s">
        <v>2273</v>
      </c>
      <c r="C3" s="282" t="s">
        <v>2274</v>
      </c>
      <c r="D3" s="353" t="str">
        <f>IF(COUNTIF(D4:D5,"NO CUMPLE")&gt;0,"NO CUMPLE CONDICIÓN",IF(COUNTIF(D4:D5,"CUMPLE")=0,"NO APLICA","CUMPLE"))</f>
        <v>NO APLICA</v>
      </c>
      <c r="E3" s="354" t="str">
        <f>CONCATENATE(IF(D4="NO CUMPLE",CONCATENATE(E4," / "),""),IF(D5="NO CUMPLE",CONCATENATE(E5,"  "),""))</f>
        <v/>
      </c>
      <c r="F3" s="330" t="s">
        <v>2276</v>
      </c>
      <c r="G3" s="58">
        <f>IF(D3="CUMPLE",1,IF(D3="NO CUMPLE CONDICIÓN",2,3))</f>
        <v>3</v>
      </c>
      <c r="H3" s="275"/>
    </row>
    <row r="4" spans="1:8" ht="42.75">
      <c r="A4" s="305" t="s">
        <v>2242</v>
      </c>
      <c r="B4" s="289" t="s">
        <v>2277</v>
      </c>
      <c r="C4" s="287" t="s">
        <v>2278</v>
      </c>
      <c r="D4" s="386"/>
      <c r="E4" s="382" t="s">
        <v>2275</v>
      </c>
      <c r="F4" s="329" t="s">
        <v>2276</v>
      </c>
      <c r="G4" s="276"/>
      <c r="H4" s="275"/>
    </row>
    <row r="5" spans="1:8" ht="49.5" customHeight="1">
      <c r="A5" s="305" t="s">
        <v>2242</v>
      </c>
      <c r="B5" s="289" t="s">
        <v>2279</v>
      </c>
      <c r="C5" s="287" t="s">
        <v>2280</v>
      </c>
      <c r="D5" s="386"/>
      <c r="E5" s="382"/>
      <c r="F5" s="330" t="s">
        <v>2281</v>
      </c>
      <c r="G5" s="276"/>
      <c r="H5" s="275"/>
    </row>
    <row r="6" spans="1:8" ht="74.25" customHeight="1">
      <c r="A6" s="380"/>
      <c r="B6" s="298" t="s">
        <v>2282</v>
      </c>
      <c r="C6" s="291" t="s">
        <v>2283</v>
      </c>
      <c r="D6" s="353" t="str">
        <f>IF(COUNTIF(D7:D11,"NO CUMPLE")&gt;0,"NO CUMPLE CONDICIÓN",IF(COUNTIF(D7:D11,"CUMPLE")=0,"NO APLICA","CUMPLE"))</f>
        <v>NO APLICA</v>
      </c>
      <c r="E6" s="354" t="str">
        <f>CONCATENATE(IF(D7="NO CUMPLE",CONCATENATE(E7," / "),""),IF(D8="NO CUMPLE",CONCATENATE(E8,"  "),""),IF(D9="NO CUMPLE",CONCATENATE(E9,"  "),""),IF(D10="NO CUMPLE",CONCATENATE(E10,"  "),""),IF(D11="NO CUMPLE",CONCATENATE(E11,"  "),""))</f>
        <v/>
      </c>
      <c r="F6" s="330" t="s">
        <v>2284</v>
      </c>
      <c r="G6" s="58">
        <f>IF(D6="CUMPLE",1,IF(D6="NO CUMPLE CONDICIÓN",2,3))</f>
        <v>3</v>
      </c>
      <c r="H6" s="275"/>
    </row>
    <row r="7" spans="1:8" ht="135" customHeight="1">
      <c r="A7" s="381" t="s">
        <v>2285</v>
      </c>
      <c r="B7" s="299" t="s">
        <v>1691</v>
      </c>
      <c r="C7" s="269" t="s">
        <v>2286</v>
      </c>
      <c r="D7" s="386"/>
      <c r="E7" s="383" t="s">
        <v>2275</v>
      </c>
      <c r="F7" s="330" t="s">
        <v>2284</v>
      </c>
      <c r="G7" s="276"/>
      <c r="H7" s="275"/>
    </row>
    <row r="8" spans="1:8" ht="47.25" customHeight="1">
      <c r="A8" s="381" t="s">
        <v>2285</v>
      </c>
      <c r="B8" s="299" t="s">
        <v>1692</v>
      </c>
      <c r="C8" s="216" t="s">
        <v>2287</v>
      </c>
      <c r="D8" s="386"/>
      <c r="E8" s="383" t="s">
        <v>2275</v>
      </c>
      <c r="F8" s="330" t="s">
        <v>2284</v>
      </c>
      <c r="G8" s="277"/>
      <c r="H8" s="275"/>
    </row>
    <row r="9" spans="1:8" ht="92.25" customHeight="1">
      <c r="A9" s="381" t="s">
        <v>2285</v>
      </c>
      <c r="B9" s="299" t="s">
        <v>1693</v>
      </c>
      <c r="C9" s="215" t="s">
        <v>2288</v>
      </c>
      <c r="D9" s="386"/>
      <c r="E9" s="383" t="s">
        <v>2275</v>
      </c>
      <c r="F9" s="330" t="s">
        <v>2284</v>
      </c>
      <c r="G9" s="276"/>
      <c r="H9" s="275"/>
    </row>
    <row r="10" spans="1:8" ht="171">
      <c r="A10" s="381" t="s">
        <v>2285</v>
      </c>
      <c r="B10" s="299" t="s">
        <v>1694</v>
      </c>
      <c r="C10" s="215" t="s">
        <v>2289</v>
      </c>
      <c r="D10" s="386"/>
      <c r="E10" s="383" t="s">
        <v>2275</v>
      </c>
      <c r="F10" s="330" t="s">
        <v>2284</v>
      </c>
      <c r="G10" s="276"/>
      <c r="H10" s="275"/>
    </row>
    <row r="11" spans="1:8" ht="171">
      <c r="A11" s="304" t="s">
        <v>2242</v>
      </c>
      <c r="B11" s="299" t="s">
        <v>1695</v>
      </c>
      <c r="C11" s="215" t="s">
        <v>2290</v>
      </c>
      <c r="D11" s="386"/>
      <c r="E11" s="383" t="s">
        <v>2275</v>
      </c>
      <c r="F11" s="330" t="s">
        <v>2284</v>
      </c>
      <c r="G11" s="276"/>
      <c r="H11" s="275"/>
    </row>
    <row r="12" spans="1:8" ht="48.75" customHeight="1">
      <c r="A12" s="380"/>
      <c r="B12" s="300" t="s">
        <v>2291</v>
      </c>
      <c r="C12" s="292" t="s">
        <v>2292</v>
      </c>
      <c r="D12" s="353" t="str">
        <f>IF(COUNTIF(D13:D14,"NO CUMPLE")&gt;0,"NO CUMPLE CONDICIÓN",IF(COUNTIF(D13:D14,"CUMPLE")=0,"NO APLICA","CUMPLE"))</f>
        <v>NO APLICA</v>
      </c>
      <c r="E12" s="354" t="str">
        <f>CONCATENATE(IF(D13="NO CUMPLE",CONCATENATE(E13," / "),""),IF(D14="NO CUMPLE",CONCATENATE(E14,"  "),""))</f>
        <v/>
      </c>
      <c r="F12" s="329" t="s">
        <v>2293</v>
      </c>
      <c r="G12" s="58">
        <f>IF(D12="CUMPLE",1,IF(D12="NO CUMPLE CONDICIÓN",2,3))</f>
        <v>3</v>
      </c>
      <c r="H12" s="275"/>
    </row>
    <row r="13" spans="1:8" ht="144">
      <c r="A13" s="381" t="s">
        <v>2285</v>
      </c>
      <c r="B13" s="301" t="s">
        <v>1696</v>
      </c>
      <c r="C13" s="49" t="s">
        <v>2294</v>
      </c>
      <c r="D13" s="386"/>
      <c r="E13" s="383" t="s">
        <v>2275</v>
      </c>
      <c r="F13" s="329" t="s">
        <v>2293</v>
      </c>
      <c r="G13" s="276"/>
      <c r="H13" s="275"/>
    </row>
    <row r="14" spans="1:8" ht="157.5">
      <c r="A14" s="381" t="s">
        <v>2285</v>
      </c>
      <c r="B14" s="301" t="s">
        <v>2295</v>
      </c>
      <c r="C14" s="293" t="s">
        <v>2296</v>
      </c>
      <c r="D14" s="386"/>
      <c r="E14" s="383" t="s">
        <v>2275</v>
      </c>
      <c r="F14" s="329" t="s">
        <v>2293</v>
      </c>
      <c r="G14" s="276"/>
      <c r="H14" s="275"/>
    </row>
    <row r="15" spans="1:8" ht="49.5" customHeight="1">
      <c r="A15" s="295"/>
      <c r="B15" s="48" t="s">
        <v>2297</v>
      </c>
      <c r="C15" s="296" t="s">
        <v>2298</v>
      </c>
      <c r="D15" s="351" t="str">
        <f>IF(COUNTIF(D16:D16,"NO CUMPLE")&gt;0,"NO CUMPLE CONDICIÓN",IF(COUNTIF(D16:D16,"CUMPLE")=0,"NO APLICA","CUMPLE"))</f>
        <v>NO APLICA</v>
      </c>
      <c r="E15" s="352" t="str">
        <f>CONCATENATE(IF(D16="NO CUMPLE",CONCATENATE(E16," / "),""))</f>
        <v/>
      </c>
      <c r="F15" s="329" t="s">
        <v>2299</v>
      </c>
      <c r="G15" s="58">
        <f>IF(D15="CUMPLE",1,IF(D15="NO CUMPLE CONDICIÓN",2,3))</f>
        <v>3</v>
      </c>
      <c r="H15" s="275"/>
    </row>
    <row r="16" spans="1:8" ht="258" customHeight="1">
      <c r="A16" s="297" t="s">
        <v>1679</v>
      </c>
      <c r="B16" s="46" t="s">
        <v>2300</v>
      </c>
      <c r="C16" s="294" t="s">
        <v>2301</v>
      </c>
      <c r="D16" s="386"/>
      <c r="E16" s="383" t="s">
        <v>2275</v>
      </c>
      <c r="F16" s="329" t="s">
        <v>2299</v>
      </c>
      <c r="G16" s="276"/>
      <c r="H16" s="275"/>
    </row>
    <row r="17" spans="1:8" ht="57" customHeight="1">
      <c r="A17" s="295"/>
      <c r="B17" s="48" t="s">
        <v>2302</v>
      </c>
      <c r="C17" s="56" t="s">
        <v>2303</v>
      </c>
      <c r="D17" s="353" t="str">
        <f>IF(COUNTIF(D18:D20,"NO CUMPLE")&gt;0,"NO CUMPLE CONDICIÓN",IF(COUNTIF(D18:D20,"CUMPLE")=0,"NO APLICA","CUMPLE"))</f>
        <v>NO APLICA</v>
      </c>
      <c r="E17" s="354" t="str">
        <f>CONCATENATE(IF(D18="NO CUMPLE",CONCATENATE(E18," / "),""),IF(D19="NO CUMPLE",CONCATENATE(E19,"  "),""),IF(D20="NO CUMPLE",CONCATENATE(E20,"  "),""))</f>
        <v/>
      </c>
      <c r="F17" s="329" t="s">
        <v>2299</v>
      </c>
      <c r="G17" s="58">
        <f>IF(D17="CUMPLE",1,IF(D17="NO CUMPLE CONDICIÓN",2,3))</f>
        <v>3</v>
      </c>
      <c r="H17" s="275"/>
    </row>
    <row r="18" spans="1:8" ht="88.5" customHeight="1">
      <c r="A18" s="297" t="s">
        <v>1679</v>
      </c>
      <c r="B18" s="46" t="s">
        <v>2304</v>
      </c>
      <c r="C18" s="261" t="s">
        <v>2305</v>
      </c>
      <c r="D18" s="386"/>
      <c r="E18" s="383" t="s">
        <v>2275</v>
      </c>
      <c r="F18" s="329" t="s">
        <v>2299</v>
      </c>
      <c r="G18" s="276"/>
      <c r="H18" s="275"/>
    </row>
    <row r="19" spans="1:8" ht="81" customHeight="1">
      <c r="A19" s="297" t="s">
        <v>1679</v>
      </c>
      <c r="B19" s="289" t="s">
        <v>2306</v>
      </c>
      <c r="C19" s="335" t="s">
        <v>2307</v>
      </c>
      <c r="D19" s="386"/>
      <c r="E19" s="384" t="s">
        <v>2275</v>
      </c>
      <c r="F19" s="329" t="s">
        <v>2299</v>
      </c>
      <c r="G19" s="276"/>
      <c r="H19" s="275"/>
    </row>
    <row r="20" spans="1:8" ht="59.25" customHeight="1" thickBot="1">
      <c r="A20" s="297" t="s">
        <v>1679</v>
      </c>
      <c r="B20" s="378" t="s">
        <v>2308</v>
      </c>
      <c r="C20" s="379" t="s">
        <v>2309</v>
      </c>
      <c r="D20" s="388"/>
      <c r="E20" s="385" t="s">
        <v>2275</v>
      </c>
      <c r="F20" s="329" t="s">
        <v>2299</v>
      </c>
    </row>
    <row r="21" spans="1:8">
      <c r="B21" s="37"/>
    </row>
    <row r="22" spans="1:8" hidden="1">
      <c r="B22" s="37"/>
      <c r="C22" s="77" t="s">
        <v>1646</v>
      </c>
      <c r="D22" s="14">
        <f>COUNTIF(G3:G20,1)</f>
        <v>0</v>
      </c>
    </row>
    <row r="23" spans="1:8" hidden="1">
      <c r="B23" s="37"/>
      <c r="C23" s="77" t="s">
        <v>1647</v>
      </c>
      <c r="D23" s="14">
        <f>COUNTIF(G3:G20,2)</f>
        <v>0</v>
      </c>
    </row>
    <row r="24" spans="1:8" hidden="1">
      <c r="B24" s="37"/>
      <c r="C24" s="77" t="s">
        <v>1648</v>
      </c>
      <c r="D24" s="14">
        <f>COUNTIF(G3:G20,3)</f>
        <v>5</v>
      </c>
    </row>
  </sheetData>
  <sheetProtection algorithmName="SHA-512" hashValue="dC4hUV1G01fbpRFC8geqpRzh492oDwxdcuoN4BejA9jd+q1Wp+9fTAtw1MmIXmit0o8iUKc+PLBydYs56ZeMPw==" saltValue="tEtfq36MAFwbA69O7DoCBw==" spinCount="100000" sheet="1" formatRows="0" autoFilter="0"/>
  <mergeCells count="1">
    <mergeCell ref="B1:E1"/>
  </mergeCells>
  <conditionalFormatting sqref="D3">
    <cfRule type="cellIs" dxfId="42" priority="9" operator="equal">
      <formula>"NO CUMPLE CONDICIÓN"</formula>
    </cfRule>
    <cfRule type="cellIs" dxfId="41" priority="10" operator="equal">
      <formula>"No Cumple"</formula>
    </cfRule>
  </conditionalFormatting>
  <conditionalFormatting sqref="D6">
    <cfRule type="cellIs" dxfId="40" priority="7" operator="equal">
      <formula>"NO CUMPLE CONDICIÓN"</formula>
    </cfRule>
    <cfRule type="cellIs" dxfId="39" priority="8" operator="equal">
      <formula>"No Cumple"</formula>
    </cfRule>
  </conditionalFormatting>
  <conditionalFormatting sqref="D12">
    <cfRule type="cellIs" dxfId="38" priority="5" operator="equal">
      <formula>"NO CUMPLE CONDICIÓN"</formula>
    </cfRule>
    <cfRule type="cellIs" dxfId="37" priority="6" operator="equal">
      <formula>"No Cumple"</formula>
    </cfRule>
  </conditionalFormatting>
  <conditionalFormatting sqref="D15">
    <cfRule type="cellIs" dxfId="36" priority="3" operator="equal">
      <formula>"NO CUMPLE CONDICIÓN"</formula>
    </cfRule>
    <cfRule type="cellIs" dxfId="35" priority="4" operator="equal">
      <formula>"No Cumple"</formula>
    </cfRule>
  </conditionalFormatting>
  <conditionalFormatting sqref="D17">
    <cfRule type="cellIs" dxfId="34" priority="1" operator="equal">
      <formula>"NO CUMPLE CONDICIÓN"</formula>
    </cfRule>
    <cfRule type="cellIs" dxfId="33" priority="2" operator="equal">
      <formula>"No Cumple"</formula>
    </cfRule>
  </conditionalFormatting>
  <dataValidations count="1">
    <dataValidation type="list" allowBlank="1" showInputMessage="1" showErrorMessage="1" sqref="D4:D5 D7:D11 D13:D14 D16 D18:D20" xr:uid="{31B11EC5-32CA-4405-91E1-1A1A29ED8FCA}">
      <formula1>"CUMPLE,NO CUMPLE"</formula1>
    </dataValidation>
  </dataValidations>
  <printOptions horizontalCentered="1"/>
  <pageMargins left="0.51181102362204722" right="0.51181102362204722" top="1.1811023622047245" bottom="0.74803149606299213" header="0.19685039370078741" footer="0.31496062992125984"/>
  <pageSetup scale="67" fitToHeight="0" orientation="landscape" r:id="rId1"/>
  <headerFooter>
    <oddHeader>&amp;L&amp;G&amp;CPROCESO DE INSPECCIÓN, VIGILANCIA Y CONTROL
INSTRUMENTO IV 
JARDÍN COMUNITARIO
&amp;RIN79.IVC
Versión 3
24/06/2026
Clasificación de la Información
CLASIFICADA</oddHead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dc973-6f3e-458c-98dc-616d12e59db2">
      <Terms xmlns="http://schemas.microsoft.com/office/infopath/2007/PartnerControls"/>
    </lcf76f155ced4ddcb4097134ff3c332f>
    <TaxCatchAll xmlns="07df56aa-f336-4b80-aa61-75267864e9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20" ma:contentTypeDescription="Crear nuevo documento." ma:contentTypeScope="" ma:versionID="51cb0e46bacdc88e64f35d86d77d38cb">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b2fcb5120e011577fa224a7934326c8"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e402e89-c748-4c02-8d41-8114b5e6d98c}"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5A6586-1DE0-4E9A-B88C-0556CFA0BC46}">
  <ds:schemaRefs>
    <ds:schemaRef ds:uri="http://schemas.microsoft.com/sharepoint/v3/contenttype/forms"/>
  </ds:schemaRefs>
</ds:datastoreItem>
</file>

<file path=customXml/itemProps2.xml><?xml version="1.0" encoding="utf-8"?>
<ds:datastoreItem xmlns:ds="http://schemas.openxmlformats.org/officeDocument/2006/customXml" ds:itemID="{188F5B8E-016C-444D-A8F8-374278367656}">
  <ds:schemaRefs>
    <ds:schemaRef ds:uri="http://schemas.microsoft.com/office/2006/metadata/properties"/>
    <ds:schemaRef ds:uri="http://schemas.microsoft.com/office/infopath/2007/PartnerControls"/>
    <ds:schemaRef ds:uri="76ddc973-6f3e-458c-98dc-616d12e59db2"/>
    <ds:schemaRef ds:uri="07df56aa-f336-4b80-aa61-75267864e9e7"/>
  </ds:schemaRefs>
</ds:datastoreItem>
</file>

<file path=customXml/itemProps3.xml><?xml version="1.0" encoding="utf-8"?>
<ds:datastoreItem xmlns:ds="http://schemas.openxmlformats.org/officeDocument/2006/customXml" ds:itemID="{92899F88-59A3-4141-8DCA-93B8291B6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19</vt:i4>
      </vt:variant>
    </vt:vector>
  </HeadingPairs>
  <TitlesOfParts>
    <vt:vector size="40" baseType="lpstr">
      <vt:lpstr>LISTAS</vt:lpstr>
      <vt:lpstr>PORTADA</vt:lpstr>
      <vt:lpstr>INSTRUCTIVO</vt:lpstr>
      <vt:lpstr>1. Información General</vt:lpstr>
      <vt:lpstr>2.Ambientes Edu. y Protectores</vt:lpstr>
      <vt:lpstr>3. Salud y Nutrición</vt:lpstr>
      <vt:lpstr>4. Familia,Comunidadesy Redes</vt:lpstr>
      <vt:lpstr>5. Proceso Pedagógico</vt:lpstr>
      <vt:lpstr>6. Administrativo y Gestión</vt:lpstr>
      <vt:lpstr>7. Financiero </vt:lpstr>
      <vt:lpstr>8. Talento Humano </vt:lpstr>
      <vt:lpstr>Tabla 1. Áreas y Baños</vt:lpstr>
      <vt:lpstr>Tabla 2 Evid. no cumpl P.I.</vt:lpstr>
      <vt:lpstr>Tabla 3 Perfiles TH</vt:lpstr>
      <vt:lpstr>Tabla 4 Registro Muestra TH</vt:lpstr>
      <vt:lpstr>Anexo 1. Doc. Inscripcion</vt:lpstr>
      <vt:lpstr>Anexo 2. Requisitos madre c. </vt:lpstr>
      <vt:lpstr>TEMP</vt:lpstr>
      <vt:lpstr>Condiciones NO cumplimiento</vt:lpstr>
      <vt:lpstr>Acta_Cierre</vt:lpstr>
      <vt:lpstr>Oculto </vt:lpstr>
      <vt:lpstr>'1. Información General'!Área_de_impresión</vt:lpstr>
      <vt:lpstr>'2.Ambientes Edu. y Protectores'!Área_de_impresión</vt:lpstr>
      <vt:lpstr>'3. Salud y Nutrición'!Área_de_impresión</vt:lpstr>
      <vt:lpstr>'4. Familia,Comunidadesy Redes'!Área_de_impresión</vt:lpstr>
      <vt:lpstr>'5. Proceso Pedagógico'!Área_de_impresión</vt:lpstr>
      <vt:lpstr>'6. Administrativo y Gestión'!Área_de_impresión</vt:lpstr>
      <vt:lpstr>'7. Financiero '!Área_de_impresión</vt:lpstr>
      <vt:lpstr>'8. Talento Humano '!Área_de_impresión</vt:lpstr>
      <vt:lpstr>Acta_Cierre!Área_de_impresión</vt:lpstr>
      <vt:lpstr>'Anexo 1. Doc. Inscripcion'!Área_de_impresión</vt:lpstr>
      <vt:lpstr>'Anexo 2. Requisitos madre c. '!Área_de_impresión</vt:lpstr>
      <vt:lpstr>'Condiciones NO cumplimiento'!Área_de_impresión</vt:lpstr>
      <vt:lpstr>INSTRUCTIVO!Área_de_impresión</vt:lpstr>
      <vt:lpstr>PORTADA!Área_de_impresión</vt:lpstr>
      <vt:lpstr>'Tabla 1. Áreas y Baños'!Área_de_impresión</vt:lpstr>
      <vt:lpstr>'Tabla 2 Evid. no cumpl P.I.'!Área_de_impresión</vt:lpstr>
      <vt:lpstr>'Tabla 3 Perfiles TH'!Área_de_impresión</vt:lpstr>
      <vt:lpstr>'Tabla 4 Registro Muestra TH'!Área_de_impresión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2026-06-24T19:31:37Z</cp:lastPrinted>
  <dcterms:created xsi:type="dcterms:W3CDTF">2025-06-13T16:00:54Z</dcterms:created>
  <dcterms:modified xsi:type="dcterms:W3CDTF">2026-06-24T19:32:17Z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0x010100CBAB2D1B7E1D91439D22BD14EE047FE5</vt:lpwstr>
  </property>
</Properties>
</file>