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tables/table114.xml" ContentType="application/vnd.openxmlformats-officedocument.spreadsheetml.table+xml"/>
  <Override PartName="/xl/drawings/drawing15.xml" ContentType="application/vnd.openxmlformats-officedocument.drawing+xml"/>
  <Override PartName="/xl/drawings/drawing16.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583" documentId="13_ncr:1_{ADACDE50-1C42-4817-8523-D9CC37C61D2C}" xr6:coauthVersionLast="47" xr6:coauthVersionMax="47" xr10:uidLastSave="{66427A58-B14D-4BB1-9B88-E000B4BBE2FE}"/>
  <bookViews>
    <workbookView xWindow="-120" yWindow="-120" windowWidth="29040" windowHeight="15720" firstSheet="1" activeTab="1" xr2:uid="{E4EE574E-7924-40A2-9106-39271BEFC61A}"/>
  </bookViews>
  <sheets>
    <sheet name="LISTAS" sheetId="2" state="hidden" r:id="rId1"/>
    <sheet name="PORTADA" sheetId="37" r:id="rId2"/>
    <sheet name="INSTRUCTIVO" sheetId="34" r:id="rId3"/>
    <sheet name="1. Información General" sheetId="1" r:id="rId4"/>
    <sheet name="2.Ambientes Adecuados y Seguros" sheetId="48" r:id="rId5"/>
    <sheet name="3. Alimentacion y Nutrición" sheetId="51" r:id="rId6"/>
    <sheet name="4. Modelo de Atencion" sheetId="42" r:id="rId7"/>
    <sheet name="5. Situaciones de Riesgo" sheetId="46" r:id="rId8"/>
    <sheet name="6. Código de Etica" sheetId="53" r:id="rId9"/>
    <sheet name="7. Talento Humano" sheetId="22" r:id="rId10"/>
    <sheet name="8. Financiero" sheetId="23" r:id="rId11"/>
    <sheet name="9. Dotacion" sheetId="50" r:id="rId12"/>
    <sheet name="Anexo 1 Violencias" sheetId="43" r:id="rId13"/>
    <sheet name="Anexo 2. Discapacidad" sheetId="44" r:id="rId14"/>
    <sheet name="Anexo 3. Gestantes y Lactan" sheetId="45" r:id="rId15"/>
    <sheet name="Tabla 1 Evid. no cumpl M.A." sheetId="47" r:id="rId16"/>
    <sheet name="Tabla 2. Talento Humano" sheetId="12" r:id="rId17"/>
    <sheet name="Tabla 3. Amb Adec y Seg - Á" sheetId="49" r:id="rId18"/>
    <sheet name="TEMP" sheetId="38" state="hidden" r:id="rId19"/>
    <sheet name="Condiciones NO cumplimiento " sheetId="54" r:id="rId20"/>
    <sheet name="Acta_Cierre " sheetId="55" r:id="rId21"/>
    <sheet name="Oculto" sheetId="39" state="hidden" r:id="rId22"/>
    <sheet name="Plan de Mejoramiento" sheetId="40" state="hidden" r:id="rId23"/>
  </sheets>
  <externalReferences>
    <externalReference r:id="rId24"/>
  </externalReferences>
  <definedNames>
    <definedName name="_xlnm._FilterDatabase" localSheetId="4" hidden="1">'2.Ambientes Adecuados y Seguros'!$A$2:$G$64</definedName>
    <definedName name="_xlnm._FilterDatabase" localSheetId="5" hidden="1">'3. Alimentacion y Nutrición'!$A$2:$G$2</definedName>
    <definedName name="_xlnm._FilterDatabase" localSheetId="6" hidden="1">'4. Modelo de Atencion'!$A$2:$H$17</definedName>
    <definedName name="_xlnm._FilterDatabase" localSheetId="7" hidden="1">'5. Situaciones de Riesgo'!$A$2:$F$2</definedName>
    <definedName name="_xlnm._FilterDatabase" localSheetId="8" hidden="1">'6. Código de Etica'!$A$2:$H$30</definedName>
    <definedName name="_xlnm._FilterDatabase" localSheetId="9" hidden="1">'7. Talento Humano'!$A$2:$J$2</definedName>
    <definedName name="_xlnm._FilterDatabase" localSheetId="10" hidden="1">'8. Financiero'!$A$2:$F$2</definedName>
    <definedName name="_xlnm._FilterDatabase" localSheetId="11" hidden="1">'9. Dotacion'!$A$2:$G$2</definedName>
    <definedName name="_xlnm._FilterDatabase" localSheetId="12" hidden="1">'Anexo 1 Violencias'!$A$2:$F$2</definedName>
    <definedName name="_xlnm._FilterDatabase" localSheetId="13" hidden="1">'Anexo 2. Discapacidad'!$A$2:$F$2</definedName>
    <definedName name="_xlnm._FilterDatabase" localSheetId="14" hidden="1">'Anexo 3. Gestantes y Lactan'!$A$2:$G$26</definedName>
    <definedName name="_xlnm._FilterDatabase" localSheetId="19" hidden="1">'Condiciones NO cumplimiento '!$A$2:$G$2</definedName>
    <definedName name="_xlnm._FilterDatabase" localSheetId="22" hidden="1">'Plan de Mejoramiento'!$A$3:$K$3</definedName>
    <definedName name="_xlnm.Print_Area" localSheetId="3">'1. Información General'!$A$1:$F$43</definedName>
    <definedName name="_xlnm.Print_Area" localSheetId="4">'2.Ambientes Adecuados y Seguros'!$B$1:$E$64</definedName>
    <definedName name="_xlnm.Print_Area" localSheetId="5">'3. Alimentacion y Nutrición'!$B$1:$E$21</definedName>
    <definedName name="_xlnm.Print_Area" localSheetId="6">'4. Modelo de Atencion'!$B$1:$E$17</definedName>
    <definedName name="_xlnm.Print_Area" localSheetId="7">'5. Situaciones de Riesgo'!$B$1:$E$109</definedName>
    <definedName name="_xlnm.Print_Area" localSheetId="8">'6. Código de Etica'!$B$1:$E$34</definedName>
    <definedName name="_xlnm.Print_Area" localSheetId="9">'7. Talento Humano'!$B$1:$E$19</definedName>
    <definedName name="_xlnm.Print_Area" localSheetId="10">'8. Financiero'!$B$1:$E$13</definedName>
    <definedName name="_xlnm.Print_Area" localSheetId="11">'9. Dotacion'!$B$1:$E$9</definedName>
    <definedName name="_xlnm.Print_Area" localSheetId="20">'Acta_Cierre '!$A$1:$F$49</definedName>
    <definedName name="_xlnm.Print_Area" localSheetId="12">'Anexo 1 Violencias'!$B$1:$E$9</definedName>
    <definedName name="_xlnm.Print_Area" localSheetId="13">'Anexo 2. Discapacidad'!$B$1:$E$22</definedName>
    <definedName name="_xlnm.Print_Area" localSheetId="14">'Anexo 3. Gestantes y Lactan'!$B$1:$E$26</definedName>
    <definedName name="_xlnm.Print_Area" localSheetId="19">'Condiciones NO cumplimiento '!$A$2:$G$40</definedName>
    <definedName name="_xlnm.Print_Area" localSheetId="2">INSTRUCTIVO!$A$1:$B$99</definedName>
    <definedName name="_xlnm.Print_Area" localSheetId="1">PORTADA!$A$1:$E$39</definedName>
    <definedName name="_xlnm.Print_Area" localSheetId="16">'Tabla 2. Talento Humano'!$A$1:$B$12</definedName>
    <definedName name="_xlnm.Print_Area" localSheetId="17">'Tabla 3. Amb Adec y Seg - Á'!$A$1:$I$15</definedName>
    <definedName name="Auditoría" localSheetId="2">#REF!</definedName>
    <definedName name="Auditoría">[1]!Acciones[Auditoría]</definedName>
    <definedName name="b" localSheetId="2">#REF!</definedName>
    <definedName name="b" localSheetId="17">'[1]Verificables Comp. Legal'!$D$40</definedName>
    <definedName name="b">'[1]Verificables Comp. Legal'!$D$40</definedName>
    <definedName name="ca" localSheetId="2">#REF!</definedName>
    <definedName name="ca" localSheetId="17">'[1]Verificables Comp. Legal'!$K$19</definedName>
    <definedName name="ca">'[1]Verificables Comp. Legal'!$K$19</definedName>
    <definedName name="camp" localSheetId="2">#REF!</definedName>
    <definedName name="camp" localSheetId="17">'[1]Verificables Comp. Legal'!$U$16</definedName>
    <definedName name="camp">'[1]Verificables Comp. Legal'!$U$16</definedName>
    <definedName name="cap" localSheetId="2">#REF!</definedName>
    <definedName name="cap" localSheetId="17">'[1]Verificables Comp. Legal'!$O$29</definedName>
    <definedName name="cap">'[1]Verificables Comp. Legal'!$O$29</definedName>
    <definedName name="car" localSheetId="2">#REF!</definedName>
    <definedName name="car" localSheetId="17">'[1]Verificables Comp. Legal'!$K$16</definedName>
    <definedName name="car">'[1]Verificables Comp. Legal'!$K$16</definedName>
    <definedName name="carg" localSheetId="2">#REF!</definedName>
    <definedName name="carg" localSheetId="17">'[1]Verificables Comp. Legal'!$K$17</definedName>
    <definedName name="carg">'[1]Verificables Comp. Legal'!$K$17</definedName>
    <definedName name="cargo" localSheetId="2">#REF!</definedName>
    <definedName name="cargo" localSheetId="17">'[1]Verificables Comp. Legal'!$K$18</definedName>
    <definedName name="cargo">'[1]Verificables Comp. Legal'!$K$18</definedName>
    <definedName name="cargoo" localSheetId="2">#REF!</definedName>
    <definedName name="cargoo" localSheetId="17">'[1]Verificables Comp. Legal'!$J$38</definedName>
    <definedName name="cargoo">'[1]Verificables Comp. Legal'!$J$38</definedName>
    <definedName name="cargooo" localSheetId="2">#REF!</definedName>
    <definedName name="cargooo" localSheetId="17">'[1]Verificables Comp. Legal'!$J$37</definedName>
    <definedName name="cargooo">'[1]Verificables Comp. Legal'!$J$37</definedName>
    <definedName name="carrr" localSheetId="2">#REF!</definedName>
    <definedName name="carrr" localSheetId="17">'[1]Verificables Comp. Legal'!$J$39</definedName>
    <definedName name="carrr">'[1]Verificables Comp. Legal'!$J$39</definedName>
    <definedName name="carrrr" localSheetId="2">#REF!</definedName>
    <definedName name="carrrr" localSheetId="17">'[1]Verificables Comp. Legal'!$J$40</definedName>
    <definedName name="carrrr">'[1]Verificables Comp. Legal'!$J$40</definedName>
    <definedName name="codpo" localSheetId="2">#REF!</definedName>
    <definedName name="codpo" localSheetId="17">'[1]Verificables Comp. Legal'!$B$34</definedName>
    <definedName name="codpo">'[1]Verificables Comp. Legal'!$B$34</definedName>
    <definedName name="com" localSheetId="2">#REF!</definedName>
    <definedName name="com" localSheetId="17">'[1]Verificables Comp. Legal'!$U$17</definedName>
    <definedName name="com">'[1]Verificables Comp. Legal'!$U$17</definedName>
    <definedName name="com´p" localSheetId="2">#REF!</definedName>
    <definedName name="com´p" localSheetId="17">'[1]Verificables Comp. Legal'!$U$18</definedName>
    <definedName name="com´p">'[1]Verificables Comp. Legal'!$U$18</definedName>
    <definedName name="compel" localSheetId="2">#REF!</definedName>
    <definedName name="compel" localSheetId="17">'[1]Verificables Comp. Legal'!$Q$38</definedName>
    <definedName name="compel">'[1]Verificables Comp. Legal'!$Q$38</definedName>
    <definedName name="compen" localSheetId="2">#REF!</definedName>
    <definedName name="compen" localSheetId="17">'[1]Verificables Comp. Legal'!$Q$37</definedName>
    <definedName name="compen">'[1]Verificables Comp. Legal'!$Q$37</definedName>
    <definedName name="compo" localSheetId="2">#REF!</definedName>
    <definedName name="compo" localSheetId="17">'[1]Verificables Comp. Legal'!$U$19</definedName>
    <definedName name="compo">'[1]Verificables Comp. Legal'!$U$19</definedName>
    <definedName name="comppa" localSheetId="2">#REF!</definedName>
    <definedName name="comppa" localSheetId="17">'[1]Verificables Comp. Legal'!$Q$39</definedName>
    <definedName name="comppa">'[1]Verificables Comp. Legal'!$Q$39</definedName>
    <definedName name="comppar" localSheetId="2">#REF!</definedName>
    <definedName name="comppar" localSheetId="17">'[1]Verificables Comp. Legal'!$Q$40</definedName>
    <definedName name="comppar">'[1]Verificables Comp. Legal'!$Q$40</definedName>
    <definedName name="correo" localSheetId="2">#REF!</definedName>
    <definedName name="correo" localSheetId="17">'[1]Verificables Comp. Legal'!$U$23</definedName>
    <definedName name="correo">'[1]Verificables Comp. Legal'!$U$23</definedName>
    <definedName name="CPIA" localSheetId="2">#REF!</definedName>
    <definedName name="CPIA">[1]!Acciones[Auditoría]</definedName>
    <definedName name="cumple" localSheetId="17">#REF!</definedName>
    <definedName name="cumple">#REF!</definedName>
    <definedName name="cupo" localSheetId="2">#REF!</definedName>
    <definedName name="cupo" localSheetId="17">'[1]Verificables Comp. Legal'!$Q$29</definedName>
    <definedName name="cupo">'[1]Verificables Comp. Legal'!$Q$29</definedName>
    <definedName name="cz" localSheetId="2">#REF!</definedName>
    <definedName name="cz" localSheetId="17">'[1]Verificables Comp. Legal'!$O$22</definedName>
    <definedName name="cz">'[1]Verificables Comp. Legal'!$O$22</definedName>
    <definedName name="desp" localSheetId="2">#REF!</definedName>
    <definedName name="desp" localSheetId="17">'[1]Verificables Comp. Legal'!$M$30</definedName>
    <definedName name="desp">'[1]Verificables Comp. Legal'!$M$30</definedName>
    <definedName name="dir" localSheetId="2">#REF!</definedName>
    <definedName name="dir" localSheetId="17">'[1]Verificables Comp. Legal'!$D$25</definedName>
    <definedName name="dir">'[1]Verificables Comp. Legal'!$D$25</definedName>
    <definedName name="dirse" localSheetId="2">#REF!</definedName>
    <definedName name="dirse" localSheetId="17">'[1]Verificables Comp. Legal'!$D$32</definedName>
    <definedName name="dirse">'[1]Verificables Comp. Legal'!$D$32</definedName>
    <definedName name="dr" localSheetId="2">#REF!</definedName>
    <definedName name="dr" localSheetId="17">'[1]Verificables Comp. Legal'!$K$28</definedName>
    <definedName name="dr">'[1]Verificables Comp. Legal'!$K$28</definedName>
    <definedName name="email" localSheetId="2">#REF!</definedName>
    <definedName name="email" localSheetId="17">'[1]Verificables Comp. Legal'!$S$28</definedName>
    <definedName name="email">'[1]Verificables Comp. Legal'!$S$28</definedName>
    <definedName name="fal" localSheetId="2">#REF!</definedName>
    <definedName name="fal" localSheetId="17">'[1]Verificables Comp. Legal'!$C$30</definedName>
    <definedName name="fal">'[1]Verificables Comp. Legal'!$C$30</definedName>
    <definedName name="fecha" localSheetId="2">#REF!</definedName>
    <definedName name="fecha" localSheetId="17">'[1]Verificables Comp. Legal'!$D$11</definedName>
    <definedName name="fecha">'[1]Verificables Comp. Legal'!$D$11</definedName>
    <definedName name="fechaa" localSheetId="2">#REF!</definedName>
    <definedName name="fechaa" localSheetId="17">'[1]Verificables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7">'[1]Verificables Comp. Legal'!$M$26</definedName>
    <definedName name="lf">'[1]Verificables Comp. Legal'!$M$26</definedName>
    <definedName name="m" localSheetId="2">#REF!</definedName>
    <definedName name="m" localSheetId="17">'[1]Verificables Comp. Legal'!$D$39</definedName>
    <definedName name="m">'[1]Verificables Comp. Legal'!$D$39</definedName>
    <definedName name="mun" localSheetId="2">#REF!</definedName>
    <definedName name="mun" localSheetId="17">'[1]Verificables Comp. Legal'!$O$23</definedName>
    <definedName name="mun">'[1]Verificables Comp. Legal'!$O$23</definedName>
    <definedName name="muni" localSheetId="2">#REF!</definedName>
    <definedName name="muni" localSheetId="17">'[1]Verificables Comp. Legal'!$O$28</definedName>
    <definedName name="muni">'[1]Verificables Comp. Legal'!$O$28</definedName>
    <definedName name="n" localSheetId="2">#REF!</definedName>
    <definedName name="n" localSheetId="17">'[1]Verificables Comp. Legal'!$D$37</definedName>
    <definedName name="n">'[1]Verificables Comp. Legal'!$D$37</definedName>
    <definedName name="nit" localSheetId="2">#REF!</definedName>
    <definedName name="nit" localSheetId="17">'[1]Verificables Comp. Legal'!$J$23</definedName>
    <definedName name="nit">'[1]Verificables Comp. Legal'!$J$23</definedName>
    <definedName name="no" localSheetId="2">#REF!</definedName>
    <definedName name="no" localSheetId="17">'[1]Verificables Comp. Legal'!$F$31</definedName>
    <definedName name="no">'[1]Verificables Comp. Legal'!$F$31</definedName>
    <definedName name="noaplica" localSheetId="17">#REF!</definedName>
    <definedName name="noaplica">#REF!</definedName>
    <definedName name="nomb" localSheetId="2">#REF!</definedName>
    <definedName name="nomb" localSheetId="17">'[1]Verificables Comp. Legal'!$D$23</definedName>
    <definedName name="nomb">'[1]Verificables Comp. Legal'!$D$23</definedName>
    <definedName name="nombrep" localSheetId="2">#REF!</definedName>
    <definedName name="nombrep" localSheetId="17">'[1]Verificables Comp. Legal'!$D$24</definedName>
    <definedName name="nombrep">'[1]Verificables Comp. Legal'!$D$24</definedName>
    <definedName name="nomrep" localSheetId="2">#REF!</definedName>
    <definedName name="nomrep" localSheetId="17">'[1]Verificables Comp. Legal'!$D$29</definedName>
    <definedName name="nomrep">'[1]Verificables Comp. Legal'!$D$29</definedName>
    <definedName name="nomun" localSheetId="2">#REF!</definedName>
    <definedName name="nomun" localSheetId="17">'[1]Verificables Comp. Legal'!$D$28</definedName>
    <definedName name="nomun">'[1]Verificables Comp. Legal'!$D$28</definedName>
    <definedName name="numbe" localSheetId="2">#REF!</definedName>
    <definedName name="numbe" localSheetId="17">'[1]Verificables Comp. Legal'!$S$29</definedName>
    <definedName name="numbe">'[1]Verificables Comp. Legal'!$S$29</definedName>
    <definedName name="numbea" localSheetId="2">#REF!</definedName>
    <definedName name="numbea" localSheetId="17">'[1]Verificables Comp. Legal'!$W$29</definedName>
    <definedName name="numbea">'[1]Verificables Comp. Legal'!$W$29</definedName>
    <definedName name="numero" localSheetId="2">#REF!</definedName>
    <definedName name="numero" localSheetId="17">'[1]Verificables Comp. Legal'!$D$12</definedName>
    <definedName name="numero">'[1]Verificables Comp. Legal'!$D$12</definedName>
    <definedName name="numid" localSheetId="2">#REF!</definedName>
    <definedName name="numid" localSheetId="17">'[1]Verificables Comp. Legal'!$O$24</definedName>
    <definedName name="numid">'[1]Verificables Comp. Legal'!$O$24</definedName>
    <definedName name="o" localSheetId="2">#REF!</definedName>
    <definedName name="o" localSheetId="17">'[1]Verificables Comp. Legal'!$D$38</definedName>
    <definedName name="o">'[1]Verificables Comp. Legal'!$D$38</definedName>
    <definedName name="obj" localSheetId="2">#REF!</definedName>
    <definedName name="obj" localSheetId="17">'[1]Verificables Comp. Legal'!$D$14</definedName>
    <definedName name="obj">'[1]Verificables Comp. Legal'!$D$14</definedName>
    <definedName name="piyc" localSheetId="2">#REF!</definedName>
    <definedName name="piyc" localSheetId="17">'[1]Verificables Comp. Legal'!$I$35</definedName>
    <definedName name="piyc">'[1]Verificables Comp. Legal'!$I$35</definedName>
    <definedName name="pj" localSheetId="2">#REF!</definedName>
    <definedName name="pj" localSheetId="17">'[1]Verificables Comp. Legal'!$D$26</definedName>
    <definedName name="pj">'[1]Verificables Comp. Legal'!$D$26</definedName>
    <definedName name="porfe" localSheetId="2">#REF!</definedName>
    <definedName name="porfe" localSheetId="17">'[1]Verificables Comp. Legal'!$D$19</definedName>
    <definedName name="porfe">'[1]Verificables Comp. Legal'!$D$19</definedName>
    <definedName name="pro" localSheetId="2">#REF!</definedName>
    <definedName name="pro" localSheetId="17">'[1]Verificables Comp. Legal'!$D$17</definedName>
    <definedName name="pro">'[1]Verificables Comp. Legal'!$D$17</definedName>
    <definedName name="prof" localSheetId="2">#REF!</definedName>
    <definedName name="prof" localSheetId="17">'[1]Verificables Comp. Legal'!$D$18</definedName>
    <definedName name="prof">'[1]Verificables Comp. Legal'!$D$18</definedName>
    <definedName name="reg" localSheetId="2">#REF!</definedName>
    <definedName name="reg" localSheetId="17">'[1]Verificables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7">'[1]Verificables Comp. Legal'!$D$16</definedName>
    <definedName name="respli">'[1]Verificables Comp. Legal'!$D$16</definedName>
    <definedName name="si" localSheetId="2">#REF!</definedName>
    <definedName name="si" localSheetId="17">'[1]Verificables Comp. Legal'!$D$31</definedName>
    <definedName name="si">'[1]Verificables Comp. Legal'!$D$31</definedName>
    <definedName name="te" localSheetId="2">#REF!</definedName>
    <definedName name="te" localSheetId="17">'[1]Verificables Comp. Legal'!$K$29</definedName>
    <definedName name="te">'[1]Verificables Comp. Legal'!$K$29</definedName>
    <definedName name="tel" localSheetId="2">#REF!</definedName>
    <definedName name="tel" localSheetId="17">'[1]Verificables Comp. Legal'!$W$24</definedName>
    <definedName name="tel">'[1]Verificables Comp. Legal'!$W$24</definedName>
    <definedName name="telad" localSheetId="2">#REF!</definedName>
    <definedName name="telad" localSheetId="17">'[1]Verificables Comp. Legal'!$O$25</definedName>
    <definedName name="telad">'[1]Verificables Comp. Legal'!$O$25</definedName>
    <definedName name="telun" localSheetId="2">#REF!</definedName>
    <definedName name="telun" localSheetId="17">'[1]Verificables Comp. Legal'!$W$28</definedName>
    <definedName name="telun">'[1]Verificables Comp. Legal'!$W$28</definedName>
    <definedName name="tipo" localSheetId="2">#REF!</definedName>
    <definedName name="tipo" localSheetId="17">'[1]Lista Información'!$J$5:$K$5</definedName>
    <definedName name="tipo">'[1]Lista Información'!$J$5:$K$5</definedName>
    <definedName name="tipoa" localSheetId="2">#REF!</definedName>
    <definedName name="tipoa" localSheetId="17">'[1]Verificables Comp. Legal'!$D$10</definedName>
    <definedName name="tipoa">'[1]Verificables Comp. Legal'!$D$10</definedName>
    <definedName name="tipoa2" localSheetId="2">#REF!</definedName>
    <definedName name="tipoa2" localSheetId="17">'[1]Verificables Comp. Legal'!$P$10</definedName>
    <definedName name="tipoa2">'[1]Verificables Comp. Legal'!$P$10</definedName>
    <definedName name="_xlnm.Print_Titles" localSheetId="19">'Condiciones NO cumplimiento '!$1:$2</definedName>
    <definedName name="_xlnm.Print_Titles" localSheetId="22">'Plan de Mejoramiento'!$2:$3</definedName>
    <definedName name="verificacion" localSheetId="2">#REF!</definedName>
    <definedName name="verificacion" localSheetId="17">'[1]Verificables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51" l="1"/>
  <c r="G15" i="51"/>
  <c r="G9" i="51"/>
  <c r="NS4" i="39"/>
  <c r="NR4" i="39"/>
  <c r="NQ4" i="39"/>
  <c r="NP4" i="39"/>
  <c r="NO4" i="39"/>
  <c r="NN4" i="39"/>
  <c r="NM4" i="39"/>
  <c r="NL4" i="39"/>
  <c r="NK4" i="39"/>
  <c r="NJ4" i="39"/>
  <c r="NI4" i="39"/>
  <c r="NH4" i="39"/>
  <c r="NG4" i="39"/>
  <c r="NF4" i="39"/>
  <c r="NE4" i="39"/>
  <c r="ND4" i="39"/>
  <c r="NC4" i="39"/>
  <c r="NB4" i="39"/>
  <c r="NA4" i="39"/>
  <c r="MZ4" i="39"/>
  <c r="MY4" i="39"/>
  <c r="MX4" i="39"/>
  <c r="MW4" i="39"/>
  <c r="MV4" i="39"/>
  <c r="MU4" i="39"/>
  <c r="MT4" i="39"/>
  <c r="MS4" i="39"/>
  <c r="MR4" i="39"/>
  <c r="MQ4" i="39"/>
  <c r="MP4" i="39"/>
  <c r="MO4" i="39"/>
  <c r="MN4" i="39"/>
  <c r="MM4" i="39"/>
  <c r="ML4" i="39"/>
  <c r="MK4" i="39"/>
  <c r="MJ4" i="39"/>
  <c r="MI4" i="39"/>
  <c r="MH4" i="39"/>
  <c r="MG4" i="39"/>
  <c r="MF4" i="39"/>
  <c r="ME4" i="39"/>
  <c r="MD4" i="39"/>
  <c r="MC4" i="39"/>
  <c r="MB4" i="39"/>
  <c r="MA4" i="39"/>
  <c r="LZ4" i="39"/>
  <c r="LY4" i="39"/>
  <c r="LX4" i="39"/>
  <c r="LW4" i="39"/>
  <c r="LV4" i="39"/>
  <c r="LU4" i="39"/>
  <c r="LT4" i="39"/>
  <c r="LS4" i="39"/>
  <c r="LR4" i="39"/>
  <c r="LQ4" i="39"/>
  <c r="LP4" i="39"/>
  <c r="LO4" i="39"/>
  <c r="LN4" i="39"/>
  <c r="LM4" i="39"/>
  <c r="LL4" i="39"/>
  <c r="LK4" i="39"/>
  <c r="LJ4" i="39"/>
  <c r="LI4" i="39"/>
  <c r="LH4" i="39"/>
  <c r="LG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G4" i="39"/>
  <c r="JF4" i="39"/>
  <c r="JE4" i="39"/>
  <c r="JD4" i="39"/>
  <c r="JC4" i="39"/>
  <c r="JB4" i="39"/>
  <c r="JA4" i="39"/>
  <c r="IZ4" i="39"/>
  <c r="IY4" i="39"/>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O4" i="39"/>
  <c r="HN4" i="39"/>
  <c r="HM4" i="39"/>
  <c r="HL4" i="39"/>
  <c r="HK4" i="39"/>
  <c r="HJ4" i="39"/>
  <c r="HI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Y4" i="39"/>
  <c r="EX4" i="39"/>
  <c r="EW4" i="39"/>
  <c r="EV4" i="39"/>
  <c r="EU4" i="39"/>
  <c r="ET4" i="39"/>
  <c r="ES4" i="39"/>
  <c r="EQ4" i="39"/>
  <c r="EP4" i="39"/>
  <c r="EO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E15" i="55"/>
  <c r="D15" i="55"/>
  <c r="F15" i="55" s="1"/>
  <c r="C15" i="55"/>
  <c r="E14" i="55"/>
  <c r="D14" i="55"/>
  <c r="C14" i="55"/>
  <c r="E13" i="55"/>
  <c r="D13" i="55"/>
  <c r="C13" i="55"/>
  <c r="E12" i="55"/>
  <c r="D12" i="55"/>
  <c r="C12" i="55"/>
  <c r="E11" i="55"/>
  <c r="D11" i="55"/>
  <c r="C11" i="55"/>
  <c r="E10" i="55"/>
  <c r="D10" i="55"/>
  <c r="C10" i="55"/>
  <c r="E9" i="55"/>
  <c r="D9" i="55"/>
  <c r="C9" i="55"/>
  <c r="E8" i="55"/>
  <c r="D8" i="55"/>
  <c r="C8" i="55"/>
  <c r="E5" i="55"/>
  <c r="D5" i="55"/>
  <c r="C5" i="55"/>
  <c r="A3" i="54" a="1"/>
  <c r="A3" i="54" s="1"/>
  <c r="F14" i="55" l="1"/>
  <c r="F13" i="55"/>
  <c r="F12" i="55"/>
  <c r="H26" i="38"/>
  <c r="H27" i="38"/>
  <c r="H28" i="38"/>
  <c r="H29" i="38"/>
  <c r="H30" i="38"/>
  <c r="H31" i="38"/>
  <c r="H32" i="38"/>
  <c r="H33" i="38"/>
  <c r="H34" i="38"/>
  <c r="H35" i="38"/>
  <c r="H36" i="38"/>
  <c r="H37" i="38"/>
  <c r="H38" i="38"/>
  <c r="H39" i="38"/>
  <c r="H40" i="38"/>
  <c r="H41" i="38"/>
  <c r="H42" i="38"/>
  <c r="H43" i="38"/>
  <c r="H44" i="38"/>
  <c r="H45" i="38"/>
  <c r="H46" i="38"/>
  <c r="H47" i="38"/>
  <c r="H48" i="38"/>
  <c r="H49" i="38"/>
  <c r="H50" i="38"/>
  <c r="H51" i="38"/>
  <c r="H52" i="38"/>
  <c r="H53" i="38"/>
  <c r="F10" i="55"/>
  <c r="F9" i="55"/>
  <c r="F11" i="55" l="1"/>
  <c r="F8" i="55"/>
  <c r="F5" i="55"/>
  <c r="G4" i="45" l="1"/>
  <c r="D28" i="44"/>
  <c r="D27" i="44"/>
  <c r="D26" i="44"/>
  <c r="G20" i="44"/>
  <c r="G17" i="44"/>
  <c r="G4" i="44"/>
  <c r="E3" i="43"/>
  <c r="D3" i="43"/>
  <c r="C46" i="38" s="1" a="1"/>
  <c r="C46" i="38" s="1"/>
  <c r="D19" i="23"/>
  <c r="D18" i="23"/>
  <c r="D17" i="23"/>
  <c r="D23" i="22"/>
  <c r="D22" i="22"/>
  <c r="D21" i="22"/>
  <c r="D39" i="53"/>
  <c r="D38" i="53"/>
  <c r="D37" i="53"/>
  <c r="G4" i="53"/>
  <c r="G5" i="53"/>
  <c r="G49" i="48"/>
  <c r="G18" i="48"/>
  <c r="G19" i="48"/>
  <c r="C51" i="38" a="1"/>
  <c r="C51" i="38" s="1"/>
  <c r="C47" i="38" a="1"/>
  <c r="C47" i="38" s="1"/>
  <c r="C41" i="38" a="1"/>
  <c r="C41" i="38" s="1"/>
  <c r="C36" i="38" a="1"/>
  <c r="C36" i="38" s="1"/>
  <c r="C33" i="38" a="1"/>
  <c r="C33" i="38" s="1"/>
  <c r="C21" i="38" a="1"/>
  <c r="C21" i="38" s="1"/>
  <c r="C14" i="38" a="1"/>
  <c r="C14" i="38" s="1"/>
  <c r="C3" i="38" a="1"/>
  <c r="C3" i="38" s="1"/>
  <c r="E22" i="45" l="1"/>
  <c r="D22" i="45"/>
  <c r="E4" i="45"/>
  <c r="D4" i="45"/>
  <c r="E3" i="45"/>
  <c r="D3" i="45"/>
  <c r="E20" i="44"/>
  <c r="D20" i="44"/>
  <c r="E17" i="44"/>
  <c r="E4" i="44"/>
  <c r="D4" i="44"/>
  <c r="E3" i="44"/>
  <c r="D3" i="44"/>
  <c r="E5" i="50"/>
  <c r="D5" i="50"/>
  <c r="E3" i="50"/>
  <c r="D3" i="50"/>
  <c r="E3" i="48"/>
  <c r="D3" i="48"/>
  <c r="E5" i="53" l="1"/>
  <c r="E4" i="53"/>
  <c r="E3" i="53"/>
  <c r="D5" i="53"/>
  <c r="D4" i="53"/>
  <c r="D3" i="53"/>
  <c r="E7" i="42"/>
  <c r="E3" i="42"/>
  <c r="D3" i="42"/>
  <c r="G3" i="42" s="1"/>
  <c r="E19" i="51"/>
  <c r="D19" i="51"/>
  <c r="E15" i="51"/>
  <c r="D15" i="51"/>
  <c r="E9" i="51"/>
  <c r="D9" i="51"/>
  <c r="E5" i="51"/>
  <c r="D5" i="51"/>
  <c r="E3" i="51"/>
  <c r="D3" i="51"/>
  <c r="E49" i="48"/>
  <c r="E48" i="48"/>
  <c r="D49" i="48"/>
  <c r="D48" i="48"/>
  <c r="E46" i="48"/>
  <c r="E19" i="48"/>
  <c r="D19" i="48"/>
  <c r="E18" i="48"/>
  <c r="D18" i="48"/>
  <c r="D17" i="48"/>
  <c r="E12" i="48"/>
  <c r="EN4" i="39" l="1"/>
  <c r="E8" i="50"/>
  <c r="D8" i="50"/>
  <c r="G5" i="50"/>
  <c r="G8" i="50" l="1"/>
  <c r="C43" i="38" a="1"/>
  <c r="C43" i="38" s="1"/>
  <c r="B6" i="12"/>
  <c r="B5" i="12"/>
  <c r="B4" i="12"/>
  <c r="B3" i="12"/>
  <c r="B7" i="12"/>
  <c r="B8" i="12"/>
  <c r="G3" i="53"/>
  <c r="G5" i="51"/>
  <c r="G3" i="51"/>
  <c r="D25" i="51" l="1"/>
  <c r="E6" i="55" s="1"/>
  <c r="D24" i="51"/>
  <c r="D6" i="55" s="1"/>
  <c r="D23" i="51"/>
  <c r="C6" i="55" s="1"/>
  <c r="F6" i="55" s="1"/>
  <c r="G3" i="50" l="1"/>
  <c r="G48" i="48"/>
  <c r="D46" i="48"/>
  <c r="E17" i="48"/>
  <c r="G17" i="48"/>
  <c r="D12" i="48"/>
  <c r="G12" i="48" s="1"/>
  <c r="E10" i="48"/>
  <c r="D10" i="48"/>
  <c r="G10" i="48" s="1"/>
  <c r="E8" i="48"/>
  <c r="D8" i="48"/>
  <c r="G8" i="48" s="1"/>
  <c r="E6" i="48"/>
  <c r="D6" i="48"/>
  <c r="G6" i="48" s="1"/>
  <c r="G3" i="48"/>
  <c r="D12" i="50" l="1"/>
  <c r="D13" i="50"/>
  <c r="D11" i="50"/>
  <c r="G46" i="48"/>
  <c r="D68" i="48" s="1"/>
  <c r="D66" i="48" l="1"/>
  <c r="D67" i="48"/>
  <c r="E101" i="46" l="1"/>
  <c r="D101" i="46"/>
  <c r="G101" i="46" s="1"/>
  <c r="G93" i="46"/>
  <c r="E93" i="46"/>
  <c r="D93" i="46"/>
  <c r="E85" i="46"/>
  <c r="D85" i="46"/>
  <c r="G85" i="46" s="1"/>
  <c r="E76" i="46"/>
  <c r="D76" i="46"/>
  <c r="G76" i="46" s="1"/>
  <c r="G65" i="46"/>
  <c r="E65" i="46"/>
  <c r="D65" i="46"/>
  <c r="E62" i="46"/>
  <c r="D62" i="46"/>
  <c r="G62" i="46" s="1"/>
  <c r="E54" i="46"/>
  <c r="D54" i="46"/>
  <c r="G54" i="46" s="1"/>
  <c r="G31" i="46"/>
  <c r="E31" i="46"/>
  <c r="D31" i="46"/>
  <c r="E18" i="46"/>
  <c r="D18" i="46"/>
  <c r="G18" i="46" s="1"/>
  <c r="E10" i="46"/>
  <c r="D10" i="46"/>
  <c r="G10" i="46" s="1"/>
  <c r="G5" i="46"/>
  <c r="E5" i="46"/>
  <c r="D5" i="46"/>
  <c r="E3" i="46"/>
  <c r="D3" i="46"/>
  <c r="G3" i="46" s="1"/>
  <c r="G22" i="45"/>
  <c r="G3" i="45"/>
  <c r="G3" i="44"/>
  <c r="G3" i="43"/>
  <c r="D7" i="42"/>
  <c r="G7" i="42" s="1"/>
  <c r="D21" i="42" l="1"/>
  <c r="D7" i="55" s="1"/>
  <c r="D16" i="55" s="1"/>
  <c r="D20" i="42"/>
  <c r="C7" i="55" s="1"/>
  <c r="D22" i="42"/>
  <c r="E7" i="55" s="1"/>
  <c r="E16" i="55" s="1"/>
  <c r="ER4" i="39"/>
  <c r="C19" i="38" a="1"/>
  <c r="C19" i="38" s="1"/>
  <c r="D115" i="46"/>
  <c r="D114" i="46"/>
  <c r="D113" i="46"/>
  <c r="D31" i="45"/>
  <c r="D30" i="45"/>
  <c r="D29" i="45"/>
  <c r="D14" i="43"/>
  <c r="D13" i="43"/>
  <c r="D12" i="43"/>
  <c r="C16" i="55" l="1"/>
  <c r="F7" i="55"/>
  <c r="F16" i="55" s="1"/>
  <c r="E8" i="23"/>
  <c r="E3" i="23"/>
  <c r="D3" i="23"/>
  <c r="D8" i="23" l="1"/>
  <c r="G8" i="23" s="1"/>
  <c r="G3" i="23"/>
  <c r="D16" i="22"/>
  <c r="G16" i="22"/>
  <c r="D13" i="22"/>
  <c r="G13" i="22" s="1"/>
  <c r="D9" i="22"/>
  <c r="D5" i="22"/>
  <c r="D3" i="22"/>
  <c r="H13" i="38"/>
  <c r="H9" i="38"/>
  <c r="H10" i="38"/>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9" i="40"/>
  <c r="D10" i="40"/>
  <c r="D11" i="40"/>
  <c r="D12" i="40"/>
  <c r="C9" i="40"/>
  <c r="C10" i="40"/>
  <c r="C11" i="40"/>
  <c r="C12" i="40"/>
  <c r="C13" i="40"/>
  <c r="C14" i="40"/>
  <c r="C15" i="40"/>
  <c r="C16" i="40"/>
  <c r="C17" i="40"/>
  <c r="C18" i="40"/>
  <c r="C19" i="40"/>
  <c r="C20" i="40"/>
  <c r="C21" i="40"/>
  <c r="C22" i="40"/>
  <c r="C23" i="40"/>
  <c r="B9" i="40"/>
  <c r="B10" i="40"/>
  <c r="B11" i="40"/>
  <c r="B12" i="40"/>
  <c r="B13" i="40"/>
  <c r="B14" i="40"/>
  <c r="B15" i="40"/>
  <c r="B16" i="40"/>
  <c r="B17" i="40"/>
  <c r="B18" i="40"/>
  <c r="B19" i="40"/>
  <c r="B20" i="40"/>
  <c r="B21" i="40"/>
  <c r="B22" i="40"/>
  <c r="B23" i="40"/>
  <c r="BJ4" i="39"/>
  <c r="BI4" i="39"/>
  <c r="BH4" i="39"/>
  <c r="BG4" i="39"/>
  <c r="BF4" i="39"/>
  <c r="BE4" i="39"/>
  <c r="BD4" i="39"/>
  <c r="BC4" i="39"/>
  <c r="BB4" i="39"/>
  <c r="BA4" i="39"/>
  <c r="AZ4" i="39"/>
  <c r="AY4" i="39"/>
  <c r="AX4" i="39"/>
  <c r="AW4" i="39"/>
  <c r="AV4" i="39"/>
  <c r="AU4" i="39"/>
  <c r="AT4" i="39"/>
  <c r="AS4" i="39"/>
  <c r="AR4" i="39"/>
  <c r="AQ4" i="39"/>
  <c r="AP4" i="39"/>
  <c r="AO4" i="39"/>
  <c r="AN4" i="39"/>
  <c r="AM4" i="39"/>
  <c r="AL4" i="39"/>
  <c r="AK4" i="39"/>
  <c r="AJ4" i="39"/>
  <c r="AI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F18" i="1"/>
  <c r="AH4" i="39"/>
  <c r="D18" i="1"/>
  <c r="AG4" i="39"/>
  <c r="E16" i="22"/>
  <c r="E5" i="22"/>
  <c r="E9" i="22"/>
  <c r="H12" i="38"/>
  <c r="E13" i="22"/>
  <c r="H11" i="38"/>
  <c r="H7" i="38"/>
  <c r="H8" i="38"/>
  <c r="E3" i="34"/>
  <c r="G9" i="22"/>
  <c r="E3" i="22"/>
  <c r="H17" i="38"/>
  <c r="H18" i="38"/>
  <c r="H15" i="38"/>
  <c r="H16" i="38"/>
  <c r="H14" i="38"/>
  <c r="H25" i="38"/>
  <c r="H21" i="38"/>
  <c r="H22" i="38"/>
  <c r="H23" i="38"/>
  <c r="H24" i="38"/>
  <c r="H20" i="38"/>
  <c r="H19" i="38"/>
  <c r="H6" i="38"/>
  <c r="D167" i="2" a="1"/>
  <c r="D167" i="2"/>
  <c r="H3" i="38"/>
  <c r="H5" i="38"/>
  <c r="H4" i="38"/>
  <c r="E167" i="2"/>
  <c r="B8" i="40"/>
  <c r="C8" i="40"/>
  <c r="D8" i="40"/>
  <c r="B7" i="40"/>
  <c r="D7" i="40"/>
  <c r="C7" i="40"/>
  <c r="D5" i="40"/>
  <c r="D6" i="40"/>
  <c r="C5" i="40"/>
  <c r="C6" i="40"/>
  <c r="B6" i="40"/>
  <c r="B5" i="40"/>
  <c r="G5" i="22" l="1"/>
  <c r="G3" i="22"/>
  <c r="C4" i="40" l="1"/>
  <c r="D4" i="40"/>
  <c r="B4" i="40"/>
  <c r="D17" i="4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<sst xmlns="http://schemas.openxmlformats.org/spreadsheetml/2006/main" count="4450" uniqueCount="2632">
  <si>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</si>
  <si>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</si>
  <si>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</si>
  <si>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</si>
  <si>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</si>
  <si>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</si>
  <si>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</si>
  <si>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</si>
  <si>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</si>
  <si>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</si>
  <si>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</si>
  <si>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</si>
  <si>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</si>
  <si>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</si>
  <si>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</si>
  <si>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</si>
  <si>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</si>
  <si>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</si>
  <si>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</si>
  <si>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</si>
  <si>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</si>
  <si>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</si>
  <si>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</si>
  <si>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</si>
  <si>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</si>
  <si>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</si>
  <si>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</si>
  <si>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</si>
  <si>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</si>
  <si>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</si>
  <si>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</si>
  <si>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</si>
  <si>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</si>
  <si>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</si>
  <si>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</si>
  <si>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</si>
  <si>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</si>
  <si>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</si>
  <si>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</si>
  <si>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</si>
  <si>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</si>
  <si>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</si>
  <si>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</si>
  <si>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</si>
  <si>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</si>
  <si>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</si>
  <si>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</si>
  <si>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</si>
  <si>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</si>
  <si>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</si>
  <si>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</si>
  <si>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</si>
  <si>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</si>
  <si>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</si>
  <si>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</si>
  <si>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</si>
  <si>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</si>
  <si>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</si>
  <si>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</si>
  <si>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</si>
  <si>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</si>
  <si>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</si>
  <si>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</si>
  <si>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</si>
  <si>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</si>
  <si>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</si>
  <si>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</si>
  <si>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</si>
  <si>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</si>
  <si>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</si>
  <si>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</si>
  <si>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</si>
  <si>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</si>
  <si>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</si>
  <si>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</si>
  <si>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</si>
  <si>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</si>
  <si>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</si>
  <si>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</si>
  <si>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</si>
  <si>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</si>
  <si>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</si>
  <si>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</si>
  <si>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</si>
  <si>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</si>
  <si>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</si>
  <si>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</si>
  <si>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</si>
  <si>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</si>
  <si>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</si>
  <si>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</si>
  <si>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</si>
  <si>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</si>
  <si>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</si>
  <si>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</si>
  <si>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</si>
  <si>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</si>
  <si>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</si>
  <si>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</si>
  <si>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</si>
  <si>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</si>
  <si>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</si>
  <si>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</si>
  <si>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</si>
  <si>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</si>
  <si>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</si>
  <si>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</si>
  <si>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</si>
  <si>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</si>
  <si>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</si>
  <si>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</si>
  <si>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</si>
  <si>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</si>
  <si>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</si>
  <si>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</si>
  <si>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</si>
  <si>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</si>
  <si>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</si>
  <si>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</si>
  <si>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</si>
  <si>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</si>
  <si>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</si>
  <si>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</si>
  <si>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</si>
  <si>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</si>
  <si>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</si>
  <si>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</si>
  <si>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</si>
  <si>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</si>
  <si>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</si>
  <si>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</si>
  <si>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</si>
  <si>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</si>
  <si>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</si>
  <si>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</si>
  <si>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</si>
  <si>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</si>
  <si>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</si>
  <si>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</si>
  <si>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</si>
  <si>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</si>
  <si>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</si>
  <si>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</si>
  <si>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</si>
  <si>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</si>
  <si>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</si>
  <si>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</si>
  <si>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</si>
  <si>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</si>
  <si>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</si>
  <si>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</si>
  <si>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</si>
  <si>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</si>
  <si>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</si>
  <si>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</si>
  <si>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</si>
  <si>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</si>
  <si>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</si>
  <si>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</si>
  <si>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</si>
  <si>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</si>
  <si>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</si>
  <si>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</si>
  <si>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</si>
  <si>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</si>
  <si>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</si>
  <si>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</si>
  <si>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</si>
  <si>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</si>
  <si>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</si>
  <si>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</si>
  <si>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</si>
  <si>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</si>
  <si>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</si>
  <si>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</si>
  <si>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AULAS</t>
  </si>
  <si>
    <t>TALLERES</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</si>
  <si>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</si>
  <si>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</si>
  <si>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</si>
  <si>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</si>
  <si>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</si>
  <si>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</si>
  <si>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</si>
  <si>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</si>
  <si>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</si>
  <si>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</si>
  <si>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</si>
  <si>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</si>
  <si>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</si>
  <si>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</si>
  <si>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</si>
  <si>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</si>
  <si>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</si>
  <si>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</si>
  <si>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</si>
  <si>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</si>
  <si>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</si>
  <si>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</si>
  <si>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</si>
  <si>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</si>
  <si>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</si>
  <si>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</si>
  <si>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</si>
  <si>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</si>
  <si>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</si>
  <si>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</si>
  <si>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</si>
  <si>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</si>
  <si>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</si>
  <si>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</si>
  <si>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</si>
  <si>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</si>
  <si>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</si>
  <si>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</si>
  <si>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</si>
  <si>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</si>
  <si>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</si>
  <si>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</si>
  <si>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</si>
  <si>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</si>
  <si>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</si>
  <si>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</si>
  <si>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</si>
  <si>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</si>
  <si>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</si>
  <si>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</si>
  <si>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</si>
  <si>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</si>
  <si>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</si>
  <si>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</si>
  <si>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</si>
  <si>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</si>
  <si>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</si>
  <si>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</si>
  <si>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</si>
  <si>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</si>
  <si>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</si>
  <si>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</si>
  <si>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</si>
  <si>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</si>
  <si>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</si>
  <si>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</si>
  <si>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</si>
  <si>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</si>
  <si>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</si>
  <si>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</si>
  <si>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</si>
  <si>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</si>
  <si>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</si>
  <si>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</si>
  <si>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</si>
  <si>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</si>
  <si>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</si>
  <si>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</si>
  <si>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</si>
  <si>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</si>
  <si>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</si>
  <si>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</si>
  <si>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</si>
  <si>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</si>
  <si>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</si>
  <si>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</si>
  <si>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</si>
  <si>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</si>
  <si>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</si>
  <si>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</si>
  <si>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</si>
  <si>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</si>
  <si>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</si>
  <si>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</si>
  <si>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</si>
  <si>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</si>
  <si>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</si>
  <si>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</si>
  <si>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</si>
  <si>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</si>
  <si>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</si>
  <si>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</si>
  <si>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</si>
  <si>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</si>
  <si>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</si>
  <si>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</si>
  <si>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</si>
  <si>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</si>
  <si>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</si>
  <si>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</si>
  <si>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</si>
  <si>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</si>
  <si>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</si>
  <si>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</si>
  <si>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</si>
  <si>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</si>
  <si>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</si>
  <si>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</si>
  <si>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</si>
  <si>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</si>
  <si>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</si>
  <si>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</si>
  <si>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</si>
  <si>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</si>
  <si>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</si>
  <si>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</si>
  <si>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</si>
  <si>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</si>
  <si>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</si>
  <si>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</si>
  <si>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</si>
  <si>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</si>
  <si>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</si>
  <si>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</si>
  <si>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</si>
  <si>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</si>
  <si>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</si>
  <si>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</si>
  <si>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</si>
  <si>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</si>
  <si>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</si>
  <si>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</si>
  <si>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</si>
  <si>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</si>
  <si>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</si>
  <si>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</si>
  <si>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</si>
  <si>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</si>
  <si>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</si>
  <si>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</si>
  <si>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</si>
  <si>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</si>
  <si>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</si>
  <si>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</si>
  <si>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</si>
  <si>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</si>
  <si>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</si>
  <si>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</si>
  <si>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</si>
  <si>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</si>
  <si>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</si>
  <si>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</si>
  <si>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</si>
  <si>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</si>
  <si>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</si>
  <si>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</si>
  <si>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</si>
  <si>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</si>
  <si>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</si>
  <si>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</si>
  <si>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</si>
  <si>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</si>
  <si>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</si>
  <si>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</si>
  <si>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</si>
  <si>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</si>
  <si>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</si>
  <si>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</si>
  <si>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</si>
  <si>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</si>
  <si>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</si>
  <si>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</si>
  <si>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</si>
  <si>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</si>
  <si>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</si>
  <si>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</si>
  <si>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</si>
  <si>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</si>
  <si>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</si>
  <si>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</si>
  <si>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</si>
  <si>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</si>
  <si>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</si>
  <si>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</si>
  <si>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</si>
  <si>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</si>
  <si>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</si>
  <si>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</si>
  <si>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</si>
  <si>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</si>
  <si>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</si>
  <si>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</si>
  <si>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</si>
  <si>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</si>
  <si>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</si>
  <si>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</si>
  <si>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</si>
  <si>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</si>
  <si>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</si>
  <si>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</si>
  <si>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</si>
  <si>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</si>
  <si>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</si>
  <si>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</si>
  <si>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</si>
  <si>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</si>
  <si>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</si>
  <si>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</si>
  <si>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</si>
  <si>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</si>
  <si>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</si>
  <si>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</si>
  <si>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</si>
  <si>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</si>
  <si>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</si>
  <si>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</si>
  <si>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</si>
  <si>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</si>
  <si>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</si>
  <si>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</si>
  <si>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</si>
  <si>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</si>
  <si>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</si>
  <si>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</si>
  <si>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</si>
  <si>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</si>
  <si>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</si>
  <si>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</si>
  <si>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</si>
  <si>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</si>
  <si>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</si>
  <si>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</si>
  <si>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</si>
  <si>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</si>
  <si>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</si>
  <si>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</si>
  <si>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</si>
  <si>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</si>
  <si>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</si>
  <si>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</si>
  <si>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</si>
  <si>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</si>
  <si>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</si>
  <si>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</si>
  <si>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</si>
  <si>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</si>
  <si>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</si>
  <si>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</si>
  <si>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</si>
  <si>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</si>
  <si>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</si>
  <si>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</si>
  <si>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</si>
  <si>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</si>
  <si>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</si>
  <si>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</si>
  <si>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</si>
  <si>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</si>
  <si>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</si>
  <si>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</si>
  <si>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</si>
  <si>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</si>
  <si>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</si>
  <si>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</si>
  <si>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</si>
  <si>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</si>
  <si>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</si>
  <si>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</si>
  <si>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</si>
  <si>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</si>
  <si>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</si>
  <si>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</si>
  <si>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</si>
  <si>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</si>
  <si>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</si>
  <si>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</si>
  <si>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</si>
  <si>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</si>
  <si>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</si>
  <si>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</si>
  <si>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</si>
  <si>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</si>
  <si>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</si>
  <si>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</si>
  <si>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</si>
  <si>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</si>
  <si>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</si>
  <si>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</si>
  <si>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</si>
  <si>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</si>
  <si>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</si>
  <si>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</si>
  <si>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</si>
  <si>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</si>
  <si>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</si>
  <si>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</si>
  <si>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</si>
  <si>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</si>
  <si>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</si>
  <si>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</si>
  <si>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</si>
  <si>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</si>
  <si>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</si>
  <si>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</si>
  <si>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</si>
  <si>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</si>
  <si>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</si>
  <si>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</si>
  <si>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</si>
  <si>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</si>
  <si>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</si>
  <si>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</si>
  <si>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</si>
  <si>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</si>
  <si>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</si>
  <si>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</si>
  <si>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</si>
  <si>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</si>
  <si>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</si>
  <si>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</si>
  <si>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</si>
  <si>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</si>
  <si>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</si>
  <si>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</si>
  <si>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</si>
  <si>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</si>
  <si>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</si>
  <si>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</si>
  <si>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</si>
  <si>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</si>
  <si>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</si>
  <si>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</si>
  <si>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</si>
  <si>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</si>
  <si>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</si>
  <si>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</si>
  <si>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</si>
  <si>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</si>
  <si>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</si>
  <si>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</si>
  <si>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</si>
  <si>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</si>
  <si>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</si>
  <si>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</si>
  <si>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</si>
  <si>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</si>
  <si>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</si>
  <si>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</si>
  <si>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</si>
  <si>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</si>
  <si>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</si>
  <si>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</si>
  <si>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</si>
  <si>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</si>
  <si>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</si>
  <si>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</si>
  <si>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</si>
  <si>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</si>
  <si>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</si>
  <si>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</si>
  <si>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</si>
  <si>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</si>
  <si>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</si>
  <si>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</si>
  <si>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</si>
  <si>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</si>
  <si>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</si>
  <si>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</si>
  <si>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</si>
  <si>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</si>
  <si>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</si>
  <si>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</si>
  <si>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</si>
  <si>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</si>
  <si>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</si>
  <si>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</si>
  <si>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</si>
  <si>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</si>
  <si>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</si>
  <si>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</si>
  <si>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</si>
  <si>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</si>
  <si>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</si>
  <si>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</si>
  <si>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</si>
  <si>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</si>
  <si>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</si>
  <si>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</si>
  <si>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</si>
  <si>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</si>
  <si>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</si>
  <si>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</si>
  <si>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</si>
  <si>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</si>
  <si>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</si>
  <si>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</si>
  <si>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</si>
  <si>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</si>
  <si>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</si>
  <si>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</si>
  <si>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</si>
  <si>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</si>
  <si>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</si>
  <si>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</si>
  <si>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</si>
  <si>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</si>
  <si>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</si>
  <si>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</si>
  <si>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</si>
  <si>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</si>
  <si>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</si>
  <si>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</si>
  <si>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</si>
  <si>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</si>
  <si>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</si>
  <si>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</si>
  <si>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</si>
  <si>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</si>
  <si>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</si>
  <si>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</si>
  <si>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</si>
  <si>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</si>
  <si>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</si>
  <si>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</si>
  <si>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</si>
  <si>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</si>
  <si>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</si>
  <si>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</si>
  <si>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</si>
  <si>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</si>
  <si>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</si>
  <si>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</si>
  <si>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</si>
  <si>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</si>
  <si>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</si>
  <si>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</si>
  <si>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</si>
  <si>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</si>
  <si>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</si>
  <si>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</si>
  <si>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</si>
  <si>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</si>
  <si>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</si>
  <si>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</si>
  <si>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</si>
  <si>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</si>
  <si>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</si>
  <si>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</si>
  <si>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</si>
  <si>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</si>
  <si>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</si>
  <si>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</si>
  <si>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</si>
  <si>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</si>
  <si>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</si>
  <si>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</si>
  <si>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</si>
  <si>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</si>
  <si>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</si>
  <si>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</si>
  <si>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</si>
  <si>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</si>
  <si>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</si>
  <si>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</si>
  <si>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</si>
  <si>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</si>
  <si>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</si>
  <si>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</si>
  <si>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</si>
  <si>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</si>
  <si>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</si>
  <si>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</si>
  <si>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</si>
  <si>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</si>
  <si>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</si>
  <si>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</si>
  <si>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</si>
  <si>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</si>
  <si>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</si>
  <si>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</si>
  <si>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</si>
  <si>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</si>
  <si>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</si>
  <si>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</si>
  <si>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</si>
  <si>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</si>
  <si>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</si>
  <si>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</si>
  <si>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</si>
  <si>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</si>
  <si>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</si>
  <si>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</si>
  <si>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</si>
  <si>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</si>
  <si>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</si>
  <si>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</si>
  <si>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</si>
  <si>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</si>
  <si>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</si>
  <si>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</si>
  <si>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</si>
  <si>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</si>
  <si>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</si>
  <si>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</si>
  <si>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</si>
  <si>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</si>
  <si>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</si>
  <si>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</si>
  <si>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</si>
  <si>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</si>
  <si>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</si>
  <si>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</si>
  <si>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</si>
  <si>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</si>
  <si>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</si>
  <si>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</si>
  <si>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</si>
  <si>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</si>
  <si>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</si>
  <si>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</si>
  <si>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</si>
  <si>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</si>
  <si>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</si>
  <si>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</si>
  <si>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</si>
  <si>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</si>
  <si>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</si>
  <si>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</si>
  <si>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</si>
  <si>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</si>
  <si>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</si>
  <si>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</si>
  <si>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</si>
  <si>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</si>
  <si>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</si>
  <si>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</si>
  <si>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</si>
  <si>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</si>
  <si>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</si>
  <si>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</si>
  <si>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</si>
  <si>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</si>
  <si>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</si>
  <si>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</si>
  <si>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</si>
  <si>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</si>
  <si>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</si>
  <si>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</si>
  <si>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</si>
  <si>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</si>
  <si>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</si>
  <si>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</si>
  <si>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</si>
  <si>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</si>
  <si>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</si>
  <si>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</si>
  <si>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</si>
  <si>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</si>
  <si>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</si>
  <si>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</si>
  <si>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</si>
  <si>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</si>
  <si>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</si>
  <si>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</si>
  <si>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</si>
  <si>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</si>
  <si>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</si>
  <si>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</si>
  <si>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</si>
  <si>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</si>
  <si>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</si>
  <si>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</si>
  <si>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</si>
  <si>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</si>
  <si>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</si>
  <si>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</si>
  <si>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</si>
  <si>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</si>
  <si>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</si>
  <si>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</si>
  <si>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</si>
  <si>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</si>
  <si>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</si>
  <si>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</si>
  <si>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</si>
  <si>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</si>
  <si>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</si>
  <si>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</si>
  <si>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</si>
  <si>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</si>
  <si>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</si>
  <si>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</si>
  <si>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</si>
  <si>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</si>
  <si>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</si>
  <si>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</si>
  <si>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</si>
  <si>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</si>
  <si>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</si>
  <si>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</si>
  <si>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</si>
  <si>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</si>
  <si>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</si>
  <si>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</si>
  <si>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</si>
  <si>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</si>
  <si>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</si>
  <si>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</si>
  <si>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</si>
  <si>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</si>
  <si>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</si>
  <si>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</si>
  <si>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</si>
  <si>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</si>
  <si>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</si>
  <si>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</si>
  <si>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</si>
  <si>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</si>
  <si>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</si>
  <si>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</si>
  <si>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</si>
  <si>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</si>
  <si>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</si>
  <si>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</si>
  <si>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</si>
  <si>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</si>
  <si>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</si>
  <si>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</si>
  <si>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</si>
  <si>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</si>
  <si>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</si>
  <si>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</si>
  <si>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</si>
  <si>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</si>
  <si>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</si>
  <si>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</si>
  <si>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</si>
  <si>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</si>
  <si>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</si>
  <si>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</si>
  <si>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</si>
  <si>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</si>
  <si>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</si>
  <si>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</si>
  <si>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</si>
  <si>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</si>
  <si>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</si>
  <si>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</si>
  <si>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</si>
  <si>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</si>
  <si>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</si>
  <si>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</si>
  <si>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</si>
  <si>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</si>
  <si>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</si>
  <si>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</si>
  <si>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</si>
  <si>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</si>
  <si>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</si>
  <si>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</si>
  <si>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</si>
  <si>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</si>
  <si>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</si>
  <si>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</si>
  <si>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</si>
  <si>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</si>
  <si>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</si>
  <si>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</si>
  <si>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</si>
  <si>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</si>
  <si>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</si>
  <si>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</si>
  <si>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</si>
  <si>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</si>
  <si>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</si>
  <si>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</si>
  <si>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</si>
  <si>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</si>
  <si>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</si>
  <si>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</si>
  <si>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</si>
  <si>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</si>
  <si>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</si>
  <si>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</si>
  <si>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</si>
  <si>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</si>
  <si>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</si>
  <si>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</si>
  <si>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</si>
  <si>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</si>
  <si>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</si>
  <si>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</si>
  <si>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</si>
  <si>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</si>
  <si>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</si>
  <si>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</si>
  <si>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</si>
  <si>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</si>
  <si>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</si>
  <si>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</si>
  <si>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</si>
  <si>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</si>
  <si>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</si>
  <si>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</si>
  <si>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</si>
  <si>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</si>
  <si>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</si>
  <si>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</si>
  <si>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</si>
  <si>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</si>
  <si>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</si>
  <si>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</si>
  <si>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</si>
  <si>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</si>
  <si>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</si>
  <si>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</si>
  <si>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</si>
  <si>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</si>
  <si>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</si>
  <si>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</si>
  <si>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</si>
  <si>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</si>
  <si>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</si>
  <si>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</si>
  <si>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</si>
  <si>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</si>
  <si>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</si>
  <si>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</si>
  <si>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</si>
  <si>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</si>
  <si>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</si>
  <si>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</si>
  <si>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</si>
  <si>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</si>
  <si>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</si>
  <si>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</si>
  <si>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</si>
  <si>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</si>
  <si>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</si>
  <si>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</si>
  <si>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</si>
  <si>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</si>
  <si>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</si>
  <si>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</si>
  <si>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</si>
  <si>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</si>
  <si>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</si>
  <si>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</si>
  <si>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</si>
  <si>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</si>
  <si>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</si>
  <si>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</si>
  <si>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</si>
  <si>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</si>
  <si>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</si>
  <si>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</si>
  <si>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</si>
  <si>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</si>
  <si>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</si>
  <si>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</si>
  <si>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</si>
  <si>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</si>
  <si>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</si>
  <si>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</si>
  <si>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</si>
  <si>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</si>
  <si>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</si>
  <si>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</si>
  <si>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</si>
  <si>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</si>
  <si>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</si>
  <si>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</si>
  <si>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</si>
  <si>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</si>
  <si>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</si>
  <si>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</si>
  <si>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</si>
  <si>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</si>
  <si>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</si>
  <si>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</si>
  <si>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</si>
  <si>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</si>
  <si>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</si>
  <si>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</si>
  <si>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</si>
  <si>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</si>
  <si>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</si>
  <si>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</si>
  <si>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</si>
  <si>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</si>
  <si>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</si>
  <si>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</si>
  <si>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</si>
  <si>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</si>
  <si>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</si>
  <si>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</si>
  <si>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</si>
  <si>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</si>
  <si>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</si>
  <si>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</si>
  <si>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</si>
  <si>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</si>
  <si>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</si>
  <si>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</si>
  <si>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</si>
  <si>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</si>
  <si>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</si>
  <si>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</si>
  <si>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</si>
  <si>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</si>
  <si>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</si>
  <si>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</si>
  <si>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</si>
  <si>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</si>
  <si>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</si>
  <si>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</si>
  <si>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</si>
  <si>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</si>
  <si>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</si>
  <si>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</si>
  <si>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</si>
  <si>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</si>
  <si>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</si>
  <si>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</si>
  <si>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</si>
  <si>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</si>
  <si>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</si>
  <si>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</si>
  <si>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</si>
  <si>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</si>
  <si>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</si>
  <si>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</si>
  <si>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</si>
  <si>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</si>
  <si>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</si>
  <si>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</si>
  <si>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</si>
  <si>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</si>
  <si>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</si>
  <si>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</si>
  <si>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</si>
  <si>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</si>
  <si>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</si>
  <si>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</si>
  <si>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</si>
  <si>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</si>
  <si>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</si>
  <si>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</si>
  <si>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</si>
  <si>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</si>
  <si>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</si>
  <si>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</si>
  <si>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</si>
  <si>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</si>
  <si>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</si>
  <si>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</si>
  <si>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</si>
  <si>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</si>
  <si>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</si>
  <si>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</si>
  <si>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</si>
  <si>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</si>
  <si>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</si>
  <si>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</si>
  <si>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</si>
  <si>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</si>
  <si>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</si>
  <si>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</si>
  <si>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</si>
  <si>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</si>
  <si>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</si>
  <si>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</si>
  <si>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</si>
  <si>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</si>
  <si>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</si>
  <si>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</si>
  <si>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</si>
  <si>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</si>
  <si>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</si>
  <si>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</si>
  <si>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</si>
  <si>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</si>
  <si>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</si>
  <si>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</si>
  <si>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</si>
  <si>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</si>
  <si>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</si>
  <si>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</si>
  <si>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</si>
  <si>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</si>
  <si>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</si>
  <si>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</si>
  <si>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</si>
  <si>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</si>
  <si>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</si>
  <si>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</si>
  <si>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</si>
  <si>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</si>
  <si>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</si>
  <si>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</si>
  <si>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</si>
  <si>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</si>
  <si>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</si>
  <si>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</si>
  <si>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</si>
  <si>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</si>
  <si>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</si>
  <si>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</si>
  <si>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</si>
  <si>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</si>
  <si>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</si>
  <si>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</si>
  <si>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</si>
  <si>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</si>
  <si>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</si>
  <si>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</si>
  <si>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</si>
  <si>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</si>
  <si>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</si>
  <si>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</si>
  <si>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</si>
  <si>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</si>
  <si>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</si>
  <si>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</si>
  <si>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</si>
  <si>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</si>
  <si>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</si>
  <si>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</si>
  <si>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</si>
  <si>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</si>
  <si>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</si>
  <si>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</si>
  <si>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</si>
  <si>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</si>
  <si>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</si>
  <si>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</si>
  <si>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</si>
  <si>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</si>
  <si>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</si>
  <si>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</si>
  <si>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</si>
  <si>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</si>
  <si>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</si>
  <si>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</si>
  <si>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</si>
  <si>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</si>
  <si>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</si>
  <si>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</si>
  <si>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</si>
  <si>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</si>
  <si>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</si>
  <si>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</si>
  <si>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</si>
  <si>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</si>
  <si>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</si>
  <si>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</si>
  <si>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</si>
  <si>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</si>
  <si>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</si>
  <si>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</si>
  <si>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</si>
  <si>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</si>
  <si>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</si>
  <si>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</si>
  <si>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</si>
  <si>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</si>
  <si>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</si>
  <si>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</si>
  <si>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</si>
  <si>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</si>
  <si>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</si>
  <si>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</si>
  <si>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</si>
  <si>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</si>
  <si>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</si>
  <si>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</si>
  <si>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</si>
  <si>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</si>
  <si>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</si>
  <si>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</si>
  <si>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</si>
  <si>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</si>
  <si>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</si>
  <si>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</si>
  <si>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</si>
  <si>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</si>
  <si>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</si>
  <si>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</si>
  <si>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</si>
  <si>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</si>
  <si>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</si>
  <si>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</si>
  <si>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</si>
  <si>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</si>
  <si>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</si>
  <si>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</si>
  <si>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</si>
  <si>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</si>
  <si>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</si>
  <si>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</si>
  <si>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</si>
  <si>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</si>
  <si>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</si>
  <si>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</si>
  <si>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</si>
  <si>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</si>
  <si>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</si>
  <si>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</si>
  <si>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</si>
  <si>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</si>
  <si>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</si>
  <si>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</si>
  <si>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</si>
  <si>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</si>
  <si>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</si>
  <si>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</si>
  <si>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</si>
  <si>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</si>
  <si>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</si>
  <si>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</si>
  <si>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</si>
  <si>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</si>
  <si>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</si>
  <si>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</si>
  <si>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</si>
  <si>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</si>
  <si>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</si>
  <si>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</si>
  <si>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</si>
  <si>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</si>
  <si>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</si>
  <si>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</si>
  <si>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</si>
  <si>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</si>
  <si>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</si>
  <si>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</si>
  <si>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</si>
  <si>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</si>
  <si>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</si>
  <si>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</si>
  <si>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</si>
  <si>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</si>
  <si>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</si>
  <si>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</si>
  <si>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</si>
  <si>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</si>
  <si>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</si>
  <si>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</si>
  <si>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</si>
  <si>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</si>
  <si>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</si>
  <si>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</si>
  <si>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</si>
  <si>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</si>
  <si>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</si>
  <si>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</si>
  <si>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</si>
  <si>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</si>
  <si>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</si>
  <si>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</si>
  <si>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</si>
  <si>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</si>
  <si>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</si>
  <si>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</si>
  <si>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</si>
  <si>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</si>
  <si>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</si>
  <si>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</si>
  <si>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</si>
  <si>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</si>
  <si>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</si>
  <si>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</si>
  <si>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</si>
  <si>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</si>
  <si>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</si>
  <si>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</si>
  <si>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</si>
  <si>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</si>
  <si>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</si>
  <si>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</si>
  <si>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</si>
  <si>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</si>
  <si>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</si>
  <si>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</si>
  <si>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</si>
  <si>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</si>
  <si>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</si>
  <si>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</si>
  <si>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</si>
  <si>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</si>
  <si>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</si>
  <si>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</si>
  <si>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</si>
  <si>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</si>
  <si>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</si>
  <si>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</si>
  <si>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</si>
  <si>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</si>
  <si>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</si>
  <si>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</si>
  <si>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</si>
  <si>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</si>
  <si>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</si>
  <si>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</si>
  <si>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</si>
  <si>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</si>
  <si>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</si>
  <si>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</si>
  <si>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</si>
  <si>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</si>
  <si>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</si>
  <si>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</si>
  <si>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</si>
  <si>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</si>
  <si>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</si>
  <si>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</si>
  <si>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</si>
  <si>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</si>
  <si>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</si>
  <si>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</si>
  <si>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</si>
  <si>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</si>
  <si>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</si>
  <si>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</si>
  <si>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</si>
  <si>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</si>
  <si>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</si>
  <si>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</si>
  <si>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</si>
  <si>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</si>
  <si>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</si>
  <si>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</si>
  <si>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</si>
  <si>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</si>
  <si>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</si>
  <si>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</si>
  <si>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</si>
  <si>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</si>
  <si>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</si>
  <si>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</si>
  <si>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</si>
  <si>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</si>
  <si>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</si>
  <si>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</si>
  <si>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</si>
  <si>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</si>
  <si>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</si>
  <si>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</si>
  <si>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</si>
  <si>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</si>
  <si>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</si>
  <si>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</si>
  <si>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</si>
  <si>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</si>
  <si>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</si>
  <si>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</si>
  <si>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</si>
  <si>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</si>
  <si>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</si>
  <si>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</si>
  <si>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</si>
  <si>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</si>
  <si>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</si>
  <si>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</si>
  <si>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</si>
  <si>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</si>
  <si>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</si>
  <si>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</si>
  <si>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</si>
  <si>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</si>
  <si>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</si>
  <si>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</si>
  <si>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</si>
  <si>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</si>
  <si>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</si>
  <si>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</si>
  <si>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</si>
  <si>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</si>
  <si>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</si>
  <si>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</si>
  <si>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</si>
  <si>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</si>
  <si>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</si>
  <si>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</si>
  <si>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</si>
  <si>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</si>
  <si>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</si>
  <si>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</si>
  <si>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</si>
  <si>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</si>
  <si>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</si>
  <si>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</si>
  <si>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</si>
  <si>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</si>
  <si>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</si>
  <si>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</si>
  <si>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</si>
  <si>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</si>
  <si>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</si>
  <si>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</si>
  <si>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</si>
  <si>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</si>
  <si>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</si>
  <si>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</si>
  <si>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</si>
  <si>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</si>
  <si>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</si>
  <si>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</si>
  <si>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</si>
  <si>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</si>
  <si>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</si>
  <si>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</si>
  <si>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</si>
  <si>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</si>
  <si>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</si>
  <si>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</si>
  <si>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</si>
  <si>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</si>
  <si>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</si>
  <si>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</si>
  <si>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</si>
  <si>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</si>
  <si>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</si>
  <si>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</si>
  <si>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</si>
  <si>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</si>
  <si>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</si>
  <si>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</si>
  <si>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</si>
  <si>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</si>
  <si>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</si>
  <si>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</si>
  <si>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</si>
  <si>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</si>
  <si>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</si>
  <si>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</si>
  <si>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</si>
  <si>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</si>
  <si>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</si>
  <si>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</si>
  <si>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</si>
  <si>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</si>
  <si>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</si>
  <si>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</si>
  <si>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</si>
  <si>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</si>
  <si>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</si>
  <si>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</si>
  <si>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</si>
  <si>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</si>
  <si>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</si>
  <si>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</si>
  <si>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</si>
  <si>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</si>
  <si>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</si>
  <si>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</si>
  <si>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</si>
  <si>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</si>
  <si>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</si>
  <si>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</si>
  <si>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</si>
  <si>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</si>
  <si>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</si>
  <si>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</si>
  <si>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</si>
  <si>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</si>
  <si>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</si>
  <si>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</si>
  <si>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</si>
  <si>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</si>
  <si>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</si>
  <si>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</si>
  <si>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</si>
  <si>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</si>
  <si>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</si>
  <si>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</si>
  <si>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</si>
  <si>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</si>
  <si>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</si>
  <si>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</si>
  <si>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</si>
  <si>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</si>
  <si>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</si>
  <si>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</si>
  <si>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</si>
  <si>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</si>
  <si>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</si>
  <si>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</si>
  <si>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</si>
  <si>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</si>
  <si>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</si>
  <si>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</si>
  <si>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</si>
  <si>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</si>
  <si>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</si>
  <si>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</si>
  <si>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</si>
  <si>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</si>
  <si>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</si>
  <si>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</si>
  <si>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</si>
  <si>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</si>
  <si>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</si>
  <si>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</si>
  <si>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</si>
  <si>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</si>
  <si>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</si>
  <si>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</si>
  <si>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</si>
  <si>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</si>
  <si>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</si>
  <si>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</si>
  <si>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</si>
  <si>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</si>
  <si>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</si>
  <si>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</si>
  <si>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</si>
  <si>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</si>
  <si>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</si>
  <si>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</si>
  <si>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</si>
  <si>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</si>
  <si>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</si>
  <si>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</si>
  <si>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</si>
  <si>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</si>
  <si>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</si>
  <si>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</si>
  <si>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 xml:space="preserve">Cambie la X por el número de Unidad Operativa asignada de acuerdo a la designación realizada por el o la coordinador (a) o el o la líder del Grupo de Inspección y Vigilancia.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</si>
  <si>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</si>
  <si>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</si>
  <si>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</si>
  <si>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</si>
  <si>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</si>
  <si>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</si>
  <si>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</si>
  <si>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</si>
  <si>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</si>
  <si>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</si>
  <si>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</si>
  <si>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</si>
  <si>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</si>
  <si>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</si>
  <si>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</si>
  <si>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</si>
  <si>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</si>
  <si>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</si>
  <si>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</si>
  <si>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</si>
  <si>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</si>
  <si>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</si>
  <si>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</si>
  <si>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</si>
  <si>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</si>
  <si>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</si>
  <si>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</si>
  <si>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</si>
  <si>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</si>
  <si>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</si>
  <si>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</si>
  <si>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</si>
  <si>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</si>
  <si>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</si>
  <si>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</si>
  <si>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</si>
  <si>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</si>
  <si>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</si>
  <si>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</si>
  <si>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</si>
  <si>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</si>
  <si>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</si>
  <si>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</si>
  <si>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</si>
  <si>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</si>
  <si>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</si>
  <si>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</si>
  <si>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</si>
  <si>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</si>
  <si>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</si>
  <si>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</si>
  <si>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</si>
  <si>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</si>
  <si>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</si>
  <si>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</si>
  <si>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</si>
  <si>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</si>
  <si>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</si>
  <si>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</si>
  <si>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</si>
  <si>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</si>
  <si>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</si>
  <si>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</si>
  <si>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</si>
  <si>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</si>
  <si>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</si>
  <si>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</si>
  <si>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</si>
  <si>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</si>
  <si>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</si>
  <si>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</si>
  <si>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</si>
  <si>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</si>
  <si>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</si>
  <si>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</si>
  <si>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</si>
  <si>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</si>
  <si>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</si>
  <si>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</si>
  <si>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</si>
  <si>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</si>
  <si>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</si>
  <si>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</si>
  <si>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</si>
  <si>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</si>
  <si>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</si>
  <si>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</si>
  <si>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</si>
  <si>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</si>
  <si>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</si>
  <si>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</si>
  <si>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</si>
  <si>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</si>
  <si>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</si>
  <si>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</si>
  <si>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</si>
  <si>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</si>
  <si>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</si>
  <si>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</si>
  <si>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</si>
  <si>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4.2.7.Se elabora y  entrega el informe de superación de situaciones que generaron el ingreso a PARD al día hábil siguiente del egreso de la niña, niño, adolescente, joven, a la autoridad administrativa.</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</si>
  <si>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</si>
  <si>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4.3.1.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</si>
  <si>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</si>
  <si>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</si>
  <si>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</si>
  <si>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Diligenciamiento Anexo 4 Situaciones de Riesgo</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</si>
  <si>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</si>
  <si>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</si>
  <si>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</si>
  <si>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</si>
  <si>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Componente Talento Humano</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</si>
  <si>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</si>
  <si>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</si>
  <si>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</si>
  <si>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</si>
  <si>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5.5.3. En entrevista con el talento humano de la muestra y contrastado con los soportes del verificable 5.5.2 verifique el conocimiento adquirido de acuerdo con el plan de inducción, formación y cualificación.</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</si>
  <si>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</si>
  <si>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Componente Dotación</t>
  </si>
  <si>
    <t>7.3.1.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</si>
  <si>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</si>
  <si>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7.4.1.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</si>
  <si>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</si>
  <si>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</si>
  <si>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</si>
  <si>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</si>
  <si>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</si>
  <si>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DESCRIPCIÓN DE LO OBSERVADO FRENTE A LOS HECHOS QUE MOTIVARON LA VISITA DE INSPECCIÓN.</t>
  </si>
  <si>
    <t>En caso de que sea una visita de inspección, registre los aspectos generales que motivaron la visita, sin que esto den elementos para identificar el posible denunciante. Para las visitas de vigilancia registre que la Institución se encuentra dentro del Programa Anual de Auditoria.</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</si>
  <si>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</si>
  <si>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</si>
  <si>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</si>
  <si>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</si>
  <si>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</si>
  <si>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</si>
  <si>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</si>
  <si>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</si>
  <si>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</si>
  <si>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</si>
  <si>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</si>
  <si>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</si>
  <si>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</si>
  <si>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</si>
  <si>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</si>
  <si>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</si>
  <si>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</si>
  <si>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</si>
  <si>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</si>
  <si>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</si>
  <si>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</si>
  <si>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</si>
  <si>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</si>
  <si>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</si>
  <si>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</si>
  <si>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</si>
  <si>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</si>
  <si>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</si>
  <si>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</si>
  <si>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</si>
  <si>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</si>
  <si>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</si>
  <si>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</si>
  <si>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</si>
  <si>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</si>
  <si>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</si>
  <si>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</si>
  <si>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</si>
  <si>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</si>
  <si>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</si>
  <si>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</si>
  <si>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</si>
  <si>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</si>
  <si>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</si>
  <si>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</si>
  <si>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</si>
  <si>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</si>
  <si>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</si>
  <si>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</si>
  <si>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ING / ARQ</t>
  </si>
  <si>
    <t>2.1.1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</si>
  <si>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</si>
  <si>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</si>
  <si>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2.1.2</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</si>
  <si>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</si>
  <si>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2.2</t>
  </si>
  <si>
    <t>Cuenta con el certificado del cumplimiento de las normas de seguridad de la piscina. Si el inmueble cuenta con piscina.</t>
  </si>
  <si>
    <t xml:space="preserve">Manual Operativo Modalidades y Servicio para la atención de niñas, niños y adolescentes, con Proceso Administrativo de Restablecimiento de Derechos - MO3.P - Versión 2 del 08/07/2022. Pág. 27.
</t>
  </si>
  <si>
    <t>2.2.1</t>
  </si>
  <si>
    <t>En caso de que el inmueble cuente con piscina y esta vaya a ser utilizada por los usuarios, se cuenta con el documento expedido por la autoridad competente que certifique el cumplimiento de las normas de seguridad reglamentarias.</t>
  </si>
  <si>
    <t>Manual Operativo Modalidades y Servicio para la atención de niñas, niños y adolescentes, con Proceso Administrativo de Restablecimiento de Derechos - MO3.P - Versión 2 del 08/07/2022. 
Tabla 4. Pág. 27.
Para piscinas norma vigente:
Ley 1209 del 2008.
Decreto 2171 del 2009  
Resolución 4113 del 2012
Decreto 554 de 2015</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</si>
  <si>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</si>
  <si>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</si>
  <si>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</si>
  <si>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</si>
  <si>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</si>
  <si>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</si>
  <si>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Ley 9 de 1979 "Por la cual se dictan Medidas Sanitarias."</t>
  </si>
  <si>
    <t>2.4.1</t>
  </si>
  <si>
    <t>El inmueble cuenta con el concepto sanitario favorable expedido por la autoridad de salud competente.</t>
  </si>
  <si>
    <t>2.5</t>
  </si>
  <si>
    <t>Cuenta con una planta física adecuada, en buen estado, con mantenimiento permanente.</t>
  </si>
  <si>
    <t>Manual Operativo Modalidades y Servicio para la atención de niñas, niños y adolescentes, con Proceso Administrativo de Restablecimiento de Derechos. - MO3.P - Versión 2 del 08/07/2022. Pág. (25 - 26)</t>
  </si>
  <si>
    <t>2.5.1</t>
  </si>
  <si>
    <t>La infraestructura cuenta con abastecimiento de agua potable.</t>
  </si>
  <si>
    <t>Manual Operativo Modalidades y Servicio para la atención de niñas, niños y adolescentes, con Proceso Administrativo de Restablecimiento de Derechos. - MO3.P - Versión 2 del 08/07/2022.
3.1.1. Infraestructura física pág. (25 - 26)</t>
  </si>
  <si>
    <t>2.5.2</t>
  </si>
  <si>
    <t>La infraestructura cuenta con sistema de eliminación de aguas residuales.</t>
  </si>
  <si>
    <t>2.5.3</t>
  </si>
  <si>
    <t>La infraestructura cuenta con energía eléctrica.</t>
  </si>
  <si>
    <t>2.5.4</t>
  </si>
  <si>
    <t>Cuenta con sistema de comunicación (internet, telefonía fija y móvil), según oferta en el territorio.</t>
  </si>
  <si>
    <t xml:space="preserve">Los espacios promueven el desarrollo de capacidades de la población con discapacidad garantizando la accesibilidad a los espacios en el marco de la inclusión social. </t>
  </si>
  <si>
    <t>2.6</t>
  </si>
  <si>
    <t>Cuenta con las condiciones locativas adecuadas para la prestación del servicio.</t>
  </si>
  <si>
    <t>Manual Operativo Modalidades y Servicio para la atención de niñas, niños y adolescentes, con Proceso Administrativo de Restablecimiento de Derechos - MO3.P - Versión 2 del 08/07/2022. Pág. (26 - 27)</t>
  </si>
  <si>
    <t>2.6.1</t>
  </si>
  <si>
    <t>El inmueble cuenta con todos los espacios limpios y libres de residuos.</t>
  </si>
  <si>
    <t>Manual Operativo Modalidades y Servicio para la atención de niñas, niños y adolescentes, con Proceso Administrativo de Restablecimiento de Derechos - MO3.P - Versión 2 del 08/07/2022.
Tabla 4. Condiciones locativas. Pág. (26 - 27)</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</si>
  <si>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</si>
  <si>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</si>
  <si>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</si>
  <si>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</si>
  <si>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</si>
  <si>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</si>
  <si>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</si>
  <si>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</si>
  <si>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</si>
  <si>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</si>
  <si>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</si>
  <si>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</si>
  <si>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</si>
  <si>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</si>
  <si>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</si>
  <si>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</si>
  <si>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</si>
  <si>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</si>
  <si>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</si>
  <si>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</si>
  <si>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</si>
  <si>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</si>
  <si>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</si>
  <si>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</si>
  <si>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</si>
  <si>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</si>
  <si>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</si>
  <si>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</si>
  <si>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</si>
  <si>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</si>
  <si>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</si>
  <si>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</si>
  <si>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</si>
  <si>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2.6.18</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</si>
  <si>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 entrampamientos.</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</si>
  <si>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</si>
  <si>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</si>
  <si>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</si>
  <si>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</si>
  <si>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</si>
  <si>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</si>
  <si>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</si>
  <si>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</si>
  <si>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</si>
  <si>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</si>
  <si>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</si>
  <si>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2.6.24</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</si>
  <si>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</si>
  <si>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</si>
  <si>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</si>
  <si>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</si>
  <si>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</si>
  <si>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Click</t>
  </si>
  <si>
    <t>2.7</t>
  </si>
  <si>
    <t xml:space="preserve">Cuenta los espacios del inmueble con la capacidad instalada en proporción a los usuarios atendidos en la modalidad. </t>
  </si>
  <si>
    <t>Manual Operativo Modalidades y Servicio para la atención de niñas, niños y adolescentes, con Proceso Administrativo de Restablecimiento de Derechos. - MO3.P - Versión 2 del 08/07/2022. Pág. (27-28)</t>
  </si>
  <si>
    <t>2.7.1</t>
  </si>
  <si>
    <t xml:space="preserve"> El área del aula o salón es mínimo de 1.50 m² por usuario atendido. </t>
  </si>
  <si>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</si>
  <si>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2.8</t>
  </si>
  <si>
    <t xml:space="preserve"> Cumple la infraestructura con las áreas, espacios y elementos para la modalidad de atención.</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</si>
  <si>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</si>
  <si>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2.8.1</t>
  </si>
  <si>
    <t>La infraestructura cuenta con el espacio de oficina.</t>
  </si>
  <si>
    <t>2.8.2</t>
  </si>
  <si>
    <t>La oficina cuenta con la dotación requerida:
a. un computador.
b. una impresora.
c. un teléfono.
d. un escritorio.
e. tres sillas.</t>
  </si>
  <si>
    <t>2.8.3</t>
  </si>
  <si>
    <t>La infraestructura cuenta con el espacio para la atención de los usuarios por parte del equipo técnico.</t>
  </si>
  <si>
    <t>2.8.4</t>
  </si>
  <si>
    <r>
      <t xml:space="preserve">El espacio de atención cuenta con la siguiente dotación requerida:
a. un archivador.
b. un escritorio.
c. tres sillas.
e. un botiquín
</t>
    </r>
    <r>
      <rPr>
        <b/>
        <sz val="11"/>
        <rFont val="Arial"/>
        <family val="2"/>
      </rPr>
      <t>Nota:</t>
    </r>
    <r>
      <rPr>
        <sz val="11"/>
        <rFont val="Arial"/>
        <family val="2"/>
      </rPr>
      <t xml:space="preserve"> el botiquín no debe contar con medicamentos recetados y termómetros de mercurio.</t>
    </r>
  </si>
  <si>
    <t>2.8.5</t>
  </si>
  <si>
    <t>La infraestructura cuenta con aula.</t>
  </si>
  <si>
    <t>2.8.6</t>
  </si>
  <si>
    <t>El aula cuenta con la dotación requerida:
a. una silla o pupitre por usuario
b. un tablero por salón.</t>
  </si>
  <si>
    <t>2.8.7</t>
  </si>
  <si>
    <t>El inmueble cuenta con baños requeridos para la atención de los usuarios:</t>
  </si>
  <si>
    <t>2.8.8</t>
  </si>
  <si>
    <r>
      <t xml:space="preserve">Los baños cuentan con la dotación requerida:
a. </t>
    </r>
    <r>
      <rPr>
        <b/>
        <sz val="11"/>
        <rFont val="Arial"/>
        <family val="2"/>
      </rPr>
      <t xml:space="preserve">dos (2) </t>
    </r>
    <r>
      <rPr>
        <sz val="11"/>
        <rFont val="Arial"/>
        <family val="2"/>
      </rPr>
      <t>sanitarios.
b. u</t>
    </r>
    <r>
      <rPr>
        <b/>
        <sz val="11"/>
        <rFont val="Arial"/>
        <family val="2"/>
      </rPr>
      <t>n (1)</t>
    </r>
    <r>
      <rPr>
        <sz val="11"/>
        <rFont val="Arial"/>
        <family val="2"/>
      </rPr>
      <t xml:space="preserve"> orinal para hombres (Cuando se atienda).</t>
    </r>
    <r>
      <rPr>
        <b/>
        <sz val="11"/>
        <rFont val="Arial"/>
        <family val="2"/>
      </rPr>
      <t xml:space="preserve">   </t>
    </r>
    <r>
      <rPr>
        <sz val="11"/>
        <rFont val="Arial"/>
        <family val="2"/>
      </rPr>
      <t xml:space="preserve">
c. </t>
    </r>
    <r>
      <rPr>
        <b/>
        <sz val="11"/>
        <rFont val="Arial"/>
        <family val="2"/>
      </rPr>
      <t>un (1)</t>
    </r>
    <r>
      <rPr>
        <sz val="11"/>
        <rFont val="Arial"/>
        <family val="2"/>
      </rPr>
      <t xml:space="preserve"> lavamanos.
</t>
    </r>
    <r>
      <rPr>
        <b/>
        <sz val="11"/>
        <rFont val="Arial"/>
        <family val="2"/>
      </rPr>
      <t>Nota:</t>
    </r>
    <r>
      <rPr>
        <sz val="11"/>
        <rFont val="Arial"/>
        <family val="2"/>
      </rPr>
      <t xml:space="preserve"> Se validará un sanitario adicional en caso de no contar con un orinal, debido a que el sanitario cumple las mismas funciones de un orinal.</t>
    </r>
  </si>
  <si>
    <t>2.8.9</t>
  </si>
  <si>
    <r>
      <rPr>
        <b/>
        <sz val="11"/>
        <rFont val="Arial"/>
        <family val="2"/>
      </rPr>
      <t>La infraestructura cuenta con el espacio de manejo de residuos.</t>
    </r>
    <r>
      <rPr>
        <sz val="11"/>
        <rFont val="Arial"/>
        <family val="2"/>
      </rPr>
      <t xml:space="preserve"> 
</t>
    </r>
    <r>
      <rPr>
        <b/>
        <u/>
        <sz val="11"/>
        <rFont val="Arial"/>
        <family val="2"/>
      </rPr>
      <t>Nota:</t>
    </r>
    <r>
      <rPr>
        <sz val="11"/>
        <rFont val="Arial"/>
        <family val="2"/>
      </rPr>
      <t xml:space="preserve"> El espacio de almacenamiento de residuos debe cumplir con la normatividad vigente que le aplique según la naturaleza de la entidad.</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</si>
  <si>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Espacio de residuos:
Decreto 1077 del 26/05/2015.
ARTÍCULO 2.3.2.2.2.2.19. Sistemas de almacenamiento colectivo de residuos sólidos.
Resolución 2184 de 2019.</t>
  </si>
  <si>
    <t>2.8.10</t>
  </si>
  <si>
    <r>
      <t xml:space="preserve">El área de manejo de residuos cuenta con </t>
    </r>
    <r>
      <rPr>
        <b/>
        <sz val="11"/>
        <rFont val="Arial"/>
        <family val="2"/>
      </rPr>
      <t>tres (3)</t>
    </r>
    <r>
      <rPr>
        <sz val="11"/>
        <rFont val="Arial"/>
        <family val="2"/>
      </rPr>
      <t xml:space="preserve"> canecas marcadas.
</t>
    </r>
    <r>
      <rPr>
        <b/>
        <sz val="11"/>
        <rFont val="Arial"/>
        <family val="2"/>
      </rPr>
      <t>Nota:</t>
    </r>
    <r>
      <rPr>
        <sz val="11"/>
        <rFont val="Arial"/>
        <family val="2"/>
      </rPr>
      <t xml:space="preserve"> para color y uso de canecas tener en cuenta normatividad vigente.</t>
    </r>
  </si>
  <si>
    <t>2.8.11</t>
  </si>
  <si>
    <t>Los acabados del área de manejo de residuos sólidos permitan su fácil limpieza y desinfección.</t>
  </si>
  <si>
    <t>2.8.12</t>
  </si>
  <si>
    <t>El área de manejo de residuos sólidos cuenta ventilación tales como rejillas o ventanas</t>
  </si>
  <si>
    <t>2.8.13</t>
  </si>
  <si>
    <t>El área de manejo de residuos sólidos cuenta con un sistema de prevención y control de incendios, como extintores y suministro cercano de agua y drenaje.</t>
  </si>
  <si>
    <t>2.8.14</t>
  </si>
  <si>
    <t>El área de manejo de residuos sólidos cuenta con drenaje con rejilla fija.</t>
  </si>
  <si>
    <t>2.8.15</t>
  </si>
  <si>
    <t>El área de manejo de residuos sólidos impide el acceso y proliferación de vectores y el ingreso de animales domésticos.</t>
  </si>
  <si>
    <t>Cantidad de Condiciones que CUMPLE</t>
  </si>
  <si>
    <t>Cantidad de Condiciones que NO CUMPLE CONDICIÓN</t>
  </si>
  <si>
    <t>Cantidad de Condiciones que NO APLICA</t>
  </si>
  <si>
    <t>3. COMPONENTE ALIMENTACION Y NUTRICIÓN</t>
  </si>
  <si>
    <t>3.1</t>
  </si>
  <si>
    <t>Cuenta con el ciclo de menús de acuerdo con la minuta patrón, teniendo en cuenta las prácticas culturales de alimentación y de consumo, de acuerdo con el Modelo de Enfoque Diferencial de Derechos - MEDD</t>
  </si>
  <si>
    <t>Manual Operativo Modalidades  y Servicio para la Atención De  Niñas, Niños y Adolescentes, con Proceso  Administrativo de Restablecimiento de  Derechos.  Versión 2 del 08/07/2022. Pág. 53 - 56.
Guía para el impulso a la soberanía alimentaria por el derecho humano a la alimentación adecuada en las modalidades y servicios del ICBF. G36.PP. Versión 2 del 30/12/2025.Pág. 62.</t>
  </si>
  <si>
    <t>ND / ING AL</t>
  </si>
  <si>
    <t>3.1.1</t>
  </si>
  <si>
    <r>
      <t xml:space="preserve">Documento ciclo de menús con el visto bueno del nutricionista del Centro Zonal o Dirección Regional del ICBF.
</t>
    </r>
    <r>
      <rPr>
        <b/>
        <sz val="11"/>
        <color theme="1"/>
        <rFont val="Arial"/>
        <family val="2"/>
      </rPr>
      <t>Nota 1:</t>
    </r>
    <r>
      <rPr>
        <sz val="11"/>
        <color theme="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t>
    </r>
  </si>
  <si>
    <t>Manual Operativo Modalidades  y Servicio para la Atención De  Niñas, Niños y Adolescentes, con Proceso  Administrativo de Restablecimiento de  Derechos.  Versión 2 del 08/07/2022. 
3.4. Alimentación y nutrición.  Pág.  53 - 56.
Guía para el impulso a la soberanía alimentaria por el derecho humano a la alimentación adecuada en las modalidades y servicios del ICBF. G36.PP. Versión 2 del 30/12/2025.
4.5.2. Formatos de control y seguimiento para la planeación de la complementación alimentaria.  Pág. 62.</t>
  </si>
  <si>
    <t>3.2</t>
  </si>
  <si>
    <t>Implementa el ciclo de menús de acuerdo con la minuta patrón, teniendo en cuenta las prácticas culturales de alimentación y de consumo, de acuerdo con el Modelo de Enfoque Diferencial de Derechos - MEDD</t>
  </si>
  <si>
    <t xml:space="preserve">Manual Operativo Modalidades  y Servicio para la Atención De  Niñas, Niños y Adolescentes, con Proceso  Administrativo de Restablecimiento de  Derechos.  Versión 2 del 08/07/2022. 
3.4. Alimentación y nutrición.  Pág.  53 - 56.
Guía para el impulso a la soberanía alimentaria por el derecho humano a la alimentación adecuada en las modalidades y servicios del ICBF. G36.PP. Versión 2 del 30/12/2025.. Pág.  62 - 66. </t>
  </si>
  <si>
    <t>3.2.1</t>
  </si>
  <si>
    <t>En observación se evidencia que el ciclo de menús se encuentran publicado en el área común.</t>
  </si>
  <si>
    <t xml:space="preserve">Guía para el impulso a la soberanía alimentaria por el derecho humano a la alimentación adecuada en las modalidades y servicios del ICBF. G36.PP. Versión 2 del 30/12/2025.
4.5. Complementación Alimentaria con Calidad.
4.5.2. Formatos de control y seguimiento para la planeación de la complementación alimentaria 
Tabla 3 Aplicación de formatos del servicio de alimentos y presentación al ICBF.
Pág.  62. </t>
  </si>
  <si>
    <t>3.2.2</t>
  </si>
  <si>
    <t>En observación se evidencia la entrega de la totalidad de componentes del refrigerio industrializado según lo establecido en la minuta patron.</t>
  </si>
  <si>
    <t>Manual Operativo Modalidades  y Servicio para la Atención De  Niñas, Niños y Adolescentes, con Proceso  Administrativo de Restablecimiento de  Derechos.  Versión 2 del 08/07/2022. 
3.4. Alimentación y nutrición.  Pág. 58.</t>
  </si>
  <si>
    <t>3.2.3</t>
  </si>
  <si>
    <t>En observación y muestreo se evidencia la implementación de las modificaciones o ajustes razonables a los que haya lugar de acuerdo con:
a. El Modelo de Enfoque Diferencial de Derechos - MEDD para la construcción de ciclos de menús.</t>
  </si>
  <si>
    <r>
      <t>Manual Operativo Modalidades  y Servicio para la Atención De  Niñas, Niños y Adolescentes, con Proceso  Administrativo de Restablecimiento de  Derechos.  Versión 2 del 08/07/2022. 
3.4. Alimentación y nutrición.  Pág.  53 - 56.</t>
    </r>
    <r>
      <rPr>
        <sz val="5"/>
        <color theme="1"/>
        <rFont val="Aptos Narrow"/>
        <family val="2"/>
        <scheme val="minor"/>
      </rPr>
      <t xml:space="preserve">
</t>
    </r>
    <r>
      <rPr>
        <sz val="5"/>
        <color theme="1"/>
        <rFont val="Aptos Narrow"/>
        <family val="2"/>
        <scheme val="minor"/>
      </rPr>
      <t xml:space="preserve">
Guía para el impulso a la soberanía alimentaria por el derecho humano a la alimentación adecuada en las modalidades y servicios del ICBF. G36.PP. Versión 1 del 04/12/2024. Pág.  68 y 69. 
</t>
    </r>
  </si>
  <si>
    <t>3.3</t>
  </si>
  <si>
    <t>Cuenta e implementa el Plan de Saneamiento Básico en coherencia con la particularidad del servicio.</t>
  </si>
  <si>
    <t>Guía para el impulso a la soberanía alimentaria por el derecho humano a la alimentación adecuada en las modalidades y servicios del ICBF. G36.PP. Versión 2 del 30/12/2025. Pág. 87 - 89.</t>
  </si>
  <si>
    <t>3.3.1</t>
  </si>
  <si>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</si>
  <si>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t>Guía para el impulso a la soberanía alimentaria por el derecho humano a la alimentación adecuada en las modalidades y servicios del ICBF. G36.PP. Versión 2 del 30/12/2025.
4.5.4.5.  Requisitos del servicio de alimentos
Plan de saneamiento básico.
Pág. 87 - 89.</t>
  </si>
  <si>
    <t>3.3.2</t>
  </si>
  <si>
    <t>Cuenta con actas, listados de asistencia, registros fotográficos, etc., que evidencien la capacitación del talento humano en los programas del plan de saneamiento básico.</t>
  </si>
  <si>
    <t>3.3.3</t>
  </si>
  <si>
    <t>En observación de la atención se evidencia la implementación de los cuatro (4) programas básicos del plan de saneamiento básico.</t>
  </si>
  <si>
    <t>3.3.4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</si>
  <si>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</si>
  <si>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74.</t>
  </si>
  <si>
    <t>3.3.5</t>
  </si>
  <si>
    <t>En diálogo con el talento humano se evidencia el conocimiento sobre temas específicos del Plan de Saneamiento Básico.</t>
  </si>
  <si>
    <t>3.4</t>
  </si>
  <si>
    <t xml:space="preserve">Implementa las Buenas Prácticas de Manufactura - BPM en los procesos con alimentos. </t>
  </si>
  <si>
    <t xml:space="preserve">Guía para el impulso a la soberanía alimentaria por el derecho humano a la alimentación adecuada en las modalidades y servicios del ICBF. G36.PP. Versión 2 del 30/12/2025.  Págs.. 78 - 83.
Guía orientadora para la estrategia del abastecimiento alimentario. G38.PP.  Versión 1 del 16/01/2025. Págs. 19 - 24. </t>
  </si>
  <si>
    <t>En observación de la atención se evidencia que:</t>
  </si>
  <si>
    <t>3.4.1</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</si>
  <si>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t>
    </r>
  </si>
  <si>
    <r>
      <t>Guía orientadora para la estrategia del abastecimiento alimentario. G38.PP.  Versión 1 del 16/01/2025.
4.3.4. Almacenamiento.  Pág. 21</t>
    </r>
    <r>
      <rPr>
        <sz val="5"/>
        <color theme="1"/>
        <rFont val="Aptos Narrow"/>
        <family val="2"/>
        <scheme val="minor"/>
      </rPr>
      <t>-24</t>
    </r>
    <r>
      <rPr>
        <sz val="5"/>
        <color theme="1"/>
        <rFont val="Aptos Narrow"/>
        <family val="2"/>
        <scheme val="minor"/>
      </rPr>
      <t>.</t>
    </r>
  </si>
  <si>
    <t>3.4.2</t>
  </si>
  <si>
    <r>
      <rPr>
        <sz val="11"/>
        <color theme="1"/>
        <rFont val="Arial"/>
        <family val="2"/>
      </rPr>
      <t>Cuenta con un área de</t>
    </r>
    <r>
      <rPr>
        <b/>
        <sz val="11"/>
        <color theme="1"/>
        <rFont val="Arial"/>
        <family val="2"/>
      </rPr>
      <t xml:space="preserve">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 xml:space="preserve">Se sirven y se distribuyen los alimentos a los en las áreas destinadas.
2. Los alimentos son servidos con utensilios adecuados en calidad y cantidad según el tipo de alimento, evitando el contacto directo con las manos. </t>
    </r>
  </si>
  <si>
    <t>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t>
  </si>
  <si>
    <t>3.5</t>
  </si>
  <si>
    <t>Cuenta e implementa el Programa de Selección y Evaluación de Proveedores.</t>
  </si>
  <si>
    <t xml:space="preserve">Guía orientadora para la estrategia del abastecimiento alimentario. G38.PP.  Versión 1 del 16/01/2025. Págs. 16 y 17.
</t>
  </si>
  <si>
    <t>3.5.1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</si>
  <si>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</si>
  <si>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</si>
  <si>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3.5.2</t>
  </si>
  <si>
    <t xml:space="preserve">En observación de la atención se evidencia el cumplimiento del programa de selección y evaluación de proveedores, asegurando los criterios de aceptabilidad y calificación de proveedores para la compra de alimentos. </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</si>
  <si>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</si>
  <si>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</si>
  <si>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</si>
  <si>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</si>
  <si>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</si>
  <si>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</si>
  <si>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</si>
  <si>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</si>
  <si>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</si>
  <si>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</si>
  <si>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</si>
  <si>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</si>
  <si>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</si>
  <si>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</si>
  <si>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</si>
  <si>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t>
  </si>
  <si>
    <t>En observación de la atención, diálogos con las niñas, niños, adolescentes, jóvenes, familias, el talento humano y contrastado con el anexo de historia de atención se evidencia que:</t>
  </si>
  <si>
    <t/>
  </si>
  <si>
    <t>4.2.1.</t>
  </si>
  <si>
    <t>Se realiza evaluación preliminar elaborada máximo a los cinco (5) días hábiles de ubicación de la niña, niño, adolescente, joven en la modalidad, identificando de manera oportuna riesgos físicos y emocionales que requieran gestión para la atención de emergencia</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</si>
  <si>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</si>
  <si>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4.2.2.</t>
  </si>
  <si>
    <t>Se 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</si>
  <si>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4.2.3.</t>
  </si>
  <si>
    <t>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</si>
  <si>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t>
  </si>
  <si>
    <t>4.2.4.</t>
  </si>
  <si>
    <t>Se realizan seguimientos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</si>
  <si>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</si>
  <si>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4.2.5.</t>
  </si>
  <si>
    <t>Se 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</si>
  <si>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t>
  </si>
  <si>
    <t>4.2.6.</t>
  </si>
  <si>
    <t>Se realizan atenciones así:
* seis (6) atenciones interdisciplinarias mensuales en el contexto y/o sede operativa
* a nivel individual y familiar 
* con una duración de 45 minutos cada una
* acorde con las particularidades de cada caso.
* en jornada contraescolar</t>
  </si>
  <si>
    <t>Manual operativo modalidades y servicio para la atención de niñas, niños y adolescentes, con proceso administrativo de restablecimiento de derechos, versión 2 del 08/07/2022
Tabla 2 Modalidades de apoyo y fortalecimiento a la familia y/o red vincular. Modalidad Intervención de Apoyo Psicosocial. Descripción.  Pág. 14</t>
  </si>
  <si>
    <t>4.2.7.</t>
  </si>
  <si>
    <t>Cuenta con remisión por parte de la autoridad administrativa, en caso de ser una medida adicional para la atención de niños, niñas, adolescentes que se encuentren ubicados en hogar gestor y en hogar sustituto ICBF.</t>
  </si>
  <si>
    <t>4.2.8.</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</si>
  <si>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</si>
  <si>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</si>
  <si>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4.2.9.</t>
  </si>
  <si>
    <t>Se 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</si>
  <si>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t>
  </si>
  <si>
    <t>5. SITUACIONES DE RIESGO</t>
  </si>
  <si>
    <t xml:space="preserve">No </t>
  </si>
  <si>
    <t>SITUACIONES A VERIFICAR</t>
  </si>
  <si>
    <t>NORMATIVIDAD</t>
  </si>
  <si>
    <t>5.1</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</si>
  <si>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</si>
  <si>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</si>
  <si>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5.1.1</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</si>
  <si>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</si>
  <si>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5.2</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</si>
  <si>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</si>
  <si>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</si>
  <si>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</si>
  <si>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5.2.1</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</si>
  <si>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</si>
  <si>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</si>
  <si>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5.2.2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</si>
  <si>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</si>
  <si>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5.2.3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</si>
  <si>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</si>
  <si>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5.3</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</si>
  <si>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</si>
  <si>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</si>
  <si>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5.3.1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</si>
  <si>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</si>
  <si>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</si>
  <si>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5.3.2</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</si>
  <si>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</si>
  <si>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5.3.3</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</si>
  <si>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</si>
  <si>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</si>
  <si>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5.3.4</t>
  </si>
  <si>
    <t>Reporta la situación al/la profesional delegada de la Regional del ICBF con copia a quien supervisa el contrato de aporte en el formato  F1.G17.P establecido.</t>
  </si>
  <si>
    <t>5.3.5</t>
  </si>
  <si>
    <t>Registra y adelanta los procedimientos establecidos ante la ocurrencia de lesiones diferentes expuestas en la guía de orientaciones.</t>
  </si>
  <si>
    <t>5.3.6</t>
  </si>
  <si>
    <t>Presenta a la autoridad administrativa el informe sobre aspectos relacionados con la atención del niño, niña o adolescente, al día siguiente del ingreso a la atención en la entidad de salud.</t>
  </si>
  <si>
    <t>5.4</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</si>
  <si>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</si>
  <si>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</si>
  <si>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5.4.1</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</si>
  <si>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</si>
  <si>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</si>
  <si>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5.4.2</t>
  </si>
  <si>
    <t>Desarrollan competencias para la atención de conductas suicidas en niños, niñas, adolescentes extranjeros con diferencias socioculturales de acuerdo con sus costumbres, particularidades y necesidades específicas.</t>
  </si>
  <si>
    <t>5.4.3</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</si>
  <si>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</si>
  <si>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</si>
  <si>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5.4.4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</si>
  <si>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</si>
  <si>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</si>
  <si>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5.4.5</t>
  </si>
  <si>
    <t xml:space="preserve">El anexo de historia de atención  cuenta con registro de llamada a la línea de emergencias, la gestión de cita de atención primaria.
</t>
  </si>
  <si>
    <t>5.4.6</t>
  </si>
  <si>
    <t>El anexo de historia de atención cuenta con el informe de situación o novedad y correo electrónico enviado a la autoridad administrativa por el medio más expedito.</t>
  </si>
  <si>
    <t>5.4.7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</si>
  <si>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</si>
  <si>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</si>
  <si>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5.4.8</t>
  </si>
  <si>
    <t>Cuenta con acta de reunión de caso posterior al evento de intento suicida, estableciendo acciones de prevención y reducción del riesgo a implementar con toda la población atendida y familias.</t>
  </si>
  <si>
    <t>5.4.9</t>
  </si>
  <si>
    <t>En el anexo de historia de atención identifique si en las herramientas de monitoreo y evaluación se evidencia seguimiento al cumplimiento de las actividades propuestas en la reunión de caso.</t>
  </si>
  <si>
    <t>5.4.10</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</si>
  <si>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</si>
  <si>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</si>
  <si>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5.4.11</t>
  </si>
  <si>
    <t>Para los casos donde se presente el suicidio se llevan a cabo las acciones planteadas para fallecimiento.</t>
  </si>
  <si>
    <t>5.5</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</si>
  <si>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</si>
  <si>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</si>
  <si>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5.5.1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</si>
  <si>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</si>
  <si>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</si>
  <si>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5.5.2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</si>
  <si>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</si>
  <si>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</si>
  <si>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5.5.3</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</si>
  <si>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</si>
  <si>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</si>
  <si>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5.5.4</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</si>
  <si>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</si>
  <si>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</si>
  <si>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5.5.5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</si>
  <si>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</si>
  <si>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</si>
  <si>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5.5.6</t>
  </si>
  <si>
    <t>Comunicación a la Junta Directiva en los casos en que la presunta persona agresora es el (la) coordinadora de la modalidad .</t>
  </si>
  <si>
    <t>5.5.7</t>
  </si>
  <si>
    <t>Separar de manera inmediata, a la presunta persona agresora de la atención directa e indirecta de los niños, niñas y adolescentes, en atención a la solicitud elevada por el (la) supervisor(a) de contrato.</t>
  </si>
  <si>
    <t>5.5.8</t>
  </si>
  <si>
    <t>En los casos de violencia entre usuarios se realiza la separación del presunto agresor.</t>
  </si>
  <si>
    <t>5.5.9</t>
  </si>
  <si>
    <t>Generan estrategias de mayor vigilancia y control sobre la situación por parte de la institución, para los casos en que el traslado de usuarios no es efectivo de manera inmediata.</t>
  </si>
  <si>
    <t>5.5.10</t>
  </si>
  <si>
    <t>Informa de manera inmediata la situación presentada a la autoridad administrativa y quien supervisa el contrato.</t>
  </si>
  <si>
    <t>5.5.11</t>
  </si>
  <si>
    <t>Identifica si requiere atención por el sector salud y cuenta con epicrisis.</t>
  </si>
  <si>
    <t>5.5.12</t>
  </si>
  <si>
    <t xml:space="preserve"> Cuenta con remisión para valoración médica tanto a la víctima como a la presunta ofensora o agresora, En casos de violencia sexual ocurrido entre usuarios.</t>
  </si>
  <si>
    <t>5.5.13</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</si>
  <si>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</si>
  <si>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</si>
  <si>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5.5.14</t>
  </si>
  <si>
    <t xml:space="preserve"> Solicita cita por psicología, en caso de violencia psicológica.
</t>
  </si>
  <si>
    <t>5.5.15</t>
  </si>
  <si>
    <t xml:space="preserve">Traslada de manera inmediata al servicio de salud más cercano, en caso de violencia sexual.
</t>
  </si>
  <si>
    <t>5.5.16</t>
  </si>
  <si>
    <t>Se registra en la bitácora de la institución y en el anexo de historia de atención el evento presentado con los criterios de información establecidos en la guía.</t>
  </si>
  <si>
    <t>5.5.17</t>
  </si>
  <si>
    <t>Indaga con el niño, niña o adolescente sobre la situación presentada y remite el acta de reunión a/ a la coordinadora de la modalidad con los criterios de información establecidos en la guía.</t>
  </si>
  <si>
    <t>5.5.18</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</si>
  <si>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</si>
  <si>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</si>
  <si>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5.5.19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</si>
  <si>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</si>
  <si>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5.5.20</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</si>
  <si>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</si>
  <si>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</si>
  <si>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5.5.21</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</si>
  <si>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</si>
  <si>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</si>
  <si>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5.6</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</si>
  <si>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</si>
  <si>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</si>
  <si>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5.6.1</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</si>
  <si>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</si>
  <si>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</si>
  <si>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5.6.2</t>
  </si>
  <si>
    <t>Realizan acciones individuales y grupales con los niños, niñas y adolescentes para el manejo del duelo frente a la pérdida de un(a) compañero(a), ya sea que ésta ocurra por muerte natural, accidente o suicidio</t>
  </si>
  <si>
    <t>5.6.3</t>
  </si>
  <si>
    <t>Cuenta con documento que registra la identificación del lugar y contexto del fallecimiento.</t>
  </si>
  <si>
    <t>5.6.4</t>
  </si>
  <si>
    <t>Cuenta con documento que registra la comunicación de manera inmediata a la estación de policía y/o línea de emergencia los datos mínimos de nombre del niño, niña o adolescente, fecha y hora en que realiza la llamada y persona que la recibe.</t>
  </si>
  <si>
    <t>5.6.5</t>
  </si>
  <si>
    <t>En el anexo de historia de atención se identifica correo electrónico y registro de llamada con la autoridad administrativa y a quien supervisa el contrato informando el fallecimiento.</t>
  </si>
  <si>
    <t>5.6.6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</si>
  <si>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</si>
  <si>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</si>
  <si>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5.7</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</si>
  <si>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</si>
  <si>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</si>
  <si>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5.7.1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</si>
  <si>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</si>
  <si>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</si>
  <si>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5.8</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</si>
  <si>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</si>
  <si>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</si>
  <si>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5.8.1</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</si>
  <si>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</si>
  <si>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</si>
  <si>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5.8.2</t>
  </si>
  <si>
    <t>En el anexo de historia de atención se identifica el acompañamiento realizado para que el niño, niña o adolescente, identifique y fortalezca los recursos para hacer frente a la situación que ha generado la crisis.</t>
  </si>
  <si>
    <t>5.8.3</t>
  </si>
  <si>
    <t>En el anexo de historia de atención se identifica el medio más expedito a través del cual se informó de la situación de crisis a la Autoridad administrativa, coordinadora del Centro Zonal ICBF y supervisor de contrato.</t>
  </si>
  <si>
    <t>5.8.4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</si>
  <si>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</si>
  <si>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</si>
  <si>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5.8.5</t>
  </si>
  <si>
    <t>En el anexo de historia de atención se identifica la atención en salud para el niño, niña o adolescente en caso que la situación no haya podido ser controlada y tiene implicaciones en la convivencia y en su bienestar físico y mental.</t>
  </si>
  <si>
    <t>5.8.6</t>
  </si>
  <si>
    <t>En el anexo de historia de atención se encuentra el informe enviado a la autoridad administrativa máximo al día (1) hábil siguiente de presentado el evento conforme los criterios de información establecidos en la guía.</t>
  </si>
  <si>
    <t>5.8.7</t>
  </si>
  <si>
    <t>En el anexo de historia de atención se encuentra el seguimiento a las acciones propuestas para la intervención y prevención de situaciones de crisis que se presentaron en la modalidad.</t>
  </si>
  <si>
    <t>5.8.8</t>
  </si>
  <si>
    <t>En el anexo de historia de atención se encuentra el seguimiento y acompañamiento del sector salud, en caso de no haber superado la crisis.</t>
  </si>
  <si>
    <t>5.8.9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</si>
  <si>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</si>
  <si>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5.9</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</si>
  <si>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</si>
  <si>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</si>
  <si>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5.9.1</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</si>
  <si>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</si>
  <si>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</si>
  <si>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5.9.2</t>
  </si>
  <si>
    <t>En el anexo de historia de atención se identifica el traslado al servicio de urgencias en salud y solicitud de epicrisis en caso que los niños, niñas, adolescentes implicados presenten afectación física.</t>
  </si>
  <si>
    <t>5.9.3</t>
  </si>
  <si>
    <t>Generan un espacio de reflexión y establecimiento de compromisos con
los niños, niñas y adolescentes involucrados(as).</t>
  </si>
  <si>
    <t>5.9.4</t>
  </si>
  <si>
    <t>En el anexo de historia de atención se encuentra el análisis de caso efectuado para considerar los factores que dieron origen a la situación.</t>
  </si>
  <si>
    <t>5.9.5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</si>
  <si>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</si>
  <si>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5.9.6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</si>
  <si>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</si>
  <si>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5.9.7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</si>
  <si>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</si>
  <si>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5.10</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</si>
  <si>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</si>
  <si>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</si>
  <si>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5.10.1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</si>
  <si>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</si>
  <si>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</si>
  <si>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5.10.2</t>
  </si>
  <si>
    <t>Se informa a otras entidades de prevención y atención de riesgos en caso de incendio o inundación.</t>
  </si>
  <si>
    <t>5.10.3</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</si>
  <si>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</si>
  <si>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</si>
  <si>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5.10.4</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</si>
  <si>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</si>
  <si>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</si>
  <si>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5.10.5</t>
  </si>
  <si>
    <t>Cuenta con un informe escrito máximo a los (2) dos días calendario después de presentado el evento, acorde con los criterios establecidos en la guía, remitido a la autoridad administrativa y a quien supervisa el contrato,</t>
  </si>
  <si>
    <t>5.10.6</t>
  </si>
  <si>
    <t>En el anexo de historia de atención se identifica acta de reunión de caso con la autoridad administrativa, analizando los factores que dieron origen al desorden disciplinario y la generación de estrategias para mitigar estas posibles situaciones.</t>
  </si>
  <si>
    <t>5.11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</si>
  <si>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</si>
  <si>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</si>
  <si>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5.11.1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</si>
  <si>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</si>
  <si>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</si>
  <si>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5.11.2</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</si>
  <si>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</si>
  <si>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</si>
  <si>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5.11.3</t>
  </si>
  <si>
    <t>El anexo de historia de atención registra el contacto telefónico del niño, niña, adolescente con su familia o red vincular de apoyo, antes y después de ser ubicados.</t>
  </si>
  <si>
    <t>5.11.4</t>
  </si>
  <si>
    <t>El anexo de historia de atención registra la preparación efectuada a los usuarios para el proceso de traslado o cambio de medida, acorde con los criterios establecidos en la guía.</t>
  </si>
  <si>
    <t>5.11.5</t>
  </si>
  <si>
    <t>Cuenta con el acta de entrega por parte del operador saliente, del traslado del niño, niña, adolescente así como la entrega del anexo de historia de atención a la coordinación del nuevo operador, el mismo día de la ubicación del usuario.</t>
  </si>
  <si>
    <t>5.11.6</t>
  </si>
  <si>
    <t>El anexo de historia de atención evidencia el proceso de acogida y seguimiento a la adaptación y vinculación emocional del niño, niña o adolescente.</t>
  </si>
  <si>
    <t>5.12</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</si>
  <si>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</si>
  <si>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</si>
  <si>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5.12.1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</si>
  <si>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</si>
  <si>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</si>
  <si>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5.12.2</t>
  </si>
  <si>
    <t>El anexo de historia de atención cuenta con la comunicación efectuada a la Fiscalía General de la Nación y/o Policía Nacional de la desaparición del niño, niña o adolescente.</t>
  </si>
  <si>
    <t>5.12.3</t>
  </si>
  <si>
    <t>El anexo de historia de atención cuenta con el informe enviado a la autoridad administrativa y supervisión de contrato con los soportes de las acciones adelantadas para la búsqueda.</t>
  </si>
  <si>
    <t>5.12.4</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</si>
  <si>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</si>
  <si>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</si>
  <si>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5.12.5</t>
  </si>
  <si>
    <t>En el Sistema de Información Misional -SIM se registra la novedad o confirmación de egreso del usuario.</t>
  </si>
  <si>
    <t>5.12.6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</si>
  <si>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</si>
  <si>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</si>
  <si>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5.12.7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</si>
  <si>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</si>
  <si>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</si>
  <si>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 CODIGO DE ETICA</t>
  </si>
  <si>
    <t>6.1.</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</si>
  <si>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</si>
  <si>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</si>
  <si>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6.1.1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</si>
  <si>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</si>
  <si>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</si>
  <si>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6.1.2</t>
  </si>
  <si>
    <t xml:space="preserve"> El código de ética se encuentra en el Reglamento Interno de Trabajo.</t>
  </si>
  <si>
    <t>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</si>
  <si>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</si>
  <si>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6.1.3</t>
  </si>
  <si>
    <t>El reconocimiento de la diversidad  y se previene la discriminación por:
a. Etnia
b. Sexo
c. Género
d. Estrato social
e. Religión
f. Orientación sexual
g. Discapacidad
h.Nacionalidad
i. Afiliación política;
* Por cualquier otra condición.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</si>
  <si>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</si>
  <si>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6.1.4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</si>
  <si>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</si>
  <si>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6.1.5</t>
  </si>
  <si>
    <t>Que no se excluye a los niños, niñas o adolescentes de las estrategias de formación académica, de capacitación o recreación, por razones de raza, género, orientación sexual, discapacidad o cualquier otra situación de discriminación.</t>
  </si>
  <si>
    <t>6.1.6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</si>
  <si>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</si>
  <si>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6.1.7</t>
  </si>
  <si>
    <t>Que no hay permisividad ni tolerancia frente a actos de acoso y/o violencia entre los niños, las niñas y los adolescentes, que interactúan en la modalidad o servicio.</t>
  </si>
  <si>
    <t>6.1.8</t>
  </si>
  <si>
    <t xml:space="preserve">Que presuntamente no se ejerce violencia sexual en su contra de manera física o virtual. </t>
  </si>
  <si>
    <t>6.1.9</t>
  </si>
  <si>
    <t>Que presuntamente no se sostienen relaciones afectivas y/o sexuales con las y los adolescentes mayores de 14 años dentro o fuera de la modalidad o servicio.</t>
  </si>
  <si>
    <t>6.1.10</t>
  </si>
  <si>
    <t xml:space="preserve">Que no se ofrece dinero, empleo, productos o servicios a cambio de relaciones sexuales, incluidos relaciones o actividades de tipo sexual u otras formas de comportamiento humillante, explotador o degradante. </t>
  </si>
  <si>
    <t>6.1.11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</si>
  <si>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</si>
  <si>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6.1.12</t>
  </si>
  <si>
    <t>Que se identifique y se denuncia o comunica los actos de violencia y se realizan acciones para su protección frente a vulneraciones de derechos.</t>
  </si>
  <si>
    <t>6.1.13</t>
  </si>
  <si>
    <t>Que no se utilizan a los niños, las niñas o adolescentes con fines de explotación económica o en trabajos que atenten contra su salud física y emocional o su integridad personal</t>
  </si>
  <si>
    <t>6.1.14</t>
  </si>
  <si>
    <t>Que no se tolera, ni se tienen comportamientos ilegales o peligrosos con niños, niñas o adolescentes, entre otras, consumo de sustancias psicoactivas, fumar, beber alcohol.</t>
  </si>
  <si>
    <t>6.1.15</t>
  </si>
  <si>
    <t>Que no se da egreso del proceso de atención, ni se suspende la atención sin la autorización de la autoridad administrativa encargada del caso.</t>
  </si>
  <si>
    <t>6.1.16</t>
  </si>
  <si>
    <t>Que no se oculta, demora o entrega parcialmente al ICBF la información de los usuarios, específicamente la que da lugar a un cambio de medida o toma de decisiones importantes en el marco del proceso de atención.</t>
  </si>
  <si>
    <t>6.1.17</t>
  </si>
  <si>
    <t>Que se asume un rol de consideración y respeto como sujetos de derechos y se exige de igual manera a quienes estén en interacción con ellos y ellas.</t>
  </si>
  <si>
    <t>6.1.18</t>
  </si>
  <si>
    <t>Que se respeta la privacidad y el derecho a la intimidad.</t>
  </si>
  <si>
    <t>6.1.19</t>
  </si>
  <si>
    <t xml:space="preserve">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
</t>
  </si>
  <si>
    <t>6.1.20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</si>
  <si>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</si>
  <si>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6.1.21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</si>
  <si>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</si>
  <si>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6.1.22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</si>
  <si>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</si>
  <si>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</si>
  <si>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6.1.23</t>
  </si>
  <si>
    <t xml:space="preserve">Que no realiza las gestiones necesarias y pertinentes en la prestación oportuna del servicio de salud cuando lo requiera un niño, una niña o un adolescente bajo su responsabilidad o cuidado. </t>
  </si>
  <si>
    <t>6.1.24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</si>
  <si>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</si>
  <si>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6.1.25</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</si>
  <si>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</si>
  <si>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</si>
  <si>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6.1.26</t>
  </si>
  <si>
    <t>Que se denuncia o comunica los actos de violencia y se realizan acciones para su protección frente a vulneraciones de derechos.</t>
  </si>
  <si>
    <t>6.1.27</t>
  </si>
  <si>
    <t xml:space="preserve">Que se cumplen las normas de seguridad y prevención de desastres o de cualquier riesgo para la salud y la integridad de los niños, las niñas o los adolescentes. </t>
  </si>
  <si>
    <t>6.1.28</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</si>
  <si>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</si>
  <si>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7. COMPONENTE TALENTO HUMANO</t>
  </si>
  <si>
    <t>7.1</t>
  </si>
  <si>
    <t>Cumple con el personal de talento humano requerido de acuerdo con el manual operativo de la modalidad y cupos contratados, aprobada por la supervisión de contrato</t>
  </si>
  <si>
    <t>Manual Operativo Modalidades Y Servicio Para La Atención De Las Niñas, Los Niños Y  Los Adolescentes, Con Proceso Administrativo De  Restablecimiento De Derechos. Versión 2 Del 8 De Julio De 2022. Pag. 50. Tabla 13.</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</si>
  <si>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</si>
  <si>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</si>
  <si>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</si>
  <si>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</si>
  <si>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</si>
  <si>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7.2.1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</si>
  <si>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</si>
  <si>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</si>
  <si>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7.2.2.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</si>
  <si>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</si>
  <si>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7.2.3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</si>
  <si>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</si>
  <si>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7.3</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</si>
  <si>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</si>
  <si>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</si>
  <si>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7.3.1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</si>
  <si>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</si>
  <si>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</si>
  <si>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t>7.3.2</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</si>
  <si>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</si>
  <si>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 xml:space="preserve">Manual Operativo Modalidades Y Servicio Para La Atención De Las Niñas, Los Niños Y  Los Adolescentes, Con Proceso Administrativo De  Restablecimiento De Derechos. Versión 2 Del 8 De Julio De 2022.
Numeral 3.3. Talento Humano. Págs. 45-48.
</t>
  </si>
  <si>
    <t>7.3.3</t>
  </si>
  <si>
    <t>Se cuenta con los soportes documentales de los resultados de la evaluación de los requisitos establecidos para la selección del talento humano, en concordancia con el perfil del cargo.</t>
  </si>
  <si>
    <t>7.4.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</si>
  <si>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</si>
  <si>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</si>
  <si>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</si>
  <si>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</si>
  <si>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</si>
  <si>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</si>
  <si>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</si>
  <si>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7.5.</t>
  </si>
  <si>
    <t>Documenta e implementa un proceso de inducción, formación y capacitación continua del talento humano.</t>
  </si>
  <si>
    <t>7.5.1</t>
  </si>
  <si>
    <t>Cuenta con un plan de inducción, formación y capacitación dirigido al talento humano, que incorpora las temáticas definidas en los lineamientos, manuales operativos y guías del ICBF para los servicios de atención a niños, niñas y adolescentes con PARD.</t>
  </si>
  <si>
    <t>7.5.2</t>
  </si>
  <si>
    <t>Cuenta con los soportes que evidencian la implementación del plan de inducción, formación y capacitación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</si>
  <si>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</si>
  <si>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7.5.3</t>
  </si>
  <si>
    <t>En entrevista con el talento humano de la muestra y contrastado con los soportes del verificable 7.5.2 verifique el conocimiento adquirido de acuerdo con el plan de inducción, formación y cualificación.</t>
  </si>
  <si>
    <t>8. COMPONENTE FINANCIERO</t>
  </si>
  <si>
    <t>8.1.</t>
  </si>
  <si>
    <t>Lleva la contabilidad conforme a las Normas de Información Financiera (NIIF) y demás normas contables vigentes en Colombia.</t>
  </si>
  <si>
    <t xml:space="preserve">Manual Operativo Modalidades Y Servicio Para La Atención De Las Niñas, Los Niños Y  Los Adolescentes, Con Proceso Administrativo De  Restablecimiento De Derechos. Versión 2 Del 8 De Julio De 2022.  Págs. 63 y 64. </t>
  </si>
  <si>
    <t>8.1.1.</t>
  </si>
  <si>
    <t>Cuenta con un Manual de Políticas  Contables.</t>
  </si>
  <si>
    <t>8.1.2.</t>
  </si>
  <si>
    <t>Cuenta con el reconocimiento contable de los ingresos, gastos, activos y pasivos en los estados financieros se realiza de conformidad con sus políticas contables alineadas a las Normas de Información Financiera vigentes en Colombia.</t>
  </si>
  <si>
    <t>8.1.3.</t>
  </si>
  <si>
    <t>Cuenta con el Registro Único Tributario -RUT.</t>
  </si>
  <si>
    <t>8.1.4</t>
  </si>
  <si>
    <t>Cuenta con estados financieros completos del último año fiscal aprobados por el órgano máximo de administración.</t>
  </si>
  <si>
    <t>8.2.</t>
  </si>
  <si>
    <t>Lleva la contabilidad desagregada por centro de costos.</t>
  </si>
  <si>
    <t>Manual Operativo Modalidades Y Servicio Para La Atención De Las Niñas, Los Niños Y Los Adolescentes, Con Proceso Administrativo De Restablecimiento De Derechos, Versión 2 Del 08/07/2022. Pág. 63</t>
  </si>
  <si>
    <t>8.2.1</t>
  </si>
  <si>
    <t>Cuenta con un balance de prueba por centro de costos.</t>
  </si>
  <si>
    <t>Manual Operativo Modalidades Y Servicio Para La Atención De Las Niñas, Los Niños Y Los Adolescentes, Con Proceso Administrativo De Restablecimiento De Derechos, Versión 2 Del 08/07/2022.  Pag 64</t>
  </si>
  <si>
    <t>8.2.2</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</si>
  <si>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</si>
  <si>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Pág. 65</t>
  </si>
  <si>
    <t>8.2.3</t>
  </si>
  <si>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</si>
  <si>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 xml:space="preserve">Manual Operativo Modalidades Y Servicio Para La Atención De Las Niñas, Los Niños Y Los Adolescentes, Con Proceso Administrativo De Restablecimiento De Derechos, Versión 2 Del 08/07/2022.  Pag. 50 y 65
</t>
  </si>
  <si>
    <t>8.2.4</t>
  </si>
  <si>
    <t>Cuenta con evidencia de que los recursos financieros han sido utilizados en el mantenimiento o adecuación de la infraestructura del servicio para garantizar que los ambientes sean seguros y protectores para los niños, niñas y adolescentes.</t>
  </si>
  <si>
    <t>Manual Operativo Modalidades Y Servicio Para La Atención De Las Niñas, Los Niños Y Los Adolescentes, Con Proceso Administrativo De Restablecimiento De Derechos, Versión 2 Del 08/07/2022.  Pag  67</t>
  </si>
  <si>
    <t>8.2.5</t>
  </si>
  <si>
    <r>
      <t xml:space="preserve">Cuenta con recursos financieros que han sido utilizados, dotación de aseo e higiene personal,  lúdico - deportiva, dotación escolar y material pedagogico, de acuerdo con la edad de la población, de emergencia y botiquín, transporte, recreación, generales y administrativos, 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</si>
  <si>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Pag 65 a 67</t>
  </si>
  <si>
    <t>9.2.</t>
  </si>
  <si>
    <t>Cuenta con la dotación de aseo e higiene personal requerida.</t>
  </si>
  <si>
    <t>Manual Operativo Modalidades y Servicio para la atención de niñas, niños y adolescentes, con Proceso Administrativo de Restablecimiento de Derechos. - MO3.P - Versión 2 del 08/07/2022. Pág. (35 - 37)</t>
  </si>
  <si>
    <t>Se cuenta con los elementos de uso común: papel higiénico y jabón de dispensador para manos.</t>
  </si>
  <si>
    <t xml:space="preserve">Manual Operativo Modalidades y Servicio para la atención de niñas, niños y adolescentes, con Proceso Administrativo de Restablecimiento de Derechos. - MO3.P - Versión 2 del 08/07/2022. 
3.2.4. Dotación de aseo e higiene personal. Pág. (35 - 37)
</t>
  </si>
  <si>
    <t>ANEXO 1 VIOLENCIAS</t>
  </si>
  <si>
    <t>A1</t>
  </si>
  <si>
    <t>Cuenta e Implementa las acciones diferenciales para la atención de víctimas de violencia sexual dentro y fuera del conflicto armado y/o víctimas de trata:</t>
  </si>
  <si>
    <t>Lineamiento Técnico Para La Atención A Niños, Niñas Y Adolescentes, Con Derechos Amenazados O Vulnerados, Víctimas De Violencia Sexual, Versión 2 Del 04/07/2018 Págs.108 , 126, 130, 131, 134 ,135, 136 y  137.</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</si>
  <si>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</si>
  <si>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</si>
  <si>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</si>
  <si>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</si>
  <si>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</si>
  <si>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</si>
  <si>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</si>
  <si>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</si>
  <si>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</si>
  <si>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Lineamiento Técnico Para La Atención A Niños, Niñas Y Adolescentes, Con Derechos Amenazados O Vulnerados, Víctimas De Violencia Sexual, Versión 2 Del 04/07/2018
Coordinación De Acciones. Págs.136,137.</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</si>
  <si>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</si>
  <si>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</si>
  <si>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</si>
  <si>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A1.5</t>
  </si>
  <si>
    <t>Cuenta con registro de la información actualizada sobre las rutas de atención integral a niños, niñas y adolescentes víctimas de violencia sexual.</t>
  </si>
  <si>
    <t>Lineamiento Técnico Para La Atención A Niños, Niñas Y Adolescentes, Con Derechos Amenazados O Vulnerados, Víctimas De Violencia Sexual, Versión 2 Del 04/07/2018
9.3. Acciones De Atención Especializada. Tabla 4 Acciones Especializadas.Págs.130, 131</t>
  </si>
  <si>
    <t>ANEXO 2. ENFOQUE DIFERENCIAL POBLACION CON DISCAPACIDAD</t>
  </si>
  <si>
    <t>A2.1.</t>
  </si>
  <si>
    <t>Cuenta e Implementa las acciones diferenciales para la atención de población con discapacidad:</t>
  </si>
  <si>
    <t>Lineamiento Técnico Para La Atención De Niños, Niñas Y Adolescentes Con Discapacidad Con Derechos Amenazados Y/O Vulnerados, Versión 2 Del 3/12/2019.
Cuadro 12 Acciones Diferenciales Para La Atención De Población Con Discapacidad. Pag.49,50,51</t>
  </si>
  <si>
    <t>A2.1.1</t>
  </si>
  <si>
    <t>Cuenta con los soportes de la gestión o Certificado de:
- Discapacidad
- Registro de Localización y Caracterización de Personas con Discapacidad
- Registro único de Víctimas - RUV</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</si>
  <si>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</si>
  <si>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</si>
  <si>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G36.PP. Versión 2 del 30/12/2025.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</si>
  <si>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</si>
  <si>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</si>
  <si>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 xml:space="preserve">Guía para el impulso a la soberanía alimentaria por el derecho humano a la alimentación adecuada en las modalidades y servicios del ICBF. G36.PP. Versión 2 del 30/12/2025.
4.6. Valoración y Seguimiento del Estado Nutricional y de Salud.
a. Indicadores Indirectos pág. 94.
</t>
  </si>
  <si>
    <t>A2.1.4</t>
  </si>
  <si>
    <t>En observación de la atención se solicita toma de los datos antropométricos de los niños, niñas o adolescentes, según muestra y se contrasta su correspondencia con los datos registrados en el formato.</t>
  </si>
  <si>
    <t>Guía para el impulso a la soberanía alimentaria por el derecho humano a la alimentación adecuada en las modalidades y servicios del ICBF. G36.PP. Versión 2 del 30/12/2025.
4.6. Valoración y Seguimiento del Estado Nutricional y de Salud.
a. Indicadores Indirectos pág. 94.</t>
  </si>
  <si>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</si>
  <si>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</si>
  <si>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</si>
  <si>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A2.1.6</t>
  </si>
  <si>
    <t>Implementa sistemas de comunicación aumentativa y alternativa para incorporar la percepción del niño, niña o adolescente con discapacidad.</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</si>
  <si>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</si>
  <si>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</si>
  <si>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</si>
  <si>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</si>
  <si>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</si>
  <si>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</si>
  <si>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</si>
  <si>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</si>
  <si>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</si>
  <si>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</si>
  <si>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</si>
  <si>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</si>
  <si>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</si>
  <si>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</si>
  <si>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</si>
  <si>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</si>
  <si>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</si>
  <si>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</si>
  <si>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</si>
  <si>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</si>
  <si>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</si>
  <si>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Cumple con los criterios de metrología para los equipos de prestación del servicio.</t>
  </si>
  <si>
    <t>Guía Técnica Para La Metrología Aplicable A Los Programas De Los Procesos Misionales Del Icbf.  G8.Pp.  Versión 8 Del 5/03/2025.
Pág.  30.</t>
  </si>
  <si>
    <t>A2.2.1.</t>
  </si>
  <si>
    <t>Cuenta con la documentación de la cinta métrica antropométrica, en los casos en los que aplique (discapacidad): 
-Hoja de vida (con la totalidad de criterios establecidos en la norma)
-Certificado de calibración.</t>
  </si>
  <si>
    <t>A2.2.2.</t>
  </si>
  <si>
    <t>En observación de la atención que los equipos de metrología se encuentran en buen estado.</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</si>
  <si>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</si>
  <si>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</si>
  <si>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</si>
  <si>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</si>
  <si>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Los espacio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</si>
  <si>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26</t>
  </si>
  <si>
    <t>A2.3.2.</t>
  </si>
  <si>
    <t>ANEXO 3-POBLACIÓN GESTANTES Y LACTANTES</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</si>
  <si>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</si>
  <si>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</si>
  <si>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</si>
  <si>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</si>
  <si>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</si>
  <si>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</si>
  <si>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</si>
  <si>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</si>
  <si>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</si>
  <si>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</si>
  <si>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</si>
  <si>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</si>
  <si>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</si>
  <si>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</si>
  <si>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</si>
  <si>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</si>
  <si>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</si>
  <si>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</si>
  <si>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</si>
  <si>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</si>
  <si>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</si>
  <si>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</si>
  <si>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</si>
  <si>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</si>
  <si>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</si>
  <si>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</si>
  <si>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</si>
  <si>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</si>
  <si>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</si>
  <si>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</si>
  <si>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</si>
  <si>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</si>
  <si>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</si>
  <si>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</si>
  <si>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</si>
  <si>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</si>
  <si>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</si>
  <si>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</si>
  <si>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</si>
  <si>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A3.1.14</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</si>
  <si>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</si>
  <si>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</si>
  <si>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A3.1.15</t>
  </si>
  <si>
    <t>En diálogo con el talento humano se evidencia el conocimiento sobre la promoción, protección y apoyo de la práctica de lactancia humana</t>
  </si>
  <si>
    <t xml:space="preserve">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</si>
  <si>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A3.1.16</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</si>
  <si>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</si>
  <si>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G36.PP. Versión 2 del 30/12/2025.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</si>
  <si>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</si>
  <si>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Cumple con los criterios de metrología para los equipos del servicio de alimentos.</t>
  </si>
  <si>
    <t>Guía técnica para la metrología aplicable a los programas de los procesos misionales del ICBF.  g8.pp.  versión 8 del 05/03/2025. Pág. 13, 16, 17, 21, 25.</t>
  </si>
  <si>
    <t>A3.2.1</t>
  </si>
  <si>
    <t>Documentación para la báscula pesa bebés: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</si>
  <si>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</si>
  <si>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A3.2.2</t>
  </si>
  <si>
    <t>Documentación para el infantómetro: 
-Hoja de vida.
-Certificado de calibración.</t>
  </si>
  <si>
    <t>A3.2.3</t>
  </si>
  <si>
    <t xml:space="preserve">Documentación para la cinta métrica antropométrica, en los casos en los que aplique (discapacidad): 
-Hoja de vida (con la totalidad de criterios establecidos en la norma)
-Certificado de calibración.
</t>
  </si>
  <si>
    <t>A3.2.4</t>
  </si>
  <si>
    <t>En observación de la atención se evidencia que los equipos de metrología se encuentran en buen estado.</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</si>
  <si>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</si>
  <si>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</si>
  <si>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</si>
  <si>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</si>
  <si>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</si>
  <si>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</si>
  <si>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</si>
  <si>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</si>
  <si>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</si>
  <si>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</si>
  <si>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</si>
  <si>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</si>
  <si>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</si>
  <si>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</si>
  <si>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</si>
  <si>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</si>
  <si>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</si>
  <si>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</si>
  <si>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</si>
  <si>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</si>
  <si>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</si>
  <si>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</si>
  <si>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</si>
  <si>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</si>
  <si>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</si>
  <si>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</si>
  <si>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</si>
  <si>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</si>
  <si>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</si>
  <si>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</si>
  <si>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</si>
  <si>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</si>
  <si>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</si>
  <si>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</si>
  <si>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</si>
  <si>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</si>
  <si>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</si>
  <si>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</si>
  <si>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</si>
  <si>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PERSONAL REQUERIDO POR USUARIOS DE LA MODALIDAD</t>
  </si>
  <si>
    <t>Coordinador</t>
  </si>
  <si>
    <t>Auxiliar Administrativo</t>
  </si>
  <si>
    <t>Psicólogo</t>
  </si>
  <si>
    <t>Trabajador Social o Profesional en Desarrollo Familiar</t>
  </si>
  <si>
    <t>Gestor de Caso</t>
  </si>
  <si>
    <t>Profesional de Área</t>
  </si>
  <si>
    <t>Fuente: Manual operativo modalidades y servicio para la atención de las niñas, los niños y los adolescentes, con proceso administrativo de restablecimiento de derechos, versión 2 del 08/07/2022. pág. 52. Tabla 13.</t>
  </si>
  <si>
    <t>Cantidad de usuarios del servicio
* Corresponde al # cupo atendidos al momento de la visita</t>
  </si>
  <si>
    <t>SEC</t>
  </si>
  <si>
    <t xml:space="preserve">OBSERVACIONES </t>
  </si>
  <si>
    <t>2.Ambientes Adecuados y Seguros</t>
  </si>
  <si>
    <t>3. Alimentacion y Nutrición</t>
  </si>
  <si>
    <t>4.1</t>
  </si>
  <si>
    <t>4. Modelo de Atencion</t>
  </si>
  <si>
    <t>4.2</t>
  </si>
  <si>
    <t>6.1</t>
  </si>
  <si>
    <t>7.4</t>
  </si>
  <si>
    <t>7.5</t>
  </si>
  <si>
    <t>A1.</t>
  </si>
  <si>
    <t>Anexo 1 Violencias</t>
  </si>
  <si>
    <t>A2.1</t>
  </si>
  <si>
    <t>Anexo 2. Discapacidad</t>
  </si>
  <si>
    <t>A2.2</t>
  </si>
  <si>
    <t>A2.3</t>
  </si>
  <si>
    <t>A3.1</t>
  </si>
  <si>
    <t>A3.2</t>
  </si>
  <si>
    <t>Ubicación</t>
  </si>
  <si>
    <t>Aula</t>
  </si>
  <si>
    <t>Área (m²)</t>
  </si>
  <si>
    <r>
      <t>Índice
(m</t>
    </r>
    <r>
      <rPr>
        <b/>
        <sz val="11"/>
        <rFont val="Aptos Narrow"/>
        <family val="2"/>
      </rPr>
      <t>²</t>
    </r>
    <r>
      <rPr>
        <b/>
        <sz val="11"/>
        <rFont val="Aptos Narrow"/>
        <family val="2"/>
        <scheme val="minor"/>
      </rPr>
      <t>/persona)</t>
    </r>
  </si>
  <si>
    <t>Capacidad máxima 
(Área / Índice)</t>
  </si>
  <si>
    <t>Cumple - No cumple - No aplica</t>
  </si>
  <si>
    <t>observaciones</t>
  </si>
  <si>
    <r>
      <rPr>
        <b/>
        <sz val="11"/>
        <rFont val="Aptos Narrow"/>
        <family val="2"/>
        <scheme val="minor"/>
      </rPr>
      <t>Nota:</t>
    </r>
    <r>
      <rPr>
        <sz val="11"/>
        <rFont val="Aptos Narrow"/>
        <family val="2"/>
        <scheme val="minor"/>
      </rPr>
      <t xml:space="preserve"> Adicionar las filas que se requieran en caso de ser necesario.</t>
    </r>
  </si>
  <si>
    <t>COMPONENTE</t>
  </si>
  <si>
    <t>Componente</t>
  </si>
  <si>
    <t>1. INFORMACIÓN DE LA INSTITUCIÓN</t>
  </si>
  <si>
    <t>4. Modelo de Atención</t>
  </si>
  <si>
    <t>Anexo 3. Gestantes y Lactantes</t>
  </si>
  <si>
    <t>Fecha de Finalización Visita</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</si>
  <si>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</si>
  <si>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</si>
  <si>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</si>
  <si>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</si>
  <si>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</si>
  <si>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</si>
  <si>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</si>
  <si>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</si>
  <si>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</si>
  <si>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</si>
  <si>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</si>
  <si>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</si>
  <si>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</si>
  <si>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</si>
  <si>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</si>
  <si>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</si>
  <si>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</si>
  <si>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</si>
  <si>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</si>
  <si>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</si>
  <si>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</si>
  <si>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</si>
  <si>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</si>
  <si>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</si>
  <si>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</si>
  <si>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</si>
  <si>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</si>
  <si>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</si>
  <si>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</si>
  <si>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</si>
  <si>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</si>
  <si>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</si>
  <si>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</si>
  <si>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</si>
  <si>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</si>
  <si>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</si>
  <si>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</si>
  <si>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</si>
  <si>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Los baños y espacios de atención están libres de cámaras de vigilancia.</t>
  </si>
  <si>
    <t>Cuenta con la dotación lúdico – deportiva</t>
  </si>
  <si>
    <t>Manual Operativo Modalidades Y Servicio Para La Atención De Niñas, Niños Y Adolescentes, Con Proceso Administrativo De Restablecimiento De Derechos. - Mo3.P - Versión 2 Del 08/07/2022. Pág. 37.</t>
  </si>
  <si>
    <t>La institución cuenta con elementos lúdico deportivos de acuerdo con la edad de la población, que permita dar cumplimiento a lo establecido en la Propuesta de Implementación y Cualificación (PIYC).</t>
  </si>
  <si>
    <t xml:space="preserve">Manual Operativo Modalidades Y Servicio Para La Atención De Niñas, Niños Y Adolescentes, Con Proceso Administrativo De Restablecimiento De Derechos. - Mo3.P - Versión 2 Del 08/07/2022.
3.2. Dotación.
3.2.5. Dotación Lúdico - deportiva Pág. 37.
</t>
  </si>
  <si>
    <t>Cuenta con medios audiovisuales para la realización de las actividades programadas.</t>
  </si>
  <si>
    <t>9.1.</t>
  </si>
  <si>
    <t>9.1.1</t>
  </si>
  <si>
    <t>9.2.1.</t>
  </si>
  <si>
    <t>Cuenta con dotación escolar-material pedagógico</t>
  </si>
  <si>
    <t>Manual Operativo Modalidades Y Servicio Para La Atención De Niñas, Niños Y Adolescentes, Con Proceso Administrativo De Restablecimiento De Derechos. - Mo3.P - Versión 2 Del 08/07/2022. Pág. 37-38.</t>
  </si>
  <si>
    <t>Manual Operativo Modalidades Y Servicio Para La Atención De Niñas, Niños Y Adolescentes, Con Proceso Administrativo De Restablecimiento De Derechos. - Mo3.P - Versión 2 Del 08/07/2022.
3.2. Dotación.
3.2.6. Dotación Escolar y Matrial Pedagógico Pág. 37-38</t>
  </si>
  <si>
    <t>La institución cuenta con material pedagógico para la realización de las actividades de acuerdo con lo establecido en el PIYC, para la atención de cada niño, niña o adolescente.</t>
  </si>
  <si>
    <t>9.2.2.</t>
  </si>
  <si>
    <t>9.3.</t>
  </si>
  <si>
    <t>9.3.1.</t>
  </si>
  <si>
    <t>9. DOTACIÓN</t>
  </si>
  <si>
    <t>INSTRUCTIVO PARA DILIGENCIAR EL INSTRUMENTO DE VERIFICACION DE LAS CONDICIONES DE PRESTACION DEL SERVICIO - INTERVENCION DE APOYO PSICOSOCIAL</t>
  </si>
  <si>
    <t>PROCESO DE INSPECCIÓN, VIGILANCIA Y CONTROL
INSTRUMENTO IV
INTERVENCION DE APOYO PSICOSOCIAL</t>
  </si>
  <si>
    <t>8.1</t>
  </si>
  <si>
    <t>8.2</t>
  </si>
  <si>
    <t>9.1</t>
  </si>
  <si>
    <t>9.2</t>
  </si>
  <si>
    <t>9.3</t>
  </si>
  <si>
    <t>CONSOLIDADO DE LAS CONDICIONES CON NO CUMPLIMIENTO</t>
  </si>
  <si>
    <t>Numeral</t>
  </si>
  <si>
    <t>CONDICIONES DE CALIDAD CON NO CUMPLIMIENTO</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</si>
  <si>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</si>
  <si>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</si>
  <si>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</si>
  <si>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</si>
  <si>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</si>
  <si>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</si>
  <si>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</si>
  <si>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NO APLICA</t>
  </si>
  <si>
    <t xml:space="preserve">TOTAL </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</si>
  <si>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</si>
  <si>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</si>
  <si>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</si>
  <si>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</si>
  <si>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</si>
  <si>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</si>
  <si>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</si>
  <si>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</si>
  <si>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</si>
  <si>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</si>
  <si>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</si>
  <si>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</si>
  <si>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7. Talento Humano</t>
  </si>
  <si>
    <t>8 Financiero</t>
  </si>
  <si>
    <t>9. Dotacion</t>
  </si>
  <si>
    <t>5. Situaciones de Riesgo</t>
  </si>
  <si>
    <t>6. Código de Ética</t>
  </si>
  <si>
    <t>COMPONENTE AMBIENTES ADECUADOS Y SEGUROS</t>
  </si>
  <si>
    <t>COMPONENTE ALIMENTACIÓN Y NUTRICIÓN</t>
  </si>
  <si>
    <t>MODELO DE ATENCIÓN</t>
  </si>
  <si>
    <t>SITUACIONES DE RIESGO</t>
  </si>
  <si>
    <t>CÓDIGO DE ÉTICA</t>
  </si>
  <si>
    <t>DOTACIÓN</t>
  </si>
  <si>
    <t>ANEXO 1. VIOLENCIAS</t>
  </si>
  <si>
    <t>ANEXO 2. DISCAPACIDAD</t>
  </si>
  <si>
    <t>ANEXO 3. GESTANTES Y LACTANTES</t>
  </si>
  <si>
    <t>6. CÓDIGO DE ÉTICA</t>
  </si>
  <si>
    <t>8. Financiero</t>
  </si>
  <si>
    <t>9. Dotación</t>
  </si>
  <si>
    <t>Anexo 1. Violencias</t>
  </si>
  <si>
    <t>IN77.IVC
Versión 1
02/03/2026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</si>
</sst>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66"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1"/>
      <color theme="1"/>
      <name val="Aptos Narrow"/>
      <family val="2"/>
      <scheme val="minor"/>
    </font>
    <font>
      <sz val="5"/>
      <color theme="1"/>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sz val="11"/>
      <color rgb="FFFF0000"/>
      <name val="Aptos Display"/>
      <family val="2"/>
      <scheme val="major"/>
    </font>
    <font>
      <b/>
      <u/>
      <sz val="11"/>
      <color theme="0"/>
      <name val="Aptos Narrow"/>
      <family val="2"/>
      <scheme val="minor"/>
    </font>
    <font>
      <b/>
      <sz val="14"/>
      <color theme="3" tint="0.249977111117893"/>
      <name val="Aptos Narrow"/>
      <family val="2"/>
      <scheme val="minor"/>
    </font>
    <font>
      <i/>
      <sz val="11"/>
      <color theme="1"/>
      <name val="Arial"/>
      <family val="2"/>
    </font>
    <font>
      <b/>
      <sz val="12"/>
      <color theme="1"/>
      <name val="Aptos Narrow"/>
      <family val="2"/>
      <scheme val="minor"/>
    </font>
    <font>
      <sz val="22"/>
      <color theme="1"/>
      <name val="Arial"/>
      <family val="2"/>
    </font>
    <font>
      <sz val="12"/>
      <color theme="1"/>
      <name val="Aptos Narrow"/>
      <family val="2"/>
      <scheme val="minor"/>
    </font>
    <font>
      <b/>
      <sz val="11"/>
      <color theme="1"/>
      <name val="Aptos Display"/>
      <family val="2"/>
      <scheme val="major"/>
    </font>
    <font>
      <b/>
      <sz val="11"/>
      <color rgb="FF000000"/>
      <name val="Arial"/>
      <family val="2"/>
    </font>
    <font>
      <sz val="11"/>
      <color rgb="FF000000"/>
      <name val="Aptos Narrow"/>
      <family val="2"/>
      <scheme val="minor"/>
    </font>
    <font>
      <sz val="11"/>
      <color rgb="FF000000"/>
      <name val="Arial"/>
      <family val="2"/>
    </font>
    <font>
      <b/>
      <sz val="12"/>
      <color theme="1"/>
      <name val="Arial"/>
      <family val="2"/>
    </font>
    <font>
      <u/>
      <sz val="11"/>
      <color theme="0"/>
      <name val="Aptos Narrow"/>
      <family val="2"/>
      <scheme val="minor"/>
    </font>
  </fonts>
  <fills count="51">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70C0"/>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7" tint="0.79998168889431442"/>
        <bgColor rgb="FF000000"/>
      </patternFill>
    </fill>
    <fill>
      <patternFill patternType="solid">
        <fgColor theme="6" tint="0.59999389629810485"/>
        <bgColor rgb="FF000000"/>
      </patternFill>
    </fill>
    <fill>
      <patternFill patternType="solid">
        <fgColor theme="5" tint="0.59999389629810485"/>
        <bgColor rgb="FF000000"/>
      </patternFill>
    </fill>
    <fill>
      <patternFill patternType="solid">
        <fgColor theme="3" tint="0.499984740745262"/>
        <bgColor rgb="FF000000"/>
      </patternFill>
    </fill>
    <fill>
      <patternFill patternType="solid">
        <fgColor theme="0" tint="-0.249977111117893"/>
        <bgColor indexed="64"/>
      </patternFill>
    </fill>
    <fill>
      <patternFill patternType="solid">
        <fgColor rgb="FFDAE9F8"/>
        <bgColor rgb="FF000000"/>
      </patternFill>
    </fill>
    <fill>
      <patternFill patternType="solid">
        <fgColor rgb="FFFF99FF"/>
        <bgColor indexed="64"/>
      </patternFill>
    </fill>
    <fill>
      <patternFill patternType="solid">
        <fgColor rgb="FFFF9800"/>
        <bgColor indexed="64"/>
      </patternFill>
    </fill>
    <fill>
      <patternFill patternType="solid">
        <fgColor theme="9"/>
        <bgColor indexed="64"/>
      </patternFill>
    </fill>
    <fill>
      <patternFill patternType="solid">
        <fgColor theme="5" tint="0.39997558519241921"/>
        <bgColor indexed="64"/>
      </patternFill>
    </fill>
  </fills>
  <borders count="6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s>
  <cellStyleXfs count="5">
    <xf numFmtId="0" fontId="0" fillId="0" borderId="0"/>
    <xf numFmtId="0" fontId="20" fillId="0" borderId="0"/>
    <xf numFmtId="0" fontId="20" fillId="0" borderId="0"/>
    <xf numFmtId="9" fontId="24" fillId="0" borderId="0" applyFont="0" applyFill="0" applyBorder="0" applyAlignment="0" applyProtection="0"/>
    <xf numFmtId="0" fontId="39" fillId="0" borderId="0" applyNumberFormat="0" applyFill="0" applyBorder="0" applyAlignment="0" applyProtection="0"/>
  </cellStyleXfs>
  <cellXfs count="553">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7" xfId="0" applyFont="1" applyBorder="1" applyAlignment="1">
      <alignment vertical="center" wrapText="1"/>
    </xf>
    <xf numFmtId="0" fontId="6" fillId="0" borderId="8" xfId="0" applyFont="1" applyBorder="1" applyAlignment="1">
      <alignment vertical="center" wrapText="1"/>
    </xf>
    <xf numFmtId="0" fontId="8" fillId="0" borderId="7" xfId="0" applyFont="1" applyBorder="1" applyAlignment="1">
      <alignment vertical="center" wrapText="1"/>
    </xf>
    <xf numFmtId="0" fontId="6" fillId="0" borderId="7" xfId="0" applyFont="1" applyBorder="1" applyAlignment="1">
      <alignment vertical="center"/>
    </xf>
    <xf numFmtId="0" fontId="6" fillId="0" borderId="8" xfId="0" applyFont="1" applyBorder="1" applyAlignment="1">
      <alignment vertical="center"/>
    </xf>
    <xf numFmtId="0" fontId="7" fillId="0" borderId="7" xfId="0" applyFont="1" applyBorder="1" applyAlignment="1">
      <alignment vertical="center"/>
    </xf>
    <xf numFmtId="0" fontId="3" fillId="2" borderId="3" xfId="0" applyFont="1" applyFill="1" applyBorder="1" applyAlignment="1">
      <alignment vertical="center" wrapText="1"/>
    </xf>
    <xf numFmtId="0" fontId="6" fillId="0" borderId="15" xfId="0" applyFont="1" applyBorder="1" applyAlignment="1">
      <alignment vertical="center" wrapText="1"/>
    </xf>
    <xf numFmtId="0" fontId="7" fillId="0" borderId="16" xfId="0" applyFont="1" applyBorder="1" applyAlignment="1">
      <alignment vertical="center"/>
    </xf>
    <xf numFmtId="0" fontId="6" fillId="0" borderId="15" xfId="0" applyFont="1" applyBorder="1" applyAlignment="1">
      <alignment vertical="center"/>
    </xf>
    <xf numFmtId="0" fontId="6" fillId="0" borderId="16" xfId="0" applyFont="1" applyBorder="1" applyAlignment="1">
      <alignment vertical="center" wrapText="1"/>
    </xf>
    <xf numFmtId="0" fontId="8" fillId="0" borderId="16" xfId="0" applyFont="1" applyBorder="1" applyAlignment="1">
      <alignment vertical="center" wrapText="1"/>
    </xf>
    <xf numFmtId="0" fontId="6" fillId="0" borderId="16"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2" fillId="0" borderId="0" xfId="0" applyFont="1"/>
    <xf numFmtId="0" fontId="13" fillId="0" borderId="0" xfId="0" applyFont="1"/>
    <xf numFmtId="0" fontId="14" fillId="0" borderId="0" xfId="0" applyFont="1"/>
    <xf numFmtId="0" fontId="15" fillId="7" borderId="2" xfId="0" applyFont="1" applyFill="1" applyBorder="1" applyAlignment="1" applyProtection="1">
      <alignment horizontal="center" vertical="center" wrapText="1"/>
      <protection locked="0"/>
    </xf>
    <xf numFmtId="0" fontId="16" fillId="0" borderId="0" xfId="0" applyFont="1"/>
    <xf numFmtId="0" fontId="9" fillId="7" borderId="2" xfId="0" applyFont="1" applyFill="1" applyBorder="1" applyAlignment="1" applyProtection="1">
      <alignment horizontal="center" vertical="center" wrapText="1"/>
      <protection locked="0"/>
    </xf>
    <xf numFmtId="0" fontId="16" fillId="0" borderId="0" xfId="0" applyFont="1" applyAlignment="1">
      <alignment horizontal="center" vertical="center"/>
    </xf>
    <xf numFmtId="0" fontId="10" fillId="0" borderId="0" xfId="0" applyFont="1" applyAlignment="1">
      <alignment horizontal="justify" vertical="center" wrapText="1"/>
    </xf>
    <xf numFmtId="0" fontId="0" fillId="0" borderId="7" xfId="0" applyBorder="1" applyAlignment="1">
      <alignment horizontal="center" vertical="center" wrapText="1"/>
    </xf>
    <xf numFmtId="0" fontId="22" fillId="0" borderId="0" xfId="0" applyFont="1"/>
    <xf numFmtId="0" fontId="22" fillId="0" borderId="0" xfId="0" applyFont="1" applyAlignment="1">
      <alignment vertical="top"/>
    </xf>
    <xf numFmtId="0" fontId="22" fillId="9" borderId="0" xfId="0" applyFont="1" applyFill="1"/>
    <xf numFmtId="0" fontId="23" fillId="9" borderId="0" xfId="0" applyFont="1" applyFill="1"/>
    <xf numFmtId="0" fontId="10" fillId="0" borderId="0" xfId="0" applyFont="1" applyAlignment="1">
      <alignment vertical="center" wrapText="1"/>
    </xf>
    <xf numFmtId="0" fontId="13" fillId="0" borderId="0" xfId="0" applyFont="1" applyAlignment="1">
      <alignment horizontal="justify" vertical="center" wrapText="1"/>
    </xf>
    <xf numFmtId="0" fontId="10" fillId="0" borderId="0" xfId="0" applyFont="1" applyAlignment="1">
      <alignment wrapText="1"/>
    </xf>
    <xf numFmtId="0" fontId="14" fillId="0" borderId="0" xfId="0" applyFont="1" applyAlignment="1">
      <alignment horizontal="justify" vertical="justify" wrapText="1"/>
    </xf>
    <xf numFmtId="0" fontId="25" fillId="0" borderId="0" xfId="0" applyFont="1"/>
    <xf numFmtId="0" fontId="17" fillId="0" borderId="6" xfId="0" applyFont="1" applyBorder="1" applyAlignment="1" applyProtection="1">
      <alignment vertical="center" wrapText="1"/>
      <protection locked="0"/>
    </xf>
    <xf numFmtId="0" fontId="10" fillId="0" borderId="37" xfId="0" applyFont="1" applyBorder="1" applyAlignment="1">
      <alignment vertical="center" wrapText="1"/>
    </xf>
    <xf numFmtId="0" fontId="4" fillId="5" borderId="20" xfId="0" applyFont="1" applyFill="1" applyBorder="1" applyAlignment="1">
      <alignment horizontal="center" vertical="center"/>
    </xf>
    <xf numFmtId="0" fontId="4" fillId="0" borderId="10" xfId="0" applyFont="1" applyBorder="1" applyAlignment="1">
      <alignment horizontal="center" vertical="center"/>
    </xf>
    <xf numFmtId="0" fontId="4" fillId="0" borderId="7" xfId="0" applyFont="1" applyBorder="1" applyAlignment="1">
      <alignment horizontal="justify" vertical="center" wrapText="1"/>
    </xf>
    <xf numFmtId="0" fontId="4" fillId="5" borderId="10" xfId="0" applyFont="1" applyFill="1" applyBorder="1" applyAlignment="1">
      <alignment horizontal="center" vertical="center"/>
    </xf>
    <xf numFmtId="0" fontId="4" fillId="6" borderId="7" xfId="0" applyFont="1" applyFill="1" applyBorder="1" applyAlignment="1">
      <alignment vertical="center" wrapText="1"/>
    </xf>
    <xf numFmtId="0" fontId="26" fillId="0" borderId="7" xfId="0" applyFont="1" applyBorder="1" applyAlignment="1">
      <alignment horizontal="justify" vertical="center" wrapText="1"/>
    </xf>
    <xf numFmtId="0" fontId="4" fillId="0" borderId="12" xfId="0" applyFont="1" applyBorder="1" applyAlignment="1">
      <alignment horizontal="center" vertical="center"/>
    </xf>
    <xf numFmtId="0" fontId="3" fillId="7" borderId="19" xfId="0" applyFont="1" applyFill="1" applyBorder="1" applyAlignment="1">
      <alignment horizontal="center" vertical="center"/>
    </xf>
    <xf numFmtId="0" fontId="4" fillId="9" borderId="13" xfId="0" applyFont="1" applyFill="1" applyBorder="1" applyAlignment="1">
      <alignment vertical="center" wrapText="1"/>
    </xf>
    <xf numFmtId="0" fontId="3" fillId="7" borderId="9" xfId="0" applyFont="1" applyFill="1" applyBorder="1" applyAlignment="1">
      <alignment horizontal="center" vertical="center"/>
    </xf>
    <xf numFmtId="0" fontId="4" fillId="0" borderId="13" xfId="0" applyFont="1" applyBorder="1" applyAlignment="1">
      <alignment horizontal="justify" vertical="center" wrapText="1"/>
    </xf>
    <xf numFmtId="0" fontId="4" fillId="0" borderId="7" xfId="0" applyFont="1" applyBorder="1" applyAlignment="1">
      <alignment vertical="center" wrapText="1"/>
    </xf>
    <xf numFmtId="0" fontId="26" fillId="9" borderId="7" xfId="0" applyFont="1" applyFill="1" applyBorder="1" applyAlignment="1">
      <alignment horizontal="left" vertical="center" wrapText="1"/>
    </xf>
    <xf numFmtId="0" fontId="26" fillId="5" borderId="7" xfId="0" applyFont="1" applyFill="1" applyBorder="1" applyAlignment="1">
      <alignment vertical="center" wrapText="1"/>
    </xf>
    <xf numFmtId="0" fontId="26" fillId="9" borderId="7" xfId="0" applyFont="1" applyFill="1" applyBorder="1" applyAlignment="1">
      <alignment horizontal="justify" vertical="center" wrapText="1"/>
    </xf>
    <xf numFmtId="0" fontId="4" fillId="5" borderId="25" xfId="0" applyFont="1" applyFill="1" applyBorder="1" applyAlignment="1">
      <alignment horizontal="center" vertical="center"/>
    </xf>
    <xf numFmtId="0" fontId="3" fillId="7" borderId="24" xfId="0" applyFont="1" applyFill="1" applyBorder="1" applyAlignment="1">
      <alignment horizontal="center" vertical="center" wrapText="1"/>
    </xf>
    <xf numFmtId="0" fontId="3" fillId="7" borderId="24" xfId="0" applyFont="1" applyFill="1" applyBorder="1" applyAlignment="1" applyProtection="1">
      <alignment horizontal="center" vertical="center" wrapText="1"/>
      <protection locked="0"/>
    </xf>
    <xf numFmtId="0" fontId="4" fillId="5" borderId="11" xfId="0" applyFont="1" applyFill="1" applyBorder="1" applyAlignment="1">
      <alignment vertical="center" wrapText="1"/>
    </xf>
    <xf numFmtId="0" fontId="4" fillId="5" borderId="27" xfId="0" applyFont="1" applyFill="1" applyBorder="1" applyAlignment="1">
      <alignment vertical="center" wrapText="1"/>
    </xf>
    <xf numFmtId="0" fontId="0" fillId="0" borderId="7" xfId="0" applyBorder="1" applyAlignment="1">
      <alignment vertical="center" wrapText="1"/>
    </xf>
    <xf numFmtId="0" fontId="0" fillId="0" borderId="0" xfId="0" applyAlignment="1">
      <alignment vertical="center" wrapText="1"/>
    </xf>
    <xf numFmtId="0" fontId="3" fillId="5" borderId="21"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7" borderId="39"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39"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9" fillId="0" borderId="0" xfId="0" applyFont="1" applyAlignment="1">
      <alignment horizontal="center" vertical="center"/>
    </xf>
    <xf numFmtId="0" fontId="5" fillId="5" borderId="29"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26" fillId="15" borderId="10" xfId="0" applyFont="1" applyFill="1" applyBorder="1" applyAlignment="1">
      <alignment horizontal="center" vertical="center"/>
    </xf>
    <xf numFmtId="0" fontId="26" fillId="15" borderId="11" xfId="0" applyFont="1" applyFill="1" applyBorder="1" applyAlignment="1">
      <alignment horizontal="left" vertical="center" wrapText="1"/>
    </xf>
    <xf numFmtId="0" fontId="26" fillId="15" borderId="7" xfId="0" applyFont="1" applyFill="1" applyBorder="1" applyAlignment="1">
      <alignment horizontal="justify" vertical="center" wrapText="1"/>
    </xf>
    <xf numFmtId="0" fontId="26" fillId="15" borderId="7" xfId="0" applyFont="1" applyFill="1" applyBorder="1" applyAlignment="1">
      <alignment horizontal="center" vertical="center"/>
    </xf>
    <xf numFmtId="0" fontId="26" fillId="0" borderId="13" xfId="0" applyFont="1" applyBorder="1" applyAlignment="1">
      <alignment horizontal="justify" vertical="center" wrapText="1"/>
    </xf>
    <xf numFmtId="0" fontId="26" fillId="5" borderId="26" xfId="0" applyFont="1" applyFill="1" applyBorder="1" applyAlignment="1">
      <alignment horizontal="justify" vertical="center" wrapText="1"/>
    </xf>
    <xf numFmtId="0" fontId="26" fillId="5" borderId="7" xfId="0" applyFont="1" applyFill="1" applyBorder="1" applyAlignment="1">
      <alignment horizontal="justify" vertical="center" wrapText="1"/>
    </xf>
    <xf numFmtId="0" fontId="26" fillId="0" borderId="0" xfId="0" applyFont="1" applyAlignment="1">
      <alignment horizontal="right" vertical="center" wrapText="1"/>
    </xf>
    <xf numFmtId="0" fontId="22" fillId="0" borderId="0" xfId="0" applyFont="1" applyAlignment="1">
      <alignment horizontal="center" vertical="center"/>
    </xf>
    <xf numFmtId="0" fontId="0" fillId="0" borderId="7" xfId="0" applyBorder="1" applyAlignment="1">
      <alignment horizontal="center" vertical="center"/>
    </xf>
    <xf numFmtId="0" fontId="17" fillId="7" borderId="0" xfId="0" applyFont="1" applyFill="1" applyAlignment="1" applyProtection="1">
      <alignment horizontal="center" vertical="center" wrapText="1"/>
      <protection locked="0"/>
    </xf>
    <xf numFmtId="0" fontId="9" fillId="0" borderId="0" xfId="0" applyFont="1" applyAlignment="1">
      <alignment horizontal="justify" vertical="center" wrapText="1"/>
    </xf>
    <xf numFmtId="0" fontId="3" fillId="2" borderId="40" xfId="0" applyFont="1" applyFill="1" applyBorder="1" applyAlignment="1">
      <alignment vertical="center" wrapText="1"/>
    </xf>
    <xf numFmtId="0" fontId="5" fillId="2" borderId="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4" fillId="7" borderId="2"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10" fillId="11" borderId="0" xfId="0" applyFont="1" applyFill="1" applyAlignment="1">
      <alignment horizontal="center" vertical="center"/>
    </xf>
    <xf numFmtId="0" fontId="10" fillId="0" borderId="0" xfId="0" applyFont="1"/>
    <xf numFmtId="0" fontId="34" fillId="7" borderId="37" xfId="0" applyFont="1" applyFill="1" applyBorder="1" applyAlignment="1" applyProtection="1">
      <alignment horizontal="center" vertical="center" wrapText="1"/>
      <protection locked="0"/>
    </xf>
    <xf numFmtId="0" fontId="10" fillId="12" borderId="0" xfId="0" applyFont="1" applyFill="1" applyAlignment="1">
      <alignment horizontal="center" vertical="center"/>
    </xf>
    <xf numFmtId="0" fontId="13" fillId="14" borderId="0" xfId="0" applyFont="1" applyFill="1" applyAlignment="1">
      <alignment horizontal="center" vertical="center"/>
    </xf>
    <xf numFmtId="0" fontId="13" fillId="13" borderId="0" xfId="0" applyFont="1" applyFill="1" applyAlignment="1">
      <alignment horizontal="center" vertical="center"/>
    </xf>
    <xf numFmtId="0" fontId="17" fillId="0" borderId="6" xfId="0" applyFont="1" applyBorder="1" applyAlignment="1" applyProtection="1">
      <alignment horizontal="justify" vertical="center" wrapText="1"/>
      <protection locked="0"/>
    </xf>
    <xf numFmtId="0" fontId="22" fillId="9" borderId="0" xfId="0" applyFont="1" applyFill="1" applyAlignment="1">
      <alignment horizontal="center" vertical="center"/>
    </xf>
    <xf numFmtId="0" fontId="22" fillId="9" borderId="0" xfId="0" applyFont="1" applyFill="1" applyAlignment="1">
      <alignment vertical="top"/>
    </xf>
    <xf numFmtId="0" fontId="4" fillId="0" borderId="0" xfId="0" applyFont="1"/>
    <xf numFmtId="0" fontId="4" fillId="0" borderId="0" xfId="0" applyFont="1" applyAlignment="1">
      <alignment vertical="top"/>
    </xf>
    <xf numFmtId="0" fontId="26" fillId="15" borderId="7"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7"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1" xfId="0" applyFont="1" applyBorder="1" applyAlignment="1" applyProtection="1">
      <alignment vertical="center" wrapText="1"/>
      <protection locked="0"/>
    </xf>
    <xf numFmtId="0" fontId="4" fillId="0" borderId="14" xfId="0" applyFont="1" applyBorder="1" applyAlignment="1" applyProtection="1">
      <alignment vertical="center" wrapText="1"/>
      <protection locked="0"/>
    </xf>
    <xf numFmtId="0" fontId="4" fillId="0" borderId="11" xfId="0" applyFont="1" applyBorder="1" applyAlignment="1" applyProtection="1">
      <alignment horizontal="left" vertical="center" wrapText="1"/>
      <protection locked="0"/>
    </xf>
    <xf numFmtId="0" fontId="4" fillId="0" borderId="7"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26" fillId="9" borderId="7" xfId="0" applyFont="1" applyFill="1" applyBorder="1" applyAlignment="1" applyProtection="1">
      <alignment horizontal="center" vertical="center" wrapText="1"/>
      <protection locked="0"/>
    </xf>
    <xf numFmtId="0" fontId="26" fillId="0" borderId="7" xfId="0" applyFont="1" applyBorder="1" applyAlignment="1" applyProtection="1">
      <alignment horizontal="center" vertical="center" wrapText="1"/>
      <protection locked="0"/>
    </xf>
    <xf numFmtId="0" fontId="33" fillId="0" borderId="0" xfId="0" applyFont="1" applyProtection="1">
      <protection locked="0"/>
    </xf>
    <xf numFmtId="0" fontId="26" fillId="0" borderId="8" xfId="0" applyFont="1" applyBorder="1" applyAlignment="1" applyProtection="1">
      <alignment horizontal="justify" vertical="center" wrapText="1"/>
      <protection locked="0"/>
    </xf>
    <xf numFmtId="9" fontId="37" fillId="0" borderId="47" xfId="3" applyFont="1" applyFill="1" applyBorder="1" applyAlignment="1" applyProtection="1">
      <alignment horizontal="center" vertical="center" wrapText="1"/>
      <protection locked="0"/>
    </xf>
    <xf numFmtId="1" fontId="26" fillId="0" borderId="7" xfId="0" applyNumberFormat="1" applyFont="1" applyBorder="1" applyAlignment="1">
      <alignment horizontal="center" vertical="center" wrapText="1"/>
    </xf>
    <xf numFmtId="2" fontId="26" fillId="0" borderId="7" xfId="0" applyNumberFormat="1" applyFont="1" applyBorder="1" applyAlignment="1" applyProtection="1">
      <alignment horizontal="center" vertical="center" wrapText="1"/>
      <protection locked="0"/>
    </xf>
    <xf numFmtId="0" fontId="33" fillId="0" borderId="18" xfId="0" applyFont="1" applyBorder="1" applyAlignment="1" applyProtection="1">
      <alignment horizontal="center" vertical="center"/>
      <protection locked="0"/>
    </xf>
    <xf numFmtId="0" fontId="11" fillId="21" borderId="44" xfId="0" applyFont="1" applyFill="1" applyBorder="1" applyAlignment="1" applyProtection="1">
      <alignment horizontal="center" vertical="center" wrapText="1"/>
      <protection locked="0"/>
    </xf>
    <xf numFmtId="0" fontId="11" fillId="21" borderId="26" xfId="0" applyFont="1" applyFill="1" applyBorder="1" applyAlignment="1" applyProtection="1">
      <alignment horizontal="center" vertical="center" wrapText="1"/>
      <protection locked="0"/>
    </xf>
    <xf numFmtId="0" fontId="11" fillId="21" borderId="30" xfId="0" applyFont="1" applyFill="1" applyBorder="1" applyAlignment="1" applyProtection="1">
      <alignment horizontal="center" vertical="center" wrapText="1"/>
      <protection locked="0"/>
    </xf>
    <xf numFmtId="0" fontId="33" fillId="0" borderId="0" xfId="0" applyFont="1" applyAlignment="1" applyProtection="1">
      <alignment horizontal="center"/>
      <protection locked="0"/>
    </xf>
    <xf numFmtId="0" fontId="11" fillId="0" borderId="0" xfId="0" applyFont="1" applyAlignment="1" applyProtection="1">
      <alignment horizontal="center"/>
      <protection locked="0"/>
    </xf>
    <xf numFmtId="0" fontId="40" fillId="9" borderId="0" xfId="0" applyFont="1" applyFill="1" applyAlignment="1">
      <alignment horizontal="center" vertical="center"/>
    </xf>
    <xf numFmtId="0" fontId="40" fillId="9" borderId="0" xfId="0" applyFont="1" applyFill="1" applyAlignment="1">
      <alignment horizontal="justify" vertical="center" wrapText="1"/>
    </xf>
    <xf numFmtId="0" fontId="40" fillId="0" borderId="0" xfId="0" applyFont="1" applyAlignment="1" applyProtection="1">
      <alignment horizontal="center" vertical="center"/>
      <protection locked="0"/>
    </xf>
    <xf numFmtId="0" fontId="40" fillId="0" borderId="0" xfId="0" applyFont="1" applyAlignment="1" applyProtection="1">
      <alignment vertical="center"/>
      <protection locked="0"/>
    </xf>
    <xf numFmtId="0" fontId="1" fillId="0" borderId="0" xfId="0" applyFont="1" applyAlignment="1">
      <alignment horizontal="left"/>
    </xf>
    <xf numFmtId="0" fontId="26" fillId="5" borderId="21" xfId="0" applyFont="1" applyFill="1" applyBorder="1" applyAlignment="1">
      <alignment horizontal="justify" vertical="center" wrapText="1"/>
    </xf>
    <xf numFmtId="0" fontId="45" fillId="22" borderId="48" xfId="0" applyFont="1" applyFill="1" applyBorder="1" applyAlignment="1">
      <alignment horizontal="center" vertical="center"/>
    </xf>
    <xf numFmtId="0" fontId="1" fillId="23" borderId="48" xfId="0" applyFont="1" applyFill="1" applyBorder="1" applyAlignment="1">
      <alignment vertical="center"/>
    </xf>
    <xf numFmtId="0" fontId="1" fillId="0" borderId="48" xfId="0" applyFont="1" applyBorder="1" applyAlignment="1">
      <alignment vertical="center"/>
    </xf>
    <xf numFmtId="0" fontId="3" fillId="7" borderId="49" xfId="0" applyFont="1" applyFill="1" applyBorder="1" applyAlignment="1">
      <alignment horizontal="center" vertical="center"/>
    </xf>
    <xf numFmtId="0" fontId="3" fillId="7" borderId="45" xfId="0" applyFont="1" applyFill="1" applyBorder="1" applyAlignment="1" applyProtection="1">
      <alignment horizontal="center" vertical="center" wrapText="1"/>
      <protection locked="0"/>
    </xf>
    <xf numFmtId="0" fontId="3" fillId="7" borderId="50" xfId="0" applyFont="1" applyFill="1" applyBorder="1" applyAlignment="1" applyProtection="1">
      <alignment horizontal="center" vertical="center" wrapText="1"/>
      <protection locked="0"/>
    </xf>
    <xf numFmtId="0" fontId="4" fillId="5" borderId="21" xfId="0" applyFont="1" applyFill="1" applyBorder="1" applyAlignment="1">
      <alignment horizontal="justify" vertical="center" wrapText="1"/>
    </xf>
    <xf numFmtId="0" fontId="26" fillId="0" borderId="13" xfId="0" applyFont="1" applyBorder="1" applyAlignment="1" applyProtection="1">
      <alignment horizontal="center" vertical="center" wrapText="1"/>
      <protection locked="0"/>
    </xf>
    <xf numFmtId="0" fontId="9" fillId="24" borderId="21" xfId="0" applyFont="1" applyFill="1" applyBorder="1" applyAlignment="1">
      <alignment horizontal="center" vertical="center" wrapText="1"/>
    </xf>
    <xf numFmtId="0" fontId="9" fillId="24" borderId="13" xfId="0" applyFont="1" applyFill="1" applyBorder="1" applyAlignment="1">
      <alignment horizontal="center" vertical="center" wrapText="1"/>
    </xf>
    <xf numFmtId="0" fontId="11" fillId="24" borderId="13" xfId="0" applyFont="1" applyFill="1" applyBorder="1" applyAlignment="1">
      <alignment horizontal="center" vertical="center"/>
    </xf>
    <xf numFmtId="0" fontId="44" fillId="26" borderId="13" xfId="0" applyFont="1" applyFill="1" applyBorder="1" applyAlignment="1">
      <alignment horizontal="center" vertical="center" wrapText="1"/>
    </xf>
    <xf numFmtId="0" fontId="11" fillId="26" borderId="13" xfId="0" applyFont="1" applyFill="1" applyBorder="1" applyAlignment="1">
      <alignment horizontal="center" vertical="center" wrapText="1"/>
    </xf>
    <xf numFmtId="0" fontId="15" fillId="27" borderId="13" xfId="0" applyFont="1" applyFill="1" applyBorder="1" applyAlignment="1">
      <alignment horizontal="center" vertical="center" wrapText="1"/>
    </xf>
    <xf numFmtId="0" fontId="9" fillId="27" borderId="13" xfId="0" applyFont="1" applyFill="1" applyBorder="1" applyAlignment="1">
      <alignment horizontal="center" vertical="center" wrapText="1"/>
    </xf>
    <xf numFmtId="0" fontId="11" fillId="27" borderId="13" xfId="0" applyFont="1" applyFill="1" applyBorder="1" applyAlignment="1">
      <alignment horizontal="center" vertical="center" wrapText="1"/>
    </xf>
    <xf numFmtId="0" fontId="46" fillId="30" borderId="13" xfId="0" applyFont="1" applyFill="1" applyBorder="1" applyAlignment="1">
      <alignment horizontal="center" vertical="center" wrapText="1"/>
    </xf>
    <xf numFmtId="0" fontId="46" fillId="29" borderId="13" xfId="0" applyFont="1" applyFill="1" applyBorder="1" applyAlignment="1">
      <alignment horizontal="center" vertical="center" wrapText="1"/>
    </xf>
    <xf numFmtId="0" fontId="9" fillId="31" borderId="13" xfId="0" applyFont="1" applyFill="1" applyBorder="1" applyAlignment="1">
      <alignment horizontal="center" vertical="center" wrapText="1"/>
    </xf>
    <xf numFmtId="0" fontId="13" fillId="0" borderId="0" xfId="0" applyFont="1" applyAlignment="1">
      <alignment horizontal="center" vertical="center" wrapText="1"/>
    </xf>
    <xf numFmtId="0" fontId="10" fillId="0" borderId="0" xfId="0" applyFont="1" applyAlignment="1">
      <alignment horizontal="center" vertical="center" wrapText="1"/>
    </xf>
    <xf numFmtId="0" fontId="13" fillId="13" borderId="0" xfId="0" applyFont="1" applyFill="1" applyAlignment="1">
      <alignment horizontal="center" vertical="center" wrapText="1"/>
    </xf>
    <xf numFmtId="0" fontId="41" fillId="13" borderId="0" xfId="0" applyFont="1" applyFill="1" applyAlignment="1">
      <alignment horizontal="center" vertical="center" wrapText="1"/>
    </xf>
    <xf numFmtId="0" fontId="15" fillId="7" borderId="2" xfId="0" applyFont="1" applyFill="1" applyBorder="1" applyAlignment="1" applyProtection="1">
      <alignment horizontal="justify" vertical="center" wrapText="1"/>
      <protection locked="0"/>
    </xf>
    <xf numFmtId="0" fontId="10" fillId="0" borderId="0" xfId="0" applyFont="1" applyAlignment="1">
      <alignment horizontal="justify" vertical="center"/>
    </xf>
    <xf numFmtId="0" fontId="34" fillId="7" borderId="2" xfId="0" applyFont="1" applyFill="1" applyBorder="1" applyAlignment="1" applyProtection="1">
      <alignment horizontal="justify" vertical="center" wrapText="1"/>
      <protection locked="0"/>
    </xf>
    <xf numFmtId="0" fontId="31" fillId="9" borderId="0" xfId="0" applyFont="1" applyFill="1" applyAlignment="1">
      <alignment horizontal="justify" vertical="center" wrapText="1"/>
    </xf>
    <xf numFmtId="0" fontId="31" fillId="0" borderId="0" xfId="0" applyFont="1" applyAlignment="1">
      <alignment horizontal="justify" vertical="center" wrapText="1"/>
    </xf>
    <xf numFmtId="0" fontId="48" fillId="10" borderId="23" xfId="0" applyFont="1" applyFill="1" applyBorder="1" applyAlignment="1">
      <alignment horizontal="left" vertical="center" wrapText="1"/>
    </xf>
    <xf numFmtId="0" fontId="48" fillId="10" borderId="24" xfId="0" applyFont="1" applyFill="1" applyBorder="1" applyAlignment="1">
      <alignment horizontal="left" vertical="center" wrapText="1"/>
    </xf>
    <xf numFmtId="0" fontId="18" fillId="8" borderId="7" xfId="0" applyFont="1" applyFill="1" applyBorder="1" applyAlignment="1">
      <alignment horizontal="center" vertical="center" wrapText="1"/>
    </xf>
    <xf numFmtId="0" fontId="18" fillId="0" borderId="0" xfId="0" applyFont="1" applyAlignment="1">
      <alignment horizontal="left" vertical="justify" wrapText="1"/>
    </xf>
    <xf numFmtId="0" fontId="33" fillId="0" borderId="0" xfId="0" applyFont="1" applyAlignment="1">
      <alignment horizontal="justify" vertical="center" wrapText="1"/>
    </xf>
    <xf numFmtId="0" fontId="0" fillId="0" borderId="7" xfId="0" applyBorder="1" applyAlignment="1">
      <alignment horizontal="justify" vertical="center" wrapText="1"/>
    </xf>
    <xf numFmtId="0" fontId="0" fillId="11" borderId="7" xfId="0" applyFill="1" applyBorder="1" applyAlignment="1">
      <alignment horizontal="left" vertical="center"/>
    </xf>
    <xf numFmtId="0" fontId="0" fillId="12" borderId="7" xfId="0" applyFill="1" applyBorder="1" applyAlignment="1">
      <alignment horizontal="left" vertical="center"/>
    </xf>
    <xf numFmtId="0" fontId="16" fillId="14" borderId="7" xfId="0" applyFont="1" applyFill="1" applyBorder="1" applyAlignment="1">
      <alignment horizontal="left" vertical="center"/>
    </xf>
    <xf numFmtId="0" fontId="16" fillId="13" borderId="7" xfId="0" applyFont="1" applyFill="1" applyBorder="1" applyAlignment="1">
      <alignment horizontal="left" vertical="center"/>
    </xf>
    <xf numFmtId="0" fontId="0" fillId="0" borderId="0" xfId="0" applyAlignment="1">
      <alignment horizontal="justify" vertical="top" wrapText="1"/>
    </xf>
    <xf numFmtId="0" fontId="35" fillId="7" borderId="5" xfId="0" applyFont="1" applyFill="1" applyBorder="1" applyAlignment="1" applyProtection="1">
      <alignment horizontal="center" vertical="center" wrapText="1"/>
      <protection locked="0"/>
    </xf>
    <xf numFmtId="0" fontId="19" fillId="5" borderId="18" xfId="0" applyFont="1" applyFill="1" applyBorder="1" applyAlignment="1">
      <alignment horizontal="justify" vertical="center" wrapText="1"/>
    </xf>
    <xf numFmtId="0" fontId="26" fillId="19" borderId="11" xfId="0" applyFont="1" applyFill="1" applyBorder="1" applyAlignment="1">
      <alignment horizontal="left" vertical="center" wrapText="1"/>
    </xf>
    <xf numFmtId="0" fontId="26" fillId="9" borderId="11" xfId="0" applyFont="1" applyFill="1" applyBorder="1" applyAlignment="1" applyProtection="1">
      <alignment horizontal="left" vertical="center" wrapText="1"/>
      <protection locked="0"/>
    </xf>
    <xf numFmtId="0" fontId="26" fillId="5" borderId="11" xfId="0" applyFont="1" applyFill="1" applyBorder="1" applyAlignment="1">
      <alignment horizontal="left" vertical="center" wrapText="1"/>
    </xf>
    <xf numFmtId="0" fontId="26" fillId="0" borderId="11"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33" fillId="0" borderId="26" xfId="0" applyFont="1" applyBorder="1" applyAlignment="1" applyProtection="1">
      <alignment horizontal="center" vertical="center" wrapText="1"/>
      <protection locked="0"/>
    </xf>
    <xf numFmtId="0" fontId="33" fillId="0" borderId="26" xfId="0" applyFont="1" applyBorder="1" applyAlignment="1" applyProtection="1">
      <alignment vertical="center" wrapText="1"/>
      <protection locked="0"/>
    </xf>
    <xf numFmtId="14" fontId="33" fillId="0" borderId="26" xfId="0" applyNumberFormat="1" applyFont="1" applyBorder="1" applyAlignment="1" applyProtection="1">
      <alignment vertical="center" wrapText="1"/>
      <protection locked="0"/>
    </xf>
    <xf numFmtId="1" fontId="33" fillId="0" borderId="26" xfId="0" applyNumberFormat="1" applyFont="1" applyBorder="1" applyAlignment="1" applyProtection="1">
      <alignment horizontal="center" vertical="center" wrapText="1"/>
      <protection locked="0"/>
    </xf>
    <xf numFmtId="1" fontId="33" fillId="0" borderId="26" xfId="0" applyNumberFormat="1" applyFont="1" applyBorder="1" applyAlignment="1" applyProtection="1">
      <alignment vertical="center" wrapText="1"/>
      <protection locked="0"/>
    </xf>
    <xf numFmtId="0" fontId="0" fillId="0" borderId="26" xfId="0" applyBorder="1" applyAlignment="1" applyProtection="1">
      <alignment horizontal="center" vertical="center" wrapText="1"/>
      <protection locked="0"/>
    </xf>
    <xf numFmtId="14" fontId="33" fillId="0" borderId="26" xfId="0" applyNumberFormat="1" applyFont="1" applyBorder="1" applyAlignment="1" applyProtection="1">
      <alignment horizontal="center" vertical="center" wrapText="1"/>
      <protection locked="0"/>
    </xf>
    <xf numFmtId="0" fontId="33" fillId="0" borderId="26" xfId="0" applyFont="1" applyBorder="1" applyAlignment="1" applyProtection="1">
      <alignment horizontal="left" vertical="center" wrapText="1"/>
      <protection locked="0"/>
    </xf>
    <xf numFmtId="0" fontId="33" fillId="0" borderId="7" xfId="0" applyFont="1" applyBorder="1" applyAlignment="1" applyProtection="1">
      <alignment horizontal="center" vertical="center" wrapText="1"/>
      <protection locked="0"/>
    </xf>
    <xf numFmtId="0" fontId="33" fillId="0" borderId="7" xfId="0" applyFont="1" applyBorder="1" applyAlignment="1" applyProtection="1">
      <alignment vertical="center" wrapText="1"/>
      <protection locked="0"/>
    </xf>
    <xf numFmtId="14" fontId="33" fillId="0" borderId="7" xfId="0" applyNumberFormat="1" applyFont="1" applyBorder="1" applyAlignment="1" applyProtection="1">
      <alignment vertical="center" wrapText="1"/>
      <protection locked="0"/>
    </xf>
    <xf numFmtId="1" fontId="33" fillId="0" borderId="7" xfId="0" applyNumberFormat="1" applyFont="1" applyBorder="1" applyAlignment="1" applyProtection="1">
      <alignment horizontal="center" vertical="center" wrapText="1"/>
      <protection locked="0"/>
    </xf>
    <xf numFmtId="1" fontId="33" fillId="0" borderId="7" xfId="0" applyNumberFormat="1" applyFont="1" applyBorder="1" applyAlignment="1" applyProtection="1">
      <alignment vertical="center" wrapText="1"/>
      <protection locked="0"/>
    </xf>
    <xf numFmtId="0" fontId="0" fillId="0" borderId="7" xfId="0" applyBorder="1" applyAlignment="1" applyProtection="1">
      <alignment horizontal="center" vertical="center" wrapText="1"/>
      <protection locked="0"/>
    </xf>
    <xf numFmtId="14" fontId="33" fillId="0" borderId="7" xfId="0" applyNumberFormat="1" applyFont="1" applyBorder="1" applyAlignment="1" applyProtection="1">
      <alignment horizontal="center" vertical="center" wrapText="1"/>
      <protection locked="0"/>
    </xf>
    <xf numFmtId="0" fontId="33" fillId="0" borderId="7"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 fillId="5" borderId="22" xfId="0" applyFont="1" applyFill="1" applyBorder="1" applyAlignment="1">
      <alignment vertical="center" wrapText="1"/>
    </xf>
    <xf numFmtId="0" fontId="26" fillId="15" borderId="11" xfId="0" applyFont="1" applyFill="1" applyBorder="1" applyAlignment="1">
      <alignment horizontal="center" vertical="center" wrapText="1"/>
    </xf>
    <xf numFmtId="0" fontId="26" fillId="0" borderId="11" xfId="0" applyFont="1" applyBorder="1" applyAlignment="1" applyProtection="1">
      <alignment vertical="center" wrapText="1"/>
      <protection locked="0"/>
    </xf>
    <xf numFmtId="0" fontId="0" fillId="0" borderId="7" xfId="0" applyBorder="1" applyAlignment="1">
      <alignment horizontal="left" vertical="center"/>
    </xf>
    <xf numFmtId="1" fontId="0" fillId="0" borderId="7" xfId="0" applyNumberFormat="1" applyBorder="1" applyAlignment="1">
      <alignment horizontal="center" vertical="center"/>
    </xf>
    <xf numFmtId="14" fontId="0" fillId="0" borderId="7" xfId="0" applyNumberFormat="1" applyBorder="1" applyAlignment="1">
      <alignment horizontal="center" vertical="center"/>
    </xf>
    <xf numFmtId="0" fontId="51" fillId="0" borderId="7" xfId="0" applyFont="1" applyBorder="1" applyAlignment="1" applyProtection="1">
      <alignment horizontal="center" vertical="center" wrapText="1"/>
      <protection locked="0"/>
    </xf>
    <xf numFmtId="0" fontId="51" fillId="9" borderId="7"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2" fillId="9" borderId="7"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0" fillId="9" borderId="7" xfId="0" applyFont="1" applyFill="1" applyBorder="1" applyAlignment="1">
      <alignment horizontal="center" vertical="center" wrapText="1"/>
    </xf>
    <xf numFmtId="0" fontId="22" fillId="0" borderId="7" xfId="0" applyFont="1" applyBorder="1" applyAlignment="1">
      <alignment vertical="center" wrapText="1"/>
    </xf>
    <xf numFmtId="0" fontId="49" fillId="0" borderId="7" xfId="0" applyFont="1" applyBorder="1" applyAlignment="1">
      <alignment vertical="center" wrapText="1"/>
    </xf>
    <xf numFmtId="0" fontId="21" fillId="32" borderId="7" xfId="0" applyFont="1" applyFill="1" applyBorder="1" applyAlignment="1">
      <alignment horizontal="center" vertical="center" wrapText="1"/>
    </xf>
    <xf numFmtId="0" fontId="20" fillId="9" borderId="7" xfId="0" applyFont="1" applyFill="1" applyBorder="1" applyAlignment="1">
      <alignment horizontal="left" vertical="center" wrapText="1"/>
    </xf>
    <xf numFmtId="0" fontId="4" fillId="0" borderId="7" xfId="0" applyFont="1" applyBorder="1" applyAlignment="1" applyProtection="1">
      <alignment vertical="center" wrapText="1"/>
      <protection locked="0"/>
    </xf>
    <xf numFmtId="0" fontId="21" fillId="36" borderId="7" xfId="0" applyFont="1" applyFill="1" applyBorder="1" applyAlignment="1">
      <alignment horizontal="center" vertical="center" wrapText="1"/>
    </xf>
    <xf numFmtId="0" fontId="50" fillId="32" borderId="7"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4" xfId="0" applyNumberFormat="1" applyFill="1" applyBorder="1" applyAlignment="1">
      <alignment horizontal="center" vertical="center" wrapText="1"/>
    </xf>
    <xf numFmtId="0" fontId="10" fillId="0" borderId="52" xfId="0" applyFont="1" applyBorder="1" applyAlignment="1">
      <alignment horizontal="justify" vertical="center" wrapText="1"/>
    </xf>
    <xf numFmtId="0" fontId="10" fillId="0" borderId="53" xfId="0" applyFont="1" applyBorder="1" applyAlignment="1">
      <alignment horizontal="justify" vertical="center" wrapText="1"/>
    </xf>
    <xf numFmtId="2" fontId="1" fillId="0" borderId="0" xfId="0" applyNumberFormat="1" applyFont="1"/>
    <xf numFmtId="0" fontId="9" fillId="0" borderId="0" xfId="0" applyFont="1" applyAlignment="1">
      <alignment horizontal="justify" vertical="center"/>
    </xf>
    <xf numFmtId="2" fontId="39" fillId="0" borderId="7" xfId="4" applyNumberFormat="1" applyBorder="1" applyAlignment="1">
      <alignment horizontal="center" vertical="center"/>
    </xf>
    <xf numFmtId="2" fontId="0" fillId="0" borderId="7" xfId="0" applyNumberFormat="1" applyBorder="1" applyAlignment="1">
      <alignment horizontal="center" vertical="center"/>
    </xf>
    <xf numFmtId="0" fontId="0" fillId="20" borderId="39" xfId="0" applyFill="1" applyBorder="1" applyAlignment="1" applyProtection="1">
      <alignment horizontal="center" vertical="center"/>
      <protection locked="0"/>
    </xf>
    <xf numFmtId="0" fontId="9" fillId="0" borderId="0" xfId="0" applyFont="1" applyAlignment="1">
      <alignment horizontal="left" vertical="center" wrapText="1"/>
    </xf>
    <xf numFmtId="0" fontId="26" fillId="5" borderId="21" xfId="0" applyFont="1" applyFill="1" applyBorder="1" applyAlignment="1">
      <alignment vertical="center"/>
    </xf>
    <xf numFmtId="0" fontId="12" fillId="0" borderId="0" xfId="0" applyFont="1" applyAlignment="1">
      <alignment horizontal="center" vertical="center"/>
    </xf>
    <xf numFmtId="0" fontId="26" fillId="15" borderId="7" xfId="0" applyFont="1" applyFill="1" applyBorder="1" applyAlignment="1">
      <alignment vertical="center" wrapText="1"/>
    </xf>
    <xf numFmtId="0" fontId="26" fillId="15" borderId="7" xfId="0" applyFont="1" applyFill="1" applyBorder="1" applyAlignment="1">
      <alignment vertical="center"/>
    </xf>
    <xf numFmtId="0" fontId="26" fillId="0" borderId="7" xfId="0" applyFont="1" applyBorder="1" applyAlignment="1">
      <alignment vertical="center" wrapText="1"/>
    </xf>
    <xf numFmtId="0" fontId="16" fillId="0" borderId="0" xfId="0" applyFont="1" applyAlignment="1">
      <alignment wrapText="1"/>
    </xf>
    <xf numFmtId="0" fontId="26" fillId="9" borderId="7" xfId="0" applyFont="1" applyFill="1" applyBorder="1" applyAlignment="1">
      <alignment vertical="center" wrapText="1"/>
    </xf>
    <xf numFmtId="0" fontId="53" fillId="0" borderId="0" xfId="0" applyFont="1" applyAlignment="1">
      <alignment vertical="center" wrapText="1"/>
    </xf>
    <xf numFmtId="0" fontId="16" fillId="0" borderId="0" xfId="0" applyFont="1" applyAlignment="1">
      <alignment horizontal="justify" vertical="center" wrapText="1"/>
    </xf>
    <xf numFmtId="0" fontId="3" fillId="7" borderId="19" xfId="0" applyFont="1" applyFill="1" applyBorder="1" applyAlignment="1" applyProtection="1">
      <alignment horizontal="center" vertical="center" wrapText="1"/>
      <protection locked="0"/>
    </xf>
    <xf numFmtId="0" fontId="3" fillId="7" borderId="6" xfId="0" applyFont="1" applyFill="1" applyBorder="1" applyAlignment="1" applyProtection="1">
      <alignment horizontal="center" vertical="center" wrapText="1"/>
      <protection locked="0"/>
    </xf>
    <xf numFmtId="0" fontId="15" fillId="7" borderId="6" xfId="0" applyFont="1" applyFill="1" applyBorder="1" applyAlignment="1" applyProtection="1">
      <alignment horizontal="center" vertical="center" wrapText="1"/>
      <protection locked="0"/>
    </xf>
    <xf numFmtId="0" fontId="4" fillId="6" borderId="21" xfId="0" applyFont="1" applyFill="1" applyBorder="1" applyAlignment="1">
      <alignment horizontal="justify" vertical="center" wrapText="1"/>
    </xf>
    <xf numFmtId="0" fontId="31" fillId="6" borderId="51" xfId="0" applyFont="1" applyFill="1" applyBorder="1" applyAlignment="1">
      <alignment horizontal="justify" vertical="center" wrapText="1"/>
    </xf>
    <xf numFmtId="0" fontId="4" fillId="6" borderId="7" xfId="0" applyFont="1" applyFill="1" applyBorder="1" applyAlignment="1">
      <alignment horizontal="justify" vertical="center" wrapText="1"/>
    </xf>
    <xf numFmtId="0" fontId="31" fillId="6" borderId="52" xfId="0" applyFont="1" applyFill="1" applyBorder="1" applyAlignment="1">
      <alignment horizontal="justify" vertical="center" wrapText="1"/>
    </xf>
    <xf numFmtId="0" fontId="26" fillId="6" borderId="7" xfId="0" applyFont="1" applyFill="1" applyBorder="1" applyAlignment="1">
      <alignment horizontal="justify" vertical="center" wrapText="1"/>
    </xf>
    <xf numFmtId="0" fontId="4" fillId="5" borderId="34" xfId="0" applyFont="1" applyFill="1" applyBorder="1" applyAlignment="1">
      <alignment horizontal="center" vertical="center"/>
    </xf>
    <xf numFmtId="0" fontId="26" fillId="6" borderId="16" xfId="0" applyFont="1" applyFill="1" applyBorder="1" applyAlignment="1">
      <alignment horizontal="left" vertical="center" wrapText="1"/>
    </xf>
    <xf numFmtId="0" fontId="3" fillId="5" borderId="16" xfId="0" applyFont="1" applyFill="1" applyBorder="1" applyAlignment="1">
      <alignment horizontal="center" vertical="center" wrapText="1"/>
    </xf>
    <xf numFmtId="0" fontId="4" fillId="5" borderId="35" xfId="0" applyFont="1" applyFill="1" applyBorder="1" applyAlignment="1">
      <alignment horizontal="left" vertical="center" wrapText="1"/>
    </xf>
    <xf numFmtId="0" fontId="31" fillId="6" borderId="52" xfId="0" applyFont="1" applyFill="1" applyBorder="1" applyAlignment="1">
      <alignment horizontal="left" vertical="center" wrapText="1"/>
    </xf>
    <xf numFmtId="0" fontId="5" fillId="0" borderId="7" xfId="0" applyFont="1" applyBorder="1" applyAlignment="1">
      <alignment horizontal="justify" vertical="center" wrapText="1"/>
    </xf>
    <xf numFmtId="0" fontId="54" fillId="40" borderId="0" xfId="4" quotePrefix="1" applyFont="1" applyFill="1" applyAlignment="1" applyProtection="1">
      <alignment horizontal="center" vertical="center"/>
      <protection locked="0"/>
    </xf>
    <xf numFmtId="0" fontId="34" fillId="0" borderId="42" xfId="0" applyFont="1" applyBorder="1" applyAlignment="1" applyProtection="1">
      <alignment vertical="center" wrapText="1"/>
      <protection locked="0"/>
    </xf>
    <xf numFmtId="0" fontId="34" fillId="7" borderId="38" xfId="0" applyFont="1" applyFill="1" applyBorder="1" applyAlignment="1" applyProtection="1">
      <alignment horizontal="center" vertical="center" wrapText="1"/>
      <protection locked="0"/>
    </xf>
    <xf numFmtId="0" fontId="14" fillId="0" borderId="0" xfId="0" applyFont="1" applyAlignment="1">
      <alignment horizontal="center" vertical="center"/>
    </xf>
    <xf numFmtId="0" fontId="4" fillId="5" borderId="7" xfId="0" applyFont="1" applyFill="1" applyBorder="1" applyAlignment="1">
      <alignment vertical="center" wrapText="1"/>
    </xf>
    <xf numFmtId="0" fontId="4" fillId="9" borderId="7" xfId="0" applyFont="1" applyFill="1" applyBorder="1" applyAlignment="1">
      <alignment horizontal="justify" vertical="center" wrapText="1"/>
    </xf>
    <xf numFmtId="0" fontId="4" fillId="9" borderId="11" xfId="0" applyFont="1" applyFill="1" applyBorder="1" applyAlignment="1" applyProtection="1">
      <alignment horizontal="left" vertical="center" wrapText="1"/>
      <protection locked="0"/>
    </xf>
    <xf numFmtId="0" fontId="10" fillId="9" borderId="37" xfId="0" applyFont="1" applyFill="1" applyBorder="1" applyAlignment="1">
      <alignment vertical="center" wrapText="1"/>
    </xf>
    <xf numFmtId="0" fontId="0" fillId="9" borderId="0" xfId="0" applyFill="1"/>
    <xf numFmtId="0" fontId="10" fillId="9" borderId="0" xfId="0" applyFont="1" applyFill="1"/>
    <xf numFmtId="0" fontId="4" fillId="15" borderId="10" xfId="0" applyFont="1" applyFill="1" applyBorder="1" applyAlignment="1">
      <alignment horizontal="center" vertical="center"/>
    </xf>
    <xf numFmtId="0" fontId="4" fillId="15" borderId="7" xfId="0" applyFont="1" applyFill="1" applyBorder="1" applyAlignment="1">
      <alignment vertical="center" wrapText="1"/>
    </xf>
    <xf numFmtId="0" fontId="4" fillId="15" borderId="11" xfId="0" applyFont="1" applyFill="1" applyBorder="1" applyAlignment="1">
      <alignment horizontal="left" vertical="center" wrapText="1"/>
    </xf>
    <xf numFmtId="0" fontId="4" fillId="9" borderId="10" xfId="0" applyFont="1" applyFill="1" applyBorder="1" applyAlignment="1">
      <alignment horizontal="center" vertical="center"/>
    </xf>
    <xf numFmtId="0" fontId="3" fillId="9" borderId="7" xfId="0" applyFont="1" applyFill="1" applyBorder="1" applyAlignment="1">
      <alignment horizontal="justify" vertical="center" wrapText="1"/>
    </xf>
    <xf numFmtId="0" fontId="9" fillId="2" borderId="21" xfId="0" applyFont="1" applyFill="1" applyBorder="1" applyAlignment="1">
      <alignment horizontal="center" vertical="center" wrapText="1"/>
    </xf>
    <xf numFmtId="0" fontId="26" fillId="0" borderId="7" xfId="0" applyFont="1" applyBorder="1" applyAlignment="1">
      <alignment horizontal="left" vertical="center" wrapText="1"/>
    </xf>
    <xf numFmtId="0" fontId="4" fillId="5" borderId="10"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26" fillId="15" borderId="10" xfId="0" applyFont="1" applyFill="1" applyBorder="1" applyAlignment="1">
      <alignment horizontal="center" vertical="center" wrapText="1"/>
    </xf>
    <xf numFmtId="0" fontId="4" fillId="0" borderId="10" xfId="0" applyFont="1" applyBorder="1" applyAlignment="1">
      <alignment horizontal="center" vertical="center" wrapText="1"/>
    </xf>
    <xf numFmtId="0" fontId="56" fillId="5" borderId="10" xfId="0" applyFont="1" applyFill="1" applyBorder="1" applyAlignment="1">
      <alignment horizontal="center" vertical="center" wrapText="1"/>
    </xf>
    <xf numFmtId="0" fontId="4" fillId="5" borderId="7" xfId="0" applyFont="1" applyFill="1" applyBorder="1" applyAlignment="1">
      <alignment horizontal="justify" vertical="center" wrapText="1"/>
    </xf>
    <xf numFmtId="0" fontId="4" fillId="0" borderId="7"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left" vertical="center" wrapText="1"/>
      <protection locked="0"/>
    </xf>
    <xf numFmtId="0" fontId="34" fillId="7" borderId="17" xfId="0" applyFont="1" applyFill="1" applyBorder="1" applyAlignment="1" applyProtection="1">
      <alignment horizontal="center" vertical="center" wrapText="1"/>
      <protection locked="0"/>
    </xf>
    <xf numFmtId="0" fontId="3" fillId="7" borderId="7" xfId="0" applyFont="1" applyFill="1" applyBorder="1" applyAlignment="1">
      <alignment horizontal="center" vertical="center"/>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3" fillId="7" borderId="11" xfId="0" applyFont="1" applyFill="1" applyBorder="1" applyAlignment="1" applyProtection="1">
      <alignment horizontal="center" vertical="center" wrapText="1"/>
      <protection locked="0"/>
    </xf>
    <xf numFmtId="0" fontId="26" fillId="0" borderId="13" xfId="0" applyFont="1" applyBorder="1" applyAlignment="1">
      <alignment vertical="center" wrapText="1"/>
    </xf>
    <xf numFmtId="0" fontId="16" fillId="0" borderId="11" xfId="0" applyFont="1" applyBorder="1" applyAlignment="1" applyProtection="1">
      <alignment wrapText="1"/>
      <protection locked="0"/>
    </xf>
    <xf numFmtId="0" fontId="26" fillId="15" borderId="11" xfId="0" applyFont="1" applyFill="1" applyBorder="1" applyAlignment="1">
      <alignment vertical="center" wrapText="1"/>
    </xf>
    <xf numFmtId="0" fontId="3" fillId="7" borderId="7"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4" fillId="0" borderId="12" xfId="0" applyFont="1" applyBorder="1" applyAlignment="1">
      <alignment horizontal="center" vertical="center" wrapText="1"/>
    </xf>
    <xf numFmtId="0" fontId="3" fillId="7" borderId="39" xfId="0" applyFont="1" applyFill="1" applyBorder="1" applyAlignment="1">
      <alignment horizontal="center" vertical="center" wrapText="1"/>
    </xf>
    <xf numFmtId="0" fontId="26" fillId="15" borderId="36" xfId="0" applyFont="1" applyFill="1"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pplyProtection="1">
      <alignment vertical="center" wrapText="1"/>
      <protection locked="0"/>
    </xf>
    <xf numFmtId="0" fontId="3" fillId="7" borderId="23"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26" fillId="9" borderId="13" xfId="0" applyFont="1" applyFill="1" applyBorder="1" applyAlignment="1">
      <alignment horizontal="justify" vertical="center"/>
    </xf>
    <xf numFmtId="0" fontId="55" fillId="9" borderId="0" xfId="0" applyFont="1" applyFill="1" applyAlignment="1">
      <alignment horizontal="center" vertical="center" wrapText="1"/>
    </xf>
    <xf numFmtId="0" fontId="4" fillId="9" borderId="0" xfId="0" applyFont="1" applyFill="1" applyAlignment="1">
      <alignment vertical="center" wrapText="1"/>
    </xf>
    <xf numFmtId="0" fontId="4" fillId="0" borderId="0" xfId="0" applyFont="1" applyAlignment="1" applyProtection="1">
      <alignment horizontal="center" vertical="center"/>
      <protection locked="0"/>
    </xf>
    <xf numFmtId="0" fontId="4" fillId="0" borderId="0" xfId="0" applyFont="1" applyAlignment="1" applyProtection="1">
      <alignment vertical="center" wrapText="1"/>
      <protection locked="0"/>
    </xf>
    <xf numFmtId="0" fontId="34" fillId="7" borderId="3" xfId="0" applyFont="1" applyFill="1" applyBorder="1" applyAlignment="1" applyProtection="1">
      <alignment horizontal="center" vertical="center" wrapText="1"/>
      <protection locked="0"/>
    </xf>
    <xf numFmtId="0" fontId="10" fillId="6" borderId="37" xfId="0" applyFont="1" applyFill="1" applyBorder="1" applyAlignment="1">
      <alignment horizontal="justify" vertical="center" wrapText="1"/>
    </xf>
    <xf numFmtId="0" fontId="10" fillId="0" borderId="37" xfId="0" applyFont="1" applyBorder="1" applyAlignment="1">
      <alignment horizontal="justify" vertical="center" wrapText="1"/>
    </xf>
    <xf numFmtId="0" fontId="9" fillId="4" borderId="7" xfId="0" applyFont="1" applyFill="1" applyBorder="1" applyAlignment="1">
      <alignment horizontal="center"/>
    </xf>
    <xf numFmtId="0" fontId="9" fillId="4" borderId="8" xfId="0" applyFont="1" applyFill="1" applyBorder="1" applyAlignment="1">
      <alignment horizontal="center"/>
    </xf>
    <xf numFmtId="0" fontId="3" fillId="32" borderId="7" xfId="0" applyFont="1" applyFill="1" applyBorder="1" applyAlignment="1" applyProtection="1">
      <alignment horizontal="center" vertical="center"/>
      <protection locked="0"/>
    </xf>
    <xf numFmtId="0" fontId="3" fillId="32" borderId="8" xfId="0" applyFont="1" applyFill="1" applyBorder="1" applyAlignment="1" applyProtection="1">
      <alignment horizontal="center" vertical="center"/>
      <protection locked="0"/>
    </xf>
    <xf numFmtId="0" fontId="3" fillId="33" borderId="7" xfId="0" applyFont="1" applyFill="1" applyBorder="1" applyAlignment="1">
      <alignment horizontal="center" vertical="center"/>
    </xf>
    <xf numFmtId="0" fontId="3" fillId="34" borderId="0" xfId="0" applyFont="1" applyFill="1" applyAlignment="1">
      <alignment horizontal="center" vertical="center"/>
    </xf>
    <xf numFmtId="0" fontId="57" fillId="45" borderId="12" xfId="0" applyFont="1" applyFill="1" applyBorder="1" applyAlignment="1">
      <alignment horizontal="center" vertical="center" wrapText="1"/>
    </xf>
    <xf numFmtId="0" fontId="9" fillId="45" borderId="13" xfId="0" applyFont="1" applyFill="1" applyBorder="1" applyAlignment="1">
      <alignment horizontal="center" vertical="center" wrapText="1"/>
    </xf>
    <xf numFmtId="0" fontId="9" fillId="45" borderId="14" xfId="0" applyFont="1" applyFill="1" applyBorder="1" applyAlignment="1">
      <alignment horizontal="center" vertical="center" wrapText="1"/>
    </xf>
    <xf numFmtId="0" fontId="22" fillId="0" borderId="25" xfId="0" applyFont="1" applyBorder="1" applyAlignment="1">
      <alignment horizontal="center" vertical="center" wrapText="1"/>
    </xf>
    <xf numFmtId="0" fontId="58" fillId="0" borderId="26" xfId="0" applyFont="1" applyBorder="1" applyAlignment="1">
      <alignment horizontal="left" vertical="center" wrapText="1"/>
    </xf>
    <xf numFmtId="0" fontId="58" fillId="0" borderId="26" xfId="0" applyFont="1" applyBorder="1" applyAlignment="1">
      <alignment horizontal="center" vertical="center" wrapText="1"/>
    </xf>
    <xf numFmtId="0" fontId="42" fillId="0" borderId="26" xfId="0" applyFont="1" applyBorder="1" applyAlignment="1">
      <alignment horizontal="left" vertical="center" wrapText="1"/>
    </xf>
    <xf numFmtId="0" fontId="1" fillId="0" borderId="26" xfId="0" applyFont="1" applyBorder="1" applyAlignment="1">
      <alignment horizontal="left" vertical="center" wrapText="1"/>
    </xf>
    <xf numFmtId="0" fontId="42" fillId="0" borderId="26" xfId="0" applyFont="1" applyBorder="1" applyAlignment="1">
      <alignment vertical="center" wrapText="1"/>
    </xf>
    <xf numFmtId="0" fontId="42" fillId="0" borderId="27" xfId="0" applyFont="1" applyBorder="1" applyAlignment="1">
      <alignment vertical="center" wrapText="1"/>
    </xf>
    <xf numFmtId="0" fontId="22" fillId="0" borderId="10" xfId="0" applyFont="1" applyBorder="1" applyAlignment="1">
      <alignment horizontal="center" vertical="center" wrapText="1"/>
    </xf>
    <xf numFmtId="0" fontId="58" fillId="0" borderId="7" xfId="0" applyFont="1" applyBorder="1" applyAlignment="1">
      <alignment horizontal="left" vertical="center" wrapText="1"/>
    </xf>
    <xf numFmtId="0" fontId="58" fillId="0" borderId="7" xfId="0" applyFont="1" applyBorder="1" applyAlignment="1">
      <alignment horizontal="center" vertical="center" wrapText="1"/>
    </xf>
    <xf numFmtId="0" fontId="42" fillId="0" borderId="7" xfId="0" applyFont="1" applyBorder="1" applyAlignment="1">
      <alignment horizontal="left" vertical="center" wrapText="1"/>
    </xf>
    <xf numFmtId="0" fontId="1" fillId="0" borderId="7" xfId="0" applyFont="1" applyBorder="1" applyAlignment="1">
      <alignment horizontal="left" vertical="center" wrapText="1"/>
    </xf>
    <xf numFmtId="0" fontId="42" fillId="0" borderId="7" xfId="0" applyFont="1" applyBorder="1" applyAlignment="1">
      <alignment vertical="center" wrapText="1"/>
    </xf>
    <xf numFmtId="0" fontId="42" fillId="0" borderId="11" xfId="0" applyFont="1" applyBorder="1" applyAlignment="1">
      <alignment vertical="center" wrapText="1"/>
    </xf>
    <xf numFmtId="0" fontId="59" fillId="0" borderId="0" xfId="0" applyFont="1"/>
    <xf numFmtId="0" fontId="21" fillId="4" borderId="7" xfId="2" applyFont="1" applyFill="1" applyBorder="1" applyAlignment="1">
      <alignment horizontal="center" vertical="center" wrapText="1"/>
    </xf>
    <xf numFmtId="0" fontId="21" fillId="4" borderId="11" xfId="2" applyFont="1" applyFill="1" applyBorder="1" applyAlignment="1">
      <alignment horizontal="center" vertical="center" wrapText="1"/>
    </xf>
    <xf numFmtId="0" fontId="0" fillId="0" borderId="11" xfId="0" applyBorder="1" applyAlignment="1">
      <alignment horizontal="center" vertical="center" wrapText="1"/>
    </xf>
    <xf numFmtId="0" fontId="11" fillId="0" borderId="7" xfId="0" applyFont="1" applyBorder="1" applyAlignment="1">
      <alignment horizontal="center"/>
    </xf>
    <xf numFmtId="0" fontId="11" fillId="0" borderId="11" xfId="0" applyFont="1" applyBorder="1" applyAlignment="1">
      <alignment horizontal="center"/>
    </xf>
    <xf numFmtId="0" fontId="0" fillId="0" borderId="40" xfId="0" applyBorder="1" applyAlignment="1">
      <alignment horizontal="left" vertical="center" wrapText="1"/>
    </xf>
    <xf numFmtId="0" fontId="0" fillId="0" borderId="57" xfId="0" applyBorder="1" applyAlignment="1">
      <alignment horizontal="left" vertical="center" wrapText="1"/>
    </xf>
    <xf numFmtId="0" fontId="11" fillId="0" borderId="13" xfId="0" applyFont="1" applyBorder="1" applyAlignment="1">
      <alignment horizontal="center" vertical="center"/>
    </xf>
    <xf numFmtId="0" fontId="11" fillId="0" borderId="13" xfId="0" applyFont="1" applyBorder="1" applyAlignment="1">
      <alignment horizontal="center" vertical="center" wrapText="1"/>
    </xf>
    <xf numFmtId="0" fontId="11" fillId="0" borderId="14" xfId="0" applyFont="1" applyBorder="1" applyAlignment="1">
      <alignment horizontal="center" vertical="center"/>
    </xf>
    <xf numFmtId="0" fontId="62" fillId="0" borderId="0" xfId="0" applyFont="1" applyAlignment="1">
      <alignment vertical="center"/>
    </xf>
    <xf numFmtId="0" fontId="61" fillId="10" borderId="11" xfId="0" applyFont="1" applyFill="1" applyBorder="1" applyAlignment="1">
      <alignment horizontal="center" vertical="center" wrapText="1"/>
    </xf>
    <xf numFmtId="0" fontId="63" fillId="0" borderId="11" xfId="0" applyFont="1" applyBorder="1" applyAlignment="1" applyProtection="1">
      <alignment vertical="center"/>
      <protection locked="0"/>
    </xf>
    <xf numFmtId="0" fontId="64" fillId="0" borderId="0" xfId="0" applyFont="1" applyAlignment="1">
      <alignment wrapText="1"/>
    </xf>
    <xf numFmtId="0" fontId="63" fillId="0" borderId="14" xfId="0" applyFont="1" applyBorder="1" applyAlignment="1" applyProtection="1">
      <alignment vertical="center"/>
      <protection locked="0"/>
    </xf>
    <xf numFmtId="0" fontId="63" fillId="0" borderId="0" xfId="0" applyFont="1" applyAlignment="1">
      <alignment vertical="center"/>
    </xf>
    <xf numFmtId="0" fontId="11" fillId="0" borderId="7" xfId="0" applyFont="1" applyBorder="1" applyAlignment="1">
      <alignment horizontal="center" vertical="center"/>
    </xf>
    <xf numFmtId="0" fontId="3" fillId="33" borderId="8" xfId="0" applyFont="1" applyFill="1" applyBorder="1" applyAlignment="1">
      <alignment horizontal="center" vertical="center"/>
    </xf>
    <xf numFmtId="0" fontId="3" fillId="2" borderId="16"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48" fillId="10" borderId="16" xfId="0" applyFont="1" applyFill="1" applyBorder="1" applyAlignment="1">
      <alignment horizontal="center" vertical="center" wrapText="1"/>
    </xf>
    <xf numFmtId="0" fontId="48" fillId="10"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4" fillId="6" borderId="45" xfId="0" applyFont="1" applyFill="1" applyBorder="1" applyAlignment="1">
      <alignment horizontal="justify" vertical="center" wrapText="1"/>
    </xf>
    <xf numFmtId="0" fontId="4" fillId="0" borderId="16" xfId="0" applyFont="1" applyBorder="1" applyAlignment="1">
      <alignment horizontal="justify" vertical="center" wrapText="1"/>
    </xf>
    <xf numFmtId="0" fontId="4" fillId="6" borderId="16" xfId="0" applyFont="1" applyFill="1" applyBorder="1" applyAlignment="1">
      <alignment horizontal="justify" vertical="center" wrapText="1"/>
    </xf>
    <xf numFmtId="0" fontId="26" fillId="6" borderId="16" xfId="0" applyFont="1" applyFill="1" applyBorder="1" applyAlignment="1">
      <alignment horizontal="justify" vertical="center" wrapText="1"/>
    </xf>
    <xf numFmtId="0" fontId="26" fillId="0" borderId="16" xfId="0" applyFont="1" applyBorder="1" applyAlignment="1">
      <alignment horizontal="justify" vertical="center" wrapText="1"/>
    </xf>
    <xf numFmtId="0" fontId="5" fillId="0" borderId="16" xfId="0" applyFont="1" applyBorder="1" applyAlignment="1">
      <alignment horizontal="justify" vertical="center" wrapText="1"/>
    </xf>
    <xf numFmtId="0" fontId="4" fillId="5" borderId="16" xfId="0" applyFont="1" applyFill="1" applyBorder="1" applyAlignment="1">
      <alignment vertical="center" wrapText="1"/>
    </xf>
    <xf numFmtId="0" fontId="4" fillId="9" borderId="16" xfId="0" applyFont="1" applyFill="1" applyBorder="1" applyAlignment="1">
      <alignment horizontal="justify" vertical="center" wrapText="1"/>
    </xf>
    <xf numFmtId="0" fontId="4" fillId="15" borderId="16" xfId="0" applyFont="1" applyFill="1" applyBorder="1" applyAlignment="1">
      <alignment vertical="center" wrapText="1"/>
    </xf>
    <xf numFmtId="0" fontId="3" fillId="9" borderId="16" xfId="0" applyFont="1" applyFill="1" applyBorder="1" applyAlignment="1">
      <alignment horizontal="justify" vertical="center" wrapText="1"/>
    </xf>
    <xf numFmtId="0" fontId="26" fillId="5" borderId="45" xfId="0" applyFont="1" applyFill="1" applyBorder="1" applyAlignment="1">
      <alignment vertical="center"/>
    </xf>
    <xf numFmtId="0" fontId="26" fillId="0" borderId="16" xfId="0" applyFont="1" applyBorder="1" applyAlignment="1">
      <alignment horizontal="left" vertical="center" wrapText="1"/>
    </xf>
    <xf numFmtId="0" fontId="26" fillId="5" borderId="16" xfId="0" applyFont="1" applyFill="1" applyBorder="1" applyAlignment="1">
      <alignment vertical="center" wrapText="1"/>
    </xf>
    <xf numFmtId="0" fontId="26" fillId="15" borderId="16" xfId="0" applyFont="1" applyFill="1" applyBorder="1" applyAlignment="1">
      <alignment vertical="center" wrapText="1"/>
    </xf>
    <xf numFmtId="0" fontId="26" fillId="0" borderId="16" xfId="0" applyFont="1" applyBorder="1" applyAlignment="1">
      <alignment vertical="center" wrapText="1"/>
    </xf>
    <xf numFmtId="0" fontId="26" fillId="5" borderId="16" xfId="0" applyFont="1" applyFill="1" applyBorder="1" applyAlignment="1">
      <alignment horizontal="justify" vertical="center" wrapText="1"/>
    </xf>
    <xf numFmtId="0" fontId="26" fillId="9" borderId="16" xfId="0" applyFont="1" applyFill="1" applyBorder="1" applyAlignment="1">
      <alignment horizontal="justify" vertical="center" wrapText="1"/>
    </xf>
    <xf numFmtId="0" fontId="26" fillId="15" borderId="16" xfId="0" applyFont="1" applyFill="1" applyBorder="1" applyAlignment="1">
      <alignment horizontal="justify" vertical="center" wrapText="1"/>
    </xf>
    <xf numFmtId="0" fontId="4" fillId="5" borderId="16" xfId="0" applyFont="1" applyFill="1" applyBorder="1" applyAlignment="1">
      <alignment horizontal="justify" vertical="center" wrapText="1"/>
    </xf>
    <xf numFmtId="0" fontId="26" fillId="9" borderId="16" xfId="0" applyFont="1" applyFill="1" applyBorder="1" applyAlignment="1">
      <alignment vertical="center" wrapText="1"/>
    </xf>
    <xf numFmtId="0" fontId="26" fillId="5" borderId="28" xfId="0" applyFont="1" applyFill="1" applyBorder="1" applyAlignment="1">
      <alignment horizontal="justify" vertical="center" wrapText="1"/>
    </xf>
    <xf numFmtId="0" fontId="26" fillId="5" borderId="45" xfId="0" applyFont="1" applyFill="1" applyBorder="1" applyAlignment="1">
      <alignment horizontal="justify" vertical="center" wrapText="1"/>
    </xf>
    <xf numFmtId="0" fontId="4" fillId="6" borderId="16" xfId="0" applyFont="1" applyFill="1" applyBorder="1" applyAlignment="1">
      <alignment vertical="center" wrapText="1"/>
    </xf>
    <xf numFmtId="0" fontId="4" fillId="9" borderId="16" xfId="0" applyFont="1" applyFill="1" applyBorder="1" applyAlignment="1">
      <alignment vertical="center" wrapText="1"/>
    </xf>
    <xf numFmtId="0" fontId="4" fillId="5" borderId="45" xfId="0" applyFont="1" applyFill="1" applyBorder="1" applyAlignment="1">
      <alignment horizontal="justify" vertical="center" wrapText="1"/>
    </xf>
    <xf numFmtId="0" fontId="26" fillId="9" borderId="16" xfId="0" applyFont="1" applyFill="1" applyBorder="1" applyAlignment="1">
      <alignment horizontal="left" vertical="center" wrapText="1"/>
    </xf>
    <xf numFmtId="0" fontId="26" fillId="9" borderId="16" xfId="0" applyFont="1" applyFill="1" applyBorder="1" applyAlignment="1">
      <alignment horizontal="justify" vertical="center"/>
    </xf>
    <xf numFmtId="0" fontId="0" fillId="0" borderId="7" xfId="0" applyBorder="1" applyAlignment="1">
      <alignment vertical="center"/>
    </xf>
    <xf numFmtId="0" fontId="65" fillId="38" borderId="0" xfId="4" applyFont="1" applyFill="1" applyAlignment="1">
      <alignment horizontal="center" vertical="center"/>
    </xf>
    <xf numFmtId="0" fontId="65" fillId="39" borderId="0" xfId="4" quotePrefix="1" applyFont="1" applyFill="1" applyAlignment="1">
      <alignment horizontal="center" vertical="center"/>
    </xf>
    <xf numFmtId="0" fontId="39" fillId="9" borderId="0" xfId="4" applyFill="1" applyAlignment="1">
      <alignment horizontal="center" vertical="center"/>
    </xf>
    <xf numFmtId="0" fontId="65" fillId="38" borderId="0" xfId="4" applyFont="1" applyFill="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7" fillId="0" borderId="0" xfId="0" applyFont="1" applyAlignment="1">
      <alignment horizontal="center" vertical="center" wrapText="1"/>
    </xf>
    <xf numFmtId="0" fontId="18" fillId="18" borderId="36" xfId="0" applyFont="1" applyFill="1" applyBorder="1" applyAlignment="1">
      <alignment horizontal="center" vertical="justify" wrapText="1"/>
    </xf>
    <xf numFmtId="0" fontId="18" fillId="18" borderId="0" xfId="0" applyFont="1" applyFill="1" applyAlignment="1">
      <alignment horizontal="center" vertical="justify" wrapText="1"/>
    </xf>
    <xf numFmtId="0" fontId="18" fillId="43" borderId="5" xfId="0" applyFont="1" applyFill="1" applyBorder="1" applyAlignment="1">
      <alignment horizontal="center" vertical="justify" wrapText="1"/>
    </xf>
    <xf numFmtId="0" fontId="18" fillId="44" borderId="5" xfId="0" applyFont="1" applyFill="1" applyBorder="1" applyAlignment="1">
      <alignment horizontal="center" vertical="justify" wrapText="1"/>
    </xf>
    <xf numFmtId="0" fontId="18" fillId="16" borderId="40" xfId="0" applyFont="1" applyFill="1" applyBorder="1" applyAlignment="1">
      <alignment horizontal="center" vertical="justify" wrapText="1"/>
    </xf>
    <xf numFmtId="0" fontId="18" fillId="16" borderId="4" xfId="0" applyFont="1" applyFill="1" applyBorder="1" applyAlignment="1">
      <alignment horizontal="center" vertical="justify" wrapText="1"/>
    </xf>
    <xf numFmtId="0" fontId="18" fillId="17" borderId="5" xfId="0" applyFont="1" applyFill="1" applyBorder="1" applyAlignment="1">
      <alignment horizontal="center" vertical="justify" wrapText="1"/>
    </xf>
    <xf numFmtId="0" fontId="18" fillId="41" borderId="5" xfId="0" applyFont="1" applyFill="1" applyBorder="1" applyAlignment="1">
      <alignment horizontal="center" vertical="justify" wrapText="1"/>
    </xf>
    <xf numFmtId="0" fontId="9" fillId="0" borderId="7" xfId="0" applyFont="1" applyBorder="1" applyAlignment="1">
      <alignment horizontal="left" vertical="center" wrapText="1"/>
    </xf>
    <xf numFmtId="0" fontId="18" fillId="42" borderId="5" xfId="0" applyFont="1" applyFill="1" applyBorder="1" applyAlignment="1">
      <alignment horizontal="center" vertical="justify"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5"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4" fillId="0" borderId="43"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6" xfId="0" applyFont="1" applyBorder="1" applyAlignment="1">
      <alignment horizontal="center" vertical="center" wrapText="1"/>
    </xf>
    <xf numFmtId="0" fontId="17" fillId="7" borderId="32" xfId="0" applyFont="1" applyFill="1" applyBorder="1" applyAlignment="1" applyProtection="1">
      <alignment horizontal="center" vertical="center" wrapText="1"/>
      <protection locked="0"/>
    </xf>
    <xf numFmtId="0" fontId="17" fillId="7" borderId="33" xfId="0" applyFont="1" applyFill="1" applyBorder="1" applyAlignment="1" applyProtection="1">
      <alignment horizontal="center" vertical="center" wrapText="1"/>
      <protection locked="0"/>
    </xf>
    <xf numFmtId="0" fontId="17" fillId="7" borderId="38" xfId="0" applyFont="1" applyFill="1" applyBorder="1" applyAlignment="1" applyProtection="1">
      <alignment horizontal="center" vertical="center" wrapText="1"/>
      <protection locked="0"/>
    </xf>
    <xf numFmtId="0" fontId="17" fillId="7" borderId="20"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17" fillId="7" borderId="22" xfId="0" applyFont="1" applyFill="1" applyBorder="1" applyAlignment="1" applyProtection="1">
      <alignment horizontal="center" vertical="center" wrapText="1"/>
      <protection locked="0"/>
    </xf>
    <xf numFmtId="0" fontId="17" fillId="7" borderId="1" xfId="0" applyFont="1" applyFill="1" applyBorder="1" applyAlignment="1" applyProtection="1">
      <alignment horizontal="center" vertical="center" wrapText="1"/>
      <protection locked="0"/>
    </xf>
    <xf numFmtId="0" fontId="17" fillId="7" borderId="3" xfId="0" applyFont="1" applyFill="1" applyBorder="1" applyAlignment="1" applyProtection="1">
      <alignment horizontal="center" vertical="center" wrapText="1"/>
      <protection locked="0"/>
    </xf>
    <xf numFmtId="0" fontId="17" fillId="7" borderId="2" xfId="0" applyFont="1" applyFill="1" applyBorder="1" applyAlignment="1" applyProtection="1">
      <alignment horizontal="center" vertical="center" wrapText="1"/>
      <protection locked="0"/>
    </xf>
    <xf numFmtId="0" fontId="28" fillId="7" borderId="20" xfId="0" applyFont="1" applyFill="1" applyBorder="1" applyAlignment="1" applyProtection="1">
      <alignment horizontal="center" vertical="center" wrapText="1"/>
      <protection locked="0"/>
    </xf>
    <xf numFmtId="0" fontId="28" fillId="7" borderId="21" xfId="0" applyFont="1" applyFill="1" applyBorder="1" applyAlignment="1" applyProtection="1">
      <alignment horizontal="center" vertical="center" wrapText="1"/>
      <protection locked="0"/>
    </xf>
    <xf numFmtId="0" fontId="28" fillId="7" borderId="22" xfId="0" applyFont="1" applyFill="1" applyBorder="1" applyAlignment="1" applyProtection="1">
      <alignment horizontal="center" vertical="center" wrapText="1"/>
      <protection locked="0"/>
    </xf>
    <xf numFmtId="0" fontId="9" fillId="28" borderId="21" xfId="0" applyFont="1" applyFill="1" applyBorder="1" applyAlignment="1">
      <alignment horizontal="center" vertical="center" wrapText="1"/>
    </xf>
    <xf numFmtId="0" fontId="9" fillId="28" borderId="13" xfId="0" applyFont="1" applyFill="1" applyBorder="1" applyAlignment="1">
      <alignment horizontal="center" vertical="center" wrapText="1"/>
    </xf>
    <xf numFmtId="0" fontId="9" fillId="9" borderId="9" xfId="0" applyFont="1" applyFill="1" applyBorder="1" applyAlignment="1">
      <alignment horizontal="center" vertical="center"/>
    </xf>
    <xf numFmtId="0" fontId="9" fillId="9" borderId="5" xfId="0" applyFont="1" applyFill="1" applyBorder="1" applyAlignment="1">
      <alignment horizontal="center" vertical="center"/>
    </xf>
    <xf numFmtId="0" fontId="9" fillId="9" borderId="6" xfId="0" applyFont="1" applyFill="1" applyBorder="1" applyAlignment="1">
      <alignment horizontal="center" vertical="center"/>
    </xf>
    <xf numFmtId="0" fontId="9" fillId="24" borderId="20" xfId="0" applyFont="1" applyFill="1" applyBorder="1" applyAlignment="1">
      <alignment horizontal="center" vertical="center"/>
    </xf>
    <xf numFmtId="0" fontId="9" fillId="24" borderId="12" xfId="0" applyFont="1" applyFill="1" applyBorder="1" applyAlignment="1">
      <alignment horizontal="center" vertical="center"/>
    </xf>
    <xf numFmtId="0" fontId="9" fillId="24" borderId="21" xfId="0" applyFont="1" applyFill="1" applyBorder="1" applyAlignment="1">
      <alignment horizontal="center" vertical="center"/>
    </xf>
    <xf numFmtId="0" fontId="9" fillId="24" borderId="13" xfId="0" applyFont="1" applyFill="1" applyBorder="1" applyAlignment="1">
      <alignment horizontal="center" vertical="center"/>
    </xf>
    <xf numFmtId="0" fontId="9" fillId="24" borderId="21" xfId="0" applyFont="1" applyFill="1" applyBorder="1" applyAlignment="1">
      <alignment horizontal="center" vertical="center" wrapText="1"/>
    </xf>
    <xf numFmtId="0" fontId="9" fillId="24" borderId="13" xfId="0" applyFont="1" applyFill="1" applyBorder="1" applyAlignment="1">
      <alignment horizontal="center" vertical="center" wrapText="1"/>
    </xf>
    <xf numFmtId="0" fontId="9" fillId="24" borderId="21" xfId="0" applyFont="1" applyFill="1" applyBorder="1" applyAlignment="1">
      <alignment horizontal="center" vertical="center" textRotation="90"/>
    </xf>
    <xf numFmtId="0" fontId="9" fillId="24" borderId="13" xfId="0" applyFont="1" applyFill="1" applyBorder="1" applyAlignment="1">
      <alignment horizontal="center" vertical="center" textRotation="90"/>
    </xf>
    <xf numFmtId="0" fontId="9" fillId="24" borderId="21" xfId="0" applyFont="1" applyFill="1" applyBorder="1" applyAlignment="1">
      <alignment horizontal="center" vertical="center" textRotation="90" wrapText="1"/>
    </xf>
    <xf numFmtId="0" fontId="9" fillId="24" borderId="13" xfId="0" applyFont="1" applyFill="1" applyBorder="1" applyAlignment="1">
      <alignment horizontal="center" vertical="center" textRotation="90" wrapText="1"/>
    </xf>
    <xf numFmtId="0" fontId="11" fillId="29" borderId="21" xfId="0" applyFont="1" applyFill="1" applyBorder="1" applyAlignment="1">
      <alignment horizontal="center" vertical="center" wrapText="1"/>
    </xf>
    <xf numFmtId="0" fontId="9" fillId="31" borderId="21" xfId="0" applyFont="1" applyFill="1" applyBorder="1" applyAlignment="1">
      <alignment horizontal="center" vertical="center" wrapText="1"/>
    </xf>
    <xf numFmtId="0" fontId="9" fillId="0" borderId="22" xfId="0" applyFont="1" applyBorder="1" applyAlignment="1">
      <alignment horizontal="center" vertical="center"/>
    </xf>
    <xf numFmtId="0" fontId="9" fillId="0" borderId="14" xfId="0" applyFont="1" applyBorder="1" applyAlignment="1">
      <alignment horizontal="center" vertical="center"/>
    </xf>
    <xf numFmtId="0" fontId="9" fillId="25" borderId="21" xfId="0" applyFont="1" applyFill="1" applyBorder="1" applyAlignment="1">
      <alignment horizontal="center" vertical="center" wrapText="1"/>
    </xf>
    <xf numFmtId="0" fontId="9" fillId="25" borderId="13" xfId="0" applyFont="1" applyFill="1" applyBorder="1" applyAlignment="1">
      <alignment horizontal="center" vertical="center" wrapText="1"/>
    </xf>
    <xf numFmtId="0" fontId="9" fillId="26" borderId="21" xfId="0" applyFont="1" applyFill="1" applyBorder="1" applyAlignment="1">
      <alignment horizontal="center" vertical="center"/>
    </xf>
    <xf numFmtId="0" fontId="11" fillId="27" borderId="2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36" fillId="0" borderId="31" xfId="0" applyFont="1" applyBorder="1" applyAlignment="1">
      <alignment horizontal="left" vertical="center" wrapText="1"/>
    </xf>
    <xf numFmtId="0" fontId="11" fillId="21" borderId="23" xfId="0" applyFont="1" applyFill="1" applyBorder="1" applyAlignment="1" applyProtection="1">
      <alignment horizontal="center" vertical="center"/>
      <protection locked="0"/>
    </xf>
    <xf numFmtId="0" fontId="11" fillId="21" borderId="24" xfId="0" applyFont="1" applyFill="1" applyBorder="1" applyAlignment="1" applyProtection="1">
      <alignment horizontal="center" vertical="center"/>
      <protection locked="0"/>
    </xf>
    <xf numFmtId="0" fontId="11" fillId="21" borderId="54" xfId="0" applyFont="1" applyFill="1" applyBorder="1" applyAlignment="1" applyProtection="1">
      <alignment horizontal="center" vertical="center"/>
      <protection locked="0"/>
    </xf>
    <xf numFmtId="0" fontId="17" fillId="7" borderId="9" xfId="0" applyFont="1" applyFill="1" applyBorder="1" applyAlignment="1" applyProtection="1">
      <alignment horizontal="center" vertical="center" wrapText="1"/>
      <protection locked="0"/>
    </xf>
    <xf numFmtId="0" fontId="17" fillId="7" borderId="5" xfId="0" applyFont="1" applyFill="1" applyBorder="1" applyAlignment="1" applyProtection="1">
      <alignment horizontal="center" vertical="center" wrapText="1"/>
      <protection locked="0"/>
    </xf>
    <xf numFmtId="0" fontId="17" fillId="7" borderId="6" xfId="0" applyFont="1" applyFill="1" applyBorder="1" applyAlignment="1" applyProtection="1">
      <alignment horizontal="center" vertical="center" wrapText="1"/>
      <protection locked="0"/>
    </xf>
    <xf numFmtId="0" fontId="63" fillId="0" borderId="61" xfId="0" applyFont="1" applyBorder="1" applyAlignment="1" applyProtection="1">
      <alignment horizontal="center" vertical="center"/>
      <protection locked="0"/>
    </xf>
    <xf numFmtId="0" fontId="63" fillId="0" borderId="62" xfId="0" applyFont="1" applyBorder="1" applyAlignment="1" applyProtection="1">
      <alignment horizontal="center" vertical="center"/>
      <protection locked="0"/>
    </xf>
    <xf numFmtId="0" fontId="63" fillId="0" borderId="63" xfId="0" applyFont="1" applyBorder="1" applyAlignment="1" applyProtection="1">
      <alignment horizontal="center" vertical="center"/>
      <protection locked="0"/>
    </xf>
    <xf numFmtId="0" fontId="63" fillId="0" borderId="64" xfId="0" applyFont="1" applyBorder="1" applyAlignment="1" applyProtection="1">
      <alignment horizontal="center" vertical="center"/>
      <protection locked="0"/>
    </xf>
    <xf numFmtId="0" fontId="0" fillId="0" borderId="55" xfId="0" applyBorder="1" applyAlignment="1">
      <alignment horizontal="left" vertical="center" wrapText="1"/>
    </xf>
    <xf numFmtId="0" fontId="0" fillId="0" borderId="18" xfId="0" applyBorder="1" applyAlignment="1">
      <alignment horizontal="left" vertical="center" wrapText="1"/>
    </xf>
    <xf numFmtId="0" fontId="63" fillId="0" borderId="55" xfId="0" applyFont="1" applyBorder="1" applyAlignment="1" applyProtection="1">
      <alignment horizontal="center" vertical="center"/>
      <protection locked="0"/>
    </xf>
    <xf numFmtId="0" fontId="63" fillId="0" borderId="18" xfId="0" applyFont="1" applyBorder="1" applyAlignment="1" applyProtection="1">
      <alignment horizontal="center" vertical="center"/>
      <protection locked="0"/>
    </xf>
    <xf numFmtId="0" fontId="63" fillId="0" borderId="8" xfId="0" applyFont="1" applyBorder="1" applyAlignment="1" applyProtection="1">
      <alignment horizontal="center" vertical="center"/>
      <protection locked="0"/>
    </xf>
    <xf numFmtId="0" fontId="63" fillId="0" borderId="17" xfId="0" applyFont="1" applyBorder="1" applyAlignment="1" applyProtection="1">
      <alignment horizontal="center" vertical="center"/>
      <protection locked="0"/>
    </xf>
    <xf numFmtId="0" fontId="63" fillId="0" borderId="3" xfId="0" applyFont="1" applyBorder="1" applyAlignment="1">
      <alignment horizontal="center" vertical="center"/>
    </xf>
    <xf numFmtId="0" fontId="61" fillId="46" borderId="32" xfId="0" applyFont="1" applyFill="1" applyBorder="1" applyAlignment="1">
      <alignment horizontal="center" vertical="center"/>
    </xf>
    <xf numFmtId="0" fontId="61" fillId="46" borderId="33" xfId="0" applyFont="1" applyFill="1" applyBorder="1" applyAlignment="1">
      <alignment horizontal="center" vertical="center"/>
    </xf>
    <xf numFmtId="0" fontId="61" fillId="46" borderId="38" xfId="0" applyFont="1" applyFill="1" applyBorder="1" applyAlignment="1">
      <alignment horizontal="center" vertical="center"/>
    </xf>
    <xf numFmtId="0" fontId="61" fillId="10" borderId="55" xfId="0" applyFont="1" applyFill="1" applyBorder="1" applyAlignment="1">
      <alignment horizontal="center" vertical="center"/>
    </xf>
    <xf numFmtId="0" fontId="61" fillId="10" borderId="18" xfId="0" applyFont="1" applyFill="1" applyBorder="1" applyAlignment="1">
      <alignment horizontal="center" vertical="center"/>
    </xf>
    <xf numFmtId="0" fontId="61" fillId="10" borderId="8" xfId="0" applyFont="1" applyFill="1" applyBorder="1" applyAlignment="1">
      <alignment horizontal="center" vertical="center"/>
    </xf>
    <xf numFmtId="0" fontId="61" fillId="10" borderId="17" xfId="0" applyFont="1" applyFill="1" applyBorder="1" applyAlignment="1">
      <alignment horizontal="center" vertical="center"/>
    </xf>
    <xf numFmtId="0" fontId="0" fillId="0" borderId="56" xfId="0" applyBorder="1" applyAlignment="1">
      <alignment horizontal="left" vertical="center" wrapText="1"/>
    </xf>
    <xf numFmtId="0" fontId="0" fillId="0" borderId="30" xfId="0" applyBorder="1" applyAlignment="1">
      <alignment horizontal="left" vertical="center" wrapText="1"/>
    </xf>
    <xf numFmtId="0" fontId="60" fillId="6" borderId="20" xfId="0" applyFont="1" applyFill="1" applyBorder="1" applyAlignment="1">
      <alignment horizontal="center" vertical="center" wrapText="1"/>
    </xf>
    <xf numFmtId="0" fontId="60" fillId="6" borderId="21" xfId="0" applyFont="1" applyFill="1" applyBorder="1" applyAlignment="1">
      <alignment horizontal="center" vertical="center" wrapText="1"/>
    </xf>
    <xf numFmtId="0" fontId="60" fillId="6" borderId="22" xfId="0" applyFont="1" applyFill="1" applyBorder="1" applyAlignment="1">
      <alignment horizontal="center" vertical="center" wrapText="1"/>
    </xf>
    <xf numFmtId="0" fontId="16" fillId="0" borderId="58" xfId="0" applyFont="1" applyBorder="1" applyAlignment="1" applyProtection="1">
      <alignment horizontal="left" vertical="top" wrapText="1"/>
      <protection locked="0"/>
    </xf>
    <xf numFmtId="0" fontId="16" fillId="0" borderId="31" xfId="0" applyFont="1" applyBorder="1" applyAlignment="1" applyProtection="1">
      <alignment horizontal="left" vertical="top" wrapText="1"/>
      <protection locked="0"/>
    </xf>
    <xf numFmtId="0" fontId="16" fillId="0" borderId="42" xfId="0" applyFont="1" applyBorder="1" applyAlignment="1" applyProtection="1">
      <alignment horizontal="left" vertical="top" wrapText="1"/>
      <protection locked="0"/>
    </xf>
    <xf numFmtId="0" fontId="16" fillId="0" borderId="40"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16" fillId="0" borderId="41" xfId="0" applyFont="1"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9" xfId="0" applyBorder="1" applyAlignment="1" applyProtection="1">
      <alignment horizontal="left" vertical="top" wrapText="1"/>
      <protection locked="0"/>
    </xf>
    <xf numFmtId="0" fontId="59" fillId="0" borderId="7" xfId="0" applyFont="1" applyBorder="1" applyAlignment="1">
      <alignment horizontal="left" vertical="center" wrapText="1"/>
    </xf>
    <xf numFmtId="0" fontId="59" fillId="0" borderId="7" xfId="0" applyFont="1" applyBorder="1" applyAlignment="1" applyProtection="1">
      <alignment horizontal="left" vertical="center" wrapText="1"/>
      <protection locked="0"/>
    </xf>
    <xf numFmtId="0" fontId="61" fillId="46" borderId="56" xfId="0" applyFont="1" applyFill="1" applyBorder="1" applyAlignment="1">
      <alignment horizontal="center" vertical="center"/>
    </xf>
    <xf numFmtId="0" fontId="61" fillId="46" borderId="46" xfId="0" applyFont="1" applyFill="1" applyBorder="1" applyAlignment="1">
      <alignment horizontal="center" vertical="center"/>
    </xf>
    <xf numFmtId="0" fontId="61" fillId="46" borderId="60" xfId="0" applyFont="1" applyFill="1" applyBorder="1" applyAlignment="1">
      <alignment horizontal="center" vertical="center"/>
    </xf>
    <xf numFmtId="0" fontId="17" fillId="7" borderId="1" xfId="0" applyFont="1" applyFill="1" applyBorder="1" applyAlignment="1">
      <alignment horizontal="center" vertical="center" wrapText="1"/>
    </xf>
    <xf numFmtId="0" fontId="17" fillId="7" borderId="3" xfId="0" applyFont="1" applyFill="1" applyBorder="1" applyAlignment="1">
      <alignment horizontal="center" vertical="center" wrapText="1"/>
    </xf>
    <xf numFmtId="0" fontId="17"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1" fillId="4" borderId="10" xfId="2" applyFont="1" applyFill="1" applyBorder="1" applyAlignment="1">
      <alignment horizontal="center" vertical="center" wrapText="1"/>
    </xf>
    <xf numFmtId="0" fontId="21" fillId="4" borderId="7" xfId="2" applyFont="1" applyFill="1" applyBorder="1" applyAlignment="1">
      <alignment horizontal="center" vertical="center" wrapText="1"/>
    </xf>
    <xf numFmtId="0" fontId="17" fillId="4" borderId="7"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0" fillId="3" borderId="0" xfId="0" applyFill="1" applyAlignment="1">
      <alignment horizontal="center" vertical="center"/>
    </xf>
    <xf numFmtId="0" fontId="0" fillId="47" borderId="46" xfId="0" applyFill="1" applyBorder="1" applyAlignment="1">
      <alignment horizontal="center" vertical="center"/>
    </xf>
    <xf numFmtId="0" fontId="0" fillId="14" borderId="0" xfId="0" applyFill="1" applyAlignment="1">
      <alignment horizontal="center" vertical="center"/>
    </xf>
    <xf numFmtId="0" fontId="0" fillId="32" borderId="46" xfId="0" applyFill="1" applyBorder="1" applyAlignment="1">
      <alignment horizontal="center" vertical="center"/>
    </xf>
    <xf numFmtId="0" fontId="9" fillId="4" borderId="7" xfId="0" applyFont="1" applyFill="1" applyBorder="1" applyAlignment="1">
      <alignment horizontal="center"/>
    </xf>
    <xf numFmtId="0" fontId="9" fillId="4" borderId="8" xfId="0" applyFont="1" applyFill="1" applyBorder="1" applyAlignment="1">
      <alignment horizontal="center"/>
    </xf>
    <xf numFmtId="0" fontId="3" fillId="32" borderId="7" xfId="0" applyFont="1" applyFill="1" applyBorder="1" applyAlignment="1" applyProtection="1">
      <alignment horizontal="center" vertical="center"/>
      <protection locked="0"/>
    </xf>
    <xf numFmtId="0" fontId="3" fillId="32" borderId="8" xfId="0" applyFont="1" applyFill="1" applyBorder="1" applyAlignment="1" applyProtection="1">
      <alignment horizontal="center" vertical="center"/>
      <protection locked="0"/>
    </xf>
    <xf numFmtId="0" fontId="3" fillId="33" borderId="7" xfId="0" applyFont="1" applyFill="1" applyBorder="1" applyAlignment="1">
      <alignment horizontal="center" vertical="center"/>
    </xf>
    <xf numFmtId="0" fontId="3" fillId="34" borderId="36" xfId="0" applyFont="1" applyFill="1" applyBorder="1" applyAlignment="1">
      <alignment horizontal="center" vertical="center"/>
    </xf>
    <xf numFmtId="0" fontId="3" fillId="34" borderId="0" xfId="0" applyFont="1" applyFill="1" applyAlignment="1">
      <alignment horizontal="center" vertical="center"/>
    </xf>
    <xf numFmtId="0" fontId="0" fillId="50" borderId="46" xfId="0" applyFill="1" applyBorder="1" applyAlignment="1">
      <alignment horizontal="center" vertical="center" wrapText="1"/>
    </xf>
    <xf numFmtId="0" fontId="0" fillId="48" borderId="0" xfId="0" applyFill="1" applyAlignment="1">
      <alignment horizontal="center" vertical="center"/>
    </xf>
    <xf numFmtId="0" fontId="0" fillId="36" borderId="0" xfId="0" applyFill="1" applyAlignment="1">
      <alignment horizontal="center" vertical="center"/>
    </xf>
    <xf numFmtId="0" fontId="0" fillId="49" borderId="0" xfId="0" applyFill="1" applyAlignment="1">
      <alignment horizontal="center" vertical="center"/>
    </xf>
    <xf numFmtId="0" fontId="0" fillId="7" borderId="46" xfId="0" applyFill="1" applyBorder="1" applyAlignment="1">
      <alignment horizontal="center" vertical="center"/>
    </xf>
    <xf numFmtId="0" fontId="0" fillId="21" borderId="0" xfId="0" applyFill="1" applyAlignment="1">
      <alignment horizontal="center" vertical="center"/>
    </xf>
    <xf numFmtId="0" fontId="50" fillId="36" borderId="7" xfId="0" applyFont="1" applyFill="1" applyBorder="1" applyAlignment="1">
      <alignment horizontal="center" vertical="center" wrapText="1"/>
    </xf>
    <xf numFmtId="0" fontId="50" fillId="37" borderId="7" xfId="0" applyFont="1" applyFill="1" applyBorder="1" applyAlignment="1">
      <alignment horizontal="center" vertical="center"/>
    </xf>
    <xf numFmtId="0" fontId="49" fillId="35" borderId="7" xfId="0" applyFont="1" applyFill="1" applyBorder="1" applyAlignment="1">
      <alignment horizontal="left" vertical="center" wrapText="1"/>
    </xf>
    <xf numFmtId="0" fontId="22" fillId="0" borderId="8" xfId="0" applyFont="1" applyBorder="1" applyAlignment="1" applyProtection="1">
      <alignment horizontal="left" vertical="center" wrapText="1"/>
      <protection locked="0"/>
    </xf>
    <xf numFmtId="0" fontId="22" fillId="0" borderId="17" xfId="0" applyFont="1" applyBorder="1" applyAlignment="1" applyProtection="1">
      <alignment horizontal="left" vertical="center" wrapText="1"/>
      <protection locked="0"/>
    </xf>
    <xf numFmtId="0" fontId="22" fillId="0" borderId="18" xfId="0" applyFont="1" applyBorder="1" applyAlignment="1" applyProtection="1">
      <alignment horizontal="left" vertical="center" wrapText="1"/>
      <protection locked="0"/>
    </xf>
    <xf numFmtId="0" fontId="50" fillId="32" borderId="7" xfId="0" applyFont="1" applyFill="1" applyBorder="1" applyAlignment="1">
      <alignment horizontal="center" vertical="center" wrapText="1"/>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09">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800"/>
      <color rgb="FFFFCCCC"/>
      <color rgb="FFFF99FF"/>
      <color rgb="FFFFFF66"/>
      <color rgb="FFF57C00"/>
      <color rgb="FF00FFFF"/>
      <color rgb="FF66FF33"/>
      <color rgb="FF616161"/>
      <color rgb="FFA45200"/>
      <color rgb="FF28A7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on'!&#193;rea_de_impresi&#243;n"/><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Ambientes Adecuados y Seguros'!A1"/><Relationship Id="rId7" Type="http://schemas.openxmlformats.org/officeDocument/2006/relationships/hyperlink" Target="#'8. Financiero'!A1"/><Relationship Id="rId12" Type="http://schemas.openxmlformats.org/officeDocument/2006/relationships/hyperlink" Target="#'5. Situaciones de Riesgo'!A1"/><Relationship Id="rId17" Type="http://schemas.openxmlformats.org/officeDocument/2006/relationships/hyperlink" Target="#'Acta_Cierre '!A1"/><Relationship Id="rId2" Type="http://schemas.openxmlformats.org/officeDocument/2006/relationships/hyperlink" Target="#'1. Informaci&#243;n General'!A1"/><Relationship Id="rId16" Type="http://schemas.openxmlformats.org/officeDocument/2006/relationships/hyperlink" Target="#'Condiciones NO cumplimiento '!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Anexo 3. Gestantes y Lactan'!A1"/><Relationship Id="rId5" Type="http://schemas.openxmlformats.org/officeDocument/2006/relationships/hyperlink" Target="#'4. Modelo de Atencion'!&#193;rea_de_impresi&#243;n"/><Relationship Id="rId15" Type="http://schemas.openxmlformats.org/officeDocument/2006/relationships/hyperlink" Target="#'Tabla 3. Amb Adec y Seg - &#193;'!A1"/><Relationship Id="rId10" Type="http://schemas.openxmlformats.org/officeDocument/2006/relationships/hyperlink" Target="#'Anexo 2. Discapacidad'!A1"/><Relationship Id="rId19" Type="http://schemas.openxmlformats.org/officeDocument/2006/relationships/hyperlink" Target="#'6. C&#243;digo de Etica'!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1" Type="http://schemas.openxmlformats.org/officeDocument/2006/relationships/hyperlink" Target="#PORTADA!A1"/></Relationships>
</file>

<file path=xl/drawings/_rels/drawing16.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559858</xdr:colOff>
      <xdr:row>4</xdr:row>
      <xdr:rowOff>307976</xdr:rowOff>
    </xdr:from>
    <xdr:to>
      <xdr:col>1</xdr:col>
      <xdr:colOff>2077508</xdr:colOff>
      <xdr:row>8</xdr:row>
      <xdr:rowOff>28576</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559858" y="1334559"/>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517525</xdr:colOff>
      <xdr:row>9</xdr:row>
      <xdr:rowOff>150270</xdr:rowOff>
    </xdr:from>
    <xdr:to>
      <xdr:col>1</xdr:col>
      <xdr:colOff>2035175</xdr:colOff>
      <xdr:row>13</xdr:row>
      <xdr:rowOff>61370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517525" y="2319853"/>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506942</xdr:colOff>
      <xdr:row>14</xdr:row>
      <xdr:rowOff>66662</xdr:rowOff>
    </xdr:from>
    <xdr:to>
      <xdr:col>1</xdr:col>
      <xdr:colOff>2024592</xdr:colOff>
      <xdr:row>17</xdr:row>
      <xdr:rowOff>168262</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506942" y="3188745"/>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496358</xdr:colOff>
      <xdr:row>18</xdr:row>
      <xdr:rowOff>184137</xdr:rowOff>
    </xdr:from>
    <xdr:to>
      <xdr:col>1</xdr:col>
      <xdr:colOff>2014008</xdr:colOff>
      <xdr:row>22</xdr:row>
      <xdr:rowOff>95237</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96358" y="4068220"/>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464608</xdr:colOff>
      <xdr:row>23</xdr:row>
      <xdr:rowOff>111113</xdr:rowOff>
    </xdr:from>
    <xdr:to>
      <xdr:col>1</xdr:col>
      <xdr:colOff>1982258</xdr:colOff>
      <xdr:row>27</xdr:row>
      <xdr:rowOff>22213</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64608" y="494769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2502959</xdr:colOff>
      <xdr:row>13</xdr:row>
      <xdr:rowOff>182020</xdr:rowOff>
    </xdr:from>
    <xdr:to>
      <xdr:col>3</xdr:col>
      <xdr:colOff>1013884</xdr:colOff>
      <xdr:row>17</xdr:row>
      <xdr:rowOff>86770</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4897816" y="3107556"/>
          <a:ext cx="358638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2566458</xdr:colOff>
      <xdr:row>18</xdr:row>
      <xdr:rowOff>95237</xdr:rowOff>
    </xdr:from>
    <xdr:to>
      <xdr:col>3</xdr:col>
      <xdr:colOff>1077383</xdr:colOff>
      <xdr:row>21</xdr:row>
      <xdr:rowOff>190487</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4958291" y="3979320"/>
          <a:ext cx="360150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a:t>
          </a:r>
          <a:r>
            <a:rPr lang="en-US" sz="1800" b="1">
              <a:solidFill>
                <a:sysClr val="windowText" lastClr="000000"/>
              </a:solidFill>
            </a:rPr>
            <a:t>FINANCIERO</a:t>
          </a:r>
        </a:p>
      </xdr:txBody>
    </xdr:sp>
    <xdr:clientData/>
  </xdr:twoCellAnchor>
  <xdr:twoCellAnchor>
    <xdr:from>
      <xdr:col>1</xdr:col>
      <xdr:colOff>2513542</xdr:colOff>
      <xdr:row>23</xdr:row>
      <xdr:rowOff>65604</xdr:rowOff>
    </xdr:from>
    <xdr:to>
      <xdr:col>3</xdr:col>
      <xdr:colOff>1024467</xdr:colOff>
      <xdr:row>26</xdr:row>
      <xdr:rowOff>167204</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4905375" y="4902187"/>
          <a:ext cx="3601509" cy="6731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1</xdr:col>
      <xdr:colOff>2418292</xdr:colOff>
      <xdr:row>28</xdr:row>
      <xdr:rowOff>31739</xdr:rowOff>
    </xdr:from>
    <xdr:to>
      <xdr:col>3</xdr:col>
      <xdr:colOff>929217</xdr:colOff>
      <xdr:row>31</xdr:row>
      <xdr:rowOff>133339</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4810125" y="5820822"/>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3</xdr:col>
      <xdr:colOff>1476374</xdr:colOff>
      <xdr:row>9</xdr:row>
      <xdr:rowOff>177787</xdr:rowOff>
    </xdr:from>
    <xdr:to>
      <xdr:col>4</xdr:col>
      <xdr:colOff>135467</xdr:colOff>
      <xdr:row>13</xdr:row>
      <xdr:rowOff>88887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8958791" y="23473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1499658</xdr:colOff>
      <xdr:row>14</xdr:row>
      <xdr:rowOff>124871</xdr:rowOff>
    </xdr:from>
    <xdr:to>
      <xdr:col>4</xdr:col>
      <xdr:colOff>153458</xdr:colOff>
      <xdr:row>18</xdr:row>
      <xdr:rowOff>35971</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8982075" y="3246954"/>
          <a:ext cx="3596216" cy="6731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0</xdr:col>
      <xdr:colOff>504824</xdr:colOff>
      <xdr:row>28</xdr:row>
      <xdr:rowOff>51316</xdr:rowOff>
    </xdr:from>
    <xdr:to>
      <xdr:col>1</xdr:col>
      <xdr:colOff>1957916</xdr:colOff>
      <xdr:row>31</xdr:row>
      <xdr:rowOff>152916</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504824" y="5840399"/>
          <a:ext cx="38449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i="1">
              <a:solidFill>
                <a:sysClr val="windowText" lastClr="000000"/>
              </a:solidFill>
            </a:rPr>
            <a:t>SITUACIONES</a:t>
          </a:r>
          <a:r>
            <a:rPr lang="en-US" sz="1800" b="1">
              <a:solidFill>
                <a:sysClr val="windowText" lastClr="000000"/>
              </a:solidFill>
            </a:rPr>
            <a:t> DE RIESGO</a:t>
          </a:r>
        </a:p>
      </xdr:txBody>
    </xdr:sp>
    <xdr:clientData/>
  </xdr:twoCellAnchor>
  <xdr:twoCellAnchor>
    <xdr:from>
      <xdr:col>3</xdr:col>
      <xdr:colOff>1499658</xdr:colOff>
      <xdr:row>18</xdr:row>
      <xdr:rowOff>147096</xdr:rowOff>
    </xdr:from>
    <xdr:to>
      <xdr:col>4</xdr:col>
      <xdr:colOff>153458</xdr:colOff>
      <xdr:row>22</xdr:row>
      <xdr:rowOff>58196</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8982075" y="4031179"/>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1510242</xdr:colOff>
      <xdr:row>23</xdr:row>
      <xdr:rowOff>73542</xdr:rowOff>
    </xdr:from>
    <xdr:to>
      <xdr:col>4</xdr:col>
      <xdr:colOff>164042</xdr:colOff>
      <xdr:row>26</xdr:row>
      <xdr:rowOff>175142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8992659" y="4910125"/>
          <a:ext cx="3596216" cy="673100"/>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1510242</xdr:colOff>
      <xdr:row>28</xdr:row>
      <xdr:rowOff>42320</xdr:rowOff>
    </xdr:from>
    <xdr:to>
      <xdr:col>4</xdr:col>
      <xdr:colOff>164042</xdr:colOff>
      <xdr:row>31</xdr:row>
      <xdr:rowOff>143920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8992659" y="5831403"/>
          <a:ext cx="3596216" cy="673100"/>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0</xdr:col>
      <xdr:colOff>2379133</xdr:colOff>
      <xdr:row>33</xdr:row>
      <xdr:rowOff>16933</xdr:rowOff>
    </xdr:from>
    <xdr:to>
      <xdr:col>2</xdr:col>
      <xdr:colOff>1098550</xdr:colOff>
      <xdr:row>36</xdr:row>
      <xdr:rowOff>55033</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379133" y="6758516"/>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2165350</xdr:colOff>
      <xdr:row>33</xdr:row>
      <xdr:rowOff>10583</xdr:rowOff>
    </xdr:from>
    <xdr:to>
      <xdr:col>3</xdr:col>
      <xdr:colOff>3496733</xdr:colOff>
      <xdr:row>36</xdr:row>
      <xdr:rowOff>48683</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150100" y="6752166"/>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2443692</xdr:colOff>
      <xdr:row>9</xdr:row>
      <xdr:rowOff>139687</xdr:rowOff>
    </xdr:from>
    <xdr:to>
      <xdr:col>3</xdr:col>
      <xdr:colOff>954617</xdr:colOff>
      <xdr:row>13</xdr:row>
      <xdr:rowOff>50787</xdr:rowOff>
    </xdr:to>
    <xdr:sp macro="" textlink="">
      <xdr:nvSpPr>
        <xdr:cNvPr id="4" name="Rectángulo: esquinas redondeadas 3">
          <a:hlinkClick xmlns:r="http://schemas.openxmlformats.org/officeDocument/2006/relationships" r:id="rId19"/>
          <a:extLst>
            <a:ext uri="{FF2B5EF4-FFF2-40B4-BE49-F238E27FC236}">
              <a16:creationId xmlns:a16="http://schemas.microsoft.com/office/drawing/2014/main" id="{3D1F9A69-1396-4C82-B40D-1123CC07286F}"/>
            </a:ext>
          </a:extLst>
        </xdr:cNvPr>
        <xdr:cNvSpPr/>
      </xdr:nvSpPr>
      <xdr:spPr>
        <a:xfrm>
          <a:off x="4835525" y="23092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 DE ETICA</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6349</xdr:colOff>
      <xdr:row>0</xdr:row>
      <xdr:rowOff>19050</xdr:rowOff>
    </xdr:from>
    <xdr:to>
      <xdr:col>1</xdr:col>
      <xdr:colOff>380999</xdr:colOff>
      <xdr:row>0</xdr:row>
      <xdr:rowOff>238125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17E695E-9269-473E-A457-8B418B978090}"/>
            </a:ext>
          </a:extLst>
        </xdr:cNvPr>
        <xdr:cNvSpPr/>
      </xdr:nvSpPr>
      <xdr:spPr>
        <a:xfrm>
          <a:off x="6349" y="19050"/>
          <a:ext cx="803275" cy="21907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6349</xdr:colOff>
      <xdr:row>0</xdr:row>
      <xdr:rowOff>19050</xdr:rowOff>
    </xdr:from>
    <xdr:to>
      <xdr:col>1</xdr:col>
      <xdr:colOff>488155</xdr:colOff>
      <xdr:row>1</xdr:row>
      <xdr:rowOff>-1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1E1076D-7FE1-428C-BEE9-25A91C1F9242}"/>
            </a:ext>
          </a:extLst>
        </xdr:cNvPr>
        <xdr:cNvSpPr/>
      </xdr:nvSpPr>
      <xdr:spPr>
        <a:xfrm>
          <a:off x="6349" y="19050"/>
          <a:ext cx="910431" cy="242887"/>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25400</xdr:colOff>
      <xdr:row>0</xdr:row>
      <xdr:rowOff>25400</xdr:rowOff>
    </xdr:from>
    <xdr:to>
      <xdr:col>1</xdr:col>
      <xdr:colOff>517071</xdr:colOff>
      <xdr:row>1</xdr:row>
      <xdr:rowOff>27214</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F805B80-1181-4070-8C40-990B4381B623}"/>
            </a:ext>
          </a:extLst>
        </xdr:cNvPr>
        <xdr:cNvSpPr/>
      </xdr:nvSpPr>
      <xdr:spPr>
        <a:xfrm>
          <a:off x="25400" y="25400"/>
          <a:ext cx="954314" cy="273957"/>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1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2923329-C5BD-4CF5-BB2E-8CDD8286E7D3}"/>
            </a:ext>
          </a:extLst>
        </xdr:cNvPr>
        <xdr:cNvSpPr/>
      </xdr:nvSpPr>
      <xdr:spPr>
        <a:xfrm>
          <a:off x="0" y="31750"/>
          <a:ext cx="909205" cy="15644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733425</xdr:colOff>
      <xdr:row>0</xdr:row>
      <xdr:rowOff>428625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6A6F146C-EAF1-44B4-B893-EBC560C8F815}"/>
            </a:ext>
          </a:extLst>
        </xdr:cNvPr>
        <xdr:cNvSpPr/>
      </xdr:nvSpPr>
      <xdr:spPr>
        <a:xfrm>
          <a:off x="5943600" y="0"/>
          <a:ext cx="733425" cy="4286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90DE2A4-0833-41EA-86BA-72466600AEB1}"/>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267B19B-BF41-444C-8779-FCF8E912F411}"/>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326571</xdr:colOff>
      <xdr:row>1</xdr:row>
      <xdr:rowOff>40821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B1498D8-EAE0-4AC5-B0DA-1DFAB53F88D9}"/>
            </a:ext>
          </a:extLst>
        </xdr:cNvPr>
        <xdr:cNvSpPr/>
      </xdr:nvSpPr>
      <xdr:spPr>
        <a:xfrm>
          <a:off x="0" y="0"/>
          <a:ext cx="789214" cy="299357"/>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1</xdr:col>
      <xdr:colOff>462643</xdr:colOff>
      <xdr:row>0</xdr:row>
      <xdr:rowOff>258536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44ACCA5-B8BF-4328-8530-0EF1ED9A6A72}"/>
            </a:ext>
          </a:extLst>
        </xdr:cNvPr>
        <xdr:cNvSpPr/>
      </xdr:nvSpPr>
      <xdr:spPr>
        <a:xfrm>
          <a:off x="15875" y="7938"/>
          <a:ext cx="909411" cy="250598"/>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5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54430</xdr:colOff>
      <xdr:row>0</xdr:row>
      <xdr:rowOff>0</xdr:rowOff>
    </xdr:from>
    <xdr:to>
      <xdr:col>1</xdr:col>
      <xdr:colOff>201841</xdr:colOff>
      <xdr:row>0</xdr:row>
      <xdr:rowOff>250598</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2C4E0C50-6965-4A82-9C2D-B9DD22C68912}"/>
            </a:ext>
          </a:extLst>
        </xdr:cNvPr>
        <xdr:cNvSpPr/>
      </xdr:nvSpPr>
      <xdr:spPr>
        <a:xfrm>
          <a:off x="54430" y="0"/>
          <a:ext cx="909411" cy="250598"/>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5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2</xdr:col>
      <xdr:colOff>54428</xdr:colOff>
      <xdr:row>1</xdr:row>
      <xdr:rowOff>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E3724FE-AC7B-4B6B-89BD-7A02346EF74A}"/>
            </a:ext>
          </a:extLst>
        </xdr:cNvPr>
        <xdr:cNvSpPr/>
      </xdr:nvSpPr>
      <xdr:spPr>
        <a:xfrm>
          <a:off x="15875" y="7938"/>
          <a:ext cx="1154339" cy="26420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0C03144-6101-4063-9DDD-40D8527202A1}"/>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23814</xdr:rowOff>
    </xdr:from>
    <xdr:to>
      <xdr:col>2</xdr:col>
      <xdr:colOff>13607</xdr:colOff>
      <xdr:row>1</xdr:row>
      <xdr:rowOff>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9D819E-26CC-4665-9EEB-5347BD571CC8}"/>
            </a:ext>
          </a:extLst>
        </xdr:cNvPr>
        <xdr:cNvSpPr/>
      </xdr:nvSpPr>
      <xdr:spPr>
        <a:xfrm>
          <a:off x="23814" y="23814"/>
          <a:ext cx="901472" cy="248329"/>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08" dataDxfId="407">
  <autoFilter ref="B89:B91" xr:uid="{00000000-0009-0000-0100-000001000000}"/>
  <tableColumns count="1">
    <tableColumn id="1" xr3:uid="{00000000-0010-0000-0000-000001000000}" name="SERVICIOS" dataDxfId="40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81" dataDxfId="380">
  <autoFilter ref="F10:F13" xr:uid="{00000000-0009-0000-0100-00000A000000}"/>
  <tableColumns count="1">
    <tableColumn id="1" xr3:uid="{00000000-0010-0000-0900-000001000000}" name="POB_RESTABLECIMIENTO_DE_DERECHOS" dataDxfId="379"/>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26">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25">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24">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23">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22">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21">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20">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19">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18">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17" dataDxfId="116">
  <autoFilter ref="H19:H23" xr:uid="{00000000-0009-0000-0100-000070000000}"/>
  <tableColumns count="1">
    <tableColumn id="1" xr3:uid="{00000000-0010-0000-6C00-000001000000}" name="MOD_RESTABLECIMIENTO_DE_DERECHOS" dataDxfId="11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78" dataDxfId="377">
  <autoFilter ref="F34:F35" xr:uid="{00000000-0009-0000-0100-00000B000000}"/>
  <tableColumns count="1">
    <tableColumn id="1" xr3:uid="{00000000-0010-0000-0A00-000001000000}" name="POB_SISTEMA_DE_RESPONSABILIDAD_PENAL_ADOLESCENTES" dataDxfId="376"/>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14" dataDxfId="113">
  <autoFilter ref="J64:J66" xr:uid="{00000000-0009-0000-0100-000071000000}"/>
  <tableColumns count="1">
    <tableColumn id="1" xr3:uid="{00000000-0010-0000-6D00-000001000000}" name="SERV_UBICACION INICIAL" dataDxfId="112"/>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11" dataDxfId="110">
  <autoFilter ref="J68:J72" xr:uid="{00000000-0009-0000-0100-000072000000}"/>
  <tableColumns count="1">
    <tableColumn id="1" xr3:uid="{00000000-0010-0000-6E00-000001000000}" name="SERV_APOYO Y FORTALECIMIENTO A LA FAMILIA Y/O RED VINCULAR" dataDxfId="109"/>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08" dataDxfId="107">
  <autoFilter ref="J74:J75" xr:uid="{00000000-0009-0000-0100-000073000000}"/>
  <tableColumns count="1">
    <tableColumn id="1" xr3:uid="{00000000-0010-0000-6F00-000001000000}" name="SERV_ACOGIMIENTO FAMILIAR" dataDxfId="106"/>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05" dataDxfId="104">
  <autoFilter ref="J77:J81" xr:uid="{00000000-0009-0000-0100-000075000000}"/>
  <tableColumns count="1">
    <tableColumn id="1" xr3:uid="{00000000-0010-0000-7000-000001000000}" name="SERV_ACOGIMIENTO RESIDENCIAL" dataDxfId="103"/>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EC6DF877-D78B-4206-8DAF-A54059F83D24}" name="Tabla_Aulas117" displayName="Tabla_Aulas117" ref="C3:I13" totalsRowShown="0" headerRowDxfId="102" dataDxfId="100" headerRowBorderDxfId="101" tableBorderDxfId="99" totalsRowBorderDxfId="98">
  <autoFilter ref="C3:I13" xr:uid="{00000000-0009-0000-0100-00006E000000}"/>
  <tableColumns count="7">
    <tableColumn id="1" xr3:uid="{EA96DC03-A73D-4DD4-B284-5CE95E4C651B}" name="Ubicación" dataDxfId="97"/>
    <tableColumn id="2" xr3:uid="{850066B0-C60F-4A84-AD27-0897AB30CA6F}" name="Aula" dataDxfId="96"/>
    <tableColumn id="3" xr3:uid="{F2124665-1B49-4769-9BEC-F7E4AE195F6A}" name="Área (m²)" dataDxfId="95"/>
    <tableColumn id="4" xr3:uid="{9DAC5146-1A05-485E-983D-E2A6C3B35F31}" name="Índice_x000a_(m²/persona)" dataDxfId="94"/>
    <tableColumn id="5" xr3:uid="{3DAC2C6A-845B-4FA7-A2B0-599B10A993C0}" name="Capacidad máxima _x000a_(Área / Índice)" dataDxfId="93"/>
    <tableColumn id="6" xr3:uid="{81C52807-85A6-4EDE-A574-7B2CEA3E2E3C}" name="Cumple - No cumple - No aplica" dataDxfId="92"/>
    <tableColumn id="7" xr3:uid="{30FE250F-C73B-40CB-88F5-F11E1396BF16}" name="observaciones" dataDxfId="91"/>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75" dataDxfId="374">
  <autoFilter ref="F84:F85" xr:uid="{00000000-0009-0000-0100-00000C000000}"/>
  <tableColumns count="1">
    <tableColumn id="1" xr3:uid="{00000000-0010-0000-0B00-000001000000}" name="POB_ADOPCIONES" dataDxfId="37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72" dataDxfId="371">
  <autoFilter ref="H102:H106" xr:uid="{00000000-0009-0000-0100-00000D000000}"/>
  <tableColumns count="1">
    <tableColumn id="1" xr3:uid="{00000000-0010-0000-0C00-000001000000}" name="MOD_PRIMERA_INFANCIA" dataDxfId="37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69" dataDxfId="368">
  <autoFilter ref="J95:J101" xr:uid="{00000000-0009-0000-0100-00000E000000}"/>
  <tableColumns count="1">
    <tableColumn id="1" xr3:uid="{00000000-0010-0000-0D00-000001000000}" name="SERV_INSTITUCIONAL" dataDxfId="367"/>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66" dataDxfId="365">
  <autoFilter ref="J103:J106" xr:uid="{00000000-0009-0000-0100-00000F000000}"/>
  <tableColumns count="1">
    <tableColumn id="1" xr3:uid="{00000000-0010-0000-0E00-000001000000}" name="SERV_COMUNITARIA" dataDxfId="364"/>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63" dataDxfId="362">
  <autoFilter ref="J108:J111" xr:uid="{00000000-0009-0000-0100-000010000000}"/>
  <tableColumns count="1">
    <tableColumn id="1" xr3:uid="{00000000-0010-0000-0F00-000001000000}" name="SERV_FAMILIAR" dataDxfId="36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60" dataDxfId="359">
  <autoFilter ref="J113:J114" xr:uid="{00000000-0009-0000-0100-000011000000}"/>
  <tableColumns count="1">
    <tableColumn id="1" xr3:uid="{00000000-0010-0000-1000-000001000000}" name="SERV_PROPIA_E_INTERCULTURAL" dataDxfId="358"/>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57" dataDxfId="356">
  <autoFilter ref="H116:H117" xr:uid="{00000000-0009-0000-0100-000012000000}"/>
  <tableColumns count="1">
    <tableColumn id="1" xr3:uid="{00000000-0010-0000-1100-000001000000}" name="MOD_INFANCIA" dataDxfId="35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54" dataDxfId="353">
  <autoFilter ref="J117:J121" xr:uid="{00000000-0009-0000-0100-000013000000}"/>
  <tableColumns count="1">
    <tableColumn id="1" xr3:uid="{00000000-0010-0000-1200-000001000000}" name="SERV_ATRAPASUEÑOS" dataDxfId="35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05" dataDxfId="404">
  <autoFilter ref="D117:D123" xr:uid="{00000000-0009-0000-0100-000002000000}"/>
  <tableColumns count="1">
    <tableColumn id="1" xr3:uid="{00000000-0010-0000-0100-000001000000}" name="DIR_PROMOCIÓN_Y_PREVENCION" dataDxfId="40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51" dataDxfId="350">
  <autoFilter ref="H130:H133" xr:uid="{00000000-0009-0000-0100-000014000000}"/>
  <tableColumns count="1">
    <tableColumn id="1" xr3:uid="{00000000-0010-0000-1300-000001000000}" name="MOD_NUTRICION" dataDxfId="34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48" dataDxfId="347">
  <autoFilter ref="J128:J129" xr:uid="{00000000-0009-0000-0100-000015000000}"/>
  <tableColumns count="1">
    <tableColumn id="1" xr3:uid="{00000000-0010-0000-1400-000001000000}" name="SERV_CENTROS_DE_RECUPERACION_INSTITUCIONAL" dataDxfId="34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45" dataDxfId="344">
  <autoFilter ref="H144:H147" xr:uid="{00000000-0009-0000-0100-000016000000}"/>
  <tableColumns count="1">
    <tableColumn id="1" xr3:uid="{00000000-0010-0000-1500-000001000000}" name="MOD_FAMILIAS_Y_COMUNIDADES" dataDxfId="34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42" dataDxfId="341">
  <autoFilter ref="H10:H14" xr:uid="{00000000-0009-0000-0100-000017000000}"/>
  <tableColumns count="1">
    <tableColumn id="1" xr3:uid="{00000000-0010-0000-1600-000001000000}" name="MOD_RESTABLECIMIENTO_DE_DERECHOS" dataDxfId="34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39" dataDxfId="338">
  <autoFilter ref="J2:J6" xr:uid="{00000000-0009-0000-0100-000018000000}"/>
  <tableColumns count="1">
    <tableColumn id="1" xr3:uid="{00000000-0010-0000-1700-000001000000}" name="SERV_PRIVATIVAS_DE_LA_LIBERTAD" dataDxfId="337"/>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36" dataDxfId="335">
  <autoFilter ref="J8:J11" xr:uid="{00000000-0009-0000-0100-000019000000}"/>
  <tableColumns count="1">
    <tableColumn id="1" xr3:uid="{00000000-0010-0000-1800-000001000000}" name="SERV_NO_PRIVATIVAS_DE_LA_LIBERTAD" dataDxfId="33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33" dataDxfId="332">
  <autoFilter ref="J13:J18" xr:uid="{00000000-0009-0000-0100-00001A000000}"/>
  <tableColumns count="1">
    <tableColumn id="1" xr3:uid="{00000000-0010-0000-1900-000001000000}" name="SERV_COMPLEMENTARIAS_Y_DE_RESTABLECIMIENTO_EN_ADMINISTRACION_DE_JUSTICIA" dataDxfId="331"/>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30" dataDxfId="329">
  <autoFilter ref="J20:J22" xr:uid="{00000000-0009-0000-0100-00001B000000}"/>
  <tableColumns count="1">
    <tableColumn id="1" xr3:uid="{00000000-0010-0000-1A00-000001000000}" name="SERV_PROGRAMA_DE_INCLUSION_SOCIAL" dataDxfId="328"/>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27" dataDxfId="326">
  <autoFilter ref="H32:H37" xr:uid="{00000000-0009-0000-0100-00001C000000}"/>
  <tableColumns count="1">
    <tableColumn id="1" xr3:uid="{00000000-0010-0000-1B00-000001000000}" name="MOD_SISTEMA_DE_RESPONSABILIDAD_PENAL_ADOLESCENTES" dataDxfId="325"/>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24" dataDxfId="323">
  <autoFilter ref="J25:J26" xr:uid="{00000000-0009-0000-0100-00001D000000}"/>
  <tableColumns count="1">
    <tableColumn id="1" xr3:uid="{00000000-0010-0000-1C00-000001000000}" name="SERV_CENTRO_DE_EMERGENCIA" dataDxfId="32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02" dataDxfId="401">
  <autoFilter ref="D22:D25" xr:uid="{00000000-0009-0000-0100-000003000000}"/>
  <tableColumns count="1">
    <tableColumn id="1" xr3:uid="{00000000-0010-0000-0200-000001000000}" name="DIR_PROTECCION" dataDxfId="40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21" dataDxfId="320">
  <autoFilter ref="J28:J36" xr:uid="{00000000-0009-0000-0100-00001E000000}"/>
  <tableColumns count="1">
    <tableColumn id="1" xr3:uid="{00000000-0010-0000-1D00-000001000000}" name="SERV_SERVICIO_DE_APOYO_Y_FORTALECIMIENTO_A_LA_FAMILIA" dataDxfId="319"/>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18" dataDxfId="317">
  <autoFilter ref="J38:J43" xr:uid="{00000000-0009-0000-0100-00001F000000}"/>
  <tableColumns count="1">
    <tableColumn id="1" xr3:uid="{00000000-0010-0000-1E00-000001000000}" name="SERV_ACOGIMIENTO_FAMILIAR" dataDxfId="316"/>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15" dataDxfId="314">
  <autoFilter ref="J45:J58" xr:uid="{00000000-0009-0000-0100-000020000000}"/>
  <tableColumns count="1">
    <tableColumn id="1" xr3:uid="{00000000-0010-0000-1F00-000001000000}" name="SERV_ACOGIMIENTO_RESIDENCIAL" dataDxfId="313"/>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12" dataDxfId="311">
  <autoFilter ref="J60:J61" xr:uid="{00000000-0009-0000-0100-000021000000}"/>
  <tableColumns count="1">
    <tableColumn id="1" xr3:uid="{00000000-0010-0000-2000-000001000000}" name="SERV_ESTRATEGIA_UNIDADES_MOVILES" dataDxfId="310"/>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09" dataDxfId="308">
  <autoFilter ref="H119:H120" xr:uid="{00000000-0009-0000-0100-00002B000000}"/>
  <tableColumns count="1">
    <tableColumn id="1" xr3:uid="{00000000-0010-0000-2100-000001000000}" name="MOD_ADOLESCENCIA" dataDxfId="307"/>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06" dataDxfId="305">
  <autoFilter ref="H122:H123" xr:uid="{00000000-0009-0000-0100-00002C000000}"/>
  <tableColumns count="1">
    <tableColumn id="1" xr3:uid="{00000000-0010-0000-2200-000001000000}" name="MOD_JUVENTUD" dataDxfId="304"/>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03" dataDxfId="302">
  <autoFilter ref="J142:J143" xr:uid="{00000000-0009-0000-0100-00002D000000}"/>
  <tableColumns count="1">
    <tableColumn id="1" xr3:uid="{00000000-0010-0000-2300-000001000000}" name="SERV_SOMOS_FAMILIA_SOMOS_COMUNIDAD" dataDxfId="301"/>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00" dataDxfId="299">
  <autoFilter ref="H84:H85" xr:uid="{00000000-0009-0000-0100-00002E000000}"/>
  <tableColumns count="1">
    <tableColumn id="1" xr3:uid="{00000000-0010-0000-2400-000001000000}" name="MOD_ADOPCIONES" dataDxfId="298"/>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297" dataDxfId="296">
  <autoFilter ref="J84:J85" xr:uid="{00000000-0009-0000-0100-00002F000000}"/>
  <tableColumns count="1">
    <tableColumn id="1" xr3:uid="{00000000-0010-0000-2500-000001000000}" name="SERV_ADOPCIONES" dataDxfId="295"/>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294" dataDxfId="293">
  <autoFilter ref="J131:J132" xr:uid="{00000000-0009-0000-0100-000022000000}"/>
  <tableColumns count="1">
    <tableColumn id="1" xr3:uid="{00000000-0010-0000-2600-000001000000}" name="SERV_1000_DÍAS_PARA_CAMBIAR_EL_MUNDO" dataDxfId="29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399" dataDxfId="398">
  <autoFilter ref="F104:F105" xr:uid="{00000000-0009-0000-0100-000004000000}"/>
  <tableColumns count="1">
    <tableColumn id="1" xr3:uid="{00000000-0010-0000-0300-000001000000}" name="POB_PRIMERA_INFANCIA" dataDxfId="397"/>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291" dataDxfId="290">
  <autoFilter ref="J134:J135" xr:uid="{00000000-0009-0000-0100-000023000000}"/>
  <tableColumns count="1">
    <tableColumn id="1" xr3:uid="{00000000-0010-0000-2700-000001000000}" name="SERV_SERVICIOS_DE_UNIDADES_DE_BUSQUEDA_ACTIVA" dataDxfId="289"/>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288" dataDxfId="287">
  <autoFilter ref="J145:J146" xr:uid="{00000000-0009-0000-0100-000024000000}"/>
  <tableColumns count="1">
    <tableColumn id="1" xr3:uid="{00000000-0010-0000-2800-000001000000}" name="SERV_SOMOS_FAMILIA_CONECTADAS" dataDxfId="286"/>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285" dataDxfId="284">
  <autoFilter ref="J148:J149" xr:uid="{00000000-0009-0000-0100-000025000000}"/>
  <tableColumns count="1">
    <tableColumn id="1" xr3:uid="{00000000-0010-0000-2900-000001000000}" name="SERV_ACOMPAÑAMIENTO_INTERCULTURAL_ETNICA_Y_CAMPESINA_TEJIENDO_INTERCULTURALIDAD" dataDxfId="283"/>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282" dataDxfId="281" tableBorderDxfId="280">
  <autoFilter ref="D171:D172" xr:uid="{00000000-0009-0000-0100-000026000000}"/>
  <tableColumns count="1">
    <tableColumn id="1" xr3:uid="{00000000-0010-0000-2A00-000001000000}" name="AMAZONAS." dataDxfId="279"/>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78" dataDxfId="277" tableBorderDxfId="276">
  <autoFilter ref="E171:E189" xr:uid="{00000000-0009-0000-0100-000027000000}"/>
  <tableColumns count="1">
    <tableColumn id="1" xr3:uid="{00000000-0010-0000-2B00-000001000000}" name="ANTIOQUIA." dataDxfId="275"/>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74" dataDxfId="273" tableBorderDxfId="272">
  <autoFilter ref="F171:F174" xr:uid="{00000000-0009-0000-0100-000028000000}"/>
  <tableColumns count="1">
    <tableColumn id="1" xr3:uid="{00000000-0010-0000-2C00-000001000000}" name="ARAUCA." dataDxfId="271"/>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70" dataDxfId="269" tableBorderDxfId="268">
  <autoFilter ref="G171:G178" xr:uid="{00000000-0009-0000-0100-000029000000}"/>
  <tableColumns count="1">
    <tableColumn id="1" xr3:uid="{00000000-0010-0000-2D00-000001000000}" name="ATLANTICO." dataDxfId="267"/>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66" dataDxfId="265" tableBorderDxfId="264">
  <autoFilter ref="H171:H189" xr:uid="{00000000-0009-0000-0100-00002A000000}"/>
  <tableColumns count="1">
    <tableColumn id="1" xr3:uid="{00000000-0010-0000-2E00-000001000000}" name="BOGOTA." dataDxfId="263"/>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62" dataDxfId="261" tableBorderDxfId="260">
  <autoFilter ref="I171:I179" xr:uid="{00000000-0009-0000-0100-000030000000}"/>
  <tableColumns count="1">
    <tableColumn id="1" xr3:uid="{00000000-0010-0000-2F00-000001000000}" name="BOLIVAR." dataDxfId="259"/>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58" dataDxfId="257" tableBorderDxfId="256">
  <autoFilter ref="J171:J183" xr:uid="{00000000-0009-0000-0100-000031000000}"/>
  <tableColumns count="1">
    <tableColumn id="1" xr3:uid="{00000000-0010-0000-3000-000001000000}" name="BOYACA." dataDxfId="25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396" dataDxfId="395">
  <autoFilter ref="F116:F117" xr:uid="{00000000-0009-0000-0100-000005000000}"/>
  <tableColumns count="1">
    <tableColumn id="1" xr3:uid="{00000000-0010-0000-0400-000001000000}" name="POB_INFANCIA" dataDxfId="394"/>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54" dataDxfId="253" tableBorderDxfId="252">
  <autoFilter ref="K171:K178" xr:uid="{00000000-0009-0000-0100-000032000000}"/>
  <tableColumns count="1">
    <tableColumn id="1" xr3:uid="{00000000-0010-0000-3100-000001000000}" name="CALDAS." dataDxfId="251"/>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50" dataDxfId="249" tableBorderDxfId="248">
  <autoFilter ref="L171:L175" xr:uid="{00000000-0009-0000-0100-000033000000}"/>
  <tableColumns count="1">
    <tableColumn id="1" xr3:uid="{00000000-0010-0000-3200-000001000000}" name="CAQUETA." dataDxfId="247"/>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46" dataDxfId="245" tableBorderDxfId="244">
  <autoFilter ref="M171:M174" xr:uid="{00000000-0009-0000-0100-000034000000}"/>
  <tableColumns count="1">
    <tableColumn id="1" xr3:uid="{00000000-0010-0000-3300-000001000000}" name="CASANARE." dataDxfId="243"/>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42" dataDxfId="241" tableBorderDxfId="240">
  <autoFilter ref="N171:N178" xr:uid="{00000000-0009-0000-0100-000035000000}"/>
  <tableColumns count="1">
    <tableColumn id="1" xr3:uid="{00000000-0010-0000-3400-000001000000}" name="CAUCA." dataDxfId="239"/>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38" dataDxfId="237" tableBorderDxfId="236">
  <autoFilter ref="O171:O176" xr:uid="{00000000-0009-0000-0100-000036000000}"/>
  <tableColumns count="1">
    <tableColumn id="1" xr3:uid="{00000000-0010-0000-3500-000001000000}" name="CESAR." dataDxfId="235"/>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34" dataDxfId="233" tableBorderDxfId="232">
  <autoFilter ref="P171:P177" xr:uid="{00000000-0009-0000-0100-000037000000}"/>
  <tableColumns count="1">
    <tableColumn id="1" xr3:uid="{00000000-0010-0000-3600-000001000000}" name="CHOCO." dataDxfId="231"/>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30" dataDxfId="229" tableBorderDxfId="228">
  <autoFilter ref="Q171:Q179" xr:uid="{00000000-0009-0000-0100-000038000000}"/>
  <tableColumns count="1">
    <tableColumn id="1" xr3:uid="{00000000-0010-0000-3700-000001000000}" name="CORDOBA." dataDxfId="227"/>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26" dataDxfId="225" tableBorderDxfId="224">
  <autoFilter ref="R171:R185" xr:uid="{00000000-0009-0000-0100-000039000000}"/>
  <tableColumns count="1">
    <tableColumn id="1" xr3:uid="{00000000-0010-0000-3800-000001000000}" name="CUNDINAMARCA." dataDxfId="223"/>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22" dataDxfId="221" tableBorderDxfId="220">
  <autoFilter ref="S171:S172" xr:uid="{00000000-0009-0000-0100-00003A000000}"/>
  <tableColumns count="1">
    <tableColumn id="1" xr3:uid="{00000000-0010-0000-3900-000001000000}" name="GUAINIA." dataDxfId="219"/>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18" dataDxfId="217" tableBorderDxfId="216">
  <autoFilter ref="T171:T178" xr:uid="{00000000-0009-0000-0100-00003B000000}"/>
  <tableColumns count="1">
    <tableColumn id="1" xr3:uid="{00000000-0010-0000-3A00-000001000000}" name="LA_GUAJIRA." dataDxfId="21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393" dataDxfId="392">
  <autoFilter ref="F119:F120" xr:uid="{00000000-0009-0000-0100-000006000000}"/>
  <tableColumns count="1">
    <tableColumn id="1" xr3:uid="{00000000-0010-0000-0500-000001000000}" name="POB_ADOLESCENCIA" dataDxfId="391"/>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14" dataDxfId="213" tableBorderDxfId="212">
  <autoFilter ref="U171:U172" xr:uid="{00000000-0009-0000-0100-00003C000000}"/>
  <tableColumns count="1">
    <tableColumn id="1" xr3:uid="{00000000-0010-0000-3B00-000001000000}" name="GUAVIARE." dataDxfId="211"/>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10" dataDxfId="209" tableBorderDxfId="208">
  <autoFilter ref="V171:V176" xr:uid="{00000000-0009-0000-0100-00003D000000}"/>
  <tableColumns count="1">
    <tableColumn id="1" xr3:uid="{00000000-0010-0000-3C00-000001000000}" name="HUILA." dataDxfId="207"/>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06" dataDxfId="205" tableBorderDxfId="204">
  <autoFilter ref="W171:W179" xr:uid="{00000000-0009-0000-0100-00003E000000}"/>
  <tableColumns count="1">
    <tableColumn id="1" xr3:uid="{00000000-0010-0000-3D00-000001000000}" name="MAGDALENA." dataDxfId="203"/>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02" dataDxfId="201" tableBorderDxfId="200">
  <autoFilter ref="X171:X176" xr:uid="{00000000-0009-0000-0100-00003F000000}"/>
  <tableColumns count="1">
    <tableColumn id="1" xr3:uid="{00000000-0010-0000-3E00-000001000000}" name="META." dataDxfId="199"/>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198" dataDxfId="197" tableBorderDxfId="196">
  <autoFilter ref="Y171:Y179" xr:uid="{00000000-0009-0000-0100-000040000000}"/>
  <tableColumns count="1">
    <tableColumn id="1" xr3:uid="{00000000-0010-0000-3F00-000001000000}" name="NARIÑO." dataDxfId="195"/>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194" dataDxfId="193" tableBorderDxfId="192">
  <autoFilter ref="Z171:Z177" xr:uid="{00000000-0009-0000-0100-000041000000}"/>
  <tableColumns count="1">
    <tableColumn id="1" xr3:uid="{00000000-0010-0000-4000-000001000000}" name="NORTE_DE_SANTANDER." dataDxfId="191"/>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190" dataDxfId="189" tableBorderDxfId="188">
  <autoFilter ref="AA171:AA175" xr:uid="{00000000-0009-0000-0100-000042000000}"/>
  <tableColumns count="1">
    <tableColumn id="1" xr3:uid="{00000000-0010-0000-4100-000001000000}" name="PUTUMAYO." dataDxfId="187"/>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186" dataDxfId="185" tableBorderDxfId="184">
  <autoFilter ref="AB171:AB174" xr:uid="{00000000-0009-0000-0100-000043000000}"/>
  <tableColumns count="1">
    <tableColumn id="1" xr3:uid="{00000000-0010-0000-4200-000001000000}" name="QUINDIO." dataDxfId="183"/>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182" dataDxfId="181" tableBorderDxfId="180">
  <autoFilter ref="AC171:AC176" xr:uid="{00000000-0009-0000-0100-000044000000}"/>
  <tableColumns count="1">
    <tableColumn id="1" xr3:uid="{00000000-0010-0000-4300-000001000000}" name="RISARALDA." dataDxfId="179"/>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78" dataDxfId="177" tableBorderDxfId="176">
  <autoFilter ref="AD171:AD173" xr:uid="{00000000-0009-0000-0100-000045000000}"/>
  <tableColumns count="1">
    <tableColumn id="1" xr3:uid="{00000000-0010-0000-4400-000001000000}" name="SAN_ANDRES." dataDxfId="17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390" dataDxfId="389">
  <autoFilter ref="F122:F123" xr:uid="{00000000-0009-0000-0100-000007000000}"/>
  <tableColumns count="1">
    <tableColumn id="1" xr3:uid="{00000000-0010-0000-0600-000001000000}" name="POB_JUVENTUD" dataDxfId="388"/>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74" dataDxfId="173" tableBorderDxfId="172">
  <autoFilter ref="AE171:AE182" xr:uid="{00000000-0009-0000-0100-000046000000}"/>
  <tableColumns count="1">
    <tableColumn id="1" xr3:uid="{00000000-0010-0000-4500-000001000000}" name="SANTANDER." dataDxfId="171"/>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70" dataDxfId="169" tableBorderDxfId="168">
  <autoFilter ref="AF171:AF175" xr:uid="{00000000-0009-0000-0100-000047000000}"/>
  <tableColumns count="1">
    <tableColumn id="1" xr3:uid="{00000000-0010-0000-4600-000001000000}" name="SUCRE." dataDxfId="167"/>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66" dataDxfId="165" tableBorderDxfId="164">
  <autoFilter ref="AG171:AG181" xr:uid="{00000000-0009-0000-0100-000048000000}"/>
  <tableColumns count="1">
    <tableColumn id="1" xr3:uid="{00000000-0010-0000-4700-000001000000}" name="TOLIMA." dataDxfId="163"/>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62" dataDxfId="161" tableBorderDxfId="160">
  <autoFilter ref="AH171:AH186" xr:uid="{00000000-0009-0000-0100-000049000000}"/>
  <tableColumns count="1">
    <tableColumn id="1" xr3:uid="{00000000-0010-0000-4800-000001000000}" name="VALLE_DEL_CAUCA." dataDxfId="159"/>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58" dataDxfId="157" tableBorderDxfId="156">
  <autoFilter ref="AI171:AI172" xr:uid="{00000000-0009-0000-0100-00004A000000}"/>
  <tableColumns count="1">
    <tableColumn id="1" xr3:uid="{00000000-0010-0000-4900-000001000000}" name="VAUPES." dataDxfId="155"/>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54" dataDxfId="153" tableBorderDxfId="152">
  <autoFilter ref="AJ171:AJ172" xr:uid="{00000000-0009-0000-0100-00004B000000}"/>
  <tableColumns count="1">
    <tableColumn id="1" xr3:uid="{00000000-0010-0000-4A00-000001000000}" name="VICHADA." dataDxfId="151"/>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50">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49">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48">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47">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387" dataDxfId="386">
  <autoFilter ref="F130:F131" xr:uid="{00000000-0009-0000-0100-000008000000}"/>
  <tableColumns count="1">
    <tableColumn id="1" xr3:uid="{00000000-0010-0000-0700-000001000000}" name="POB_NUTRICION" dataDxfId="385"/>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46">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45">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44">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43">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42">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41">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40">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39">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38">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37">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384" dataDxfId="383">
  <autoFilter ref="F145:F146" xr:uid="{00000000-0009-0000-0100-000009000000}"/>
  <tableColumns count="1">
    <tableColumn id="1" xr3:uid="{00000000-0010-0000-0800-000001000000}" name="POB_FAMILIAS_Y_COMUNIDADES" dataDxfId="382"/>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36">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35">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34">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33">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32">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31">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30">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29">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28">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27">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workbookViewId="0"/>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42" t="s">
        <v>63</v>
      </c>
      <c r="E48" s="4"/>
      <c r="G48" s="3"/>
      <c r="J48" s="4" t="s">
        <v>64</v>
      </c>
      <c r="T48" s="4"/>
    </row>
    <row r="49" spans="2:20" x14ac:dyDescent="0.2">
      <c r="B49" s="4"/>
      <c r="C49" s="4"/>
      <c r="D49" s="143" t="s">
        <v>65</v>
      </c>
      <c r="E49" s="4"/>
      <c r="F49" s="5"/>
      <c r="G49" s="3"/>
      <c r="J49" s="4" t="s">
        <v>66</v>
      </c>
      <c r="T49" s="4"/>
    </row>
    <row r="50" spans="2:20" x14ac:dyDescent="0.2">
      <c r="B50" s="4"/>
      <c r="C50" s="4"/>
      <c r="D50" s="144" t="s">
        <v>67</v>
      </c>
      <c r="E50" s="4"/>
      <c r="F50" s="5"/>
      <c r="G50" s="3"/>
      <c r="J50" s="4" t="s">
        <v>68</v>
      </c>
      <c r="T50" s="4"/>
    </row>
    <row r="51" spans="2:20" x14ac:dyDescent="0.2">
      <c r="B51" s="4"/>
      <c r="C51" s="4"/>
      <c r="D51" s="143"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42"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D151" s="2" t="s">
        <v>175</v>
      </c>
      <c r="K151" s="4"/>
      <c r="L151" s="4"/>
      <c r="M151" s="4"/>
      <c r="N151" s="4"/>
      <c r="O151" s="4"/>
      <c r="P151" s="4"/>
      <c r="R151" s="4"/>
      <c r="T151" s="4"/>
    </row>
    <row r="152" spans="4:20" x14ac:dyDescent="0.2">
      <c r="D152" s="233">
        <v>1.5</v>
      </c>
      <c r="K152" s="4"/>
      <c r="L152" s="4"/>
      <c r="M152" s="4"/>
      <c r="N152" s="4"/>
      <c r="O152" s="4"/>
      <c r="P152" s="4"/>
      <c r="R152" s="4"/>
      <c r="T152" s="4"/>
    </row>
    <row r="153" spans="4:20" x14ac:dyDescent="0.2">
      <c r="D153" s="233">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176</v>
      </c>
      <c r="O156" s="4"/>
      <c r="P156" s="4"/>
      <c r="Q156" s="4"/>
      <c r="R156" s="4"/>
      <c r="T156" s="4"/>
    </row>
    <row r="157" spans="4:20" x14ac:dyDescent="0.2">
      <c r="D157" s="233">
        <v>2.2999999999999998</v>
      </c>
      <c r="O157" s="4"/>
      <c r="P157" s="4"/>
      <c r="R157" s="4"/>
      <c r="T157" s="4"/>
    </row>
    <row r="158" spans="4:20" x14ac:dyDescent="0.2">
      <c r="D158" s="233">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177</v>
      </c>
      <c r="E171" s="14" t="s">
        <v>178</v>
      </c>
      <c r="F171" s="14" t="s">
        <v>179</v>
      </c>
      <c r="G171" s="14" t="s">
        <v>180</v>
      </c>
      <c r="H171" s="14" t="s">
        <v>181</v>
      </c>
      <c r="I171" s="14" t="s">
        <v>182</v>
      </c>
      <c r="J171" s="14" t="s">
        <v>183</v>
      </c>
      <c r="K171" s="14" t="s">
        <v>184</v>
      </c>
      <c r="L171" s="14" t="s">
        <v>185</v>
      </c>
      <c r="M171" s="14" t="s">
        <v>186</v>
      </c>
      <c r="N171" s="14" t="s">
        <v>187</v>
      </c>
      <c r="O171" s="14" t="s">
        <v>188</v>
      </c>
      <c r="P171" s="14" t="s">
        <v>189</v>
      </c>
      <c r="Q171" s="14" t="s">
        <v>190</v>
      </c>
      <c r="R171" s="14" t="s">
        <v>191</v>
      </c>
      <c r="S171" s="14" t="s">
        <v>192</v>
      </c>
      <c r="T171" s="14" t="s">
        <v>193</v>
      </c>
      <c r="U171" s="14" t="s">
        <v>194</v>
      </c>
      <c r="V171" s="14" t="s">
        <v>195</v>
      </c>
      <c r="W171" s="14" t="s">
        <v>196</v>
      </c>
      <c r="X171" s="14" t="s">
        <v>197</v>
      </c>
      <c r="Y171" s="14" t="s">
        <v>198</v>
      </c>
      <c r="Z171" s="14" t="s">
        <v>199</v>
      </c>
      <c r="AA171" s="14" t="s">
        <v>200</v>
      </c>
      <c r="AB171" s="14" t="s">
        <v>201</v>
      </c>
      <c r="AC171" s="14" t="s">
        <v>202</v>
      </c>
      <c r="AD171" s="14" t="s">
        <v>203</v>
      </c>
      <c r="AE171" s="14" t="s">
        <v>204</v>
      </c>
      <c r="AF171" s="14" t="s">
        <v>205</v>
      </c>
      <c r="AG171" s="14" t="s">
        <v>206</v>
      </c>
      <c r="AH171" s="14" t="s">
        <v>207</v>
      </c>
      <c r="AI171" s="14" t="s">
        <v>208</v>
      </c>
      <c r="AJ171" s="14" t="s">
        <v>209</v>
      </c>
    </row>
    <row r="172" spans="4:36" ht="30" x14ac:dyDescent="0.2">
      <c r="D172" s="22" t="s">
        <v>210</v>
      </c>
      <c r="E172" s="20" t="s">
        <v>211</v>
      </c>
      <c r="F172" s="16" t="s">
        <v>212</v>
      </c>
      <c r="G172" s="19" t="s">
        <v>213</v>
      </c>
      <c r="H172" s="15" t="s">
        <v>214</v>
      </c>
      <c r="I172" s="19" t="s">
        <v>215</v>
      </c>
      <c r="J172" s="17" t="s">
        <v>216</v>
      </c>
      <c r="K172" s="18" t="s">
        <v>217</v>
      </c>
      <c r="L172" s="15" t="s">
        <v>218</v>
      </c>
      <c r="M172" s="16" t="s">
        <v>219</v>
      </c>
      <c r="N172" s="15" t="s">
        <v>220</v>
      </c>
      <c r="O172" s="15" t="s">
        <v>221</v>
      </c>
      <c r="P172" s="16" t="s">
        <v>222</v>
      </c>
      <c r="Q172" s="16" t="s">
        <v>223</v>
      </c>
      <c r="R172" s="15" t="s">
        <v>224</v>
      </c>
      <c r="S172" s="22" t="s">
        <v>225</v>
      </c>
      <c r="T172" s="18" t="s">
        <v>226</v>
      </c>
      <c r="U172" s="22" t="s">
        <v>227</v>
      </c>
      <c r="V172" s="19" t="s">
        <v>228</v>
      </c>
      <c r="W172" s="18" t="s">
        <v>229</v>
      </c>
      <c r="X172" s="16" t="s">
        <v>230</v>
      </c>
      <c r="Y172" s="15" t="s">
        <v>231</v>
      </c>
      <c r="Z172" s="15" t="s">
        <v>232</v>
      </c>
      <c r="AA172" s="15" t="s">
        <v>233</v>
      </c>
      <c r="AB172" s="16" t="s">
        <v>234</v>
      </c>
      <c r="AC172" s="15" t="s">
        <v>235</v>
      </c>
      <c r="AD172" s="16" t="s">
        <v>236</v>
      </c>
      <c r="AE172" s="15" t="s">
        <v>237</v>
      </c>
      <c r="AF172" s="16" t="s">
        <v>238</v>
      </c>
      <c r="AG172" s="16" t="s">
        <v>239</v>
      </c>
      <c r="AH172" s="15" t="s">
        <v>240</v>
      </c>
      <c r="AI172" s="25" t="s">
        <v>241</v>
      </c>
      <c r="AJ172" s="25" t="s">
        <v>242</v>
      </c>
    </row>
    <row r="173" spans="4:36" ht="15" x14ac:dyDescent="0.2">
      <c r="D173" s="4"/>
      <c r="E173" s="20" t="s">
        <v>243</v>
      </c>
      <c r="F173" s="16" t="s">
        <v>244</v>
      </c>
      <c r="G173" s="19" t="s">
        <v>245</v>
      </c>
      <c r="H173" s="18" t="s">
        <v>246</v>
      </c>
      <c r="I173" s="19" t="s">
        <v>247</v>
      </c>
      <c r="J173" s="17" t="s">
        <v>248</v>
      </c>
      <c r="K173" s="18" t="s">
        <v>249</v>
      </c>
      <c r="L173" s="15" t="s">
        <v>250</v>
      </c>
      <c r="M173" s="16" t="s">
        <v>251</v>
      </c>
      <c r="N173" s="15" t="s">
        <v>252</v>
      </c>
      <c r="O173" s="15" t="s">
        <v>253</v>
      </c>
      <c r="P173" s="16" t="s">
        <v>254</v>
      </c>
      <c r="Q173" s="16" t="s">
        <v>255</v>
      </c>
      <c r="R173" s="15" t="s">
        <v>256</v>
      </c>
      <c r="S173" s="4"/>
      <c r="T173" s="18" t="s">
        <v>257</v>
      </c>
      <c r="U173" s="4"/>
      <c r="V173" s="19" t="s">
        <v>258</v>
      </c>
      <c r="W173" s="18" t="s">
        <v>259</v>
      </c>
      <c r="X173" s="16" t="s">
        <v>260</v>
      </c>
      <c r="Y173" s="15" t="s">
        <v>261</v>
      </c>
      <c r="Z173" s="15" t="s">
        <v>262</v>
      </c>
      <c r="AA173" s="15" t="s">
        <v>263</v>
      </c>
      <c r="AB173" s="16" t="s">
        <v>264</v>
      </c>
      <c r="AC173" s="15" t="s">
        <v>265</v>
      </c>
      <c r="AD173" s="22" t="s">
        <v>266</v>
      </c>
      <c r="AE173" s="15" t="s">
        <v>267</v>
      </c>
      <c r="AF173" s="16" t="s">
        <v>268</v>
      </c>
      <c r="AG173" s="16" t="s">
        <v>269</v>
      </c>
      <c r="AH173" s="15" t="s">
        <v>211</v>
      </c>
      <c r="AI173" s="4"/>
      <c r="AJ173" s="4"/>
    </row>
    <row r="174" spans="4:36" ht="15" x14ac:dyDescent="0.2">
      <c r="D174" s="4"/>
      <c r="E174" s="20" t="s">
        <v>270</v>
      </c>
      <c r="F174" s="22" t="s">
        <v>271</v>
      </c>
      <c r="G174" s="19" t="s">
        <v>272</v>
      </c>
      <c r="H174" s="15" t="s">
        <v>273</v>
      </c>
      <c r="I174" s="19" t="s">
        <v>274</v>
      </c>
      <c r="J174" s="17" t="s">
        <v>275</v>
      </c>
      <c r="K174" s="18" t="s">
        <v>276</v>
      </c>
      <c r="L174" s="15" t="s">
        <v>277</v>
      </c>
      <c r="M174" s="22" t="s">
        <v>278</v>
      </c>
      <c r="N174" s="15" t="s">
        <v>279</v>
      </c>
      <c r="O174" s="15" t="s">
        <v>280</v>
      </c>
      <c r="P174" s="16" t="s">
        <v>281</v>
      </c>
      <c r="Q174" s="16" t="s">
        <v>282</v>
      </c>
      <c r="R174" s="15" t="s">
        <v>283</v>
      </c>
      <c r="S174" s="4"/>
      <c r="T174" s="18" t="s">
        <v>284</v>
      </c>
      <c r="U174" s="4"/>
      <c r="V174" s="19" t="s">
        <v>285</v>
      </c>
      <c r="W174" s="18" t="s">
        <v>286</v>
      </c>
      <c r="X174" s="16" t="s">
        <v>287</v>
      </c>
      <c r="Y174" s="15" t="s">
        <v>288</v>
      </c>
      <c r="Z174" s="15" t="s">
        <v>289</v>
      </c>
      <c r="AA174" s="15" t="s">
        <v>290</v>
      </c>
      <c r="AB174" s="22" t="s">
        <v>291</v>
      </c>
      <c r="AC174" s="15" t="s">
        <v>292</v>
      </c>
      <c r="AD174" s="4"/>
      <c r="AE174" s="15" t="s">
        <v>293</v>
      </c>
      <c r="AF174" s="16" t="s">
        <v>294</v>
      </c>
      <c r="AG174" s="16" t="s">
        <v>295</v>
      </c>
      <c r="AH174" s="15" t="s">
        <v>296</v>
      </c>
      <c r="AI174" s="4"/>
      <c r="AJ174" s="4"/>
    </row>
    <row r="175" spans="4:36" ht="30" x14ac:dyDescent="0.2">
      <c r="D175" s="4"/>
      <c r="E175" s="20" t="s">
        <v>297</v>
      </c>
      <c r="F175" s="4"/>
      <c r="G175" s="19" t="s">
        <v>298</v>
      </c>
      <c r="H175" s="18" t="s">
        <v>299</v>
      </c>
      <c r="I175" s="19" t="s">
        <v>300</v>
      </c>
      <c r="J175" s="17" t="s">
        <v>301</v>
      </c>
      <c r="K175" s="18" t="s">
        <v>302</v>
      </c>
      <c r="L175" s="25" t="s">
        <v>303</v>
      </c>
      <c r="M175" s="4"/>
      <c r="N175" s="15" t="s">
        <v>304</v>
      </c>
      <c r="O175" s="15" t="s">
        <v>305</v>
      </c>
      <c r="P175" s="16" t="s">
        <v>306</v>
      </c>
      <c r="Q175" s="16" t="s">
        <v>307</v>
      </c>
      <c r="R175" s="15" t="s">
        <v>308</v>
      </c>
      <c r="S175" s="4"/>
      <c r="T175" s="18" t="s">
        <v>309</v>
      </c>
      <c r="U175" s="4"/>
      <c r="V175" s="19" t="s">
        <v>310</v>
      </c>
      <c r="W175" s="18" t="s">
        <v>311</v>
      </c>
      <c r="X175" s="16" t="s">
        <v>312</v>
      </c>
      <c r="Y175" s="15" t="s">
        <v>313</v>
      </c>
      <c r="Z175" s="15" t="s">
        <v>314</v>
      </c>
      <c r="AA175" s="25" t="s">
        <v>315</v>
      </c>
      <c r="AB175" s="4"/>
      <c r="AC175" s="15" t="s">
        <v>316</v>
      </c>
      <c r="AD175" s="4"/>
      <c r="AE175" s="15" t="s">
        <v>317</v>
      </c>
      <c r="AF175" s="22" t="s">
        <v>318</v>
      </c>
      <c r="AG175" s="16" t="s">
        <v>319</v>
      </c>
      <c r="AH175" s="15" t="s">
        <v>252</v>
      </c>
      <c r="AI175" s="4"/>
      <c r="AJ175" s="4"/>
    </row>
    <row r="176" spans="4:36" ht="15" x14ac:dyDescent="0.2">
      <c r="D176" s="4"/>
      <c r="E176" s="20" t="s">
        <v>320</v>
      </c>
      <c r="F176" s="4"/>
      <c r="G176" s="19" t="s">
        <v>321</v>
      </c>
      <c r="H176" s="15" t="s">
        <v>322</v>
      </c>
      <c r="I176" s="19" t="s">
        <v>323</v>
      </c>
      <c r="J176" s="17" t="s">
        <v>324</v>
      </c>
      <c r="K176" s="18" t="s">
        <v>268</v>
      </c>
      <c r="L176" s="4"/>
      <c r="M176" s="4"/>
      <c r="N176" s="15" t="s">
        <v>268</v>
      </c>
      <c r="O176" s="25" t="s">
        <v>325</v>
      </c>
      <c r="P176" s="16" t="s">
        <v>326</v>
      </c>
      <c r="Q176" s="16" t="s">
        <v>327</v>
      </c>
      <c r="R176" s="15" t="s">
        <v>328</v>
      </c>
      <c r="S176" s="4"/>
      <c r="T176" s="18" t="s">
        <v>329</v>
      </c>
      <c r="U176" s="4"/>
      <c r="V176" s="24" t="s">
        <v>330</v>
      </c>
      <c r="W176" s="18" t="s">
        <v>331</v>
      </c>
      <c r="X176" s="22" t="s">
        <v>332</v>
      </c>
      <c r="Y176" s="15" t="s">
        <v>333</v>
      </c>
      <c r="Z176" s="15" t="s">
        <v>334</v>
      </c>
      <c r="AA176" s="4"/>
      <c r="AB176" s="4"/>
      <c r="AC176" s="25" t="s">
        <v>335</v>
      </c>
      <c r="AD176" s="4"/>
      <c r="AE176" s="15" t="s">
        <v>336</v>
      </c>
      <c r="AF176" s="4"/>
      <c r="AG176" s="16" t="s">
        <v>337</v>
      </c>
      <c r="AH176" s="15" t="s">
        <v>304</v>
      </c>
      <c r="AI176" s="4"/>
      <c r="AJ176" s="4"/>
    </row>
    <row r="177" spans="4:36" ht="15" x14ac:dyDescent="0.2">
      <c r="D177" s="4"/>
      <c r="E177" s="20" t="s">
        <v>338</v>
      </c>
      <c r="F177" s="4"/>
      <c r="G177" s="19" t="s">
        <v>339</v>
      </c>
      <c r="H177" s="15" t="s">
        <v>340</v>
      </c>
      <c r="I177" s="19" t="s">
        <v>341</v>
      </c>
      <c r="J177" s="17" t="s">
        <v>342</v>
      </c>
      <c r="K177" s="18" t="s">
        <v>343</v>
      </c>
      <c r="L177" s="4"/>
      <c r="M177" s="4"/>
      <c r="N177" s="15" t="s">
        <v>344</v>
      </c>
      <c r="O177" s="4"/>
      <c r="P177" s="22" t="s">
        <v>345</v>
      </c>
      <c r="Q177" s="16" t="s">
        <v>346</v>
      </c>
      <c r="R177" s="15" t="s">
        <v>347</v>
      </c>
      <c r="S177" s="4"/>
      <c r="T177" s="18" t="s">
        <v>348</v>
      </c>
      <c r="U177" s="4"/>
      <c r="V177" s="4"/>
      <c r="W177" s="18" t="s">
        <v>349</v>
      </c>
      <c r="X177" s="4"/>
      <c r="Y177" s="15" t="s">
        <v>350</v>
      </c>
      <c r="Z177" s="25" t="s">
        <v>351</v>
      </c>
      <c r="AA177" s="4"/>
      <c r="AB177" s="4"/>
      <c r="AC177" s="4"/>
      <c r="AD177" s="4"/>
      <c r="AE177" s="15" t="s">
        <v>352</v>
      </c>
      <c r="AF177" s="4"/>
      <c r="AG177" s="16" t="s">
        <v>353</v>
      </c>
      <c r="AH177" s="15" t="s">
        <v>354</v>
      </c>
      <c r="AI177" s="4"/>
      <c r="AJ177" s="4"/>
    </row>
    <row r="178" spans="4:36" ht="15" x14ac:dyDescent="0.2">
      <c r="D178" s="4"/>
      <c r="E178" s="20" t="s">
        <v>355</v>
      </c>
      <c r="F178" s="4"/>
      <c r="G178" s="24" t="s">
        <v>270</v>
      </c>
      <c r="H178" s="15" t="s">
        <v>356</v>
      </c>
      <c r="I178" s="19" t="s">
        <v>357</v>
      </c>
      <c r="J178" s="17" t="s">
        <v>358</v>
      </c>
      <c r="K178" s="27" t="s">
        <v>359</v>
      </c>
      <c r="L178" s="4"/>
      <c r="M178" s="4"/>
      <c r="N178" s="25" t="s">
        <v>360</v>
      </c>
      <c r="O178" s="4"/>
      <c r="P178" s="4"/>
      <c r="Q178" s="16" t="s">
        <v>361</v>
      </c>
      <c r="R178" s="15" t="s">
        <v>362</v>
      </c>
      <c r="S178" s="4"/>
      <c r="T178" s="27" t="s">
        <v>363</v>
      </c>
      <c r="U178" s="4"/>
      <c r="V178" s="4"/>
      <c r="W178" s="18" t="s">
        <v>364</v>
      </c>
      <c r="X178" s="4"/>
      <c r="Y178" s="15" t="s">
        <v>365</v>
      </c>
      <c r="Z178" s="4"/>
      <c r="AA178" s="4"/>
      <c r="AB178" s="4"/>
      <c r="AC178" s="4"/>
      <c r="AD178" s="4"/>
      <c r="AE178" s="15" t="s">
        <v>366</v>
      </c>
      <c r="AF178" s="4"/>
      <c r="AG178" s="16" t="s">
        <v>367</v>
      </c>
      <c r="AH178" s="15" t="s">
        <v>368</v>
      </c>
      <c r="AI178" s="4"/>
      <c r="AJ178" s="4"/>
    </row>
    <row r="179" spans="4:36" ht="15" x14ac:dyDescent="0.2">
      <c r="D179" s="4"/>
      <c r="E179" s="20" t="s">
        <v>369</v>
      </c>
      <c r="F179" s="4"/>
      <c r="G179" s="4"/>
      <c r="H179" s="15" t="s">
        <v>370</v>
      </c>
      <c r="I179" s="24" t="s">
        <v>371</v>
      </c>
      <c r="J179" s="17" t="s">
        <v>372</v>
      </c>
      <c r="K179" s="4"/>
      <c r="L179" s="4"/>
      <c r="M179" s="4"/>
      <c r="N179" s="4"/>
      <c r="O179" s="4"/>
      <c r="P179" s="4"/>
      <c r="Q179" s="22" t="s">
        <v>373</v>
      </c>
      <c r="R179" s="15" t="s">
        <v>374</v>
      </c>
      <c r="S179" s="4"/>
      <c r="T179" s="4"/>
      <c r="U179" s="4"/>
      <c r="V179" s="4"/>
      <c r="W179" s="27" t="s">
        <v>375</v>
      </c>
      <c r="X179" s="4"/>
      <c r="Y179" s="25" t="s">
        <v>376</v>
      </c>
      <c r="Z179" s="4"/>
      <c r="AA179" s="4"/>
      <c r="AB179" s="4"/>
      <c r="AC179" s="4"/>
      <c r="AD179" s="4"/>
      <c r="AE179" s="15" t="s">
        <v>377</v>
      </c>
      <c r="AF179" s="4"/>
      <c r="AG179" s="16" t="s">
        <v>378</v>
      </c>
      <c r="AH179" s="15" t="s">
        <v>379</v>
      </c>
      <c r="AI179" s="4"/>
      <c r="AJ179" s="4"/>
    </row>
    <row r="180" spans="4:36" ht="15" x14ac:dyDescent="0.2">
      <c r="D180" s="4"/>
      <c r="E180" s="20" t="s">
        <v>276</v>
      </c>
      <c r="F180" s="4"/>
      <c r="G180" s="4"/>
      <c r="H180" s="18" t="s">
        <v>380</v>
      </c>
      <c r="I180" s="4"/>
      <c r="J180" s="17" t="s">
        <v>381</v>
      </c>
      <c r="K180" s="4"/>
      <c r="L180" s="4"/>
      <c r="M180" s="4"/>
      <c r="N180" s="4"/>
      <c r="O180" s="4"/>
      <c r="P180" s="4"/>
      <c r="Q180" s="4"/>
      <c r="R180" s="15" t="s">
        <v>382</v>
      </c>
      <c r="S180" s="4"/>
      <c r="T180" s="4"/>
      <c r="U180" s="4"/>
      <c r="V180" s="4"/>
      <c r="W180" s="4"/>
      <c r="X180" s="4"/>
      <c r="Y180" s="4"/>
      <c r="Z180" s="4"/>
      <c r="AA180" s="4"/>
      <c r="AB180" s="4"/>
      <c r="AC180" s="4"/>
      <c r="AD180" s="4"/>
      <c r="AE180" s="15" t="s">
        <v>383</v>
      </c>
      <c r="AF180" s="4"/>
      <c r="AG180" s="16" t="s">
        <v>384</v>
      </c>
      <c r="AH180" s="15" t="s">
        <v>385</v>
      </c>
      <c r="AI180" s="4"/>
      <c r="AJ180" s="4"/>
    </row>
    <row r="181" spans="4:36" ht="15" x14ac:dyDescent="0.2">
      <c r="D181" s="4"/>
      <c r="E181" s="20" t="s">
        <v>386</v>
      </c>
      <c r="F181" s="4"/>
      <c r="G181" s="4"/>
      <c r="H181" s="15" t="s">
        <v>387</v>
      </c>
      <c r="I181" s="4"/>
      <c r="J181" s="17" t="s">
        <v>388</v>
      </c>
      <c r="K181" s="4"/>
      <c r="L181" s="4"/>
      <c r="M181" s="4"/>
      <c r="N181" s="4"/>
      <c r="O181" s="4"/>
      <c r="P181" s="4"/>
      <c r="Q181" s="4"/>
      <c r="R181" s="15" t="s">
        <v>389</v>
      </c>
      <c r="S181" s="4"/>
      <c r="T181" s="4"/>
      <c r="U181" s="4"/>
      <c r="V181" s="4"/>
      <c r="W181" s="4"/>
      <c r="X181" s="4"/>
      <c r="Y181" s="4"/>
      <c r="Z181" s="4"/>
      <c r="AA181" s="4"/>
      <c r="AB181" s="4"/>
      <c r="AC181" s="4"/>
      <c r="AD181" s="4"/>
      <c r="AE181" s="15" t="s">
        <v>390</v>
      </c>
      <c r="AF181" s="4"/>
      <c r="AG181" s="22" t="s">
        <v>391</v>
      </c>
      <c r="AH181" s="15" t="s">
        <v>392</v>
      </c>
      <c r="AI181" s="4"/>
      <c r="AJ181" s="4"/>
    </row>
    <row r="182" spans="4:36" ht="15" x14ac:dyDescent="0.2">
      <c r="D182" s="4"/>
      <c r="E182" s="20" t="s">
        <v>302</v>
      </c>
      <c r="F182" s="4"/>
      <c r="G182" s="4"/>
      <c r="H182" s="18" t="s">
        <v>393</v>
      </c>
      <c r="I182" s="4"/>
      <c r="J182" s="17" t="s">
        <v>394</v>
      </c>
      <c r="K182" s="4"/>
      <c r="L182" s="4"/>
      <c r="M182" s="4"/>
      <c r="N182" s="4"/>
      <c r="O182" s="4"/>
      <c r="P182" s="4"/>
      <c r="Q182" s="4"/>
      <c r="R182" s="15" t="s">
        <v>395</v>
      </c>
      <c r="S182" s="4"/>
      <c r="T182" s="4"/>
      <c r="U182" s="4"/>
      <c r="V182" s="4"/>
      <c r="W182" s="4"/>
      <c r="X182" s="4"/>
      <c r="Y182" s="4"/>
      <c r="Z182" s="4"/>
      <c r="AA182" s="4"/>
      <c r="AB182" s="4"/>
      <c r="AC182" s="4"/>
      <c r="AD182" s="4"/>
      <c r="AE182" s="25" t="s">
        <v>396</v>
      </c>
      <c r="AF182" s="4"/>
      <c r="AG182" s="4"/>
      <c r="AH182" s="15" t="s">
        <v>397</v>
      </c>
      <c r="AI182" s="4"/>
      <c r="AJ182" s="4"/>
    </row>
    <row r="183" spans="4:36" ht="15" x14ac:dyDescent="0.2">
      <c r="D183" s="4"/>
      <c r="E183" s="20" t="s">
        <v>398</v>
      </c>
      <c r="F183" s="4"/>
      <c r="G183" s="4"/>
      <c r="H183" s="18" t="s">
        <v>399</v>
      </c>
      <c r="I183" s="4"/>
      <c r="J183" s="26" t="s">
        <v>400</v>
      </c>
      <c r="K183" s="4"/>
      <c r="L183" s="4"/>
      <c r="M183" s="4"/>
      <c r="N183" s="4"/>
      <c r="O183" s="4"/>
      <c r="P183" s="4"/>
      <c r="Q183" s="4"/>
      <c r="R183" s="15" t="s">
        <v>401</v>
      </c>
      <c r="S183" s="4"/>
      <c r="T183" s="4"/>
      <c r="U183" s="4"/>
      <c r="V183" s="4"/>
      <c r="W183" s="4"/>
      <c r="X183" s="4"/>
      <c r="Y183" s="4"/>
      <c r="Z183" s="4"/>
      <c r="AA183" s="4"/>
      <c r="AB183" s="4"/>
      <c r="AC183" s="4"/>
      <c r="AD183" s="4"/>
      <c r="AE183" s="4"/>
      <c r="AF183" s="4"/>
      <c r="AG183" s="4"/>
      <c r="AH183" s="15" t="s">
        <v>402</v>
      </c>
      <c r="AI183" s="4"/>
      <c r="AJ183" s="4"/>
    </row>
    <row r="184" spans="4:36" ht="30" x14ac:dyDescent="0.2">
      <c r="D184" s="4"/>
      <c r="E184" s="20" t="s">
        <v>403</v>
      </c>
      <c r="F184" s="4"/>
      <c r="G184" s="4"/>
      <c r="H184" s="15" t="s">
        <v>404</v>
      </c>
      <c r="I184" s="4"/>
      <c r="J184" s="4"/>
      <c r="K184" s="4"/>
      <c r="L184" s="4"/>
      <c r="M184" s="4"/>
      <c r="N184" s="4"/>
      <c r="O184" s="4"/>
      <c r="P184" s="4"/>
      <c r="Q184" s="4"/>
      <c r="R184" s="15" t="s">
        <v>405</v>
      </c>
      <c r="S184" s="4"/>
      <c r="T184" s="4"/>
      <c r="U184" s="4"/>
      <c r="V184" s="4"/>
      <c r="W184" s="4"/>
      <c r="X184" s="4"/>
      <c r="Y184" s="4"/>
      <c r="Z184" s="4"/>
      <c r="AA184" s="4"/>
      <c r="AB184" s="4"/>
      <c r="AC184" s="4"/>
      <c r="AD184" s="4"/>
      <c r="AE184" s="4"/>
      <c r="AF184" s="4"/>
      <c r="AG184" s="4"/>
      <c r="AH184" s="15" t="s">
        <v>406</v>
      </c>
      <c r="AI184" s="4"/>
      <c r="AJ184" s="4"/>
    </row>
    <row r="185" spans="4:36" ht="15" x14ac:dyDescent="0.2">
      <c r="D185" s="4"/>
      <c r="E185" s="20" t="s">
        <v>407</v>
      </c>
      <c r="F185" s="4"/>
      <c r="G185" s="4"/>
      <c r="H185" s="15" t="s">
        <v>408</v>
      </c>
      <c r="I185" s="4"/>
      <c r="J185" s="4"/>
      <c r="K185" s="4"/>
      <c r="L185" s="4"/>
      <c r="M185" s="4"/>
      <c r="N185" s="4"/>
      <c r="O185" s="4"/>
      <c r="P185" s="4"/>
      <c r="Q185" s="4"/>
      <c r="R185" s="25" t="s">
        <v>409</v>
      </c>
      <c r="S185" s="4"/>
      <c r="T185" s="4"/>
      <c r="U185" s="4"/>
      <c r="V185" s="4"/>
      <c r="W185" s="4"/>
      <c r="X185" s="4"/>
      <c r="Y185" s="4"/>
      <c r="Z185" s="4"/>
      <c r="AA185" s="4"/>
      <c r="AB185" s="4"/>
      <c r="AC185" s="4"/>
      <c r="AD185" s="4"/>
      <c r="AE185" s="4"/>
      <c r="AF185" s="4"/>
      <c r="AG185" s="4"/>
      <c r="AH185" s="15" t="s">
        <v>410</v>
      </c>
      <c r="AI185" s="4"/>
      <c r="AJ185" s="4"/>
    </row>
    <row r="186" spans="4:36" ht="15" x14ac:dyDescent="0.2">
      <c r="D186" s="4"/>
      <c r="E186" s="20" t="s">
        <v>411</v>
      </c>
      <c r="F186" s="4"/>
      <c r="G186" s="4"/>
      <c r="H186" s="15" t="s">
        <v>412</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413</v>
      </c>
      <c r="AI186" s="4"/>
      <c r="AJ186" s="4"/>
    </row>
    <row r="187" spans="4:36" ht="15" x14ac:dyDescent="0.2">
      <c r="D187" s="4"/>
      <c r="E187" s="20" t="s">
        <v>414</v>
      </c>
      <c r="F187" s="4"/>
      <c r="G187" s="4"/>
      <c r="H187" s="15" t="s">
        <v>415</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352</v>
      </c>
      <c r="F188" s="4"/>
      <c r="G188" s="4"/>
      <c r="H188" s="15" t="s">
        <v>416</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417</v>
      </c>
      <c r="F189" s="4"/>
      <c r="G189" s="4"/>
      <c r="H189" s="25" t="s">
        <v>418</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419</v>
      </c>
      <c r="E204" s="14" t="s">
        <v>420</v>
      </c>
      <c r="F204" s="14" t="s">
        <v>421</v>
      </c>
      <c r="G204" s="28" t="s">
        <v>422</v>
      </c>
      <c r="H204" s="28" t="s">
        <v>423</v>
      </c>
      <c r="I204" s="14" t="s">
        <v>424</v>
      </c>
      <c r="J204" s="14" t="s">
        <v>425</v>
      </c>
      <c r="K204" s="28" t="s">
        <v>426</v>
      </c>
      <c r="L204" s="14" t="s">
        <v>427</v>
      </c>
      <c r="M204" s="14" t="s">
        <v>428</v>
      </c>
      <c r="N204" s="14" t="s">
        <v>429</v>
      </c>
      <c r="O204" s="14" t="s">
        <v>430</v>
      </c>
      <c r="P204" s="28" t="s">
        <v>431</v>
      </c>
      <c r="Q204" s="14" t="s">
        <v>432</v>
      </c>
      <c r="R204" s="14" t="s">
        <v>433</v>
      </c>
      <c r="S204" s="14" t="s">
        <v>434</v>
      </c>
      <c r="T204" s="14" t="s">
        <v>435</v>
      </c>
      <c r="U204" s="14" t="s">
        <v>436</v>
      </c>
      <c r="V204" s="14" t="s">
        <v>437</v>
      </c>
      <c r="W204" s="14" t="s">
        <v>438</v>
      </c>
      <c r="X204" s="14" t="s">
        <v>439</v>
      </c>
      <c r="Y204" s="14" t="s">
        <v>440</v>
      </c>
      <c r="Z204" s="14" t="s">
        <v>441</v>
      </c>
      <c r="AA204" s="14" t="s">
        <v>442</v>
      </c>
      <c r="AB204" s="14" t="s">
        <v>443</v>
      </c>
      <c r="AC204" s="14" t="s">
        <v>444</v>
      </c>
      <c r="AD204" s="14" t="s">
        <v>445</v>
      </c>
      <c r="AE204" s="14" t="s">
        <v>446</v>
      </c>
      <c r="AF204" s="14" t="s">
        <v>447</v>
      </c>
      <c r="AG204" s="14" t="s">
        <v>448</v>
      </c>
      <c r="AH204" s="14" t="s">
        <v>449</v>
      </c>
      <c r="AI204" s="14" t="s">
        <v>450</v>
      </c>
      <c r="AJ204" s="14" t="s">
        <v>451</v>
      </c>
    </row>
    <row r="205" spans="4:36" ht="15" x14ac:dyDescent="0.25">
      <c r="D205" t="s">
        <v>452</v>
      </c>
      <c r="E205" t="s">
        <v>453</v>
      </c>
      <c r="F205" t="s">
        <v>421</v>
      </c>
      <c r="G205" t="s">
        <v>454</v>
      </c>
      <c r="H205" t="s">
        <v>455</v>
      </c>
      <c r="I205" t="s">
        <v>456</v>
      </c>
      <c r="J205" t="s">
        <v>457</v>
      </c>
      <c r="K205" t="s">
        <v>458</v>
      </c>
      <c r="L205" t="s">
        <v>459</v>
      </c>
      <c r="M205" t="s">
        <v>460</v>
      </c>
      <c r="N205" t="s">
        <v>461</v>
      </c>
      <c r="O205" t="s">
        <v>462</v>
      </c>
      <c r="P205" t="s">
        <v>463</v>
      </c>
      <c r="Q205" t="s">
        <v>464</v>
      </c>
      <c r="R205" t="s">
        <v>465</v>
      </c>
      <c r="S205" t="s">
        <v>466</v>
      </c>
      <c r="T205" t="s">
        <v>467</v>
      </c>
      <c r="U205" t="s">
        <v>468</v>
      </c>
      <c r="V205" t="s">
        <v>469</v>
      </c>
      <c r="W205" t="s">
        <v>470</v>
      </c>
      <c r="X205" t="s">
        <v>471</v>
      </c>
      <c r="Y205" t="s">
        <v>472</v>
      </c>
      <c r="Z205" t="s">
        <v>473</v>
      </c>
      <c r="AA205" t="s">
        <v>474</v>
      </c>
      <c r="AB205" t="s">
        <v>475</v>
      </c>
      <c r="AC205" t="s">
        <v>476</v>
      </c>
      <c r="AD205" t="s">
        <v>477</v>
      </c>
      <c r="AE205" t="s">
        <v>478</v>
      </c>
      <c r="AF205" t="s">
        <v>479</v>
      </c>
      <c r="AG205" t="s">
        <v>480</v>
      </c>
      <c r="AH205" t="s">
        <v>481</v>
      </c>
      <c r="AI205" t="s">
        <v>482</v>
      </c>
      <c r="AJ205" t="s">
        <v>483</v>
      </c>
    </row>
    <row r="206" spans="4:36" ht="15" x14ac:dyDescent="0.25">
      <c r="D206" t="s">
        <v>484</v>
      </c>
      <c r="E206" t="s">
        <v>485</v>
      </c>
      <c r="F206" t="s">
        <v>486</v>
      </c>
      <c r="G206" t="s">
        <v>487</v>
      </c>
      <c r="H206"/>
      <c r="I206" t="s">
        <v>488</v>
      </c>
      <c r="J206" t="s">
        <v>489</v>
      </c>
      <c r="K206" t="s">
        <v>490</v>
      </c>
      <c r="L206" t="s">
        <v>491</v>
      </c>
      <c r="M206" t="s">
        <v>492</v>
      </c>
      <c r="N206" t="s">
        <v>493</v>
      </c>
      <c r="O206" t="s">
        <v>494</v>
      </c>
      <c r="P206" t="s">
        <v>495</v>
      </c>
      <c r="Q206" t="s">
        <v>496</v>
      </c>
      <c r="R206" t="s">
        <v>497</v>
      </c>
      <c r="S206" t="s">
        <v>498</v>
      </c>
      <c r="T206" t="s">
        <v>499</v>
      </c>
      <c r="U206" t="s">
        <v>500</v>
      </c>
      <c r="V206" t="s">
        <v>491</v>
      </c>
      <c r="W206" t="s">
        <v>501</v>
      </c>
      <c r="X206" t="s">
        <v>502</v>
      </c>
      <c r="Y206" t="s">
        <v>497</v>
      </c>
      <c r="Z206" t="s">
        <v>503</v>
      </c>
      <c r="AA206" t="s">
        <v>504</v>
      </c>
      <c r="AB206" t="s">
        <v>505</v>
      </c>
      <c r="AC206" t="s">
        <v>506</v>
      </c>
      <c r="AD206" t="s">
        <v>507</v>
      </c>
      <c r="AE206" t="s">
        <v>508</v>
      </c>
      <c r="AF206" t="s">
        <v>505</v>
      </c>
      <c r="AG206" t="s">
        <v>509</v>
      </c>
      <c r="AH206" t="s">
        <v>510</v>
      </c>
      <c r="AI206" t="s">
        <v>511</v>
      </c>
      <c r="AJ206" t="s">
        <v>512</v>
      </c>
    </row>
    <row r="207" spans="4:36" ht="15" x14ac:dyDescent="0.25">
      <c r="D207" t="s">
        <v>513</v>
      </c>
      <c r="E207" t="s">
        <v>514</v>
      </c>
      <c r="F207" t="s">
        <v>515</v>
      </c>
      <c r="G207" t="s">
        <v>516</v>
      </c>
      <c r="H207"/>
      <c r="I207" t="s">
        <v>517</v>
      </c>
      <c r="J207" t="s">
        <v>518</v>
      </c>
      <c r="K207" t="s">
        <v>519</v>
      </c>
      <c r="L207" t="s">
        <v>520</v>
      </c>
      <c r="M207" t="s">
        <v>521</v>
      </c>
      <c r="N207" t="s">
        <v>522</v>
      </c>
      <c r="O207" t="s">
        <v>523</v>
      </c>
      <c r="P207" t="s">
        <v>524</v>
      </c>
      <c r="Q207" t="s">
        <v>505</v>
      </c>
      <c r="R207" t="s">
        <v>525</v>
      </c>
      <c r="S207" t="s">
        <v>526</v>
      </c>
      <c r="T207" t="s">
        <v>527</v>
      </c>
      <c r="U207" t="s">
        <v>528</v>
      </c>
      <c r="V207" t="s">
        <v>529</v>
      </c>
      <c r="W207" t="s">
        <v>530</v>
      </c>
      <c r="X207" t="s">
        <v>531</v>
      </c>
      <c r="Y207" t="s">
        <v>532</v>
      </c>
      <c r="Z207" t="s">
        <v>533</v>
      </c>
      <c r="AA207" t="s">
        <v>534</v>
      </c>
      <c r="AB207" t="s">
        <v>535</v>
      </c>
      <c r="AC207" t="s">
        <v>536</v>
      </c>
      <c r="AD207"/>
      <c r="AE207" t="s">
        <v>491</v>
      </c>
      <c r="AF207" t="s">
        <v>537</v>
      </c>
      <c r="AG207" t="s">
        <v>538</v>
      </c>
      <c r="AH207" t="s">
        <v>539</v>
      </c>
      <c r="AI207" t="s">
        <v>540</v>
      </c>
      <c r="AJ207" t="s">
        <v>541</v>
      </c>
    </row>
    <row r="208" spans="4:36" ht="15" x14ac:dyDescent="0.25">
      <c r="D208" t="s">
        <v>542</v>
      </c>
      <c r="E208" t="s">
        <v>543</v>
      </c>
      <c r="F208" t="s">
        <v>544</v>
      </c>
      <c r="G208" t="s">
        <v>545</v>
      </c>
      <c r="H208"/>
      <c r="I208" t="s">
        <v>546</v>
      </c>
      <c r="J208" t="s">
        <v>547</v>
      </c>
      <c r="K208" t="s">
        <v>548</v>
      </c>
      <c r="L208" t="s">
        <v>549</v>
      </c>
      <c r="M208" t="s">
        <v>550</v>
      </c>
      <c r="N208" t="s">
        <v>536</v>
      </c>
      <c r="O208" t="s">
        <v>551</v>
      </c>
      <c r="P208" t="s">
        <v>552</v>
      </c>
      <c r="Q208" t="s">
        <v>553</v>
      </c>
      <c r="R208" t="s">
        <v>554</v>
      </c>
      <c r="S208" t="s">
        <v>555</v>
      </c>
      <c r="T208" t="s">
        <v>556</v>
      </c>
      <c r="U208" t="s">
        <v>557</v>
      </c>
      <c r="V208" t="s">
        <v>558</v>
      </c>
      <c r="W208" t="s">
        <v>559</v>
      </c>
      <c r="X208" t="s">
        <v>560</v>
      </c>
      <c r="Y208" t="s">
        <v>561</v>
      </c>
      <c r="Z208" t="s">
        <v>562</v>
      </c>
      <c r="AA208" t="s">
        <v>563</v>
      </c>
      <c r="AB208" t="s">
        <v>564</v>
      </c>
      <c r="AC208" t="s">
        <v>565</v>
      </c>
      <c r="AD208"/>
      <c r="AE208" t="s">
        <v>566</v>
      </c>
      <c r="AF208" t="s">
        <v>567</v>
      </c>
      <c r="AG208" t="s">
        <v>568</v>
      </c>
      <c r="AH208" t="s">
        <v>569</v>
      </c>
      <c r="AI208" t="s">
        <v>570</v>
      </c>
      <c r="AJ208" t="s">
        <v>571</v>
      </c>
    </row>
    <row r="209" spans="4:36" ht="15" x14ac:dyDescent="0.25">
      <c r="D209" t="s">
        <v>572</v>
      </c>
      <c r="E209" t="s">
        <v>573</v>
      </c>
      <c r="F209" t="s">
        <v>574</v>
      </c>
      <c r="G209" t="s">
        <v>575</v>
      </c>
      <c r="H209"/>
      <c r="I209" t="s">
        <v>576</v>
      </c>
      <c r="J209" t="s">
        <v>577</v>
      </c>
      <c r="K209" t="s">
        <v>578</v>
      </c>
      <c r="L209" t="s">
        <v>579</v>
      </c>
      <c r="M209" t="s">
        <v>580</v>
      </c>
      <c r="N209" t="s">
        <v>424</v>
      </c>
      <c r="O209" t="s">
        <v>581</v>
      </c>
      <c r="P209" t="s">
        <v>582</v>
      </c>
      <c r="Q209" t="s">
        <v>583</v>
      </c>
      <c r="R209" t="s">
        <v>584</v>
      </c>
      <c r="S209" t="s">
        <v>585</v>
      </c>
      <c r="T209"/>
      <c r="U209" t="s">
        <v>586</v>
      </c>
      <c r="V209" t="s">
        <v>587</v>
      </c>
      <c r="W209" t="s">
        <v>588</v>
      </c>
      <c r="X209" t="s">
        <v>589</v>
      </c>
      <c r="Y209" t="s">
        <v>590</v>
      </c>
      <c r="Z209" t="s">
        <v>591</v>
      </c>
      <c r="AA209" t="s">
        <v>592</v>
      </c>
      <c r="AB209" t="s">
        <v>432</v>
      </c>
      <c r="AC209" t="s">
        <v>593</v>
      </c>
      <c r="AD209"/>
      <c r="AE209" t="s">
        <v>594</v>
      </c>
      <c r="AF209" t="s">
        <v>595</v>
      </c>
      <c r="AG209" t="s">
        <v>596</v>
      </c>
      <c r="AH209" t="s">
        <v>522</v>
      </c>
      <c r="AI209" t="s">
        <v>597</v>
      </c>
      <c r="AJ209"/>
    </row>
    <row r="210" spans="4:36" ht="15" x14ac:dyDescent="0.25">
      <c r="D210" t="s">
        <v>598</v>
      </c>
      <c r="E210" t="s">
        <v>599</v>
      </c>
      <c r="F210" t="s">
        <v>600</v>
      </c>
      <c r="G210" t="s">
        <v>601</v>
      </c>
      <c r="H210"/>
      <c r="I210" t="s">
        <v>602</v>
      </c>
      <c r="J210" t="s">
        <v>603</v>
      </c>
      <c r="K210" t="s">
        <v>604</v>
      </c>
      <c r="L210" t="s">
        <v>605</v>
      </c>
      <c r="M210" t="s">
        <v>606</v>
      </c>
      <c r="N210" t="s">
        <v>607</v>
      </c>
      <c r="O210" t="s">
        <v>608</v>
      </c>
      <c r="P210" t="s">
        <v>609</v>
      </c>
      <c r="Q210" t="s">
        <v>610</v>
      </c>
      <c r="R210" t="s">
        <v>611</v>
      </c>
      <c r="S210" t="s">
        <v>612</v>
      </c>
      <c r="T210"/>
      <c r="U210" t="s">
        <v>613</v>
      </c>
      <c r="V210" t="s">
        <v>614</v>
      </c>
      <c r="W210" t="s">
        <v>615</v>
      </c>
      <c r="X210" t="s">
        <v>616</v>
      </c>
      <c r="Y210" t="s">
        <v>617</v>
      </c>
      <c r="Z210" t="s">
        <v>618</v>
      </c>
      <c r="AA210" t="s">
        <v>619</v>
      </c>
      <c r="AB210" t="s">
        <v>620</v>
      </c>
      <c r="AC210" t="s">
        <v>621</v>
      </c>
      <c r="AD210"/>
      <c r="AE210" t="s">
        <v>622</v>
      </c>
      <c r="AF210" t="s">
        <v>623</v>
      </c>
      <c r="AG210" t="s">
        <v>624</v>
      </c>
      <c r="AH210" t="s">
        <v>424</v>
      </c>
      <c r="AI210" t="s">
        <v>625</v>
      </c>
      <c r="AJ210"/>
    </row>
    <row r="211" spans="4:36" ht="15" x14ac:dyDescent="0.25">
      <c r="D211" t="s">
        <v>626</v>
      </c>
      <c r="E211" t="s">
        <v>627</v>
      </c>
      <c r="F211" t="s">
        <v>628</v>
      </c>
      <c r="G211" t="s">
        <v>629</v>
      </c>
      <c r="H211"/>
      <c r="I211" t="s">
        <v>630</v>
      </c>
      <c r="J211" t="s">
        <v>631</v>
      </c>
      <c r="K211" t="s">
        <v>632</v>
      </c>
      <c r="L211" t="s">
        <v>633</v>
      </c>
      <c r="M211" t="s">
        <v>634</v>
      </c>
      <c r="N211" t="s">
        <v>635</v>
      </c>
      <c r="O211" t="s">
        <v>636</v>
      </c>
      <c r="P211" t="s">
        <v>637</v>
      </c>
      <c r="Q211" t="s">
        <v>638</v>
      </c>
      <c r="R211" t="s">
        <v>639</v>
      </c>
      <c r="S211" t="s">
        <v>640</v>
      </c>
      <c r="T211"/>
      <c r="U211" t="s">
        <v>641</v>
      </c>
      <c r="V211" t="s">
        <v>642</v>
      </c>
      <c r="W211" t="s">
        <v>643</v>
      </c>
      <c r="X211" t="s">
        <v>644</v>
      </c>
      <c r="Y211" t="s">
        <v>577</v>
      </c>
      <c r="Z211" t="s">
        <v>645</v>
      </c>
      <c r="AA211" t="s">
        <v>646</v>
      </c>
      <c r="AB211" t="s">
        <v>647</v>
      </c>
      <c r="AC211" t="s">
        <v>648</v>
      </c>
      <c r="AD211"/>
      <c r="AE211" t="s">
        <v>649</v>
      </c>
      <c r="AF211" t="s">
        <v>650</v>
      </c>
      <c r="AG211" t="s">
        <v>651</v>
      </c>
      <c r="AH211" t="s">
        <v>652</v>
      </c>
      <c r="AI211"/>
      <c r="AJ211"/>
    </row>
    <row r="212" spans="4:36" ht="15" x14ac:dyDescent="0.25">
      <c r="D212" t="s">
        <v>653</v>
      </c>
      <c r="E212" t="s">
        <v>654</v>
      </c>
      <c r="F212"/>
      <c r="G212" t="s">
        <v>655</v>
      </c>
      <c r="H212"/>
      <c r="I212" t="s">
        <v>499</v>
      </c>
      <c r="J212" t="s">
        <v>656</v>
      </c>
      <c r="K212" t="s">
        <v>657</v>
      </c>
      <c r="L212" t="s">
        <v>658</v>
      </c>
      <c r="M212" t="s">
        <v>659</v>
      </c>
      <c r="N212" t="s">
        <v>660</v>
      </c>
      <c r="O212" t="s">
        <v>661</v>
      </c>
      <c r="P212" t="s">
        <v>662</v>
      </c>
      <c r="Q212" t="s">
        <v>663</v>
      </c>
      <c r="R212" t="s">
        <v>664</v>
      </c>
      <c r="S212" t="s">
        <v>665</v>
      </c>
      <c r="T212"/>
      <c r="U212" t="s">
        <v>666</v>
      </c>
      <c r="V212" t="s">
        <v>667</v>
      </c>
      <c r="W212" t="s">
        <v>668</v>
      </c>
      <c r="X212" t="s">
        <v>669</v>
      </c>
      <c r="Y212" t="s">
        <v>670</v>
      </c>
      <c r="Z212" t="s">
        <v>671</v>
      </c>
      <c r="AA212" t="s">
        <v>672</v>
      </c>
      <c r="AB212" t="s">
        <v>673</v>
      </c>
      <c r="AC212" t="s">
        <v>674</v>
      </c>
      <c r="AD212"/>
      <c r="AE212" t="s">
        <v>675</v>
      </c>
      <c r="AF212" t="s">
        <v>676</v>
      </c>
      <c r="AG212" t="s">
        <v>677</v>
      </c>
      <c r="AH212" t="s">
        <v>678</v>
      </c>
      <c r="AI212"/>
      <c r="AJ212"/>
    </row>
    <row r="213" spans="4:36" ht="15" x14ac:dyDescent="0.25">
      <c r="D213" t="s">
        <v>679</v>
      </c>
      <c r="E213" t="s">
        <v>680</v>
      </c>
      <c r="F213"/>
      <c r="G213" t="s">
        <v>681</v>
      </c>
      <c r="H213"/>
      <c r="I213" t="s">
        <v>682</v>
      </c>
      <c r="J213" t="s">
        <v>425</v>
      </c>
      <c r="K213" t="s">
        <v>683</v>
      </c>
      <c r="L213" t="s">
        <v>684</v>
      </c>
      <c r="M213" t="s">
        <v>685</v>
      </c>
      <c r="N213" t="s">
        <v>686</v>
      </c>
      <c r="O213" t="s">
        <v>687</v>
      </c>
      <c r="P213" t="s">
        <v>688</v>
      </c>
      <c r="Q213" t="s">
        <v>689</v>
      </c>
      <c r="R213" t="s">
        <v>690</v>
      </c>
      <c r="S213"/>
      <c r="T213"/>
      <c r="U213" t="s">
        <v>691</v>
      </c>
      <c r="V213" t="s">
        <v>692</v>
      </c>
      <c r="W213" t="s">
        <v>693</v>
      </c>
      <c r="X213" t="s">
        <v>694</v>
      </c>
      <c r="Y213" t="s">
        <v>504</v>
      </c>
      <c r="Z213" t="s">
        <v>695</v>
      </c>
      <c r="AA213" t="s">
        <v>696</v>
      </c>
      <c r="AB213" t="s">
        <v>697</v>
      </c>
      <c r="AC213" t="s">
        <v>698</v>
      </c>
      <c r="AD213"/>
      <c r="AE213" t="s">
        <v>424</v>
      </c>
      <c r="AF213" t="s">
        <v>699</v>
      </c>
      <c r="AG213" t="s">
        <v>700</v>
      </c>
      <c r="AH213" t="s">
        <v>701</v>
      </c>
      <c r="AI213"/>
      <c r="AJ213"/>
    </row>
    <row r="214" spans="4:36" ht="15" x14ac:dyDescent="0.25">
      <c r="D214" t="s">
        <v>702</v>
      </c>
      <c r="E214" t="s">
        <v>703</v>
      </c>
      <c r="F214"/>
      <c r="G214" t="s">
        <v>704</v>
      </c>
      <c r="H214"/>
      <c r="I214" t="s">
        <v>705</v>
      </c>
      <c r="J214" t="s">
        <v>706</v>
      </c>
      <c r="K214" t="s">
        <v>707</v>
      </c>
      <c r="L214" t="s">
        <v>708</v>
      </c>
      <c r="M214" t="s">
        <v>709</v>
      </c>
      <c r="N214" t="s">
        <v>710</v>
      </c>
      <c r="O214" t="s">
        <v>711</v>
      </c>
      <c r="P214" t="s">
        <v>712</v>
      </c>
      <c r="Q214" t="s">
        <v>713</v>
      </c>
      <c r="R214" t="s">
        <v>714</v>
      </c>
      <c r="S214"/>
      <c r="T214"/>
      <c r="U214" t="s">
        <v>715</v>
      </c>
      <c r="V214" t="s">
        <v>716</v>
      </c>
      <c r="W214" t="s">
        <v>717</v>
      </c>
      <c r="X214" t="s">
        <v>718</v>
      </c>
      <c r="Y214" t="s">
        <v>719</v>
      </c>
      <c r="Z214" t="s">
        <v>720</v>
      </c>
      <c r="AA214" t="s">
        <v>721</v>
      </c>
      <c r="AB214" t="s">
        <v>722</v>
      </c>
      <c r="AC214" t="s">
        <v>723</v>
      </c>
      <c r="AD214"/>
      <c r="AE214" t="s">
        <v>690</v>
      </c>
      <c r="AF214" t="s">
        <v>724</v>
      </c>
      <c r="AG214" t="s">
        <v>725</v>
      </c>
      <c r="AH214" t="s">
        <v>726</v>
      </c>
      <c r="AI214"/>
      <c r="AJ214"/>
    </row>
    <row r="215" spans="4:36" ht="15" x14ac:dyDescent="0.25">
      <c r="D215" t="s">
        <v>727</v>
      </c>
      <c r="E215" t="s">
        <v>728</v>
      </c>
      <c r="F215"/>
      <c r="G215" t="s">
        <v>729</v>
      </c>
      <c r="H215"/>
      <c r="I215" t="s">
        <v>432</v>
      </c>
      <c r="J215" t="s">
        <v>505</v>
      </c>
      <c r="K215" t="s">
        <v>730</v>
      </c>
      <c r="L215" t="s">
        <v>731</v>
      </c>
      <c r="M215" t="s">
        <v>732</v>
      </c>
      <c r="N215" t="s">
        <v>733</v>
      </c>
      <c r="O215" t="s">
        <v>734</v>
      </c>
      <c r="P215" t="s">
        <v>735</v>
      </c>
      <c r="Q215" t="s">
        <v>736</v>
      </c>
      <c r="R215" t="s">
        <v>737</v>
      </c>
      <c r="S215"/>
      <c r="T215"/>
      <c r="U215" t="s">
        <v>738</v>
      </c>
      <c r="V215" t="s">
        <v>739</v>
      </c>
      <c r="W215" t="s">
        <v>740</v>
      </c>
      <c r="X215" t="s">
        <v>741</v>
      </c>
      <c r="Y215" t="s">
        <v>742</v>
      </c>
      <c r="Z215" t="s">
        <v>743</v>
      </c>
      <c r="AA215" t="s">
        <v>744</v>
      </c>
      <c r="AB215" t="s">
        <v>745</v>
      </c>
      <c r="AC215" t="s">
        <v>746</v>
      </c>
      <c r="AD215"/>
      <c r="AE215" t="s">
        <v>747</v>
      </c>
      <c r="AF215" t="s">
        <v>748</v>
      </c>
      <c r="AG215" t="s">
        <v>749</v>
      </c>
      <c r="AH215" t="s">
        <v>750</v>
      </c>
      <c r="AI215"/>
      <c r="AJ215"/>
    </row>
    <row r="216" spans="4:36" ht="15" x14ac:dyDescent="0.25">
      <c r="D216"/>
      <c r="E216" t="s">
        <v>751</v>
      </c>
      <c r="F216"/>
      <c r="G216" t="s">
        <v>752</v>
      </c>
      <c r="H216"/>
      <c r="I216" t="s">
        <v>753</v>
      </c>
      <c r="J216" t="s">
        <v>754</v>
      </c>
      <c r="K216" t="s">
        <v>755</v>
      </c>
      <c r="L216" t="s">
        <v>756</v>
      </c>
      <c r="M216" t="s">
        <v>757</v>
      </c>
      <c r="N216" t="s">
        <v>459</v>
      </c>
      <c r="O216" t="s">
        <v>758</v>
      </c>
      <c r="P216" t="s">
        <v>759</v>
      </c>
      <c r="Q216" t="s">
        <v>760</v>
      </c>
      <c r="R216" t="s">
        <v>761</v>
      </c>
      <c r="S216"/>
      <c r="T216"/>
      <c r="U216" t="s">
        <v>762</v>
      </c>
      <c r="V216" t="s">
        <v>763</v>
      </c>
      <c r="W216" t="s">
        <v>764</v>
      </c>
      <c r="X216" t="s">
        <v>765</v>
      </c>
      <c r="Y216" t="s">
        <v>432</v>
      </c>
      <c r="Z216" t="s">
        <v>766</v>
      </c>
      <c r="AA216" t="s">
        <v>767</v>
      </c>
      <c r="AB216" t="s">
        <v>768</v>
      </c>
      <c r="AC216" t="s">
        <v>769</v>
      </c>
      <c r="AD216"/>
      <c r="AE216" t="s">
        <v>770</v>
      </c>
      <c r="AF216" t="s">
        <v>771</v>
      </c>
      <c r="AG216" t="s">
        <v>772</v>
      </c>
      <c r="AH216" t="s">
        <v>545</v>
      </c>
      <c r="AI216"/>
      <c r="AJ216"/>
    </row>
    <row r="217" spans="4:36" ht="15" x14ac:dyDescent="0.25">
      <c r="D217"/>
      <c r="E217" t="s">
        <v>773</v>
      </c>
      <c r="F217"/>
      <c r="G217" t="s">
        <v>774</v>
      </c>
      <c r="H217"/>
      <c r="I217" t="s">
        <v>775</v>
      </c>
      <c r="J217" t="s">
        <v>426</v>
      </c>
      <c r="K217" t="s">
        <v>776</v>
      </c>
      <c r="L217" t="s">
        <v>777</v>
      </c>
      <c r="M217" t="s">
        <v>778</v>
      </c>
      <c r="N217" t="s">
        <v>779</v>
      </c>
      <c r="O217" t="s">
        <v>780</v>
      </c>
      <c r="P217" t="s">
        <v>781</v>
      </c>
      <c r="Q217" t="s">
        <v>782</v>
      </c>
      <c r="R217" t="s">
        <v>783</v>
      </c>
      <c r="S217"/>
      <c r="T217"/>
      <c r="U217" t="s">
        <v>784</v>
      </c>
      <c r="V217" t="s">
        <v>785</v>
      </c>
      <c r="W217" t="s">
        <v>786</v>
      </c>
      <c r="X217" t="s">
        <v>786</v>
      </c>
      <c r="Y217" t="s">
        <v>787</v>
      </c>
      <c r="Z217" t="s">
        <v>788</v>
      </c>
      <c r="AA217" t="s">
        <v>789</v>
      </c>
      <c r="AB217"/>
      <c r="AC217" t="s">
        <v>790</v>
      </c>
      <c r="AD217"/>
      <c r="AE217" t="s">
        <v>791</v>
      </c>
      <c r="AF217" t="s">
        <v>792</v>
      </c>
      <c r="AG217" t="s">
        <v>793</v>
      </c>
      <c r="AH217" t="s">
        <v>794</v>
      </c>
      <c r="AI217"/>
      <c r="AJ217"/>
    </row>
    <row r="218" spans="4:36" ht="15" x14ac:dyDescent="0.25">
      <c r="D218"/>
      <c r="E218" t="s">
        <v>795</v>
      </c>
      <c r="F218"/>
      <c r="G218" t="s">
        <v>555</v>
      </c>
      <c r="H218"/>
      <c r="I218" t="s">
        <v>796</v>
      </c>
      <c r="J218" t="s">
        <v>797</v>
      </c>
      <c r="K218" t="s">
        <v>798</v>
      </c>
      <c r="L218" t="s">
        <v>799</v>
      </c>
      <c r="M218" t="s">
        <v>800</v>
      </c>
      <c r="N218" t="s">
        <v>801</v>
      </c>
      <c r="O218" t="s">
        <v>802</v>
      </c>
      <c r="P218" t="s">
        <v>803</v>
      </c>
      <c r="Q218" t="s">
        <v>804</v>
      </c>
      <c r="R218" t="s">
        <v>805</v>
      </c>
      <c r="S218"/>
      <c r="T218"/>
      <c r="U218" t="s">
        <v>806</v>
      </c>
      <c r="V218" t="s">
        <v>807</v>
      </c>
      <c r="W218" t="s">
        <v>808</v>
      </c>
      <c r="X218" t="s">
        <v>809</v>
      </c>
      <c r="Y218" t="s">
        <v>810</v>
      </c>
      <c r="Z218" t="s">
        <v>811</v>
      </c>
      <c r="AA218"/>
      <c r="AB218"/>
      <c r="AC218" t="s">
        <v>812</v>
      </c>
      <c r="AD218"/>
      <c r="AE218" t="s">
        <v>813</v>
      </c>
      <c r="AF218" t="s">
        <v>814</v>
      </c>
      <c r="AG218" t="s">
        <v>815</v>
      </c>
      <c r="AH218" t="s">
        <v>816</v>
      </c>
      <c r="AI218"/>
      <c r="AJ218"/>
    </row>
    <row r="219" spans="4:36" ht="15" x14ac:dyDescent="0.25">
      <c r="D219"/>
      <c r="E219" t="s">
        <v>522</v>
      </c>
      <c r="F219"/>
      <c r="G219" t="s">
        <v>817</v>
      </c>
      <c r="H219"/>
      <c r="I219" t="s">
        <v>818</v>
      </c>
      <c r="J219" t="s">
        <v>819</v>
      </c>
      <c r="K219" t="s">
        <v>820</v>
      </c>
      <c r="L219" t="s">
        <v>821</v>
      </c>
      <c r="M219" t="s">
        <v>822</v>
      </c>
      <c r="N219" t="s">
        <v>823</v>
      </c>
      <c r="O219" t="s">
        <v>824</v>
      </c>
      <c r="P219" t="s">
        <v>825</v>
      </c>
      <c r="Q219" t="s">
        <v>826</v>
      </c>
      <c r="R219" t="s">
        <v>827</v>
      </c>
      <c r="S219"/>
      <c r="T219"/>
      <c r="U219" t="s">
        <v>828</v>
      </c>
      <c r="V219" t="s">
        <v>829</v>
      </c>
      <c r="W219" t="s">
        <v>830</v>
      </c>
      <c r="X219" t="s">
        <v>831</v>
      </c>
      <c r="Y219" t="s">
        <v>832</v>
      </c>
      <c r="Z219" t="s">
        <v>833</v>
      </c>
      <c r="AA219"/>
      <c r="AB219"/>
      <c r="AC219"/>
      <c r="AD219"/>
      <c r="AE219" t="s">
        <v>834</v>
      </c>
      <c r="AF219" t="s">
        <v>835</v>
      </c>
      <c r="AG219" t="s">
        <v>836</v>
      </c>
      <c r="AH219" t="s">
        <v>837</v>
      </c>
      <c r="AI219"/>
      <c r="AJ219"/>
    </row>
    <row r="220" spans="4:36" ht="15" x14ac:dyDescent="0.25">
      <c r="D220"/>
      <c r="E220" t="s">
        <v>475</v>
      </c>
      <c r="F220"/>
      <c r="G220" t="s">
        <v>838</v>
      </c>
      <c r="H220"/>
      <c r="I220" t="s">
        <v>839</v>
      </c>
      <c r="J220" t="s">
        <v>840</v>
      </c>
      <c r="K220" t="s">
        <v>841</v>
      </c>
      <c r="L220" t="s">
        <v>842</v>
      </c>
      <c r="M220" t="s">
        <v>843</v>
      </c>
      <c r="N220" t="s">
        <v>844</v>
      </c>
      <c r="O220" t="s">
        <v>845</v>
      </c>
      <c r="P220" t="s">
        <v>846</v>
      </c>
      <c r="Q220" t="s">
        <v>847</v>
      </c>
      <c r="R220" t="s">
        <v>848</v>
      </c>
      <c r="S220"/>
      <c r="T220"/>
      <c r="U220" t="s">
        <v>849</v>
      </c>
      <c r="V220"/>
      <c r="W220" t="s">
        <v>850</v>
      </c>
      <c r="X220" t="s">
        <v>851</v>
      </c>
      <c r="Y220" t="s">
        <v>852</v>
      </c>
      <c r="Z220" t="s">
        <v>853</v>
      </c>
      <c r="AA220"/>
      <c r="AB220"/>
      <c r="AC220"/>
      <c r="AD220"/>
      <c r="AE220" t="s">
        <v>854</v>
      </c>
      <c r="AF220" t="s">
        <v>855</v>
      </c>
      <c r="AG220" t="s">
        <v>856</v>
      </c>
      <c r="AH220" t="s">
        <v>857</v>
      </c>
      <c r="AI220"/>
      <c r="AJ220"/>
    </row>
    <row r="221" spans="4:36" ht="15" x14ac:dyDescent="0.25">
      <c r="D221"/>
      <c r="E221" t="s">
        <v>594</v>
      </c>
      <c r="F221"/>
      <c r="G221" t="s">
        <v>778</v>
      </c>
      <c r="H221"/>
      <c r="I221" t="s">
        <v>858</v>
      </c>
      <c r="J221" t="s">
        <v>859</v>
      </c>
      <c r="K221" t="s">
        <v>860</v>
      </c>
      <c r="L221"/>
      <c r="M221" t="s">
        <v>861</v>
      </c>
      <c r="N221" t="s">
        <v>862</v>
      </c>
      <c r="O221" t="s">
        <v>863</v>
      </c>
      <c r="P221" t="s">
        <v>864</v>
      </c>
      <c r="Q221" t="s">
        <v>865</v>
      </c>
      <c r="R221" t="s">
        <v>866</v>
      </c>
      <c r="S221"/>
      <c r="T221"/>
      <c r="U221" t="s">
        <v>867</v>
      </c>
      <c r="V221"/>
      <c r="W221" t="s">
        <v>868</v>
      </c>
      <c r="X221" t="s">
        <v>869</v>
      </c>
      <c r="Y221" t="s">
        <v>870</v>
      </c>
      <c r="Z221" t="s">
        <v>871</v>
      </c>
      <c r="AA221"/>
      <c r="AB221"/>
      <c r="AC221"/>
      <c r="AD221"/>
      <c r="AE221" t="s">
        <v>872</v>
      </c>
      <c r="AF221" t="s">
        <v>873</v>
      </c>
      <c r="AG221" t="s">
        <v>874</v>
      </c>
      <c r="AH221" t="s">
        <v>875</v>
      </c>
      <c r="AI221"/>
      <c r="AJ221"/>
    </row>
    <row r="222" spans="4:36" ht="15" x14ac:dyDescent="0.25">
      <c r="D222"/>
      <c r="E222" t="s">
        <v>876</v>
      </c>
      <c r="F222"/>
      <c r="G222" t="s">
        <v>877</v>
      </c>
      <c r="H222"/>
      <c r="I222" t="s">
        <v>878</v>
      </c>
      <c r="J222" t="s">
        <v>879</v>
      </c>
      <c r="K222" t="s">
        <v>880</v>
      </c>
      <c r="L222"/>
      <c r="M222" t="s">
        <v>881</v>
      </c>
      <c r="N222" t="s">
        <v>882</v>
      </c>
      <c r="O222" t="s">
        <v>883</v>
      </c>
      <c r="P222" t="s">
        <v>884</v>
      </c>
      <c r="Q222" t="s">
        <v>885</v>
      </c>
      <c r="R222" t="s">
        <v>886</v>
      </c>
      <c r="S222"/>
      <c r="T222"/>
      <c r="U222" t="s">
        <v>887</v>
      </c>
      <c r="V222"/>
      <c r="W222" t="s">
        <v>888</v>
      </c>
      <c r="X222" t="s">
        <v>889</v>
      </c>
      <c r="Y222" t="s">
        <v>890</v>
      </c>
      <c r="Z222" t="s">
        <v>891</v>
      </c>
      <c r="AA222"/>
      <c r="AB222"/>
      <c r="AC222"/>
      <c r="AD222"/>
      <c r="AE222" t="s">
        <v>892</v>
      </c>
      <c r="AF222" t="s">
        <v>893</v>
      </c>
      <c r="AG222" t="s">
        <v>894</v>
      </c>
      <c r="AH222" t="s">
        <v>895</v>
      </c>
      <c r="AI222"/>
      <c r="AJ222"/>
    </row>
    <row r="223" spans="4:36" ht="15" x14ac:dyDescent="0.25">
      <c r="D223"/>
      <c r="E223" t="s">
        <v>896</v>
      </c>
      <c r="F223"/>
      <c r="G223" t="s">
        <v>897</v>
      </c>
      <c r="H223"/>
      <c r="I223" t="s">
        <v>898</v>
      </c>
      <c r="J223" t="s">
        <v>899</v>
      </c>
      <c r="K223" t="s">
        <v>900</v>
      </c>
      <c r="L223"/>
      <c r="M223" t="s">
        <v>829</v>
      </c>
      <c r="N223" t="s">
        <v>901</v>
      </c>
      <c r="O223" t="s">
        <v>902</v>
      </c>
      <c r="P223" t="s">
        <v>903</v>
      </c>
      <c r="Q223" t="s">
        <v>904</v>
      </c>
      <c r="R223" t="s">
        <v>905</v>
      </c>
      <c r="S223"/>
      <c r="T223"/>
      <c r="U223" t="s">
        <v>906</v>
      </c>
      <c r="V223"/>
      <c r="W223" t="s">
        <v>907</v>
      </c>
      <c r="X223" t="s">
        <v>908</v>
      </c>
      <c r="Y223" t="s">
        <v>909</v>
      </c>
      <c r="Z223" t="s">
        <v>910</v>
      </c>
      <c r="AA223"/>
      <c r="AB223"/>
      <c r="AC223"/>
      <c r="AD223"/>
      <c r="AE223" t="s">
        <v>911</v>
      </c>
      <c r="AF223" t="s">
        <v>912</v>
      </c>
      <c r="AG223" t="s">
        <v>913</v>
      </c>
      <c r="AH223" t="s">
        <v>914</v>
      </c>
      <c r="AI223"/>
      <c r="AJ223"/>
    </row>
    <row r="224" spans="4:36" ht="15" x14ac:dyDescent="0.25">
      <c r="D224"/>
      <c r="E224" t="s">
        <v>915</v>
      </c>
      <c r="F224"/>
      <c r="G224" t="s">
        <v>916</v>
      </c>
      <c r="H224"/>
      <c r="I224" t="s">
        <v>917</v>
      </c>
      <c r="J224" t="s">
        <v>918</v>
      </c>
      <c r="K224" t="s">
        <v>444</v>
      </c>
      <c r="L224"/>
      <c r="M224"/>
      <c r="N224" t="s">
        <v>919</v>
      </c>
      <c r="O224" t="s">
        <v>920</v>
      </c>
      <c r="P224" t="s">
        <v>921</v>
      </c>
      <c r="Q224" t="s">
        <v>922</v>
      </c>
      <c r="R224" t="s">
        <v>923</v>
      </c>
      <c r="S224"/>
      <c r="T224"/>
      <c r="U224" t="s">
        <v>924</v>
      </c>
      <c r="V224"/>
      <c r="W224" t="s">
        <v>925</v>
      </c>
      <c r="X224" t="s">
        <v>926</v>
      </c>
      <c r="Y224" t="s">
        <v>927</v>
      </c>
      <c r="Z224" t="s">
        <v>928</v>
      </c>
      <c r="AA224"/>
      <c r="AB224"/>
      <c r="AC224"/>
      <c r="AD224"/>
      <c r="AE224" t="s">
        <v>929</v>
      </c>
      <c r="AF224" t="s">
        <v>930</v>
      </c>
      <c r="AG224" t="s">
        <v>931</v>
      </c>
      <c r="AH224" t="s">
        <v>932</v>
      </c>
      <c r="AI224"/>
      <c r="AJ224"/>
    </row>
    <row r="225" spans="4:36" ht="15" x14ac:dyDescent="0.25">
      <c r="D225"/>
      <c r="E225" t="s">
        <v>675</v>
      </c>
      <c r="F225"/>
      <c r="G225" t="s">
        <v>933</v>
      </c>
      <c r="H225"/>
      <c r="I225" t="s">
        <v>934</v>
      </c>
      <c r="J225" t="s">
        <v>935</v>
      </c>
      <c r="K225" t="s">
        <v>936</v>
      </c>
      <c r="L225"/>
      <c r="M225"/>
      <c r="N225" t="s">
        <v>937</v>
      </c>
      <c r="O225" t="s">
        <v>938</v>
      </c>
      <c r="P225" t="s">
        <v>939</v>
      </c>
      <c r="Q225" t="s">
        <v>940</v>
      </c>
      <c r="R225" t="s">
        <v>941</v>
      </c>
      <c r="S225"/>
      <c r="T225"/>
      <c r="U225" t="s">
        <v>942</v>
      </c>
      <c r="V225"/>
      <c r="W225" t="s">
        <v>943</v>
      </c>
      <c r="X225" t="s">
        <v>944</v>
      </c>
      <c r="Y225" t="s">
        <v>733</v>
      </c>
      <c r="Z225" t="s">
        <v>945</v>
      </c>
      <c r="AA225"/>
      <c r="AB225"/>
      <c r="AC225"/>
      <c r="AD225"/>
      <c r="AE225" t="s">
        <v>946</v>
      </c>
      <c r="AF225" t="s">
        <v>947</v>
      </c>
      <c r="AG225" t="s">
        <v>948</v>
      </c>
      <c r="AH225" t="s">
        <v>949</v>
      </c>
      <c r="AI225"/>
      <c r="AJ225"/>
    </row>
    <row r="226" spans="4:36" ht="15" x14ac:dyDescent="0.25">
      <c r="D226"/>
      <c r="E226" t="s">
        <v>950</v>
      </c>
      <c r="F226"/>
      <c r="G226" t="s">
        <v>951</v>
      </c>
      <c r="H226"/>
      <c r="I226" t="s">
        <v>952</v>
      </c>
      <c r="J226" t="s">
        <v>953</v>
      </c>
      <c r="K226" t="s">
        <v>954</v>
      </c>
      <c r="L226"/>
      <c r="M226"/>
      <c r="N226" t="s">
        <v>955</v>
      </c>
      <c r="O226" t="s">
        <v>956</v>
      </c>
      <c r="P226" t="s">
        <v>957</v>
      </c>
      <c r="Q226" t="s">
        <v>958</v>
      </c>
      <c r="R226" t="s">
        <v>959</v>
      </c>
      <c r="S226"/>
      <c r="T226"/>
      <c r="U226" t="s">
        <v>960</v>
      </c>
      <c r="V226"/>
      <c r="W226" t="s">
        <v>936</v>
      </c>
      <c r="X226" t="s">
        <v>961</v>
      </c>
      <c r="Y226" t="s">
        <v>962</v>
      </c>
      <c r="Z226" t="s">
        <v>963</v>
      </c>
      <c r="AA226"/>
      <c r="AB226"/>
      <c r="AC226"/>
      <c r="AD226"/>
      <c r="AE226" t="s">
        <v>964</v>
      </c>
      <c r="AF226" t="s">
        <v>965</v>
      </c>
      <c r="AG226" t="s">
        <v>966</v>
      </c>
      <c r="AH226" t="s">
        <v>967</v>
      </c>
      <c r="AI226"/>
      <c r="AJ226"/>
    </row>
    <row r="227" spans="4:36" ht="15" x14ac:dyDescent="0.25">
      <c r="D227"/>
      <c r="E227" t="s">
        <v>706</v>
      </c>
      <c r="F227"/>
      <c r="G227" t="s">
        <v>968</v>
      </c>
      <c r="H227"/>
      <c r="I227" t="s">
        <v>955</v>
      </c>
      <c r="J227" t="s">
        <v>969</v>
      </c>
      <c r="K227" t="s">
        <v>970</v>
      </c>
      <c r="L227"/>
      <c r="M227"/>
      <c r="N227" t="s">
        <v>971</v>
      </c>
      <c r="O227" t="s">
        <v>972</v>
      </c>
      <c r="P227" t="s">
        <v>973</v>
      </c>
      <c r="Q227" t="s">
        <v>974</v>
      </c>
      <c r="R227" t="s">
        <v>975</v>
      </c>
      <c r="S227"/>
      <c r="T227"/>
      <c r="U227" t="s">
        <v>860</v>
      </c>
      <c r="V227"/>
      <c r="W227" t="s">
        <v>976</v>
      </c>
      <c r="X227" t="s">
        <v>731</v>
      </c>
      <c r="Y227" t="s">
        <v>977</v>
      </c>
      <c r="Z227" t="s">
        <v>978</v>
      </c>
      <c r="AA227"/>
      <c r="AB227"/>
      <c r="AC227"/>
      <c r="AD227"/>
      <c r="AE227" t="s">
        <v>979</v>
      </c>
      <c r="AF227" t="s">
        <v>980</v>
      </c>
      <c r="AG227" t="s">
        <v>981</v>
      </c>
      <c r="AH227" t="s">
        <v>982</v>
      </c>
      <c r="AI227"/>
      <c r="AJ227"/>
    </row>
    <row r="228" spans="4:36" ht="15" x14ac:dyDescent="0.25">
      <c r="D228"/>
      <c r="E228" t="s">
        <v>983</v>
      </c>
      <c r="F228"/>
      <c r="G228"/>
      <c r="H228"/>
      <c r="I228" t="s">
        <v>984</v>
      </c>
      <c r="J228" t="s">
        <v>985</v>
      </c>
      <c r="K228" t="s">
        <v>986</v>
      </c>
      <c r="L228"/>
      <c r="M228"/>
      <c r="N228" t="s">
        <v>987</v>
      </c>
      <c r="O228" t="s">
        <v>988</v>
      </c>
      <c r="P228" t="s">
        <v>989</v>
      </c>
      <c r="Q228" t="s">
        <v>990</v>
      </c>
      <c r="R228" t="s">
        <v>818</v>
      </c>
      <c r="S228"/>
      <c r="T228"/>
      <c r="U228" t="s">
        <v>991</v>
      </c>
      <c r="V228"/>
      <c r="W228" t="s">
        <v>992</v>
      </c>
      <c r="X228" t="s">
        <v>993</v>
      </c>
      <c r="Y228" t="s">
        <v>994</v>
      </c>
      <c r="Z228" t="s">
        <v>995</v>
      </c>
      <c r="AA228"/>
      <c r="AB228"/>
      <c r="AC228"/>
      <c r="AD228"/>
      <c r="AE228" t="s">
        <v>996</v>
      </c>
      <c r="AF228" t="s">
        <v>447</v>
      </c>
      <c r="AG228" t="s">
        <v>997</v>
      </c>
      <c r="AH228" t="s">
        <v>748</v>
      </c>
      <c r="AI228"/>
      <c r="AJ228"/>
    </row>
    <row r="229" spans="4:36" ht="15" x14ac:dyDescent="0.25">
      <c r="D229"/>
      <c r="E229" t="s">
        <v>998</v>
      </c>
      <c r="F229"/>
      <c r="G229"/>
      <c r="H229"/>
      <c r="I229" t="s">
        <v>999</v>
      </c>
      <c r="J229" t="s">
        <v>1000</v>
      </c>
      <c r="K229" t="s">
        <v>1001</v>
      </c>
      <c r="L229"/>
      <c r="M229"/>
      <c r="N229" t="s">
        <v>1002</v>
      </c>
      <c r="O229" t="s">
        <v>1003</v>
      </c>
      <c r="P229" t="s">
        <v>900</v>
      </c>
      <c r="Q229" t="s">
        <v>1004</v>
      </c>
      <c r="R229" t="s">
        <v>1005</v>
      </c>
      <c r="S229"/>
      <c r="T229"/>
      <c r="U229" t="s">
        <v>1006</v>
      </c>
      <c r="V229"/>
      <c r="W229" t="s">
        <v>1007</v>
      </c>
      <c r="X229" t="s">
        <v>1008</v>
      </c>
      <c r="Y229" t="s">
        <v>1009</v>
      </c>
      <c r="Z229" t="s">
        <v>1010</v>
      </c>
      <c r="AA229"/>
      <c r="AB229"/>
      <c r="AC229"/>
      <c r="AD229"/>
      <c r="AE229" t="s">
        <v>1011</v>
      </c>
      <c r="AF229" t="s">
        <v>1012</v>
      </c>
      <c r="AG229" t="s">
        <v>1013</v>
      </c>
      <c r="AH229" t="s">
        <v>572</v>
      </c>
      <c r="AI229"/>
      <c r="AJ229"/>
    </row>
    <row r="230" spans="4:36" ht="15" x14ac:dyDescent="0.25">
      <c r="D230"/>
      <c r="E230" t="s">
        <v>1014</v>
      </c>
      <c r="F230"/>
      <c r="G230"/>
      <c r="H230"/>
      <c r="I230" t="s">
        <v>1015</v>
      </c>
      <c r="J230" t="s">
        <v>1016</v>
      </c>
      <c r="K230" t="s">
        <v>1017</v>
      </c>
      <c r="L230"/>
      <c r="M230"/>
      <c r="N230" t="s">
        <v>1018</v>
      </c>
      <c r="O230"/>
      <c r="P230" t="s">
        <v>1019</v>
      </c>
      <c r="Q230" t="s">
        <v>1020</v>
      </c>
      <c r="R230" t="s">
        <v>1021</v>
      </c>
      <c r="S230"/>
      <c r="T230"/>
      <c r="U230" t="s">
        <v>1022</v>
      </c>
      <c r="V230"/>
      <c r="W230" t="s">
        <v>1023</v>
      </c>
      <c r="X230" t="s">
        <v>1024</v>
      </c>
      <c r="Y230" t="s">
        <v>1025</v>
      </c>
      <c r="Z230" t="s">
        <v>1026</v>
      </c>
      <c r="AA230"/>
      <c r="AB230"/>
      <c r="AC230"/>
      <c r="AD230"/>
      <c r="AE230" t="s">
        <v>1027</v>
      </c>
      <c r="AF230" t="s">
        <v>1028</v>
      </c>
      <c r="AG230" t="s">
        <v>1029</v>
      </c>
      <c r="AH230" t="s">
        <v>1030</v>
      </c>
      <c r="AI230"/>
      <c r="AJ230"/>
    </row>
    <row r="231" spans="4:36" ht="15" x14ac:dyDescent="0.25">
      <c r="D231"/>
      <c r="E231" t="s">
        <v>426</v>
      </c>
      <c r="F231"/>
      <c r="G231"/>
      <c r="H231"/>
      <c r="I231" t="s">
        <v>1031</v>
      </c>
      <c r="J231" t="s">
        <v>1032</v>
      </c>
      <c r="K231" t="s">
        <v>1033</v>
      </c>
      <c r="L231"/>
      <c r="M231"/>
      <c r="N231" t="s">
        <v>1034</v>
      </c>
      <c r="O231"/>
      <c r="P231" t="s">
        <v>1035</v>
      </c>
      <c r="Q231" t="s">
        <v>1036</v>
      </c>
      <c r="R231" t="s">
        <v>1037</v>
      </c>
      <c r="S231"/>
      <c r="T231"/>
      <c r="U231" t="s">
        <v>1038</v>
      </c>
      <c r="V231"/>
      <c r="W231" t="s">
        <v>1039</v>
      </c>
      <c r="X231" t="s">
        <v>1040</v>
      </c>
      <c r="Y231" t="s">
        <v>1041</v>
      </c>
      <c r="Z231" t="s">
        <v>1042</v>
      </c>
      <c r="AA231"/>
      <c r="AB231"/>
      <c r="AC231"/>
      <c r="AD231"/>
      <c r="AE231" t="s">
        <v>1043</v>
      </c>
      <c r="AF231"/>
      <c r="AG231" t="s">
        <v>1044</v>
      </c>
      <c r="AH231" t="s">
        <v>1045</v>
      </c>
      <c r="AI231"/>
      <c r="AJ231"/>
    </row>
    <row r="232" spans="4:36" ht="15" x14ac:dyDescent="0.25">
      <c r="D232"/>
      <c r="E232" t="s">
        <v>1046</v>
      </c>
      <c r="F232"/>
      <c r="G232"/>
      <c r="H232"/>
      <c r="I232" t="s">
        <v>1047</v>
      </c>
      <c r="J232" t="s">
        <v>1048</v>
      </c>
      <c r="K232"/>
      <c r="L232"/>
      <c r="M232"/>
      <c r="N232" t="s">
        <v>1049</v>
      </c>
      <c r="O232"/>
      <c r="P232" t="s">
        <v>1050</v>
      </c>
      <c r="Q232" t="s">
        <v>1051</v>
      </c>
      <c r="R232" t="s">
        <v>1052</v>
      </c>
      <c r="S232"/>
      <c r="T232"/>
      <c r="U232" t="s">
        <v>1053</v>
      </c>
      <c r="V232"/>
      <c r="W232" t="s">
        <v>1054</v>
      </c>
      <c r="X232" t="s">
        <v>988</v>
      </c>
      <c r="Y232" t="s">
        <v>1055</v>
      </c>
      <c r="Z232" t="s">
        <v>702</v>
      </c>
      <c r="AA232"/>
      <c r="AB232"/>
      <c r="AC232"/>
      <c r="AD232"/>
      <c r="AE232" t="s">
        <v>818</v>
      </c>
      <c r="AF232"/>
      <c r="AG232" t="s">
        <v>1056</v>
      </c>
      <c r="AH232" t="s">
        <v>1057</v>
      </c>
      <c r="AI232"/>
      <c r="AJ232"/>
    </row>
    <row r="233" spans="4:36" ht="15" x14ac:dyDescent="0.25">
      <c r="D233"/>
      <c r="E233" t="s">
        <v>1058</v>
      </c>
      <c r="F233"/>
      <c r="G233"/>
      <c r="H233"/>
      <c r="I233" t="s">
        <v>1059</v>
      </c>
      <c r="J233" t="s">
        <v>1060</v>
      </c>
      <c r="K233"/>
      <c r="L233"/>
      <c r="M233"/>
      <c r="N233" t="s">
        <v>1061</v>
      </c>
      <c r="O233"/>
      <c r="P233" t="s">
        <v>1062</v>
      </c>
      <c r="Q233" t="s">
        <v>1063</v>
      </c>
      <c r="R233" t="s">
        <v>1064</v>
      </c>
      <c r="S233"/>
      <c r="T233"/>
      <c r="U233" t="s">
        <v>1065</v>
      </c>
      <c r="V233"/>
      <c r="W233" t="s">
        <v>1066</v>
      </c>
      <c r="X233" t="s">
        <v>1067</v>
      </c>
      <c r="Y233" t="s">
        <v>1068</v>
      </c>
      <c r="Z233" t="s">
        <v>1069</v>
      </c>
      <c r="AA233"/>
      <c r="AB233"/>
      <c r="AC233"/>
      <c r="AD233"/>
      <c r="AE233" t="s">
        <v>1070</v>
      </c>
      <c r="AF233"/>
      <c r="AG233" t="s">
        <v>1071</v>
      </c>
      <c r="AH233" t="s">
        <v>993</v>
      </c>
      <c r="AI233"/>
      <c r="AJ233"/>
    </row>
    <row r="234" spans="4:36" ht="15" x14ac:dyDescent="0.25">
      <c r="D234"/>
      <c r="E234" t="s">
        <v>1072</v>
      </c>
      <c r="F234"/>
      <c r="G234"/>
      <c r="H234"/>
      <c r="I234" t="s">
        <v>1073</v>
      </c>
      <c r="J234" t="s">
        <v>1074</v>
      </c>
      <c r="K234"/>
      <c r="L234"/>
      <c r="M234"/>
      <c r="N234" t="s">
        <v>1075</v>
      </c>
      <c r="O234"/>
      <c r="P234" t="s">
        <v>1076</v>
      </c>
      <c r="Q234" t="s">
        <v>1077</v>
      </c>
      <c r="R234" t="s">
        <v>1078</v>
      </c>
      <c r="S234"/>
      <c r="T234"/>
      <c r="U234" t="s">
        <v>1079</v>
      </c>
      <c r="V234"/>
      <c r="W234" t="s">
        <v>1080</v>
      </c>
      <c r="X234"/>
      <c r="Y234" t="s">
        <v>1081</v>
      </c>
      <c r="Z234" t="s">
        <v>1082</v>
      </c>
      <c r="AA234"/>
      <c r="AB234"/>
      <c r="AC234"/>
      <c r="AD234"/>
      <c r="AE234" t="s">
        <v>1083</v>
      </c>
      <c r="AF234"/>
      <c r="AG234" t="s">
        <v>1084</v>
      </c>
      <c r="AH234" t="s">
        <v>1085</v>
      </c>
      <c r="AI234"/>
      <c r="AJ234"/>
    </row>
    <row r="235" spans="4:36" ht="15" x14ac:dyDescent="0.25">
      <c r="D235"/>
      <c r="E235" t="s">
        <v>1086</v>
      </c>
      <c r="F235"/>
      <c r="G235"/>
      <c r="H235"/>
      <c r="I235" t="s">
        <v>1087</v>
      </c>
      <c r="J235" t="s">
        <v>1088</v>
      </c>
      <c r="K235"/>
      <c r="L235"/>
      <c r="M235"/>
      <c r="N235" t="s">
        <v>1089</v>
      </c>
      <c r="O235"/>
      <c r="P235"/>
      <c r="Q235"/>
      <c r="R235" t="s">
        <v>1090</v>
      </c>
      <c r="S235"/>
      <c r="T235"/>
      <c r="U235" t="s">
        <v>1091</v>
      </c>
      <c r="V235"/>
      <c r="W235"/>
      <c r="X235"/>
      <c r="Y235" t="s">
        <v>1092</v>
      </c>
      <c r="Z235" t="s">
        <v>1093</v>
      </c>
      <c r="AA235"/>
      <c r="AB235"/>
      <c r="AC235"/>
      <c r="AD235"/>
      <c r="AE235" t="s">
        <v>1094</v>
      </c>
      <c r="AF235"/>
      <c r="AG235" t="s">
        <v>1095</v>
      </c>
      <c r="AH235" t="s">
        <v>1096</v>
      </c>
      <c r="AI235"/>
      <c r="AJ235"/>
    </row>
    <row r="236" spans="4:36" ht="15" x14ac:dyDescent="0.25">
      <c r="D236"/>
      <c r="E236" t="s">
        <v>1097</v>
      </c>
      <c r="F236"/>
      <c r="G236"/>
      <c r="H236"/>
      <c r="I236" t="s">
        <v>1098</v>
      </c>
      <c r="J236" t="s">
        <v>1099</v>
      </c>
      <c r="K236"/>
      <c r="L236"/>
      <c r="M236"/>
      <c r="N236" t="s">
        <v>1100</v>
      </c>
      <c r="O236"/>
      <c r="P236"/>
      <c r="Q236"/>
      <c r="R236" t="s">
        <v>1101</v>
      </c>
      <c r="S236"/>
      <c r="T236"/>
      <c r="U236" t="s">
        <v>1102</v>
      </c>
      <c r="V236"/>
      <c r="W236"/>
      <c r="X236"/>
      <c r="Y236" t="s">
        <v>1103</v>
      </c>
      <c r="Z236" t="s">
        <v>1104</v>
      </c>
      <c r="AA236"/>
      <c r="AB236"/>
      <c r="AC236"/>
      <c r="AD236"/>
      <c r="AE236" t="s">
        <v>1105</v>
      </c>
      <c r="AF236"/>
      <c r="AG236" t="s">
        <v>1106</v>
      </c>
      <c r="AH236" t="s">
        <v>965</v>
      </c>
      <c r="AI236"/>
      <c r="AJ236"/>
    </row>
    <row r="237" spans="4:36" ht="15" x14ac:dyDescent="0.25">
      <c r="D237"/>
      <c r="E237" t="s">
        <v>1107</v>
      </c>
      <c r="F237"/>
      <c r="G237"/>
      <c r="H237"/>
      <c r="I237" t="s">
        <v>1108</v>
      </c>
      <c r="J237" t="s">
        <v>1109</v>
      </c>
      <c r="K237"/>
      <c r="L237"/>
      <c r="M237"/>
      <c r="N237" t="s">
        <v>1110</v>
      </c>
      <c r="O237"/>
      <c r="P237"/>
      <c r="Q237"/>
      <c r="R237" t="s">
        <v>1111</v>
      </c>
      <c r="S237"/>
      <c r="T237"/>
      <c r="U237" t="s">
        <v>1112</v>
      </c>
      <c r="V237"/>
      <c r="W237"/>
      <c r="X237"/>
      <c r="Y237" t="s">
        <v>748</v>
      </c>
      <c r="Z237" t="s">
        <v>744</v>
      </c>
      <c r="AA237"/>
      <c r="AB237"/>
      <c r="AC237"/>
      <c r="AD237"/>
      <c r="AE237" t="s">
        <v>1113</v>
      </c>
      <c r="AF237"/>
      <c r="AG237" t="s">
        <v>1114</v>
      </c>
      <c r="AH237" t="s">
        <v>1115</v>
      </c>
      <c r="AI237"/>
      <c r="AJ237"/>
    </row>
    <row r="238" spans="4:36" ht="15" x14ac:dyDescent="0.25">
      <c r="D238"/>
      <c r="E238" t="s">
        <v>1116</v>
      </c>
      <c r="F238"/>
      <c r="G238"/>
      <c r="H238"/>
      <c r="I238" t="s">
        <v>1117</v>
      </c>
      <c r="J238" t="s">
        <v>1118</v>
      </c>
      <c r="K238"/>
      <c r="L238"/>
      <c r="M238"/>
      <c r="N238" t="s">
        <v>1119</v>
      </c>
      <c r="O238"/>
      <c r="P238"/>
      <c r="Q238"/>
      <c r="R238" t="s">
        <v>1120</v>
      </c>
      <c r="S238"/>
      <c r="T238"/>
      <c r="U238" t="s">
        <v>1121</v>
      </c>
      <c r="V238"/>
      <c r="W238"/>
      <c r="X238"/>
      <c r="Y238" t="s">
        <v>1122</v>
      </c>
      <c r="Z238" t="s">
        <v>1123</v>
      </c>
      <c r="AA238"/>
      <c r="AB238"/>
      <c r="AC238"/>
      <c r="AD238"/>
      <c r="AE238" t="s">
        <v>1124</v>
      </c>
      <c r="AF238"/>
      <c r="AG238" t="s">
        <v>1125</v>
      </c>
      <c r="AH238" t="s">
        <v>1126</v>
      </c>
      <c r="AI238"/>
      <c r="AJ238"/>
    </row>
    <row r="239" spans="4:36" ht="15" x14ac:dyDescent="0.25">
      <c r="D239"/>
      <c r="E239" t="s">
        <v>1127</v>
      </c>
      <c r="F239"/>
      <c r="G239"/>
      <c r="H239"/>
      <c r="I239" t="s">
        <v>1128</v>
      </c>
      <c r="J239" t="s">
        <v>1129</v>
      </c>
      <c r="K239"/>
      <c r="L239"/>
      <c r="M239"/>
      <c r="N239" t="s">
        <v>1130</v>
      </c>
      <c r="O239"/>
      <c r="P239"/>
      <c r="Q239"/>
      <c r="R239" t="s">
        <v>1131</v>
      </c>
      <c r="S239"/>
      <c r="T239"/>
      <c r="U239" t="s">
        <v>1132</v>
      </c>
      <c r="V239"/>
      <c r="W239"/>
      <c r="X239"/>
      <c r="Y239" t="s">
        <v>1133</v>
      </c>
      <c r="Z239" t="s">
        <v>1134</v>
      </c>
      <c r="AA239"/>
      <c r="AB239"/>
      <c r="AC239"/>
      <c r="AD239"/>
      <c r="AE239" t="s">
        <v>1135</v>
      </c>
      <c r="AF239"/>
      <c r="AG239" t="s">
        <v>1136</v>
      </c>
      <c r="AH239" t="s">
        <v>1137</v>
      </c>
      <c r="AI239"/>
      <c r="AJ239"/>
    </row>
    <row r="240" spans="4:36" ht="15" x14ac:dyDescent="0.25">
      <c r="D240"/>
      <c r="E240" t="s">
        <v>1138</v>
      </c>
      <c r="F240"/>
      <c r="G240"/>
      <c r="H240"/>
      <c r="I240" t="s">
        <v>1139</v>
      </c>
      <c r="J240" t="s">
        <v>1140</v>
      </c>
      <c r="K240"/>
      <c r="L240"/>
      <c r="M240"/>
      <c r="N240" t="s">
        <v>1141</v>
      </c>
      <c r="O240"/>
      <c r="P240"/>
      <c r="Q240"/>
      <c r="R240" t="s">
        <v>1142</v>
      </c>
      <c r="S240"/>
      <c r="T240"/>
      <c r="U240" t="s">
        <v>1143</v>
      </c>
      <c r="V240"/>
      <c r="W240"/>
      <c r="X240"/>
      <c r="Y240" t="s">
        <v>1144</v>
      </c>
      <c r="Z240" t="s">
        <v>1145</v>
      </c>
      <c r="AA240"/>
      <c r="AB240"/>
      <c r="AC240"/>
      <c r="AD240"/>
      <c r="AE240" t="s">
        <v>1146</v>
      </c>
      <c r="AF240"/>
      <c r="AG240" t="s">
        <v>1147</v>
      </c>
      <c r="AH240" t="s">
        <v>1148</v>
      </c>
      <c r="AI240"/>
      <c r="AJ240"/>
    </row>
    <row r="241" spans="4:36" ht="15" x14ac:dyDescent="0.25">
      <c r="D241"/>
      <c r="E241" t="s">
        <v>1149</v>
      </c>
      <c r="F241"/>
      <c r="G241"/>
      <c r="H241"/>
      <c r="I241" t="s">
        <v>1110</v>
      </c>
      <c r="J241" t="s">
        <v>1150</v>
      </c>
      <c r="K241"/>
      <c r="L241"/>
      <c r="M241"/>
      <c r="N241" t="s">
        <v>447</v>
      </c>
      <c r="O241"/>
      <c r="P241"/>
      <c r="Q241"/>
      <c r="R241" t="s">
        <v>765</v>
      </c>
      <c r="S241"/>
      <c r="T241"/>
      <c r="U241" t="s">
        <v>1151</v>
      </c>
      <c r="V241"/>
      <c r="W241"/>
      <c r="X241"/>
      <c r="Y241" t="s">
        <v>1152</v>
      </c>
      <c r="Z241" t="s">
        <v>1153</v>
      </c>
      <c r="AA241"/>
      <c r="AB241"/>
      <c r="AC241"/>
      <c r="AD241"/>
      <c r="AE241" t="s">
        <v>1154</v>
      </c>
      <c r="AF241"/>
      <c r="AG241" t="s">
        <v>1155</v>
      </c>
      <c r="AH241" t="s">
        <v>1156</v>
      </c>
      <c r="AI241"/>
      <c r="AJ241"/>
    </row>
    <row r="242" spans="4:36" ht="15" x14ac:dyDescent="0.25">
      <c r="D242"/>
      <c r="E242" t="s">
        <v>1157</v>
      </c>
      <c r="F242"/>
      <c r="G242"/>
      <c r="H242"/>
      <c r="I242" t="s">
        <v>1158</v>
      </c>
      <c r="J242" t="s">
        <v>1159</v>
      </c>
      <c r="K242"/>
      <c r="L242"/>
      <c r="M242"/>
      <c r="N242" t="s">
        <v>1160</v>
      </c>
      <c r="O242"/>
      <c r="P242"/>
      <c r="Q242"/>
      <c r="R242" t="s">
        <v>1161</v>
      </c>
      <c r="S242"/>
      <c r="T242"/>
      <c r="U242"/>
      <c r="V242"/>
      <c r="W242"/>
      <c r="X242"/>
      <c r="Y242" t="s">
        <v>1162</v>
      </c>
      <c r="Z242" t="s">
        <v>1163</v>
      </c>
      <c r="AA242"/>
      <c r="AB242"/>
      <c r="AC242"/>
      <c r="AD242"/>
      <c r="AE242" t="s">
        <v>784</v>
      </c>
      <c r="AF242"/>
      <c r="AG242" t="s">
        <v>1164</v>
      </c>
      <c r="AH242" t="s">
        <v>1165</v>
      </c>
      <c r="AI242"/>
      <c r="AJ242"/>
    </row>
    <row r="243" spans="4:36" ht="15" x14ac:dyDescent="0.25">
      <c r="D243"/>
      <c r="E243" t="s">
        <v>946</v>
      </c>
      <c r="F243"/>
      <c r="G243"/>
      <c r="H243"/>
      <c r="I243" t="s">
        <v>1166</v>
      </c>
      <c r="J243" t="s">
        <v>1167</v>
      </c>
      <c r="K243"/>
      <c r="L243"/>
      <c r="M243"/>
      <c r="N243" t="s">
        <v>1168</v>
      </c>
      <c r="O243"/>
      <c r="P243"/>
      <c r="Q243"/>
      <c r="R243" t="s">
        <v>1169</v>
      </c>
      <c r="S243"/>
      <c r="T243"/>
      <c r="U243"/>
      <c r="V243"/>
      <c r="W243"/>
      <c r="X243"/>
      <c r="Y243" t="s">
        <v>1170</v>
      </c>
      <c r="Z243" t="s">
        <v>1171</v>
      </c>
      <c r="AA243"/>
      <c r="AB243"/>
      <c r="AC243"/>
      <c r="AD243"/>
      <c r="AE243" t="s">
        <v>1172</v>
      </c>
      <c r="AF243"/>
      <c r="AG243" t="s">
        <v>1173</v>
      </c>
      <c r="AH243" t="s">
        <v>1174</v>
      </c>
      <c r="AI243"/>
      <c r="AJ243"/>
    </row>
    <row r="244" spans="4:36" ht="15" x14ac:dyDescent="0.25">
      <c r="D244"/>
      <c r="E244" t="s">
        <v>668</v>
      </c>
      <c r="F244"/>
      <c r="G244"/>
      <c r="H244"/>
      <c r="I244" t="s">
        <v>1175</v>
      </c>
      <c r="J244" t="s">
        <v>1176</v>
      </c>
      <c r="K244"/>
      <c r="L244"/>
      <c r="M244"/>
      <c r="N244" t="s">
        <v>1177</v>
      </c>
      <c r="O244"/>
      <c r="P244"/>
      <c r="Q244"/>
      <c r="R244" t="s">
        <v>1178</v>
      </c>
      <c r="S244"/>
      <c r="T244"/>
      <c r="U244"/>
      <c r="V244"/>
      <c r="W244"/>
      <c r="X244"/>
      <c r="Y244" t="s">
        <v>440</v>
      </c>
      <c r="Z244" t="s">
        <v>1179</v>
      </c>
      <c r="AA244"/>
      <c r="AB244"/>
      <c r="AC244"/>
      <c r="AD244"/>
      <c r="AE244" t="s">
        <v>1180</v>
      </c>
      <c r="AF244"/>
      <c r="AG244" t="s">
        <v>1181</v>
      </c>
      <c r="AH244" t="s">
        <v>1182</v>
      </c>
      <c r="AI244"/>
      <c r="AJ244"/>
    </row>
    <row r="245" spans="4:36" ht="15" x14ac:dyDescent="0.25">
      <c r="D245"/>
      <c r="E245" t="s">
        <v>1183</v>
      </c>
      <c r="F245"/>
      <c r="G245"/>
      <c r="H245"/>
      <c r="I245" t="s">
        <v>1184</v>
      </c>
      <c r="J245" t="s">
        <v>1185</v>
      </c>
      <c r="K245"/>
      <c r="L245"/>
      <c r="M245"/>
      <c r="N245" t="s">
        <v>1186</v>
      </c>
      <c r="O245"/>
      <c r="P245"/>
      <c r="Q245"/>
      <c r="R245" t="s">
        <v>1187</v>
      </c>
      <c r="S245"/>
      <c r="T245"/>
      <c r="U245"/>
      <c r="V245"/>
      <c r="W245"/>
      <c r="X245"/>
      <c r="Y245" t="s">
        <v>1188</v>
      </c>
      <c r="Z245"/>
      <c r="AA245"/>
      <c r="AB245"/>
      <c r="AC245"/>
      <c r="AD245"/>
      <c r="AE245" t="s">
        <v>1189</v>
      </c>
      <c r="AF245"/>
      <c r="AG245" t="s">
        <v>1190</v>
      </c>
      <c r="AH245" t="s">
        <v>1191</v>
      </c>
      <c r="AI245"/>
      <c r="AJ245"/>
    </row>
    <row r="246" spans="4:36" ht="15" x14ac:dyDescent="0.25">
      <c r="D246"/>
      <c r="E246" t="s">
        <v>1192</v>
      </c>
      <c r="F246"/>
      <c r="G246"/>
      <c r="H246"/>
      <c r="I246" t="s">
        <v>1193</v>
      </c>
      <c r="J246" t="s">
        <v>1194</v>
      </c>
      <c r="K246"/>
      <c r="L246"/>
      <c r="M246"/>
      <c r="N246" t="s">
        <v>1195</v>
      </c>
      <c r="O246"/>
      <c r="P246"/>
      <c r="Q246"/>
      <c r="R246" t="s">
        <v>1196</v>
      </c>
      <c r="S246"/>
      <c r="T246"/>
      <c r="U246"/>
      <c r="V246"/>
      <c r="W246"/>
      <c r="X246"/>
      <c r="Y246" t="s">
        <v>1197</v>
      </c>
      <c r="Z246"/>
      <c r="AA246"/>
      <c r="AB246"/>
      <c r="AC246"/>
      <c r="AD246"/>
      <c r="AE246" t="s">
        <v>1198</v>
      </c>
      <c r="AF246"/>
      <c r="AG246" t="s">
        <v>1199</v>
      </c>
      <c r="AH246" t="s">
        <v>1200</v>
      </c>
      <c r="AI246"/>
      <c r="AJ246"/>
    </row>
    <row r="247" spans="4:36" ht="15" x14ac:dyDescent="0.25">
      <c r="D247"/>
      <c r="E247" t="s">
        <v>1201</v>
      </c>
      <c r="F247"/>
      <c r="G247"/>
      <c r="H247"/>
      <c r="I247" t="s">
        <v>1202</v>
      </c>
      <c r="J247" t="s">
        <v>1203</v>
      </c>
      <c r="K247"/>
      <c r="L247"/>
      <c r="M247"/>
      <c r="N247"/>
      <c r="O247"/>
      <c r="P247"/>
      <c r="Q247"/>
      <c r="R247" t="s">
        <v>1204</v>
      </c>
      <c r="S247"/>
      <c r="T247"/>
      <c r="U247"/>
      <c r="V247"/>
      <c r="W247"/>
      <c r="X247"/>
      <c r="Y247" t="s">
        <v>1205</v>
      </c>
      <c r="Z247"/>
      <c r="AA247"/>
      <c r="AB247"/>
      <c r="AC247"/>
      <c r="AD247"/>
      <c r="AE247" t="s">
        <v>1206</v>
      </c>
      <c r="AF247"/>
      <c r="AG247" t="s">
        <v>1141</v>
      </c>
      <c r="AH247"/>
      <c r="AI247"/>
      <c r="AJ247"/>
    </row>
    <row r="248" spans="4:36" ht="15" x14ac:dyDescent="0.25">
      <c r="D248"/>
      <c r="E248" t="s">
        <v>1207</v>
      </c>
      <c r="F248"/>
      <c r="G248"/>
      <c r="H248"/>
      <c r="I248" t="s">
        <v>1208</v>
      </c>
      <c r="J248" t="s">
        <v>1209</v>
      </c>
      <c r="K248"/>
      <c r="L248"/>
      <c r="M248"/>
      <c r="N248"/>
      <c r="O248"/>
      <c r="P248"/>
      <c r="Q248"/>
      <c r="R248" t="s">
        <v>1210</v>
      </c>
      <c r="S248"/>
      <c r="T248"/>
      <c r="U248"/>
      <c r="V248"/>
      <c r="W248"/>
      <c r="X248"/>
      <c r="Y248" t="s">
        <v>1211</v>
      </c>
      <c r="Z248"/>
      <c r="AA248"/>
      <c r="AB248"/>
      <c r="AC248"/>
      <c r="AD248"/>
      <c r="AE248" t="s">
        <v>1212</v>
      </c>
      <c r="AF248"/>
      <c r="AG248" t="s">
        <v>1213</v>
      </c>
      <c r="AH248"/>
      <c r="AI248"/>
      <c r="AJ248"/>
    </row>
    <row r="249" spans="4:36" ht="15" x14ac:dyDescent="0.25">
      <c r="D249"/>
      <c r="E249" t="s">
        <v>1214</v>
      </c>
      <c r="F249"/>
      <c r="G249"/>
      <c r="H249"/>
      <c r="I249" t="s">
        <v>829</v>
      </c>
      <c r="J249" t="s">
        <v>1215</v>
      </c>
      <c r="K249"/>
      <c r="L249"/>
      <c r="M249"/>
      <c r="N249"/>
      <c r="O249"/>
      <c r="P249"/>
      <c r="Q249"/>
      <c r="R249" t="s">
        <v>1216</v>
      </c>
      <c r="S249"/>
      <c r="T249"/>
      <c r="U249"/>
      <c r="V249"/>
      <c r="W249"/>
      <c r="X249"/>
      <c r="Y249" t="s">
        <v>1217</v>
      </c>
      <c r="Z249"/>
      <c r="AA249"/>
      <c r="AB249"/>
      <c r="AC249"/>
      <c r="AD249"/>
      <c r="AE249" t="s">
        <v>1218</v>
      </c>
      <c r="AF249"/>
      <c r="AG249" t="s">
        <v>1219</v>
      </c>
      <c r="AH249"/>
      <c r="AI249"/>
      <c r="AJ249"/>
    </row>
    <row r="250" spans="4:36" ht="15" x14ac:dyDescent="0.25">
      <c r="D250"/>
      <c r="E250" t="s">
        <v>1220</v>
      </c>
      <c r="F250"/>
      <c r="G250"/>
      <c r="H250"/>
      <c r="I250" t="s">
        <v>1221</v>
      </c>
      <c r="J250" t="s">
        <v>1222</v>
      </c>
      <c r="K250"/>
      <c r="L250"/>
      <c r="M250"/>
      <c r="N250"/>
      <c r="O250"/>
      <c r="P250"/>
      <c r="Q250"/>
      <c r="R250" t="s">
        <v>1223</v>
      </c>
      <c r="S250"/>
      <c r="T250"/>
      <c r="U250"/>
      <c r="V250"/>
      <c r="W250"/>
      <c r="X250"/>
      <c r="Y250" t="s">
        <v>507</v>
      </c>
      <c r="Z250"/>
      <c r="AA250"/>
      <c r="AB250"/>
      <c r="AC250"/>
      <c r="AD250"/>
      <c r="AE250" t="s">
        <v>1224</v>
      </c>
      <c r="AF250"/>
      <c r="AG250" t="s">
        <v>1225</v>
      </c>
      <c r="AH250"/>
      <c r="AI250"/>
      <c r="AJ250"/>
    </row>
    <row r="251" spans="4:36" ht="15" x14ac:dyDescent="0.25">
      <c r="D251"/>
      <c r="E251" t="s">
        <v>1226</v>
      </c>
      <c r="F251"/>
      <c r="G251"/>
      <c r="H251"/>
      <c r="I251"/>
      <c r="J251" t="s">
        <v>1227</v>
      </c>
      <c r="K251"/>
      <c r="L251"/>
      <c r="M251"/>
      <c r="N251"/>
      <c r="O251"/>
      <c r="P251"/>
      <c r="Q251"/>
      <c r="R251" t="s">
        <v>1228</v>
      </c>
      <c r="S251"/>
      <c r="T251"/>
      <c r="U251"/>
      <c r="V251"/>
      <c r="W251"/>
      <c r="X251"/>
      <c r="Y251" t="s">
        <v>1229</v>
      </c>
      <c r="Z251"/>
      <c r="AA251"/>
      <c r="AB251"/>
      <c r="AC251"/>
      <c r="AD251"/>
      <c r="AE251" t="s">
        <v>938</v>
      </c>
      <c r="AF251"/>
      <c r="AG251" t="s">
        <v>1230</v>
      </c>
      <c r="AH251"/>
      <c r="AI251"/>
      <c r="AJ251"/>
    </row>
    <row r="252" spans="4:36" ht="15" x14ac:dyDescent="0.25">
      <c r="D252"/>
      <c r="E252" t="s">
        <v>1231</v>
      </c>
      <c r="F252"/>
      <c r="G252"/>
      <c r="H252"/>
      <c r="I252"/>
      <c r="J252" t="s">
        <v>1232</v>
      </c>
      <c r="K252"/>
      <c r="L252"/>
      <c r="M252"/>
      <c r="N252"/>
      <c r="O252"/>
      <c r="P252"/>
      <c r="Q252"/>
      <c r="R252" t="s">
        <v>1233</v>
      </c>
      <c r="S252"/>
      <c r="T252"/>
      <c r="U252"/>
      <c r="V252"/>
      <c r="W252"/>
      <c r="X252"/>
      <c r="Y252" t="s">
        <v>1234</v>
      </c>
      <c r="Z252"/>
      <c r="AA252"/>
      <c r="AB252"/>
      <c r="AC252"/>
      <c r="AD252"/>
      <c r="AE252" t="s">
        <v>1235</v>
      </c>
      <c r="AF252"/>
      <c r="AG252"/>
      <c r="AH252"/>
      <c r="AI252"/>
      <c r="AJ252"/>
    </row>
    <row r="253" spans="4:36" ht="15" x14ac:dyDescent="0.25">
      <c r="D253"/>
      <c r="E253" t="s">
        <v>1236</v>
      </c>
      <c r="F253"/>
      <c r="G253"/>
      <c r="H253"/>
      <c r="I253"/>
      <c r="J253" t="s">
        <v>572</v>
      </c>
      <c r="K253"/>
      <c r="L253"/>
      <c r="M253"/>
      <c r="N253"/>
      <c r="O253"/>
      <c r="P253"/>
      <c r="Q253"/>
      <c r="R253" t="s">
        <v>1237</v>
      </c>
      <c r="S253"/>
      <c r="T253"/>
      <c r="U253"/>
      <c r="V253"/>
      <c r="W253"/>
      <c r="X253"/>
      <c r="Y253" t="s">
        <v>1238</v>
      </c>
      <c r="Z253"/>
      <c r="AA253"/>
      <c r="AB253"/>
      <c r="AC253"/>
      <c r="AD253"/>
      <c r="AE253" t="s">
        <v>1239</v>
      </c>
      <c r="AF253"/>
      <c r="AG253"/>
      <c r="AH253"/>
      <c r="AI253"/>
      <c r="AJ253"/>
    </row>
    <row r="254" spans="4:36" ht="15" x14ac:dyDescent="0.25">
      <c r="D254"/>
      <c r="E254" t="s">
        <v>1240</v>
      </c>
      <c r="F254"/>
      <c r="G254"/>
      <c r="H254"/>
      <c r="I254"/>
      <c r="J254" t="s">
        <v>1241</v>
      </c>
      <c r="K254"/>
      <c r="L254"/>
      <c r="M254"/>
      <c r="N254"/>
      <c r="O254"/>
      <c r="P254"/>
      <c r="Q254"/>
      <c r="R254" t="s">
        <v>1242</v>
      </c>
      <c r="S254"/>
      <c r="T254"/>
      <c r="U254"/>
      <c r="V254"/>
      <c r="W254"/>
      <c r="X254"/>
      <c r="Y254" t="s">
        <v>1243</v>
      </c>
      <c r="Z254"/>
      <c r="AA254"/>
      <c r="AB254"/>
      <c r="AC254"/>
      <c r="AD254"/>
      <c r="AE254" t="s">
        <v>1244</v>
      </c>
      <c r="AF254"/>
      <c r="AG254"/>
      <c r="AH254"/>
      <c r="AI254"/>
      <c r="AJ254"/>
    </row>
    <row r="255" spans="4:36" ht="15" x14ac:dyDescent="0.25">
      <c r="D255"/>
      <c r="E255" t="s">
        <v>1245</v>
      </c>
      <c r="F255"/>
      <c r="G255"/>
      <c r="H255"/>
      <c r="I255"/>
      <c r="J255" t="s">
        <v>1246</v>
      </c>
      <c r="K255"/>
      <c r="L255"/>
      <c r="M255"/>
      <c r="N255"/>
      <c r="O255"/>
      <c r="P255"/>
      <c r="Q255"/>
      <c r="R255" t="s">
        <v>1247</v>
      </c>
      <c r="S255"/>
      <c r="T255"/>
      <c r="U255"/>
      <c r="V255"/>
      <c r="W255"/>
      <c r="X255"/>
      <c r="Y255" t="s">
        <v>1248</v>
      </c>
      <c r="Z255"/>
      <c r="AA255"/>
      <c r="AB255"/>
      <c r="AC255"/>
      <c r="AD255"/>
      <c r="AE255" t="s">
        <v>1249</v>
      </c>
      <c r="AF255"/>
      <c r="AG255"/>
      <c r="AH255"/>
      <c r="AI255"/>
      <c r="AJ255"/>
    </row>
    <row r="256" spans="4:36" ht="15" x14ac:dyDescent="0.25">
      <c r="D256"/>
      <c r="E256" t="s">
        <v>1250</v>
      </c>
      <c r="F256"/>
      <c r="G256"/>
      <c r="H256"/>
      <c r="I256"/>
      <c r="J256" t="s">
        <v>1251</v>
      </c>
      <c r="K256"/>
      <c r="L256"/>
      <c r="M256"/>
      <c r="N256"/>
      <c r="O256"/>
      <c r="P256"/>
      <c r="Q256"/>
      <c r="R256" t="s">
        <v>882</v>
      </c>
      <c r="S256"/>
      <c r="T256"/>
      <c r="U256"/>
      <c r="V256"/>
      <c r="W256"/>
      <c r="X256"/>
      <c r="Y256" t="s">
        <v>1252</v>
      </c>
      <c r="Z256"/>
      <c r="AA256"/>
      <c r="AB256"/>
      <c r="AC256"/>
      <c r="AD256"/>
      <c r="AE256" t="s">
        <v>1253</v>
      </c>
      <c r="AF256"/>
      <c r="AG256"/>
      <c r="AH256"/>
      <c r="AI256"/>
      <c r="AJ256"/>
    </row>
    <row r="257" spans="4:36" ht="15" x14ac:dyDescent="0.25">
      <c r="D257"/>
      <c r="E257" t="s">
        <v>765</v>
      </c>
      <c r="F257"/>
      <c r="G257"/>
      <c r="H257"/>
      <c r="I257"/>
      <c r="J257" t="s">
        <v>1254</v>
      </c>
      <c r="K257"/>
      <c r="L257"/>
      <c r="M257"/>
      <c r="N257"/>
      <c r="O257"/>
      <c r="P257"/>
      <c r="Q257"/>
      <c r="R257" t="s">
        <v>1255</v>
      </c>
      <c r="S257"/>
      <c r="T257"/>
      <c r="U257"/>
      <c r="V257"/>
      <c r="W257"/>
      <c r="X257"/>
      <c r="Y257" t="s">
        <v>1256</v>
      </c>
      <c r="Z257"/>
      <c r="AA257"/>
      <c r="AB257"/>
      <c r="AC257"/>
      <c r="AD257"/>
      <c r="AE257" t="s">
        <v>1257</v>
      </c>
      <c r="AF257"/>
      <c r="AG257"/>
      <c r="AH257"/>
      <c r="AI257"/>
      <c r="AJ257"/>
    </row>
    <row r="258" spans="4:36" ht="15" x14ac:dyDescent="0.25">
      <c r="D258"/>
      <c r="E258" t="s">
        <v>784</v>
      </c>
      <c r="F258"/>
      <c r="G258"/>
      <c r="H258"/>
      <c r="I258"/>
      <c r="J258" t="s">
        <v>556</v>
      </c>
      <c r="K258"/>
      <c r="L258"/>
      <c r="M258"/>
      <c r="N258"/>
      <c r="O258"/>
      <c r="P258"/>
      <c r="Q258"/>
      <c r="R258" t="s">
        <v>1258</v>
      </c>
      <c r="S258"/>
      <c r="T258"/>
      <c r="U258"/>
      <c r="V258"/>
      <c r="W258"/>
      <c r="X258"/>
      <c r="Y258" t="s">
        <v>1259</v>
      </c>
      <c r="Z258"/>
      <c r="AA258"/>
      <c r="AB258"/>
      <c r="AC258"/>
      <c r="AD258"/>
      <c r="AE258" t="s">
        <v>1260</v>
      </c>
      <c r="AF258"/>
      <c r="AG258"/>
      <c r="AH258"/>
      <c r="AI258"/>
      <c r="AJ258"/>
    </row>
    <row r="259" spans="4:36" ht="15" x14ac:dyDescent="0.25">
      <c r="D259"/>
      <c r="E259" t="s">
        <v>1261</v>
      </c>
      <c r="F259"/>
      <c r="G259"/>
      <c r="H259"/>
      <c r="I259"/>
      <c r="J259" t="s">
        <v>1262</v>
      </c>
      <c r="K259"/>
      <c r="L259"/>
      <c r="M259"/>
      <c r="N259"/>
      <c r="O259"/>
      <c r="P259"/>
      <c r="Q259"/>
      <c r="R259" t="s">
        <v>1263</v>
      </c>
      <c r="S259"/>
      <c r="T259"/>
      <c r="U259"/>
      <c r="V259"/>
      <c r="W259"/>
      <c r="X259"/>
      <c r="Y259" t="s">
        <v>1128</v>
      </c>
      <c r="Z259"/>
      <c r="AA259"/>
      <c r="AB259"/>
      <c r="AC259"/>
      <c r="AD259"/>
      <c r="AE259" t="s">
        <v>1264</v>
      </c>
      <c r="AF259"/>
      <c r="AG259"/>
      <c r="AH259"/>
      <c r="AI259"/>
      <c r="AJ259"/>
    </row>
    <row r="260" spans="4:36" ht="15" x14ac:dyDescent="0.25">
      <c r="D260"/>
      <c r="E260" t="s">
        <v>1265</v>
      </c>
      <c r="F260"/>
      <c r="G260"/>
      <c r="H260"/>
      <c r="I260"/>
      <c r="J260" t="s">
        <v>1266</v>
      </c>
      <c r="K260"/>
      <c r="L260"/>
      <c r="M260"/>
      <c r="N260"/>
      <c r="O260"/>
      <c r="P260"/>
      <c r="Q260"/>
      <c r="R260" t="s">
        <v>1267</v>
      </c>
      <c r="S260"/>
      <c r="T260"/>
      <c r="U260"/>
      <c r="V260"/>
      <c r="W260"/>
      <c r="X260"/>
      <c r="Y260" t="s">
        <v>1268</v>
      </c>
      <c r="Z260"/>
      <c r="AA260"/>
      <c r="AB260"/>
      <c r="AC260"/>
      <c r="AD260"/>
      <c r="AE260" t="s">
        <v>1269</v>
      </c>
      <c r="AF260"/>
      <c r="AG260"/>
      <c r="AH260"/>
      <c r="AI260"/>
      <c r="AJ260"/>
    </row>
    <row r="261" spans="4:36" ht="15" x14ac:dyDescent="0.25">
      <c r="D261"/>
      <c r="E261" t="s">
        <v>1270</v>
      </c>
      <c r="F261"/>
      <c r="G261"/>
      <c r="H261"/>
      <c r="I261"/>
      <c r="J261" t="s">
        <v>1271</v>
      </c>
      <c r="K261"/>
      <c r="L261"/>
      <c r="M261"/>
      <c r="N261"/>
      <c r="O261"/>
      <c r="P261"/>
      <c r="Q261"/>
      <c r="R261" t="s">
        <v>1272</v>
      </c>
      <c r="S261"/>
      <c r="T261"/>
      <c r="U261"/>
      <c r="V261"/>
      <c r="W261"/>
      <c r="X261"/>
      <c r="Y261" t="s">
        <v>1273</v>
      </c>
      <c r="Z261"/>
      <c r="AA261"/>
      <c r="AB261"/>
      <c r="AC261"/>
      <c r="AD261"/>
      <c r="AE261" t="s">
        <v>1274</v>
      </c>
      <c r="AF261"/>
      <c r="AG261"/>
      <c r="AH261"/>
      <c r="AI261"/>
      <c r="AJ261"/>
    </row>
    <row r="262" spans="4:36" ht="15" x14ac:dyDescent="0.25">
      <c r="D262"/>
      <c r="E262" t="s">
        <v>1275</v>
      </c>
      <c r="F262"/>
      <c r="G262"/>
      <c r="H262"/>
      <c r="I262"/>
      <c r="J262" t="s">
        <v>1276</v>
      </c>
      <c r="K262"/>
      <c r="L262"/>
      <c r="M262"/>
      <c r="N262"/>
      <c r="O262"/>
      <c r="P262"/>
      <c r="Q262"/>
      <c r="R262" t="s">
        <v>1170</v>
      </c>
      <c r="S262"/>
      <c r="T262"/>
      <c r="U262"/>
      <c r="V262"/>
      <c r="W262"/>
      <c r="X262"/>
      <c r="Y262" t="s">
        <v>1277</v>
      </c>
      <c r="Z262"/>
      <c r="AA262"/>
      <c r="AB262"/>
      <c r="AC262"/>
      <c r="AD262"/>
      <c r="AE262" t="s">
        <v>1278</v>
      </c>
      <c r="AF262"/>
      <c r="AG262"/>
      <c r="AH262"/>
      <c r="AI262"/>
      <c r="AJ262"/>
    </row>
    <row r="263" spans="4:36" ht="15" x14ac:dyDescent="0.25">
      <c r="D263"/>
      <c r="E263" t="s">
        <v>1279</v>
      </c>
      <c r="F263"/>
      <c r="G263"/>
      <c r="H263"/>
      <c r="I263"/>
      <c r="J263" t="s">
        <v>1280</v>
      </c>
      <c r="K263"/>
      <c r="L263"/>
      <c r="M263"/>
      <c r="N263"/>
      <c r="O263"/>
      <c r="P263"/>
      <c r="Q263"/>
      <c r="R263" t="s">
        <v>440</v>
      </c>
      <c r="S263"/>
      <c r="T263"/>
      <c r="U263"/>
      <c r="V263"/>
      <c r="W263"/>
      <c r="X263"/>
      <c r="Y263" t="s">
        <v>1281</v>
      </c>
      <c r="Z263"/>
      <c r="AA263"/>
      <c r="AB263"/>
      <c r="AC263"/>
      <c r="AD263"/>
      <c r="AE263" t="s">
        <v>1282</v>
      </c>
      <c r="AF263"/>
      <c r="AG263"/>
      <c r="AH263"/>
      <c r="AI263"/>
      <c r="AJ263"/>
    </row>
    <row r="264" spans="4:36" ht="15" x14ac:dyDescent="0.25">
      <c r="D264"/>
      <c r="E264" t="s">
        <v>1283</v>
      </c>
      <c r="F264"/>
      <c r="G264"/>
      <c r="H264"/>
      <c r="I264"/>
      <c r="J264" t="s">
        <v>1284</v>
      </c>
      <c r="K264"/>
      <c r="L264"/>
      <c r="M264"/>
      <c r="N264"/>
      <c r="O264"/>
      <c r="P264"/>
      <c r="Q264"/>
      <c r="R264" t="s">
        <v>1285</v>
      </c>
      <c r="S264"/>
      <c r="T264"/>
      <c r="U264"/>
      <c r="V264"/>
      <c r="W264"/>
      <c r="X264"/>
      <c r="Y264" t="s">
        <v>1286</v>
      </c>
      <c r="Z264"/>
      <c r="AA264"/>
      <c r="AB264"/>
      <c r="AC264"/>
      <c r="AD264"/>
      <c r="AE264" t="s">
        <v>1287</v>
      </c>
      <c r="AF264"/>
      <c r="AG264"/>
      <c r="AH264"/>
      <c r="AI264"/>
      <c r="AJ264"/>
    </row>
    <row r="265" spans="4:36" ht="15" x14ac:dyDescent="0.25">
      <c r="D265"/>
      <c r="E265" t="s">
        <v>1288</v>
      </c>
      <c r="F265"/>
      <c r="G265"/>
      <c r="H265"/>
      <c r="I265"/>
      <c r="J265" t="s">
        <v>1289</v>
      </c>
      <c r="K265"/>
      <c r="L265"/>
      <c r="M265"/>
      <c r="N265"/>
      <c r="O265"/>
      <c r="P265"/>
      <c r="Q265"/>
      <c r="R265" t="s">
        <v>1290</v>
      </c>
      <c r="S265"/>
      <c r="T265"/>
      <c r="U265"/>
      <c r="V265"/>
      <c r="W265"/>
      <c r="X265"/>
      <c r="Y265" t="s">
        <v>1291</v>
      </c>
      <c r="Z265"/>
      <c r="AA265"/>
      <c r="AB265"/>
      <c r="AC265"/>
      <c r="AD265"/>
      <c r="AE265" t="s">
        <v>1292</v>
      </c>
      <c r="AF265"/>
      <c r="AG265"/>
      <c r="AH265"/>
      <c r="AI265"/>
      <c r="AJ265"/>
    </row>
    <row r="266" spans="4:36" ht="15" x14ac:dyDescent="0.25">
      <c r="D266"/>
      <c r="E266" t="s">
        <v>1222</v>
      </c>
      <c r="F266"/>
      <c r="G266"/>
      <c r="H266"/>
      <c r="I266"/>
      <c r="J266" t="s">
        <v>1293</v>
      </c>
      <c r="K266"/>
      <c r="L266"/>
      <c r="M266"/>
      <c r="N266"/>
      <c r="O266"/>
      <c r="P266"/>
      <c r="Q266"/>
      <c r="R266" t="s">
        <v>1294</v>
      </c>
      <c r="S266"/>
      <c r="T266"/>
      <c r="U266"/>
      <c r="V266"/>
      <c r="W266"/>
      <c r="X266"/>
      <c r="Y266" t="s">
        <v>1295</v>
      </c>
      <c r="Z266"/>
      <c r="AA266"/>
      <c r="AB266"/>
      <c r="AC266"/>
      <c r="AD266"/>
      <c r="AE266" t="s">
        <v>1296</v>
      </c>
      <c r="AF266"/>
      <c r="AG266"/>
      <c r="AH266"/>
      <c r="AI266"/>
      <c r="AJ266"/>
    </row>
    <row r="267" spans="4:36" ht="15" x14ac:dyDescent="0.25">
      <c r="D267"/>
      <c r="E267" t="s">
        <v>1297</v>
      </c>
      <c r="F267"/>
      <c r="G267"/>
      <c r="H267"/>
      <c r="I267"/>
      <c r="J267" t="s">
        <v>1298</v>
      </c>
      <c r="K267"/>
      <c r="L267"/>
      <c r="M267"/>
      <c r="N267"/>
      <c r="O267"/>
      <c r="P267"/>
      <c r="Q267"/>
      <c r="R267" t="s">
        <v>1299</v>
      </c>
      <c r="S267"/>
      <c r="T267"/>
      <c r="U267"/>
      <c r="V267"/>
      <c r="W267"/>
      <c r="X267"/>
      <c r="Y267" t="s">
        <v>1300</v>
      </c>
      <c r="Z267"/>
      <c r="AA267"/>
      <c r="AB267"/>
      <c r="AC267"/>
      <c r="AD267"/>
      <c r="AE267" t="s">
        <v>1301</v>
      </c>
      <c r="AF267"/>
      <c r="AG267"/>
      <c r="AH267"/>
      <c r="AI267"/>
      <c r="AJ267"/>
    </row>
    <row r="268" spans="4:36" ht="15" x14ac:dyDescent="0.25">
      <c r="D268"/>
      <c r="E268" t="s">
        <v>1302</v>
      </c>
      <c r="F268"/>
      <c r="G268"/>
      <c r="H268"/>
      <c r="I268"/>
      <c r="J268" t="s">
        <v>1303</v>
      </c>
      <c r="K268"/>
      <c r="L268"/>
      <c r="M268"/>
      <c r="N268"/>
      <c r="O268"/>
      <c r="P268"/>
      <c r="Q268"/>
      <c r="R268" t="s">
        <v>1304</v>
      </c>
      <c r="S268"/>
      <c r="T268"/>
      <c r="U268"/>
      <c r="V268"/>
      <c r="W268"/>
      <c r="X268"/>
      <c r="Y268" t="s">
        <v>1305</v>
      </c>
      <c r="Z268"/>
      <c r="AA268"/>
      <c r="AB268"/>
      <c r="AC268"/>
      <c r="AD268"/>
      <c r="AE268" t="s">
        <v>1306</v>
      </c>
      <c r="AF268"/>
      <c r="AG268"/>
      <c r="AH268"/>
      <c r="AI268"/>
      <c r="AJ268"/>
    </row>
    <row r="269" spans="4:36" ht="15" x14ac:dyDescent="0.25">
      <c r="D269"/>
      <c r="E269" t="s">
        <v>1307</v>
      </c>
      <c r="F269"/>
      <c r="G269"/>
      <c r="H269"/>
      <c r="I269"/>
      <c r="J269" t="s">
        <v>987</v>
      </c>
      <c r="K269"/>
      <c r="L269"/>
      <c r="M269"/>
      <c r="N269"/>
      <c r="O269"/>
      <c r="P269"/>
      <c r="Q269"/>
      <c r="R269" t="s">
        <v>1308</v>
      </c>
      <c r="S269"/>
      <c r="T269"/>
      <c r="U269"/>
      <c r="V269"/>
      <c r="W269"/>
      <c r="X269"/>
      <c r="Y269"/>
      <c r="Z269"/>
      <c r="AA269"/>
      <c r="AB269"/>
      <c r="AC269"/>
      <c r="AD269"/>
      <c r="AE269" t="s">
        <v>1309</v>
      </c>
      <c r="AF269"/>
      <c r="AG269"/>
      <c r="AH269"/>
      <c r="AI269"/>
      <c r="AJ269"/>
    </row>
    <row r="270" spans="4:36" ht="15" x14ac:dyDescent="0.25">
      <c r="D270"/>
      <c r="E270" t="s">
        <v>748</v>
      </c>
      <c r="F270"/>
      <c r="G270"/>
      <c r="H270"/>
      <c r="I270"/>
      <c r="J270" t="s">
        <v>1310</v>
      </c>
      <c r="K270"/>
      <c r="L270"/>
      <c r="M270"/>
      <c r="N270"/>
      <c r="O270"/>
      <c r="P270"/>
      <c r="Q270"/>
      <c r="R270" t="s">
        <v>1311</v>
      </c>
      <c r="S270"/>
      <c r="T270"/>
      <c r="U270"/>
      <c r="V270"/>
      <c r="W270"/>
      <c r="X270"/>
      <c r="Y270"/>
      <c r="Z270"/>
      <c r="AA270"/>
      <c r="AB270"/>
      <c r="AC270"/>
      <c r="AD270"/>
      <c r="AE270" t="s">
        <v>1312</v>
      </c>
      <c r="AF270"/>
      <c r="AG270"/>
      <c r="AH270"/>
      <c r="AI270"/>
      <c r="AJ270"/>
    </row>
    <row r="271" spans="4:36" ht="15" x14ac:dyDescent="0.25">
      <c r="D271"/>
      <c r="E271" t="s">
        <v>1313</v>
      </c>
      <c r="F271"/>
      <c r="G271"/>
      <c r="H271"/>
      <c r="I271"/>
      <c r="J271" t="s">
        <v>1314</v>
      </c>
      <c r="K271"/>
      <c r="L271"/>
      <c r="M271"/>
      <c r="N271"/>
      <c r="O271"/>
      <c r="P271"/>
      <c r="Q271"/>
      <c r="R271" t="s">
        <v>1315</v>
      </c>
      <c r="S271"/>
      <c r="T271"/>
      <c r="U271"/>
      <c r="V271"/>
      <c r="W271"/>
      <c r="X271"/>
      <c r="Y271"/>
      <c r="Z271"/>
      <c r="AA271"/>
      <c r="AB271"/>
      <c r="AC271"/>
      <c r="AD271"/>
      <c r="AE271" t="s">
        <v>1316</v>
      </c>
      <c r="AF271"/>
      <c r="AG271"/>
      <c r="AH271"/>
      <c r="AI271"/>
      <c r="AJ271"/>
    </row>
    <row r="272" spans="4:36" ht="15" x14ac:dyDescent="0.25">
      <c r="D272"/>
      <c r="E272" t="s">
        <v>1317</v>
      </c>
      <c r="F272"/>
      <c r="G272"/>
      <c r="H272"/>
      <c r="I272"/>
      <c r="J272" t="s">
        <v>1318</v>
      </c>
      <c r="K272"/>
      <c r="L272"/>
      <c r="M272"/>
      <c r="N272"/>
      <c r="O272"/>
      <c r="P272"/>
      <c r="Q272"/>
      <c r="R272" t="s">
        <v>1319</v>
      </c>
      <c r="S272"/>
      <c r="T272"/>
      <c r="U272"/>
      <c r="V272"/>
      <c r="W272"/>
      <c r="X272"/>
      <c r="Y272"/>
      <c r="Z272"/>
      <c r="AA272"/>
      <c r="AB272"/>
      <c r="AC272"/>
      <c r="AD272"/>
      <c r="AE272" t="s">
        <v>477</v>
      </c>
      <c r="AF272"/>
      <c r="AG272"/>
      <c r="AH272"/>
      <c r="AI272"/>
      <c r="AJ272"/>
    </row>
    <row r="273" spans="4:36" ht="15" x14ac:dyDescent="0.25">
      <c r="D273"/>
      <c r="E273" t="s">
        <v>1320</v>
      </c>
      <c r="F273"/>
      <c r="G273"/>
      <c r="H273"/>
      <c r="I273"/>
      <c r="J273" t="s">
        <v>1321</v>
      </c>
      <c r="K273"/>
      <c r="L273"/>
      <c r="M273"/>
      <c r="N273"/>
      <c r="O273"/>
      <c r="P273"/>
      <c r="Q273"/>
      <c r="R273" t="s">
        <v>1322</v>
      </c>
      <c r="S273"/>
      <c r="T273"/>
      <c r="U273"/>
      <c r="V273"/>
      <c r="W273"/>
      <c r="X273"/>
      <c r="Y273"/>
      <c r="Z273"/>
      <c r="AA273"/>
      <c r="AB273"/>
      <c r="AC273"/>
      <c r="AD273"/>
      <c r="AE273" t="s">
        <v>1323</v>
      </c>
      <c r="AF273"/>
      <c r="AG273"/>
      <c r="AH273"/>
      <c r="AI273"/>
      <c r="AJ273"/>
    </row>
    <row r="274" spans="4:36" ht="15" x14ac:dyDescent="0.25">
      <c r="D274"/>
      <c r="E274" t="s">
        <v>1324</v>
      </c>
      <c r="F274"/>
      <c r="G274"/>
      <c r="H274"/>
      <c r="I274"/>
      <c r="J274" t="s">
        <v>1325</v>
      </c>
      <c r="K274"/>
      <c r="L274"/>
      <c r="M274"/>
      <c r="N274"/>
      <c r="O274"/>
      <c r="P274"/>
      <c r="Q274"/>
      <c r="R274" t="s">
        <v>1326</v>
      </c>
      <c r="S274"/>
      <c r="T274"/>
      <c r="U274"/>
      <c r="V274"/>
      <c r="W274"/>
      <c r="X274"/>
      <c r="Y274"/>
      <c r="Z274"/>
      <c r="AA274"/>
      <c r="AB274"/>
      <c r="AC274"/>
      <c r="AD274"/>
      <c r="AE274" t="s">
        <v>1327</v>
      </c>
      <c r="AF274"/>
      <c r="AG274"/>
      <c r="AH274"/>
      <c r="AI274"/>
      <c r="AJ274"/>
    </row>
    <row r="275" spans="4:36" ht="15" x14ac:dyDescent="0.25">
      <c r="D275"/>
      <c r="E275" t="s">
        <v>1328</v>
      </c>
      <c r="F275"/>
      <c r="G275"/>
      <c r="H275"/>
      <c r="I275"/>
      <c r="J275" t="s">
        <v>1329</v>
      </c>
      <c r="K275"/>
      <c r="L275"/>
      <c r="M275"/>
      <c r="N275"/>
      <c r="O275"/>
      <c r="P275"/>
      <c r="Q275"/>
      <c r="R275" t="s">
        <v>1330</v>
      </c>
      <c r="S275"/>
      <c r="T275"/>
      <c r="U275"/>
      <c r="V275"/>
      <c r="W275"/>
      <c r="X275"/>
      <c r="Y275"/>
      <c r="Z275"/>
      <c r="AA275"/>
      <c r="AB275"/>
      <c r="AC275"/>
      <c r="AD275"/>
      <c r="AE275" t="s">
        <v>1331</v>
      </c>
      <c r="AF275"/>
      <c r="AG275"/>
      <c r="AH275"/>
      <c r="AI275"/>
      <c r="AJ275"/>
    </row>
    <row r="276" spans="4:36" ht="15" x14ac:dyDescent="0.25">
      <c r="D276"/>
      <c r="E276" t="s">
        <v>1332</v>
      </c>
      <c r="F276"/>
      <c r="G276"/>
      <c r="H276"/>
      <c r="I276"/>
      <c r="J276" t="s">
        <v>1333</v>
      </c>
      <c r="K276"/>
      <c r="L276"/>
      <c r="M276"/>
      <c r="N276"/>
      <c r="O276"/>
      <c r="P276"/>
      <c r="Q276"/>
      <c r="R276" t="s">
        <v>1334</v>
      </c>
      <c r="S276"/>
      <c r="T276"/>
      <c r="U276"/>
      <c r="V276"/>
      <c r="W276"/>
      <c r="X276"/>
      <c r="Y276"/>
      <c r="Z276"/>
      <c r="AA276"/>
      <c r="AB276"/>
      <c r="AC276"/>
      <c r="AD276"/>
      <c r="AE276" t="s">
        <v>1335</v>
      </c>
      <c r="AF276"/>
      <c r="AG276"/>
      <c r="AH276"/>
      <c r="AI276"/>
      <c r="AJ276"/>
    </row>
    <row r="277" spans="4:36" ht="15" x14ac:dyDescent="0.25">
      <c r="D277"/>
      <c r="E277" t="s">
        <v>440</v>
      </c>
      <c r="F277"/>
      <c r="G277"/>
      <c r="H277"/>
      <c r="I277"/>
      <c r="J277" t="s">
        <v>1336</v>
      </c>
      <c r="K277"/>
      <c r="L277"/>
      <c r="M277"/>
      <c r="N277"/>
      <c r="O277"/>
      <c r="P277"/>
      <c r="Q277"/>
      <c r="R277" t="s">
        <v>1337</v>
      </c>
      <c r="S277"/>
      <c r="T277"/>
      <c r="U277"/>
      <c r="V277"/>
      <c r="W277"/>
      <c r="X277"/>
      <c r="Y277"/>
      <c r="Z277"/>
      <c r="AA277"/>
      <c r="AB277"/>
      <c r="AC277"/>
      <c r="AD277"/>
      <c r="AE277" t="s">
        <v>721</v>
      </c>
      <c r="AF277"/>
      <c r="AG277"/>
      <c r="AH277"/>
      <c r="AI277"/>
      <c r="AJ277"/>
    </row>
    <row r="278" spans="4:36" ht="15" x14ac:dyDescent="0.25">
      <c r="D278"/>
      <c r="E278" t="s">
        <v>1338</v>
      </c>
      <c r="F278"/>
      <c r="G278"/>
      <c r="H278"/>
      <c r="I278"/>
      <c r="J278" t="s">
        <v>1339</v>
      </c>
      <c r="K278"/>
      <c r="L278"/>
      <c r="M278"/>
      <c r="N278"/>
      <c r="O278"/>
      <c r="P278"/>
      <c r="Q278"/>
      <c r="R278" t="s">
        <v>1340</v>
      </c>
      <c r="S278"/>
      <c r="T278"/>
      <c r="U278"/>
      <c r="V278"/>
      <c r="W278"/>
      <c r="X278"/>
      <c r="Y278"/>
      <c r="Z278"/>
      <c r="AA278"/>
      <c r="AB278"/>
      <c r="AC278"/>
      <c r="AD278"/>
      <c r="AE278" t="s">
        <v>1341</v>
      </c>
      <c r="AF278"/>
      <c r="AG278"/>
      <c r="AH278"/>
      <c r="AI278"/>
      <c r="AJ278"/>
    </row>
    <row r="279" spans="4:36" ht="15" x14ac:dyDescent="0.25">
      <c r="D279"/>
      <c r="E279" t="s">
        <v>1342</v>
      </c>
      <c r="F279"/>
      <c r="G279"/>
      <c r="H279"/>
      <c r="I279"/>
      <c r="J279" t="s">
        <v>1343</v>
      </c>
      <c r="K279"/>
      <c r="L279"/>
      <c r="M279"/>
      <c r="N279"/>
      <c r="O279"/>
      <c r="P279"/>
      <c r="Q279"/>
      <c r="R279" t="s">
        <v>1344</v>
      </c>
      <c r="S279"/>
      <c r="T279"/>
      <c r="U279"/>
      <c r="V279"/>
      <c r="W279"/>
      <c r="X279"/>
      <c r="Y279"/>
      <c r="Z279"/>
      <c r="AA279"/>
      <c r="AB279"/>
      <c r="AC279"/>
      <c r="AD279"/>
      <c r="AE279" t="s">
        <v>1273</v>
      </c>
      <c r="AF279"/>
      <c r="AG279"/>
      <c r="AH279"/>
      <c r="AI279"/>
      <c r="AJ279"/>
    </row>
    <row r="280" spans="4:36" ht="15" x14ac:dyDescent="0.25">
      <c r="D280"/>
      <c r="E280" t="s">
        <v>1345</v>
      </c>
      <c r="F280"/>
      <c r="G280"/>
      <c r="H280"/>
      <c r="I280"/>
      <c r="J280" t="s">
        <v>1346</v>
      </c>
      <c r="K280"/>
      <c r="L280"/>
      <c r="M280"/>
      <c r="N280"/>
      <c r="O280"/>
      <c r="P280"/>
      <c r="Q280"/>
      <c r="R280" t="s">
        <v>1238</v>
      </c>
      <c r="S280"/>
      <c r="T280"/>
      <c r="U280"/>
      <c r="V280"/>
      <c r="W280"/>
      <c r="X280"/>
      <c r="Y280"/>
      <c r="Z280"/>
      <c r="AA280"/>
      <c r="AB280"/>
      <c r="AC280"/>
      <c r="AD280"/>
      <c r="AE280" t="s">
        <v>1347</v>
      </c>
      <c r="AF280"/>
      <c r="AG280"/>
      <c r="AH280"/>
      <c r="AI280"/>
      <c r="AJ280"/>
    </row>
    <row r="281" spans="4:36" ht="15" x14ac:dyDescent="0.25">
      <c r="D281"/>
      <c r="E281" t="s">
        <v>1348</v>
      </c>
      <c r="F281"/>
      <c r="G281"/>
      <c r="H281"/>
      <c r="I281"/>
      <c r="J281" t="s">
        <v>1349</v>
      </c>
      <c r="K281"/>
      <c r="L281"/>
      <c r="M281"/>
      <c r="N281"/>
      <c r="O281"/>
      <c r="P281"/>
      <c r="Q281"/>
      <c r="R281" t="s">
        <v>1350</v>
      </c>
      <c r="S281"/>
      <c r="T281"/>
      <c r="U281"/>
      <c r="V281"/>
      <c r="W281"/>
      <c r="X281"/>
      <c r="Y281"/>
      <c r="Z281"/>
      <c r="AA281"/>
      <c r="AB281"/>
      <c r="AC281"/>
      <c r="AD281"/>
      <c r="AE281" t="s">
        <v>1351</v>
      </c>
      <c r="AF281"/>
      <c r="AG281"/>
      <c r="AH281"/>
      <c r="AI281"/>
      <c r="AJ281"/>
    </row>
    <row r="282" spans="4:36" ht="15" x14ac:dyDescent="0.25">
      <c r="D282"/>
      <c r="E282" t="s">
        <v>1352</v>
      </c>
      <c r="F282"/>
      <c r="G282"/>
      <c r="H282"/>
      <c r="I282"/>
      <c r="J282" t="s">
        <v>1353</v>
      </c>
      <c r="K282"/>
      <c r="L282"/>
      <c r="M282"/>
      <c r="N282"/>
      <c r="O282"/>
      <c r="P282"/>
      <c r="Q282"/>
      <c r="R282" t="s">
        <v>1256</v>
      </c>
      <c r="S282"/>
      <c r="T282"/>
      <c r="U282"/>
      <c r="V282"/>
      <c r="W282"/>
      <c r="X282"/>
      <c r="Y282"/>
      <c r="Z282"/>
      <c r="AA282"/>
      <c r="AB282"/>
      <c r="AC282"/>
      <c r="AD282"/>
      <c r="AE282" t="s">
        <v>1354</v>
      </c>
      <c r="AF282"/>
      <c r="AG282"/>
      <c r="AH282"/>
      <c r="AI282"/>
      <c r="AJ282"/>
    </row>
    <row r="283" spans="4:36" ht="15" x14ac:dyDescent="0.25">
      <c r="D283"/>
      <c r="E283" t="s">
        <v>1355</v>
      </c>
      <c r="F283"/>
      <c r="G283"/>
      <c r="H283"/>
      <c r="I283"/>
      <c r="J283" t="s">
        <v>1356</v>
      </c>
      <c r="K283"/>
      <c r="L283"/>
      <c r="M283"/>
      <c r="N283"/>
      <c r="O283"/>
      <c r="P283"/>
      <c r="Q283"/>
      <c r="R283" t="s">
        <v>1104</v>
      </c>
      <c r="S283"/>
      <c r="T283"/>
      <c r="U283"/>
      <c r="V283"/>
      <c r="W283"/>
      <c r="X283"/>
      <c r="Y283"/>
      <c r="Z283"/>
      <c r="AA283"/>
      <c r="AB283"/>
      <c r="AC283"/>
      <c r="AD283"/>
      <c r="AE283" t="s">
        <v>1357</v>
      </c>
      <c r="AF283"/>
      <c r="AG283"/>
      <c r="AH283"/>
      <c r="AI283"/>
      <c r="AJ283"/>
    </row>
    <row r="284" spans="4:36" ht="15" x14ac:dyDescent="0.25">
      <c r="D284"/>
      <c r="E284" t="s">
        <v>1358</v>
      </c>
      <c r="F284"/>
      <c r="G284"/>
      <c r="H284"/>
      <c r="I284"/>
      <c r="J284" t="s">
        <v>1359</v>
      </c>
      <c r="K284"/>
      <c r="L284"/>
      <c r="M284"/>
      <c r="N284"/>
      <c r="O284"/>
      <c r="P284"/>
      <c r="Q284"/>
      <c r="R284" t="s">
        <v>696</v>
      </c>
      <c r="S284"/>
      <c r="T284"/>
      <c r="U284"/>
      <c r="V284"/>
      <c r="W284"/>
      <c r="X284"/>
      <c r="Y284"/>
      <c r="Z284"/>
      <c r="AA284"/>
      <c r="AB284"/>
      <c r="AC284"/>
      <c r="AD284"/>
      <c r="AE284" t="s">
        <v>447</v>
      </c>
      <c r="AF284"/>
      <c r="AG284"/>
      <c r="AH284"/>
      <c r="AI284"/>
      <c r="AJ284"/>
    </row>
    <row r="285" spans="4:36" ht="15" x14ac:dyDescent="0.25">
      <c r="D285"/>
      <c r="E285" t="s">
        <v>1360</v>
      </c>
      <c r="F285"/>
      <c r="G285"/>
      <c r="H285"/>
      <c r="I285"/>
      <c r="J285" t="s">
        <v>1361</v>
      </c>
      <c r="K285"/>
      <c r="L285"/>
      <c r="M285"/>
      <c r="N285"/>
      <c r="O285"/>
      <c r="P285"/>
      <c r="Q285"/>
      <c r="R285" t="s">
        <v>1362</v>
      </c>
      <c r="S285"/>
      <c r="T285"/>
      <c r="U285"/>
      <c r="V285"/>
      <c r="W285"/>
      <c r="X285"/>
      <c r="Y285"/>
      <c r="Z285"/>
      <c r="AA285"/>
      <c r="AB285"/>
      <c r="AC285"/>
      <c r="AD285"/>
      <c r="AE285" t="s">
        <v>1363</v>
      </c>
      <c r="AF285"/>
      <c r="AG285"/>
      <c r="AH285"/>
      <c r="AI285"/>
      <c r="AJ285"/>
    </row>
    <row r="286" spans="4:36" ht="15" x14ac:dyDescent="0.25">
      <c r="D286"/>
      <c r="E286" t="s">
        <v>1364</v>
      </c>
      <c r="F286"/>
      <c r="G286"/>
      <c r="H286"/>
      <c r="I286"/>
      <c r="J286" t="s">
        <v>1365</v>
      </c>
      <c r="K286"/>
      <c r="L286"/>
      <c r="M286"/>
      <c r="N286"/>
      <c r="O286"/>
      <c r="P286"/>
      <c r="Q286"/>
      <c r="R286" t="s">
        <v>1366</v>
      </c>
      <c r="S286"/>
      <c r="T286"/>
      <c r="U286"/>
      <c r="V286"/>
      <c r="W286"/>
      <c r="X286"/>
      <c r="Y286"/>
      <c r="Z286"/>
      <c r="AA286"/>
      <c r="AB286"/>
      <c r="AC286"/>
      <c r="AD286"/>
      <c r="AE286" t="s">
        <v>1367</v>
      </c>
      <c r="AF286"/>
      <c r="AG286"/>
      <c r="AH286"/>
      <c r="AI286"/>
      <c r="AJ286"/>
    </row>
    <row r="287" spans="4:36" ht="15" x14ac:dyDescent="0.25">
      <c r="D287"/>
      <c r="E287" t="s">
        <v>1368</v>
      </c>
      <c r="F287"/>
      <c r="G287"/>
      <c r="H287"/>
      <c r="I287"/>
      <c r="J287" t="s">
        <v>1369</v>
      </c>
      <c r="K287"/>
      <c r="L287"/>
      <c r="M287"/>
      <c r="N287"/>
      <c r="O287"/>
      <c r="P287"/>
      <c r="Q287"/>
      <c r="R287" t="s">
        <v>1370</v>
      </c>
      <c r="S287"/>
      <c r="T287"/>
      <c r="U287"/>
      <c r="V287"/>
      <c r="W287"/>
      <c r="X287"/>
      <c r="Y287"/>
      <c r="Z287"/>
      <c r="AA287"/>
      <c r="AB287"/>
      <c r="AC287"/>
      <c r="AD287"/>
      <c r="AE287" t="s">
        <v>1371</v>
      </c>
      <c r="AF287"/>
      <c r="AG287"/>
      <c r="AH287"/>
      <c r="AI287"/>
      <c r="AJ287"/>
    </row>
    <row r="288" spans="4:36" ht="15" x14ac:dyDescent="0.25">
      <c r="D288"/>
      <c r="E288" t="s">
        <v>1372</v>
      </c>
      <c r="F288"/>
      <c r="G288"/>
      <c r="H288"/>
      <c r="I288"/>
      <c r="J288" t="s">
        <v>1373</v>
      </c>
      <c r="K288"/>
      <c r="L288"/>
      <c r="M288"/>
      <c r="N288"/>
      <c r="O288"/>
      <c r="P288"/>
      <c r="Q288"/>
      <c r="R288" t="s">
        <v>1374</v>
      </c>
      <c r="S288"/>
      <c r="T288"/>
      <c r="U288"/>
      <c r="V288"/>
      <c r="W288"/>
      <c r="X288"/>
      <c r="Y288"/>
      <c r="Z288"/>
      <c r="AA288"/>
      <c r="AB288"/>
      <c r="AC288"/>
      <c r="AD288"/>
      <c r="AE288" t="s">
        <v>1375</v>
      </c>
      <c r="AF288"/>
      <c r="AG288"/>
      <c r="AH288"/>
      <c r="AI288"/>
      <c r="AJ288"/>
    </row>
    <row r="289" spans="4:36" ht="15" x14ac:dyDescent="0.25">
      <c r="D289"/>
      <c r="E289" t="s">
        <v>1312</v>
      </c>
      <c r="F289"/>
      <c r="G289"/>
      <c r="H289"/>
      <c r="I289"/>
      <c r="J289" t="s">
        <v>1376</v>
      </c>
      <c r="K289"/>
      <c r="L289"/>
      <c r="M289"/>
      <c r="N289"/>
      <c r="O289"/>
      <c r="P289"/>
      <c r="Q289"/>
      <c r="R289" t="s">
        <v>1377</v>
      </c>
      <c r="S289"/>
      <c r="T289"/>
      <c r="U289"/>
      <c r="V289"/>
      <c r="W289"/>
      <c r="X289"/>
      <c r="Y289"/>
      <c r="Z289"/>
      <c r="AA289"/>
      <c r="AB289"/>
      <c r="AC289"/>
      <c r="AD289"/>
      <c r="AE289" t="s">
        <v>1378</v>
      </c>
      <c r="AF289"/>
      <c r="AG289"/>
      <c r="AH289"/>
      <c r="AI289"/>
      <c r="AJ289"/>
    </row>
    <row r="290" spans="4:36" ht="15" x14ac:dyDescent="0.25">
      <c r="D290"/>
      <c r="E290" t="s">
        <v>778</v>
      </c>
      <c r="F290"/>
      <c r="G290"/>
      <c r="H290"/>
      <c r="I290"/>
      <c r="J290" t="s">
        <v>1379</v>
      </c>
      <c r="K290"/>
      <c r="L290"/>
      <c r="M290"/>
      <c r="N290"/>
      <c r="O290"/>
      <c r="P290"/>
      <c r="Q290"/>
      <c r="R290" t="s">
        <v>1380</v>
      </c>
      <c r="S290"/>
      <c r="T290"/>
      <c r="U290"/>
      <c r="V290"/>
      <c r="W290"/>
      <c r="X290"/>
      <c r="Y290"/>
      <c r="Z290"/>
      <c r="AA290"/>
      <c r="AB290"/>
      <c r="AC290"/>
      <c r="AD290"/>
      <c r="AE290" t="s">
        <v>829</v>
      </c>
      <c r="AF290"/>
      <c r="AG290"/>
      <c r="AH290"/>
      <c r="AI290"/>
      <c r="AJ290"/>
    </row>
    <row r="291" spans="4:36" ht="15" x14ac:dyDescent="0.25">
      <c r="D291"/>
      <c r="E291" t="s">
        <v>1381</v>
      </c>
      <c r="F291"/>
      <c r="G291"/>
      <c r="H291"/>
      <c r="I291"/>
      <c r="J291" t="s">
        <v>1382</v>
      </c>
      <c r="K291"/>
      <c r="L291"/>
      <c r="M291"/>
      <c r="N291"/>
      <c r="O291"/>
      <c r="P291"/>
      <c r="Q291"/>
      <c r="R291" t="s">
        <v>1383</v>
      </c>
      <c r="S291"/>
      <c r="T291"/>
      <c r="U291"/>
      <c r="V291"/>
      <c r="W291"/>
      <c r="X291"/>
      <c r="Y291"/>
      <c r="Z291"/>
      <c r="AA291"/>
      <c r="AB291"/>
      <c r="AC291"/>
      <c r="AD291"/>
      <c r="AE291" t="s">
        <v>1384</v>
      </c>
      <c r="AF291"/>
      <c r="AG291"/>
      <c r="AH291"/>
      <c r="AI291"/>
      <c r="AJ291"/>
    </row>
    <row r="292" spans="4:36" ht="15" x14ac:dyDescent="0.25">
      <c r="D292"/>
      <c r="E292" t="s">
        <v>1385</v>
      </c>
      <c r="F292"/>
      <c r="G292"/>
      <c r="H292"/>
      <c r="I292"/>
      <c r="J292" t="s">
        <v>1386</v>
      </c>
      <c r="K292"/>
      <c r="L292"/>
      <c r="M292"/>
      <c r="N292"/>
      <c r="O292"/>
      <c r="P292"/>
      <c r="Q292"/>
      <c r="R292" t="s">
        <v>1387</v>
      </c>
      <c r="S292"/>
      <c r="T292"/>
      <c r="U292"/>
      <c r="V292"/>
      <c r="W292"/>
      <c r="X292"/>
      <c r="Y292"/>
      <c r="Z292"/>
      <c r="AA292"/>
      <c r="AB292"/>
      <c r="AC292"/>
      <c r="AD292"/>
      <c r="AE292"/>
      <c r="AF292"/>
      <c r="AG292"/>
      <c r="AH292"/>
      <c r="AI292"/>
      <c r="AJ292"/>
    </row>
    <row r="293" spans="4:36" ht="15" x14ac:dyDescent="0.25">
      <c r="D293"/>
      <c r="E293" t="s">
        <v>1388</v>
      </c>
      <c r="F293"/>
      <c r="G293"/>
      <c r="H293"/>
      <c r="I293"/>
      <c r="J293" t="s">
        <v>1065</v>
      </c>
      <c r="K293"/>
      <c r="L293"/>
      <c r="M293"/>
      <c r="N293"/>
      <c r="O293"/>
      <c r="P293"/>
      <c r="Q293"/>
      <c r="R293" t="s">
        <v>1389</v>
      </c>
      <c r="S293"/>
      <c r="T293"/>
      <c r="U293"/>
      <c r="V293"/>
      <c r="W293"/>
      <c r="X293"/>
      <c r="Y293"/>
      <c r="Z293"/>
      <c r="AA293"/>
      <c r="AB293"/>
      <c r="AC293"/>
      <c r="AD293"/>
      <c r="AE293"/>
      <c r="AF293"/>
      <c r="AG293"/>
      <c r="AH293"/>
      <c r="AI293"/>
      <c r="AJ293"/>
    </row>
    <row r="294" spans="4:36" ht="15" x14ac:dyDescent="0.25">
      <c r="D294"/>
      <c r="E294" t="s">
        <v>1004</v>
      </c>
      <c r="F294"/>
      <c r="G294"/>
      <c r="H294"/>
      <c r="I294"/>
      <c r="J294" t="s">
        <v>1390</v>
      </c>
      <c r="K294"/>
      <c r="L294"/>
      <c r="M294"/>
      <c r="N294"/>
      <c r="O294"/>
      <c r="P294"/>
      <c r="Q294"/>
      <c r="R294" t="s">
        <v>1391</v>
      </c>
      <c r="S294"/>
      <c r="T294"/>
      <c r="U294"/>
      <c r="V294"/>
      <c r="W294"/>
      <c r="X294"/>
      <c r="Y294"/>
      <c r="Z294"/>
      <c r="AA294"/>
      <c r="AB294"/>
      <c r="AC294"/>
      <c r="AD294"/>
      <c r="AE294"/>
      <c r="AF294"/>
      <c r="AG294"/>
      <c r="AH294"/>
      <c r="AI294"/>
      <c r="AJ294"/>
    </row>
    <row r="295" spans="4:36" ht="15" x14ac:dyDescent="0.25">
      <c r="D295"/>
      <c r="E295" t="s">
        <v>696</v>
      </c>
      <c r="F295"/>
      <c r="G295"/>
      <c r="H295"/>
      <c r="I295"/>
      <c r="J295" t="s">
        <v>1392</v>
      </c>
      <c r="K295"/>
      <c r="L295"/>
      <c r="M295"/>
      <c r="N295"/>
      <c r="O295"/>
      <c r="P295"/>
      <c r="Q295"/>
      <c r="R295" t="s">
        <v>1393</v>
      </c>
      <c r="S295"/>
      <c r="T295"/>
      <c r="U295"/>
      <c r="V295"/>
      <c r="W295"/>
      <c r="X295"/>
      <c r="Y295"/>
      <c r="Z295"/>
      <c r="AA295"/>
      <c r="AB295"/>
      <c r="AC295"/>
      <c r="AD295"/>
      <c r="AE295"/>
      <c r="AF295"/>
      <c r="AG295"/>
      <c r="AH295"/>
      <c r="AI295"/>
      <c r="AJ295"/>
    </row>
    <row r="296" spans="4:36" ht="15" x14ac:dyDescent="0.25">
      <c r="D296"/>
      <c r="E296" t="s">
        <v>1394</v>
      </c>
      <c r="F296"/>
      <c r="G296"/>
      <c r="H296"/>
      <c r="I296"/>
      <c r="J296" t="s">
        <v>1395</v>
      </c>
      <c r="K296"/>
      <c r="L296"/>
      <c r="M296"/>
      <c r="N296"/>
      <c r="O296"/>
      <c r="P296"/>
      <c r="Q296"/>
      <c r="R296" t="s">
        <v>1396</v>
      </c>
      <c r="S296"/>
      <c r="T296"/>
      <c r="U296"/>
      <c r="V296"/>
      <c r="W296"/>
      <c r="X296"/>
      <c r="Y296"/>
      <c r="Z296"/>
      <c r="AA296"/>
      <c r="AB296"/>
      <c r="AC296"/>
      <c r="AD296"/>
      <c r="AE296"/>
      <c r="AF296"/>
      <c r="AG296"/>
      <c r="AH296"/>
      <c r="AI296"/>
      <c r="AJ296"/>
    </row>
    <row r="297" spans="4:36" ht="15" x14ac:dyDescent="0.25">
      <c r="D297"/>
      <c r="E297" t="s">
        <v>1397</v>
      </c>
      <c r="F297"/>
      <c r="G297"/>
      <c r="H297"/>
      <c r="I297"/>
      <c r="J297" t="s">
        <v>1398</v>
      </c>
      <c r="K297"/>
      <c r="L297"/>
      <c r="M297"/>
      <c r="N297"/>
      <c r="O297"/>
      <c r="P297"/>
      <c r="Q297"/>
      <c r="R297" t="s">
        <v>1399</v>
      </c>
      <c r="S297"/>
      <c r="T297"/>
      <c r="U297"/>
      <c r="V297"/>
      <c r="W297"/>
      <c r="X297"/>
      <c r="Y297"/>
      <c r="Z297"/>
      <c r="AA297"/>
      <c r="AB297"/>
      <c r="AC297"/>
      <c r="AD297"/>
      <c r="AE297"/>
      <c r="AF297"/>
      <c r="AG297"/>
      <c r="AH297"/>
      <c r="AI297"/>
      <c r="AJ297"/>
    </row>
    <row r="298" spans="4:36" ht="15" x14ac:dyDescent="0.25">
      <c r="D298"/>
      <c r="E298" t="s">
        <v>1400</v>
      </c>
      <c r="F298"/>
      <c r="G298"/>
      <c r="H298"/>
      <c r="I298"/>
      <c r="J298" t="s">
        <v>1401</v>
      </c>
      <c r="K298"/>
      <c r="L298"/>
      <c r="M298"/>
      <c r="N298"/>
      <c r="O298"/>
      <c r="P298"/>
      <c r="Q298"/>
      <c r="R298" t="s">
        <v>1402</v>
      </c>
      <c r="S298"/>
      <c r="T298"/>
      <c r="U298"/>
      <c r="V298"/>
      <c r="W298"/>
      <c r="X298"/>
      <c r="Y298"/>
      <c r="Z298"/>
      <c r="AA298"/>
      <c r="AB298"/>
      <c r="AC298"/>
      <c r="AD298"/>
      <c r="AE298"/>
      <c r="AF298"/>
      <c r="AG298"/>
      <c r="AH298"/>
      <c r="AI298"/>
      <c r="AJ298"/>
    </row>
    <row r="299" spans="4:36" ht="15" x14ac:dyDescent="0.25">
      <c r="D299"/>
      <c r="E299" t="s">
        <v>1190</v>
      </c>
      <c r="F299"/>
      <c r="G299"/>
      <c r="H299"/>
      <c r="I299"/>
      <c r="J299" t="s">
        <v>1403</v>
      </c>
      <c r="K299"/>
      <c r="L299"/>
      <c r="M299"/>
      <c r="N299"/>
      <c r="O299"/>
      <c r="P299"/>
      <c r="Q299"/>
      <c r="R299" t="s">
        <v>1404</v>
      </c>
      <c r="S299"/>
      <c r="T299"/>
      <c r="U299"/>
      <c r="V299"/>
      <c r="W299"/>
      <c r="X299"/>
      <c r="Y299"/>
      <c r="Z299"/>
      <c r="AA299"/>
      <c r="AB299"/>
      <c r="AC299"/>
      <c r="AD299"/>
      <c r="AE299"/>
      <c r="AF299"/>
      <c r="AG299"/>
      <c r="AH299"/>
      <c r="AI299"/>
      <c r="AJ299"/>
    </row>
    <row r="300" spans="4:36" ht="15" x14ac:dyDescent="0.25">
      <c r="D300"/>
      <c r="E300" t="s">
        <v>1405</v>
      </c>
      <c r="F300"/>
      <c r="G300"/>
      <c r="H300"/>
      <c r="I300"/>
      <c r="J300" t="s">
        <v>1406</v>
      </c>
      <c r="K300"/>
      <c r="L300"/>
      <c r="M300"/>
      <c r="N300"/>
      <c r="O300"/>
      <c r="P300"/>
      <c r="Q300"/>
      <c r="R300" t="s">
        <v>1407</v>
      </c>
      <c r="S300"/>
      <c r="T300"/>
      <c r="U300"/>
      <c r="V300"/>
      <c r="W300"/>
      <c r="X300"/>
      <c r="Y300"/>
      <c r="Z300"/>
      <c r="AA300"/>
      <c r="AB300"/>
      <c r="AC300"/>
      <c r="AD300"/>
      <c r="AE300"/>
      <c r="AF300"/>
      <c r="AG300"/>
      <c r="AH300"/>
      <c r="AI300"/>
      <c r="AJ300"/>
    </row>
    <row r="301" spans="4:36" ht="15" x14ac:dyDescent="0.25">
      <c r="D301"/>
      <c r="E301" t="s">
        <v>1408</v>
      </c>
      <c r="F301"/>
      <c r="G301"/>
      <c r="H301"/>
      <c r="I301"/>
      <c r="J301" t="s">
        <v>1409</v>
      </c>
      <c r="K301"/>
      <c r="L301"/>
      <c r="M301"/>
      <c r="N301"/>
      <c r="O301"/>
      <c r="P301"/>
      <c r="Q301"/>
      <c r="R301" t="s">
        <v>1410</v>
      </c>
      <c r="S301"/>
      <c r="T301"/>
      <c r="U301"/>
      <c r="V301"/>
      <c r="W301"/>
      <c r="X301"/>
      <c r="Y301"/>
      <c r="Z301"/>
      <c r="AA301"/>
      <c r="AB301"/>
      <c r="AC301"/>
      <c r="AD301"/>
      <c r="AE301"/>
      <c r="AF301"/>
      <c r="AG301"/>
      <c r="AH301"/>
      <c r="AI301"/>
      <c r="AJ301"/>
    </row>
    <row r="302" spans="4:36" ht="15" x14ac:dyDescent="0.25">
      <c r="D302"/>
      <c r="E302" t="s">
        <v>1411</v>
      </c>
      <c r="F302"/>
      <c r="G302"/>
      <c r="H302"/>
      <c r="I302"/>
      <c r="J302" t="s">
        <v>1412</v>
      </c>
      <c r="K302"/>
      <c r="L302"/>
      <c r="M302"/>
      <c r="N302"/>
      <c r="O302"/>
      <c r="P302"/>
      <c r="Q302"/>
      <c r="R302" t="s">
        <v>1413</v>
      </c>
      <c r="S302"/>
      <c r="T302"/>
      <c r="U302"/>
      <c r="V302"/>
      <c r="W302"/>
      <c r="X302"/>
      <c r="Y302"/>
      <c r="Z302"/>
      <c r="AA302"/>
      <c r="AB302"/>
      <c r="AC302"/>
      <c r="AD302"/>
      <c r="AE302"/>
      <c r="AF302"/>
      <c r="AG302"/>
      <c r="AH302"/>
      <c r="AI302"/>
      <c r="AJ302"/>
    </row>
    <row r="303" spans="4:36" ht="15" x14ac:dyDescent="0.25">
      <c r="D303"/>
      <c r="E303" t="s">
        <v>1414</v>
      </c>
      <c r="F303"/>
      <c r="G303"/>
      <c r="H303"/>
      <c r="I303"/>
      <c r="J303" t="s">
        <v>1415</v>
      </c>
      <c r="K303"/>
      <c r="L303"/>
      <c r="M303"/>
      <c r="N303"/>
      <c r="O303"/>
      <c r="P303"/>
      <c r="Q303"/>
      <c r="R303" t="s">
        <v>1416</v>
      </c>
      <c r="S303"/>
      <c r="T303"/>
      <c r="U303"/>
      <c r="V303"/>
      <c r="W303"/>
      <c r="X303"/>
      <c r="Y303"/>
      <c r="Z303"/>
      <c r="AA303"/>
      <c r="AB303"/>
      <c r="AC303"/>
      <c r="AD303"/>
      <c r="AE303"/>
      <c r="AF303"/>
      <c r="AG303"/>
      <c r="AH303"/>
      <c r="AI303"/>
      <c r="AJ303"/>
    </row>
    <row r="304" spans="4:36" ht="15" x14ac:dyDescent="0.25">
      <c r="D304"/>
      <c r="E304" t="s">
        <v>1417</v>
      </c>
      <c r="F304"/>
      <c r="G304"/>
      <c r="H304"/>
      <c r="I304"/>
      <c r="J304" t="s">
        <v>1418</v>
      </c>
      <c r="K304"/>
      <c r="L304"/>
      <c r="M304"/>
      <c r="N304"/>
      <c r="O304"/>
      <c r="P304"/>
      <c r="Q304"/>
      <c r="R304" t="s">
        <v>1419</v>
      </c>
      <c r="S304"/>
      <c r="T304"/>
      <c r="U304"/>
      <c r="V304"/>
      <c r="W304"/>
      <c r="X304"/>
      <c r="Y304"/>
      <c r="Z304"/>
      <c r="AA304"/>
      <c r="AB304"/>
      <c r="AC304"/>
      <c r="AD304"/>
      <c r="AE304"/>
      <c r="AF304"/>
      <c r="AG304"/>
      <c r="AH304"/>
      <c r="AI304"/>
      <c r="AJ304"/>
    </row>
    <row r="305" spans="4:36" ht="15" x14ac:dyDescent="0.25">
      <c r="D305"/>
      <c r="E305" t="s">
        <v>1273</v>
      </c>
      <c r="F305"/>
      <c r="G305"/>
      <c r="H305"/>
      <c r="I305"/>
      <c r="J305" t="s">
        <v>1420</v>
      </c>
      <c r="K305"/>
      <c r="L305"/>
      <c r="M305"/>
      <c r="N305"/>
      <c r="O305"/>
      <c r="P305"/>
      <c r="Q305"/>
      <c r="R305" t="s">
        <v>1421</v>
      </c>
      <c r="S305"/>
      <c r="T305"/>
      <c r="U305"/>
      <c r="V305"/>
      <c r="W305"/>
      <c r="X305"/>
      <c r="Y305"/>
      <c r="Z305"/>
      <c r="AA305"/>
      <c r="AB305"/>
      <c r="AC305"/>
      <c r="AD305"/>
      <c r="AE305"/>
      <c r="AF305"/>
      <c r="AG305"/>
      <c r="AH305"/>
      <c r="AI305"/>
      <c r="AJ305"/>
    </row>
    <row r="306" spans="4:36" ht="15" x14ac:dyDescent="0.25">
      <c r="D306"/>
      <c r="E306" t="s">
        <v>1422</v>
      </c>
      <c r="F306"/>
      <c r="G306"/>
      <c r="H306"/>
      <c r="I306"/>
      <c r="J306" t="s">
        <v>1423</v>
      </c>
      <c r="K306"/>
      <c r="L306"/>
      <c r="M306"/>
      <c r="N306"/>
      <c r="O306"/>
      <c r="P306"/>
      <c r="Q306"/>
      <c r="R306" t="s">
        <v>1424</v>
      </c>
      <c r="S306"/>
      <c r="T306"/>
      <c r="U306"/>
      <c r="V306"/>
      <c r="W306"/>
      <c r="X306"/>
      <c r="Y306"/>
      <c r="Z306"/>
      <c r="AA306"/>
      <c r="AB306"/>
      <c r="AC306"/>
      <c r="AD306"/>
      <c r="AE306"/>
      <c r="AF306"/>
      <c r="AG306"/>
      <c r="AH306"/>
      <c r="AI306"/>
      <c r="AJ306"/>
    </row>
    <row r="307" spans="4:36" ht="15" x14ac:dyDescent="0.25">
      <c r="D307"/>
      <c r="E307" t="s">
        <v>1425</v>
      </c>
      <c r="F307"/>
      <c r="G307"/>
      <c r="H307"/>
      <c r="I307"/>
      <c r="J307" t="s">
        <v>1426</v>
      </c>
      <c r="K307"/>
      <c r="L307"/>
      <c r="M307"/>
      <c r="N307"/>
      <c r="O307"/>
      <c r="P307"/>
      <c r="Q307"/>
      <c r="R307" t="s">
        <v>1427</v>
      </c>
      <c r="S307"/>
      <c r="T307"/>
      <c r="U307"/>
      <c r="V307"/>
      <c r="W307"/>
      <c r="X307"/>
      <c r="Y307"/>
      <c r="Z307"/>
      <c r="AA307"/>
      <c r="AB307"/>
      <c r="AC307"/>
      <c r="AD307"/>
      <c r="AE307"/>
      <c r="AF307"/>
      <c r="AG307"/>
      <c r="AH307"/>
      <c r="AI307"/>
      <c r="AJ307"/>
    </row>
    <row r="308" spans="4:36" ht="15" x14ac:dyDescent="0.25">
      <c r="D308"/>
      <c r="E308" t="s">
        <v>1428</v>
      </c>
      <c r="F308"/>
      <c r="G308"/>
      <c r="H308"/>
      <c r="I308"/>
      <c r="J308" t="s">
        <v>1429</v>
      </c>
      <c r="K308"/>
      <c r="L308"/>
      <c r="M308"/>
      <c r="N308"/>
      <c r="O308"/>
      <c r="P308"/>
      <c r="Q308"/>
      <c r="R308" t="s">
        <v>1430</v>
      </c>
      <c r="S308"/>
      <c r="T308"/>
      <c r="U308"/>
      <c r="V308"/>
      <c r="W308"/>
      <c r="X308"/>
      <c r="Y308"/>
      <c r="Z308"/>
      <c r="AA308"/>
      <c r="AB308"/>
      <c r="AC308"/>
      <c r="AD308"/>
      <c r="AE308"/>
      <c r="AF308"/>
      <c r="AG308"/>
      <c r="AH308"/>
      <c r="AI308"/>
      <c r="AJ308"/>
    </row>
    <row r="309" spans="4:36" ht="15" x14ac:dyDescent="0.25">
      <c r="D309"/>
      <c r="E309" t="s">
        <v>1431</v>
      </c>
      <c r="F309"/>
      <c r="G309"/>
      <c r="H309"/>
      <c r="I309"/>
      <c r="J309" t="s">
        <v>1432</v>
      </c>
      <c r="K309"/>
      <c r="L309"/>
      <c r="M309"/>
      <c r="N309"/>
      <c r="O309"/>
      <c r="P309"/>
      <c r="Q309"/>
      <c r="R309" t="s">
        <v>1433</v>
      </c>
      <c r="S309"/>
      <c r="T309"/>
      <c r="U309"/>
      <c r="V309"/>
      <c r="W309"/>
      <c r="X309"/>
      <c r="Y309"/>
      <c r="Z309"/>
      <c r="AA309"/>
      <c r="AB309"/>
      <c r="AC309"/>
      <c r="AD309"/>
      <c r="AE309"/>
      <c r="AF309"/>
      <c r="AG309"/>
      <c r="AH309"/>
      <c r="AI309"/>
      <c r="AJ309"/>
    </row>
    <row r="310" spans="4:36" ht="15" x14ac:dyDescent="0.25">
      <c r="D310"/>
      <c r="E310" t="s">
        <v>1434</v>
      </c>
      <c r="F310"/>
      <c r="G310"/>
      <c r="H310"/>
      <c r="I310"/>
      <c r="J310" t="s">
        <v>1435</v>
      </c>
      <c r="K310"/>
      <c r="L310"/>
      <c r="M310"/>
      <c r="N310"/>
      <c r="O310"/>
      <c r="P310"/>
      <c r="Q310"/>
      <c r="R310" t="s">
        <v>1436</v>
      </c>
      <c r="S310"/>
      <c r="T310"/>
      <c r="U310"/>
      <c r="V310"/>
      <c r="W310"/>
      <c r="X310"/>
      <c r="Y310"/>
      <c r="Z310"/>
      <c r="AA310"/>
      <c r="AB310"/>
      <c r="AC310"/>
      <c r="AD310"/>
      <c r="AE310"/>
      <c r="AF310"/>
      <c r="AG310"/>
      <c r="AH310"/>
      <c r="AI310"/>
      <c r="AJ310"/>
    </row>
    <row r="311" spans="4:36" ht="15" x14ac:dyDescent="0.25">
      <c r="D311"/>
      <c r="E311" t="s">
        <v>1437</v>
      </c>
      <c r="F311"/>
      <c r="G311"/>
      <c r="H311"/>
      <c r="I311"/>
      <c r="J311" t="s">
        <v>1438</v>
      </c>
      <c r="K311"/>
      <c r="L311"/>
      <c r="M311"/>
      <c r="N311"/>
      <c r="O311"/>
      <c r="P311"/>
      <c r="Q311"/>
      <c r="R311" t="s">
        <v>1439</v>
      </c>
      <c r="S311"/>
      <c r="T311"/>
      <c r="U311"/>
      <c r="V311"/>
      <c r="W311"/>
      <c r="X311"/>
      <c r="Y311"/>
      <c r="Z311"/>
      <c r="AA311"/>
      <c r="AB311"/>
      <c r="AC311"/>
      <c r="AD311"/>
      <c r="AE311"/>
      <c r="AF311"/>
      <c r="AG311"/>
      <c r="AH311"/>
      <c r="AI311"/>
      <c r="AJ311"/>
    </row>
    <row r="312" spans="4:36" ht="15" x14ac:dyDescent="0.25">
      <c r="D312"/>
      <c r="E312" t="s">
        <v>1440</v>
      </c>
      <c r="F312"/>
      <c r="G312"/>
      <c r="H312"/>
      <c r="I312"/>
      <c r="J312" t="s">
        <v>1441</v>
      </c>
      <c r="K312"/>
      <c r="L312"/>
      <c r="M312"/>
      <c r="N312"/>
      <c r="O312"/>
      <c r="P312"/>
      <c r="Q312"/>
      <c r="R312" t="s">
        <v>1442</v>
      </c>
      <c r="S312"/>
      <c r="T312"/>
      <c r="U312"/>
      <c r="V312"/>
      <c r="W312"/>
      <c r="X312"/>
      <c r="Y312"/>
      <c r="Z312"/>
      <c r="AA312"/>
      <c r="AB312"/>
      <c r="AC312"/>
      <c r="AD312"/>
      <c r="AE312"/>
      <c r="AF312"/>
      <c r="AG312"/>
      <c r="AH312"/>
      <c r="AI312"/>
      <c r="AJ312"/>
    </row>
    <row r="313" spans="4:36" ht="15" x14ac:dyDescent="0.25">
      <c r="D313"/>
      <c r="E313" t="s">
        <v>1443</v>
      </c>
      <c r="F313"/>
      <c r="G313"/>
      <c r="H313"/>
      <c r="I313"/>
      <c r="J313" t="s">
        <v>1444</v>
      </c>
      <c r="K313"/>
      <c r="L313"/>
      <c r="M313"/>
      <c r="N313"/>
      <c r="O313"/>
      <c r="P313"/>
      <c r="Q313"/>
      <c r="R313" t="s">
        <v>1445</v>
      </c>
      <c r="S313"/>
      <c r="T313"/>
      <c r="U313"/>
      <c r="V313"/>
      <c r="W313"/>
      <c r="X313"/>
      <c r="Y313"/>
      <c r="Z313"/>
      <c r="AA313"/>
      <c r="AB313"/>
      <c r="AC313"/>
      <c r="AD313"/>
      <c r="AE313"/>
      <c r="AF313"/>
      <c r="AG313"/>
      <c r="AH313"/>
      <c r="AI313"/>
      <c r="AJ313"/>
    </row>
    <row r="314" spans="4:36" ht="15" x14ac:dyDescent="0.25">
      <c r="D314"/>
      <c r="E314" t="s">
        <v>1446</v>
      </c>
      <c r="F314"/>
      <c r="G314"/>
      <c r="H314"/>
      <c r="I314"/>
      <c r="J314" t="s">
        <v>1447</v>
      </c>
      <c r="K314"/>
      <c r="L314"/>
      <c r="M314"/>
      <c r="N314"/>
      <c r="O314"/>
      <c r="P314"/>
      <c r="Q314"/>
      <c r="R314" t="s">
        <v>1448</v>
      </c>
      <c r="S314"/>
      <c r="T314"/>
      <c r="U314"/>
      <c r="V314"/>
      <c r="W314"/>
      <c r="X314"/>
      <c r="Y314"/>
      <c r="Z314"/>
      <c r="AA314"/>
      <c r="AB314"/>
      <c r="AC314"/>
      <c r="AD314"/>
      <c r="AE314"/>
      <c r="AF314"/>
      <c r="AG314"/>
      <c r="AH314"/>
      <c r="AI314"/>
      <c r="AJ314"/>
    </row>
    <row r="315" spans="4:36" ht="15" x14ac:dyDescent="0.25">
      <c r="D315"/>
      <c r="E315" t="s">
        <v>1449</v>
      </c>
      <c r="F315"/>
      <c r="G315"/>
      <c r="H315"/>
      <c r="I315"/>
      <c r="J315" t="s">
        <v>1450</v>
      </c>
      <c r="K315"/>
      <c r="L315"/>
      <c r="M315"/>
      <c r="N315"/>
      <c r="O315"/>
      <c r="P315"/>
      <c r="Q315"/>
      <c r="R315" t="s">
        <v>1451</v>
      </c>
      <c r="S315"/>
      <c r="T315"/>
      <c r="U315"/>
      <c r="V315"/>
      <c r="W315"/>
      <c r="X315"/>
      <c r="Y315"/>
      <c r="Z315"/>
      <c r="AA315"/>
      <c r="AB315"/>
      <c r="AC315"/>
      <c r="AD315"/>
      <c r="AE315"/>
      <c r="AF315"/>
      <c r="AG315"/>
      <c r="AH315"/>
      <c r="AI315"/>
      <c r="AJ315"/>
    </row>
    <row r="316" spans="4:36" ht="15" x14ac:dyDescent="0.25">
      <c r="D316"/>
      <c r="E316" t="s">
        <v>1163</v>
      </c>
      <c r="F316"/>
      <c r="G316"/>
      <c r="H316"/>
      <c r="I316"/>
      <c r="J316" t="s">
        <v>1452</v>
      </c>
      <c r="K316"/>
      <c r="L316"/>
      <c r="M316"/>
      <c r="N316"/>
      <c r="O316"/>
      <c r="P316"/>
      <c r="Q316"/>
      <c r="R316" t="s">
        <v>1453</v>
      </c>
      <c r="S316"/>
      <c r="T316"/>
      <c r="U316"/>
      <c r="V316"/>
      <c r="W316"/>
      <c r="X316"/>
      <c r="Y316"/>
      <c r="Z316"/>
      <c r="AA316"/>
      <c r="AB316"/>
      <c r="AC316"/>
      <c r="AD316"/>
      <c r="AE316"/>
      <c r="AF316"/>
      <c r="AG316"/>
      <c r="AH316"/>
      <c r="AI316"/>
      <c r="AJ316"/>
    </row>
    <row r="317" spans="4:36" ht="15" x14ac:dyDescent="0.25">
      <c r="D317"/>
      <c r="E317" t="s">
        <v>1454</v>
      </c>
      <c r="F317"/>
      <c r="G317"/>
      <c r="H317"/>
      <c r="I317"/>
      <c r="J317" t="s">
        <v>1455</v>
      </c>
      <c r="K317"/>
      <c r="L317"/>
      <c r="M317"/>
      <c r="N317"/>
      <c r="O317"/>
      <c r="P317"/>
      <c r="Q317"/>
      <c r="R317" t="s">
        <v>1456</v>
      </c>
      <c r="S317"/>
      <c r="T317"/>
      <c r="U317"/>
      <c r="V317"/>
      <c r="W317"/>
      <c r="X317"/>
      <c r="Y317"/>
      <c r="Z317"/>
      <c r="AA317"/>
      <c r="AB317"/>
      <c r="AC317"/>
      <c r="AD317"/>
      <c r="AE317"/>
      <c r="AF317"/>
      <c r="AG317"/>
      <c r="AH317"/>
      <c r="AI317"/>
      <c r="AJ317"/>
    </row>
    <row r="318" spans="4:36" ht="15" x14ac:dyDescent="0.25">
      <c r="D318"/>
      <c r="E318" t="s">
        <v>1457</v>
      </c>
      <c r="F318"/>
      <c r="G318"/>
      <c r="H318"/>
      <c r="I318"/>
      <c r="J318" t="s">
        <v>1458</v>
      </c>
      <c r="K318"/>
      <c r="L318"/>
      <c r="M318"/>
      <c r="N318"/>
      <c r="O318"/>
      <c r="P318"/>
      <c r="Q318"/>
      <c r="R318" t="s">
        <v>1459</v>
      </c>
      <c r="S318"/>
      <c r="T318"/>
      <c r="U318"/>
      <c r="V318"/>
      <c r="W318"/>
      <c r="X318"/>
      <c r="Y318"/>
      <c r="Z318"/>
      <c r="AA318"/>
      <c r="AB318"/>
      <c r="AC318"/>
      <c r="AD318"/>
      <c r="AE318"/>
      <c r="AF318"/>
      <c r="AG318"/>
      <c r="AH318"/>
      <c r="AI318"/>
      <c r="AJ318"/>
    </row>
    <row r="319" spans="4:36" ht="15" x14ac:dyDescent="0.25">
      <c r="D319"/>
      <c r="E319" t="s">
        <v>1460</v>
      </c>
      <c r="F319"/>
      <c r="G319"/>
      <c r="H319"/>
      <c r="I319"/>
      <c r="J319" t="s">
        <v>1461</v>
      </c>
      <c r="K319"/>
      <c r="L319"/>
      <c r="M319"/>
      <c r="N319"/>
      <c r="O319"/>
      <c r="P319"/>
      <c r="Q319"/>
      <c r="R319" t="s">
        <v>1462</v>
      </c>
      <c r="S319"/>
      <c r="T319"/>
      <c r="U319"/>
      <c r="V319"/>
      <c r="W319"/>
      <c r="X319"/>
      <c r="Y319"/>
      <c r="Z319"/>
      <c r="AA319"/>
      <c r="AB319"/>
      <c r="AC319"/>
      <c r="AD319"/>
      <c r="AE319"/>
      <c r="AF319"/>
      <c r="AG319"/>
      <c r="AH319"/>
      <c r="AI319"/>
      <c r="AJ319"/>
    </row>
    <row r="320" spans="4:36" ht="15" x14ac:dyDescent="0.25">
      <c r="D320"/>
      <c r="E320" t="s">
        <v>1463</v>
      </c>
      <c r="F320"/>
      <c r="G320"/>
      <c r="H320"/>
      <c r="I320"/>
      <c r="J320" t="s">
        <v>1464</v>
      </c>
      <c r="K320"/>
      <c r="L320"/>
      <c r="M320"/>
      <c r="N320"/>
      <c r="O320"/>
      <c r="P320"/>
      <c r="Q320"/>
      <c r="R320" t="s">
        <v>1465</v>
      </c>
      <c r="S320"/>
      <c r="T320"/>
      <c r="U320"/>
      <c r="V320"/>
      <c r="W320"/>
      <c r="X320"/>
      <c r="Y320"/>
      <c r="Z320"/>
      <c r="AA320"/>
      <c r="AB320"/>
      <c r="AC320"/>
      <c r="AD320"/>
      <c r="AE320"/>
      <c r="AF320"/>
      <c r="AG320"/>
      <c r="AH320"/>
      <c r="AI320"/>
      <c r="AJ320"/>
    </row>
    <row r="321" spans="4:36" ht="15" x14ac:dyDescent="0.25">
      <c r="D321"/>
      <c r="E321" t="s">
        <v>842</v>
      </c>
      <c r="F321"/>
      <c r="G321"/>
      <c r="H321"/>
      <c r="I321"/>
      <c r="J321" t="s">
        <v>1466</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1467</v>
      </c>
      <c r="F322"/>
      <c r="G322"/>
      <c r="H322"/>
      <c r="I322"/>
      <c r="J322" t="s">
        <v>1468</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1304</v>
      </c>
      <c r="F323"/>
      <c r="G323"/>
      <c r="H323"/>
      <c r="I323"/>
      <c r="J323" t="s">
        <v>1469</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1470</v>
      </c>
      <c r="F324"/>
      <c r="G324"/>
      <c r="H324"/>
      <c r="I324"/>
      <c r="J324" t="s">
        <v>1471</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1472</v>
      </c>
      <c r="F325"/>
      <c r="G325"/>
      <c r="H325"/>
      <c r="I325"/>
      <c r="J325" t="s">
        <v>1473</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1474</v>
      </c>
      <c r="F326"/>
      <c r="G326"/>
      <c r="H326"/>
      <c r="I326"/>
      <c r="J326" t="s">
        <v>1475</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1476</v>
      </c>
      <c r="F327"/>
      <c r="G327"/>
      <c r="H327"/>
      <c r="I327"/>
      <c r="J327" t="s">
        <v>1477</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1478</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1479</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8"/>
  <sheetViews>
    <sheetView zoomScale="70" zoomScaleNormal="70" workbookViewId="0">
      <selection activeCell="C18" sqref="C18"/>
    </sheetView>
  </sheetViews>
  <sheetFormatPr baseColWidth="10" defaultColWidth="11.42578125" defaultRowHeight="15" x14ac:dyDescent="0.25"/>
  <cols>
    <col min="1" max="1" width="6.85546875" style="162" customWidth="1"/>
    <col min="2" max="2" width="7.42578125" style="14" customWidth="1"/>
    <col min="3" max="3" width="87.85546875" style="29" customWidth="1"/>
    <col min="4" max="4" width="19.85546875" customWidth="1"/>
    <col min="5" max="5" width="73" customWidth="1"/>
    <col min="6" max="6" width="38" style="29" customWidth="1"/>
    <col min="7" max="7" width="11.42578125" hidden="1" customWidth="1"/>
  </cols>
  <sheetData>
    <row r="1" spans="1:10" s="34" customFormat="1" ht="21" customHeight="1" thickBot="1" x14ac:dyDescent="0.3">
      <c r="A1" s="161"/>
      <c r="B1" s="443" t="s">
        <v>2233</v>
      </c>
      <c r="C1" s="444"/>
      <c r="D1" s="444"/>
      <c r="E1" s="445"/>
      <c r="F1" s="109"/>
      <c r="G1" s="30"/>
    </row>
    <row r="2" spans="1:10" s="32" customFormat="1" ht="74.25" customHeight="1" thickBot="1" x14ac:dyDescent="0.3">
      <c r="A2" s="288" t="s">
        <v>1685</v>
      </c>
      <c r="B2" s="75" t="s">
        <v>1686</v>
      </c>
      <c r="C2" s="79" t="s">
        <v>1687</v>
      </c>
      <c r="D2" s="77" t="s">
        <v>1688</v>
      </c>
      <c r="E2" s="78" t="s">
        <v>1689</v>
      </c>
      <c r="F2" s="33" t="s">
        <v>1690</v>
      </c>
    </row>
    <row r="3" spans="1:10" ht="32.1" customHeight="1" x14ac:dyDescent="0.25">
      <c r="B3" s="65" t="s">
        <v>2234</v>
      </c>
      <c r="C3" s="91" t="s">
        <v>2235</v>
      </c>
      <c r="D3" s="74" t="str">
        <f>IF(COUNTIF(D4:D4,"NO CUMPLE")&gt;0,"NO CUMPLE CONDICIÓN",IF(COUNTIF(D4:D4,"CUMPLE")=0,"NO APLICA","CUMPLE"))</f>
        <v>NO APLICA</v>
      </c>
      <c r="E3" s="69" t="str">
        <f>CONCATENATE(IF(D4="NO CUMPLE",CONCATENATE(E4," / "),""))</f>
        <v/>
      </c>
      <c r="F3" s="37" t="s">
        <v>2236</v>
      </c>
      <c r="G3" s="14">
        <f>IF(D3="CUMPLE",1,IF(D3="NO CUMPLE CONDICIÓN",2,3))</f>
        <v>3</v>
      </c>
      <c r="J3" s="32"/>
    </row>
    <row r="4" spans="1:10" ht="63" customHeight="1" x14ac:dyDescent="0.25">
      <c r="A4" s="163" t="s">
        <v>2173</v>
      </c>
      <c r="B4" s="51" t="s">
        <v>2237</v>
      </c>
      <c r="C4" s="55" t="s">
        <v>2238</v>
      </c>
      <c r="D4" s="121"/>
      <c r="E4" s="118"/>
      <c r="F4" s="37" t="s">
        <v>2236</v>
      </c>
      <c r="G4" s="14"/>
      <c r="J4" s="32"/>
    </row>
    <row r="5" spans="1:10" ht="27" customHeight="1" x14ac:dyDescent="0.25">
      <c r="B5" s="53" t="s">
        <v>2239</v>
      </c>
      <c r="C5" s="92" t="s">
        <v>2240</v>
      </c>
      <c r="D5" s="73" t="str">
        <f>IF(COUNTIF(D6:D8,"NO CUMPLE")&gt;0,"NO CUMPLE CONDICIÓN",IF(COUNTIF(D6:D8,"CUMPLE")=0,"NO APLICA","CUMPLE"))</f>
        <v>NO APLICA</v>
      </c>
      <c r="E5" s="68" t="str">
        <f>CONCATENATE(IF(D6="NO CUMPLE",CONCATENATE(E6," / "),""),IF(D7="NO CUMPLE",CONCATENATE(E7," / "),""),IF(D8="NO CUMPLE",CONCATENATE(E8," / "),""))</f>
        <v/>
      </c>
      <c r="F5" s="37" t="s">
        <v>2241</v>
      </c>
      <c r="G5" s="14">
        <f t="shared" ref="G5:G16" si="0">IF(D5="CUMPLE",1,IF(D5="NO CUMPLE CONDICIÓN",2,3))</f>
        <v>3</v>
      </c>
      <c r="J5" s="32"/>
    </row>
    <row r="6" spans="1:10" ht="43.9" customHeight="1" x14ac:dyDescent="0.25">
      <c r="A6" s="163" t="s">
        <v>2173</v>
      </c>
      <c r="B6" s="51" t="s">
        <v>2242</v>
      </c>
      <c r="C6" s="55" t="s">
        <v>2243</v>
      </c>
      <c r="D6" s="121"/>
      <c r="E6" s="118"/>
      <c r="F6" s="37" t="s">
        <v>2244</v>
      </c>
      <c r="G6" s="14"/>
      <c r="J6" s="32"/>
    </row>
    <row r="7" spans="1:10" ht="99.75" x14ac:dyDescent="0.25">
      <c r="A7" s="163" t="s">
        <v>2173</v>
      </c>
      <c r="B7" s="51" t="s">
        <v>2245</v>
      </c>
      <c r="C7" s="55" t="s">
        <v>2246</v>
      </c>
      <c r="D7" s="121"/>
      <c r="E7" s="118"/>
      <c r="F7" s="37" t="s">
        <v>2244</v>
      </c>
      <c r="G7" s="14"/>
      <c r="J7" s="32"/>
    </row>
    <row r="8" spans="1:10" ht="86.25" customHeight="1" x14ac:dyDescent="0.25">
      <c r="A8" s="163" t="s">
        <v>2173</v>
      </c>
      <c r="B8" s="51" t="s">
        <v>2247</v>
      </c>
      <c r="C8" s="55" t="s">
        <v>2248</v>
      </c>
      <c r="D8" s="121"/>
      <c r="E8" s="118"/>
      <c r="F8" s="37" t="s">
        <v>2244</v>
      </c>
      <c r="G8" s="14"/>
      <c r="J8" s="32"/>
    </row>
    <row r="9" spans="1:10" ht="33" customHeight="1" x14ac:dyDescent="0.25">
      <c r="B9" s="53" t="s">
        <v>2249</v>
      </c>
      <c r="C9" s="92" t="s">
        <v>2250</v>
      </c>
      <c r="D9" s="73" t="str">
        <f>IF(COUNTIF(D10:D12,"NO CUMPLE")&gt;0,"NO CUMPLE CONDICIÓN",IF(COUNTIF(D10:D12,"CUMPLE")=0,"NO APLICA","CUMPLE"))</f>
        <v>NO APLICA</v>
      </c>
      <c r="E9" s="68" t="str">
        <f>CONCATENATE(IF(D10="NO CUMPLE",CONCATENATE(E10," / "),""),IF(D11="NO CUMPLE",CONCATENATE(E11," / "),""),IF(D12="NO CUMPLE",CONCATENATE(E12," / "),""))</f>
        <v/>
      </c>
      <c r="F9" s="37" t="s">
        <v>2251</v>
      </c>
      <c r="G9" s="14">
        <f t="shared" si="0"/>
        <v>3</v>
      </c>
      <c r="J9" s="32"/>
    </row>
    <row r="10" spans="1:10" ht="27.75" customHeight="1" x14ac:dyDescent="0.25">
      <c r="A10" s="163" t="s">
        <v>2173</v>
      </c>
      <c r="B10" s="51" t="s">
        <v>2252</v>
      </c>
      <c r="C10" s="55" t="s">
        <v>2253</v>
      </c>
      <c r="D10" s="121"/>
      <c r="E10" s="118"/>
      <c r="F10" s="37" t="s">
        <v>2254</v>
      </c>
      <c r="G10" s="14"/>
      <c r="J10" s="32"/>
    </row>
    <row r="11" spans="1:10" ht="152.1" customHeight="1" x14ac:dyDescent="0.25">
      <c r="A11" s="163" t="s">
        <v>2173</v>
      </c>
      <c r="B11" s="51" t="s">
        <v>2255</v>
      </c>
      <c r="C11" s="55" t="s">
        <v>2256</v>
      </c>
      <c r="D11" s="121"/>
      <c r="E11" s="118"/>
      <c r="F11" s="37" t="s">
        <v>2257</v>
      </c>
      <c r="G11" s="14"/>
      <c r="J11" s="32"/>
    </row>
    <row r="12" spans="1:10" ht="38.450000000000003" customHeight="1" x14ac:dyDescent="0.25">
      <c r="A12" s="164" t="s">
        <v>2173</v>
      </c>
      <c r="B12" s="51" t="s">
        <v>2258</v>
      </c>
      <c r="C12" s="55" t="s">
        <v>2259</v>
      </c>
      <c r="D12" s="121"/>
      <c r="E12" s="118"/>
      <c r="F12" s="37" t="s">
        <v>2254</v>
      </c>
      <c r="G12" s="14"/>
      <c r="J12" s="32"/>
    </row>
    <row r="13" spans="1:10" ht="52.5" customHeight="1" x14ac:dyDescent="0.25">
      <c r="A13" s="163" t="s">
        <v>2173</v>
      </c>
      <c r="B13" s="53" t="s">
        <v>2260</v>
      </c>
      <c r="C13" s="92" t="s">
        <v>2261</v>
      </c>
      <c r="D13" s="73" t="str">
        <f>IF(COUNTIF(D14:D15,"NO CUMPLE")&gt;0,"NO CUMPLE CONDICIÓN",IF(COUNTIF(D14:D15,"CUMPLE")=0,"NO APLICA","CUMPLE"))</f>
        <v>NO APLICA</v>
      </c>
      <c r="E13" s="68" t="str">
        <f>CONCATENATE(IF(D14="NO CUMPLE",CONCATENATE(E14," / "),""),IF(D15="NO CUMPLE",CONCATENATE(E15," / "),""))</f>
        <v/>
      </c>
      <c r="F13" s="37" t="s">
        <v>2262</v>
      </c>
      <c r="G13" s="14">
        <f>IF(D13="CUMPLE",1,IF(D13="NO CUMPLE CONDICIÓN",2,3))</f>
        <v>3</v>
      </c>
      <c r="J13" s="32"/>
    </row>
    <row r="14" spans="1:10" ht="156.6" customHeight="1" x14ac:dyDescent="0.25">
      <c r="A14" s="163" t="s">
        <v>2173</v>
      </c>
      <c r="B14" s="301" t="s">
        <v>2263</v>
      </c>
      <c r="C14" s="52" t="s">
        <v>2264</v>
      </c>
      <c r="D14" s="121"/>
      <c r="E14" s="302"/>
      <c r="F14" s="37" t="s">
        <v>2265</v>
      </c>
      <c r="G14" s="14"/>
      <c r="J14" s="32"/>
    </row>
    <row r="15" spans="1:10" ht="100.5" customHeight="1" x14ac:dyDescent="0.25">
      <c r="A15" s="163" t="s">
        <v>2173</v>
      </c>
      <c r="B15" s="301" t="s">
        <v>2266</v>
      </c>
      <c r="C15" s="52" t="s">
        <v>2267</v>
      </c>
      <c r="D15" s="121"/>
      <c r="E15" s="302"/>
      <c r="F15" s="37" t="s">
        <v>2265</v>
      </c>
      <c r="G15" s="14"/>
      <c r="J15" s="32"/>
    </row>
    <row r="16" spans="1:10" ht="27" customHeight="1" x14ac:dyDescent="0.25">
      <c r="B16" s="53" t="s">
        <v>2268</v>
      </c>
      <c r="C16" s="92" t="s">
        <v>2269</v>
      </c>
      <c r="D16" s="73" t="str">
        <f>IF(COUNTIF(D17:D19,"NO CUMPLE")&gt;0,"NO CUMPLE CONDICIÓN",IF(COUNTIF(D17:D19,"CUMPLE")=0,"NO APLICA","CUMPLE"))</f>
        <v>NO APLICA</v>
      </c>
      <c r="E16" s="68" t="str">
        <f>CONCATENATE(IF(D17="NO CUMPLE",CONCATENATE(E17," / "),""),IF(D18="NO CUMPLE",CONCATENATE(E18," / "),""),IF(D19="NO CUMPLE",CONCATENATE(E19," / "),""))</f>
        <v/>
      </c>
      <c r="F16" s="37" t="s">
        <v>2254</v>
      </c>
      <c r="G16" s="14">
        <f t="shared" si="0"/>
        <v>3</v>
      </c>
      <c r="J16" s="32"/>
    </row>
    <row r="17" spans="1:10" ht="59.45" customHeight="1" x14ac:dyDescent="0.25">
      <c r="A17" s="163" t="s">
        <v>2173</v>
      </c>
      <c r="B17" s="51" t="s">
        <v>2270</v>
      </c>
      <c r="C17" s="55" t="s">
        <v>2271</v>
      </c>
      <c r="D17" s="121"/>
      <c r="E17" s="118"/>
      <c r="F17" s="37" t="s">
        <v>2254</v>
      </c>
      <c r="G17" s="14"/>
      <c r="J17" s="32"/>
    </row>
    <row r="18" spans="1:10" ht="63.95" customHeight="1" x14ac:dyDescent="0.25">
      <c r="A18" s="163" t="s">
        <v>2173</v>
      </c>
      <c r="B18" s="51" t="s">
        <v>2272</v>
      </c>
      <c r="C18" s="55" t="s">
        <v>2273</v>
      </c>
      <c r="D18" s="121"/>
      <c r="E18" s="118"/>
      <c r="F18" s="37" t="s">
        <v>2274</v>
      </c>
      <c r="G18" s="14"/>
      <c r="J18" s="32"/>
    </row>
    <row r="19" spans="1:10" ht="43.5" thickBot="1" x14ac:dyDescent="0.3">
      <c r="A19" s="163" t="s">
        <v>2173</v>
      </c>
      <c r="B19" s="56" t="s">
        <v>2275</v>
      </c>
      <c r="C19" s="90" t="s">
        <v>2276</v>
      </c>
      <c r="D19" s="122"/>
      <c r="E19" s="119"/>
      <c r="F19" s="37" t="s">
        <v>2274</v>
      </c>
      <c r="J19" s="32"/>
    </row>
    <row r="21" spans="1:10" hidden="1" x14ac:dyDescent="0.25">
      <c r="C21" s="93" t="s">
        <v>1827</v>
      </c>
      <c r="D21">
        <f>COUNTIF(G3:G19,1)</f>
        <v>0</v>
      </c>
    </row>
    <row r="22" spans="1:10" hidden="1" x14ac:dyDescent="0.25">
      <c r="C22" s="93" t="s">
        <v>1828</v>
      </c>
      <c r="D22">
        <f>COUNTIF(G3:G19,2)</f>
        <v>0</v>
      </c>
    </row>
    <row r="23" spans="1:10" hidden="1" x14ac:dyDescent="0.25">
      <c r="C23" s="93" t="s">
        <v>1829</v>
      </c>
      <c r="D23">
        <f>COUNTIF(G3:G19,3)</f>
        <v>5</v>
      </c>
    </row>
    <row r="28" spans="1:10" x14ac:dyDescent="0.25">
      <c r="B28" s="136"/>
      <c r="C28" s="137"/>
      <c r="D28" s="138"/>
      <c r="E28" s="139"/>
      <c r="F28" s="37"/>
    </row>
  </sheetData>
  <sheetProtection algorithmName="SHA-512" hashValue="s4z/Sq7UyVqQdii/3UqTbDqKyMYge1c3FYWlT9KzcZ0Bt7V+MSU0BToxuQLotZBJ31kRouBFzQpLDMtJcuywmA==" saltValue="lG9exRufzxFlaXNw+H7vOQ==" spinCount="100000" sheet="1" formatRows="0" autoFilter="0"/>
  <mergeCells count="1">
    <mergeCell ref="B1:E1"/>
  </mergeCells>
  <phoneticPr fontId="30" type="noConversion"/>
  <conditionalFormatting sqref="D3">
    <cfRule type="cellIs" dxfId="34" priority="11" operator="equal">
      <formula>"NO CUMPLE CONDICIÓN"</formula>
    </cfRule>
    <cfRule type="cellIs" dxfId="33" priority="12" operator="equal">
      <formula>"No Cumple"</formula>
    </cfRule>
  </conditionalFormatting>
  <conditionalFormatting sqref="D5">
    <cfRule type="cellIs" dxfId="32" priority="9" operator="equal">
      <formula>"NO CUMPLE CONDICIÓN"</formula>
    </cfRule>
    <cfRule type="cellIs" dxfId="31" priority="10" operator="equal">
      <formula>"No Cumple"</formula>
    </cfRule>
  </conditionalFormatting>
  <conditionalFormatting sqref="D9">
    <cfRule type="cellIs" dxfId="30" priority="7" operator="equal">
      <formula>"NO CUMPLE CONDICIÓN"</formula>
    </cfRule>
    <cfRule type="cellIs" dxfId="29" priority="8" operator="equal">
      <formula>"No Cumple"</formula>
    </cfRule>
  </conditionalFormatting>
  <conditionalFormatting sqref="D13">
    <cfRule type="cellIs" dxfId="28" priority="1" operator="equal">
      <formula>"NO CUMPLE CONDICIÓN"</formula>
    </cfRule>
    <cfRule type="cellIs" dxfId="27" priority="2" operator="equal">
      <formula>"No Cumple"</formula>
    </cfRule>
  </conditionalFormatting>
  <conditionalFormatting sqref="D16">
    <cfRule type="cellIs" dxfId="26" priority="5" operator="equal">
      <formula>"NO CUMPLE CONDICIÓN"</formula>
    </cfRule>
    <cfRule type="cellIs" dxfId="25" priority="6" operator="equal">
      <formula>"No Cumple"</formula>
    </cfRule>
  </conditionalFormatting>
  <dataValidations count="1">
    <dataValidation type="list" allowBlank="1" showInputMessage="1" showErrorMessage="1" sqref="D4 D6:D8 D17:D19 D28 D10:D12 D14:D15" xr:uid="{00000000-0002-0000-07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IV
INTERVENCIÓN DE APOYO PSICOSOCIAL
&amp;RIN77.IVC
Versión 1
24/02/2026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1"/>
  <sheetViews>
    <sheetView zoomScale="70" zoomScaleNormal="70" workbookViewId="0">
      <selection activeCell="C14" sqref="C14"/>
    </sheetView>
  </sheetViews>
  <sheetFormatPr baseColWidth="10" defaultColWidth="11.42578125" defaultRowHeight="15" x14ac:dyDescent="0.25"/>
  <cols>
    <col min="1" max="1" width="7.140625" style="162" customWidth="1"/>
    <col min="2" max="2" width="6.42578125" style="14" customWidth="1"/>
    <col min="3" max="3" width="94" style="29" customWidth="1"/>
    <col min="4" max="4" width="17" customWidth="1"/>
    <col min="5" max="5" width="68.42578125" customWidth="1"/>
    <col min="6" max="6" width="39.42578125" style="29" customWidth="1"/>
    <col min="7" max="7" width="11.42578125" hidden="1" customWidth="1"/>
  </cols>
  <sheetData>
    <row r="1" spans="1:10" s="34" customFormat="1" ht="21" customHeight="1" thickBot="1" x14ac:dyDescent="0.3">
      <c r="A1" s="161"/>
      <c r="B1" s="443" t="s">
        <v>2277</v>
      </c>
      <c r="C1" s="444"/>
      <c r="D1" s="444"/>
      <c r="E1" s="445"/>
      <c r="F1" s="109"/>
      <c r="G1" s="30"/>
    </row>
    <row r="2" spans="1:10" s="32" customFormat="1" ht="74.25" customHeight="1" thickBot="1" x14ac:dyDescent="0.3">
      <c r="A2" s="101" t="s">
        <v>1685</v>
      </c>
      <c r="B2" s="303" t="s">
        <v>1686</v>
      </c>
      <c r="C2" s="66" t="s">
        <v>1687</v>
      </c>
      <c r="D2" s="67" t="s">
        <v>1688</v>
      </c>
      <c r="E2" s="78" t="s">
        <v>1689</v>
      </c>
      <c r="F2" s="165" t="s">
        <v>1690</v>
      </c>
    </row>
    <row r="3" spans="1:10" ht="30" customHeight="1" x14ac:dyDescent="0.25">
      <c r="B3" s="304" t="s">
        <v>2278</v>
      </c>
      <c r="C3" s="141" t="s">
        <v>2279</v>
      </c>
      <c r="D3" s="72" t="str">
        <f>IF(COUNTIF(D4:D7,"NO CUMPLE")&gt;0,"NO CUMPLE CONDICIÓN",IF(COUNTIF(D4:D7,"CUMPLE")=0,"NO APLICA","CUMPLE"))</f>
        <v>NO APLICA</v>
      </c>
      <c r="E3" s="205" t="str">
        <f>CONCATENATE(IF(D4="NO CUMPLE",CONCATENATE(E4," / "),""),IF(D5="NO CUMPLE",CONCATENATE(E5," / "),""),IF(D6="NO CUMPLE",CONCATENATE(E6," / "),""),IF(D7="NO CUMPLE",CONCATENATE(E7," / "),""))</f>
        <v/>
      </c>
      <c r="F3" s="37" t="s">
        <v>2280</v>
      </c>
      <c r="G3" s="14">
        <f>IF(D3="CUMPLE",1,IF(D3="NO CUMPLE CONDICIÓN",2,3))</f>
        <v>3</v>
      </c>
      <c r="J3" s="32"/>
    </row>
    <row r="4" spans="1:10" ht="21.75" customHeight="1" x14ac:dyDescent="0.25">
      <c r="A4" s="163" t="s">
        <v>2173</v>
      </c>
      <c r="B4" s="282" t="s">
        <v>2281</v>
      </c>
      <c r="C4" s="55" t="s">
        <v>2282</v>
      </c>
      <c r="D4" s="285"/>
      <c r="E4" s="118"/>
      <c r="F4" s="37" t="s">
        <v>2280</v>
      </c>
      <c r="G4" s="14"/>
      <c r="J4" s="32"/>
    </row>
    <row r="5" spans="1:10" ht="44.45" customHeight="1" x14ac:dyDescent="0.25">
      <c r="A5" s="163" t="s">
        <v>2173</v>
      </c>
      <c r="B5" s="282" t="s">
        <v>2283</v>
      </c>
      <c r="C5" s="55" t="s">
        <v>2284</v>
      </c>
      <c r="D5" s="285"/>
      <c r="E5" s="118"/>
      <c r="F5" s="37" t="s">
        <v>2280</v>
      </c>
      <c r="G5" s="14"/>
      <c r="J5" s="32"/>
    </row>
    <row r="6" spans="1:10" ht="31.5" customHeight="1" x14ac:dyDescent="0.25">
      <c r="A6" s="163" t="s">
        <v>2173</v>
      </c>
      <c r="B6" s="282" t="s">
        <v>2285</v>
      </c>
      <c r="C6" s="55" t="s">
        <v>2286</v>
      </c>
      <c r="D6" s="285"/>
      <c r="E6" s="118"/>
      <c r="F6" s="37" t="s">
        <v>2280</v>
      </c>
      <c r="G6" s="14"/>
      <c r="J6" s="32"/>
    </row>
    <row r="7" spans="1:10" ht="31.5" customHeight="1" x14ac:dyDescent="0.25">
      <c r="A7" s="163" t="s">
        <v>2173</v>
      </c>
      <c r="B7" s="282" t="s">
        <v>2287</v>
      </c>
      <c r="C7" s="55" t="s">
        <v>2288</v>
      </c>
      <c r="D7" s="285"/>
      <c r="E7" s="118"/>
      <c r="F7" s="37" t="s">
        <v>2280</v>
      </c>
      <c r="G7" s="14"/>
      <c r="J7" s="32"/>
    </row>
    <row r="8" spans="1:10" ht="24.75" x14ac:dyDescent="0.25">
      <c r="B8" s="279" t="s">
        <v>2289</v>
      </c>
      <c r="C8" s="92" t="s">
        <v>2290</v>
      </c>
      <c r="D8" s="73" t="str">
        <f>IF(COUNTIF(D9:D13,"NO CUMPLE")&gt;0,"NO CUMPLE CONDICIÓN",IF(COUNTIF(D9:D13,"CUMPLE")=0,"NO APLICA","CUMPLE"))</f>
        <v>NO APLICA</v>
      </c>
      <c r="E8" s="68" t="str">
        <f>CONCATENATE(IF(D9="NO CUMPLE",CONCATENATE(E9," / "),""),IF(D10="NO CUMPLE",CONCATENATE(E10," / "),""),IF(D11="NO CUMPLE",CONCATENATE(E11," / "),""),IF(D12="NO CUMPLE",CONCATENATE(E12," / "),""),IF(D13="NO CUMPLE",CONCATENATE(E13," / "),""))</f>
        <v/>
      </c>
      <c r="F8" s="37" t="s">
        <v>2291</v>
      </c>
      <c r="G8" s="14">
        <f t="shared" ref="G8" si="0">IF(D8="CUMPLE",1,IF(D8="NO CUMPLE CONDICIÓN",2,3))</f>
        <v>3</v>
      </c>
      <c r="J8" s="32"/>
    </row>
    <row r="9" spans="1:10" ht="27.75" customHeight="1" x14ac:dyDescent="0.25">
      <c r="A9" s="163" t="s">
        <v>2173</v>
      </c>
      <c r="B9" s="282" t="s">
        <v>2292</v>
      </c>
      <c r="C9" s="55" t="s">
        <v>2293</v>
      </c>
      <c r="D9" s="285"/>
      <c r="E9" s="118"/>
      <c r="F9" s="37" t="s">
        <v>2294</v>
      </c>
      <c r="G9" s="14"/>
      <c r="J9" s="32"/>
    </row>
    <row r="10" spans="1:10" ht="43.5" x14ac:dyDescent="0.25">
      <c r="A10" s="163" t="s">
        <v>2173</v>
      </c>
      <c r="B10" s="282" t="s">
        <v>2295</v>
      </c>
      <c r="C10" s="52" t="s">
        <v>2296</v>
      </c>
      <c r="D10" s="285"/>
      <c r="E10" s="118"/>
      <c r="F10" s="37" t="s">
        <v>2297</v>
      </c>
      <c r="G10" s="14"/>
      <c r="J10" s="32"/>
    </row>
    <row r="11" spans="1:10" ht="72" customHeight="1" x14ac:dyDescent="0.25">
      <c r="A11" s="163" t="s">
        <v>2173</v>
      </c>
      <c r="B11" s="282" t="s">
        <v>2298</v>
      </c>
      <c r="C11" s="55" t="s">
        <v>2299</v>
      </c>
      <c r="D11" s="285"/>
      <c r="E11" s="118"/>
      <c r="F11" s="37" t="s">
        <v>2300</v>
      </c>
      <c r="G11" s="14"/>
      <c r="J11" s="32"/>
    </row>
    <row r="12" spans="1:10" ht="67.5" customHeight="1" x14ac:dyDescent="0.25">
      <c r="A12" s="163" t="s">
        <v>2173</v>
      </c>
      <c r="B12" s="282" t="s">
        <v>2301</v>
      </c>
      <c r="C12" s="52" t="s">
        <v>2302</v>
      </c>
      <c r="D12" s="285"/>
      <c r="E12" s="118"/>
      <c r="F12" s="37" t="s">
        <v>2303</v>
      </c>
      <c r="G12" s="14"/>
      <c r="J12" s="32"/>
    </row>
    <row r="13" spans="1:10" ht="104.45" customHeight="1" thickBot="1" x14ac:dyDescent="0.3">
      <c r="A13" s="163" t="s">
        <v>2173</v>
      </c>
      <c r="B13" s="298" t="s">
        <v>2304</v>
      </c>
      <c r="C13" s="60" t="s">
        <v>2305</v>
      </c>
      <c r="D13" s="286"/>
      <c r="E13" s="119"/>
      <c r="F13" s="37" t="s">
        <v>2306</v>
      </c>
      <c r="G13" s="14"/>
      <c r="J13" s="32"/>
    </row>
    <row r="14" spans="1:10" x14ac:dyDescent="0.25">
      <c r="G14" s="14"/>
      <c r="J14" s="32"/>
    </row>
    <row r="15" spans="1:10" hidden="1" x14ac:dyDescent="0.25">
      <c r="J15" s="32"/>
    </row>
    <row r="16" spans="1:10" hidden="1" x14ac:dyDescent="0.25">
      <c r="J16" s="32"/>
    </row>
    <row r="17" spans="3:10" hidden="1" x14ac:dyDescent="0.25">
      <c r="C17" s="93" t="s">
        <v>1827</v>
      </c>
      <c r="D17">
        <f>COUNTIF(G3:G13,1)</f>
        <v>0</v>
      </c>
      <c r="J17" s="32"/>
    </row>
    <row r="18" spans="3:10" hidden="1" x14ac:dyDescent="0.25">
      <c r="C18" s="93" t="s">
        <v>1828</v>
      </c>
      <c r="D18">
        <f>COUNTIF(G3:G13,2)</f>
        <v>0</v>
      </c>
      <c r="J18" s="32"/>
    </row>
    <row r="19" spans="3:10" hidden="1" x14ac:dyDescent="0.25">
      <c r="C19" s="93" t="s">
        <v>1829</v>
      </c>
      <c r="D19">
        <f>COUNTIF(G3:G13,3)</f>
        <v>2</v>
      </c>
      <c r="J19" s="32"/>
    </row>
    <row r="20" spans="3:10" x14ac:dyDescent="0.25">
      <c r="J20" s="32"/>
    </row>
    <row r="21" spans="3:10" x14ac:dyDescent="0.25">
      <c r="J21" s="32"/>
    </row>
  </sheetData>
  <sheetProtection algorithmName="SHA-512" hashValue="im2/c76+STRmQa6L9pgYOItPHNHRgE94VSahkIZDxtjCWrNtG6YD+Rao6evuHYceY4POMSbsum5PPOfg3rKwJg==" saltValue="jXsH2QSG5wI6zu4JJ46l1g==" spinCount="100000" sheet="1" formatRows="0" autoFilter="0"/>
  <autoFilter ref="A2:F2" xr:uid="{00000000-0001-0000-0800-000000000000}"/>
  <mergeCells count="1">
    <mergeCell ref="B1:E1"/>
  </mergeCells>
  <phoneticPr fontId="30" type="noConversion"/>
  <conditionalFormatting sqref="D3">
    <cfRule type="cellIs" dxfId="24" priority="5" operator="equal">
      <formula>"NO CUMPLE CONDICIÓN"</formula>
    </cfRule>
    <cfRule type="cellIs" dxfId="23" priority="6" operator="equal">
      <formula>"No Cumple"</formula>
    </cfRule>
  </conditionalFormatting>
  <conditionalFormatting sqref="D8">
    <cfRule type="cellIs" dxfId="22" priority="3" operator="equal">
      <formula>"NO CUMPLE CONDICIÓN"</formula>
    </cfRule>
    <cfRule type="cellIs" dxfId="21" priority="4" operator="equal">
      <formula>"No Cumple"</formula>
    </cfRule>
  </conditionalFormatting>
  <dataValidations count="1">
    <dataValidation type="list" allowBlank="1" showInputMessage="1" showErrorMessage="1" sqref="D4:D7 D9:D13" xr:uid="{00000000-0002-0000-08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&amp;L&amp;G&amp;CPROCESO DE INSPECCIÓN, VIGILANCIA Y CONTROL
INSTRUMENTO IV
INTERVENCIÓN DE APOYO PSICOSOCIAL
&amp;RIN77.IVC
Versión 1
24/02/2026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129C-CF09-44E4-BA21-3A5212A504C4}">
  <sheetPr>
    <pageSetUpPr fitToPage="1"/>
  </sheetPr>
  <dimension ref="A1:G15"/>
  <sheetViews>
    <sheetView zoomScale="80" zoomScaleNormal="80" workbookViewId="0">
      <selection activeCell="C7" sqref="C7"/>
    </sheetView>
  </sheetViews>
  <sheetFormatPr baseColWidth="10" defaultColWidth="11.42578125" defaultRowHeight="15" x14ac:dyDescent="0.25"/>
  <cols>
    <col min="1" max="1" width="7.42578125" style="104" customWidth="1"/>
    <col min="2" max="2" width="6.140625" style="14" customWidth="1"/>
    <col min="3" max="3" width="87.28515625" style="29" customWidth="1"/>
    <col min="4" max="4" width="20" bestFit="1" customWidth="1"/>
    <col min="5" max="5" width="69" customWidth="1"/>
    <col min="6" max="6" width="39.140625" style="29" customWidth="1"/>
    <col min="7" max="7" width="11.42578125" hidden="1" customWidth="1"/>
  </cols>
  <sheetData>
    <row r="1" spans="1:7" s="34" customFormat="1" ht="21" customHeight="1" thickBot="1" x14ac:dyDescent="0.3">
      <c r="A1" s="390" t="s">
        <v>1683</v>
      </c>
      <c r="B1" s="446" t="s">
        <v>2581</v>
      </c>
      <c r="C1" s="447"/>
      <c r="D1" s="447"/>
      <c r="E1" s="448"/>
      <c r="F1" s="109"/>
      <c r="G1" s="30"/>
    </row>
    <row r="2" spans="1:7" s="32" customFormat="1" ht="74.25" customHeight="1" thickBot="1" x14ac:dyDescent="0.3">
      <c r="A2" s="310" t="s">
        <v>1685</v>
      </c>
      <c r="B2" s="291" t="s">
        <v>1686</v>
      </c>
      <c r="C2" s="296" t="s">
        <v>1687</v>
      </c>
      <c r="D2" s="290" t="s">
        <v>1688</v>
      </c>
      <c r="E2" s="292" t="s">
        <v>1689</v>
      </c>
      <c r="F2" s="250" t="s">
        <v>1690</v>
      </c>
    </row>
    <row r="3" spans="1:7" ht="42" customHeight="1" x14ac:dyDescent="0.25">
      <c r="A3" s="102"/>
      <c r="B3" s="53" t="s">
        <v>2571</v>
      </c>
      <c r="C3" s="54" t="s">
        <v>2308</v>
      </c>
      <c r="D3" s="73" t="str">
        <f>IF(COUNTIF(D4:D4,"NO CUMPLE")&gt;0,"NO CUMPLE CONDICIÓN",IF(COUNTIF(D4:D4,"CUMPLE")=0,"NO APLICA","CUMPLE"))</f>
        <v>NO APLICA</v>
      </c>
      <c r="E3" s="68" t="str">
        <f>CONCATENATE(IF(D4="NO CUMPLE",CONCATENATE(E4," "),""))</f>
        <v/>
      </c>
      <c r="F3" s="311" t="s">
        <v>2309</v>
      </c>
      <c r="G3" s="14">
        <f>IF(D3="CUMPLE",1,IF(D3="NO CUMPLE CONDICIÓN",2,3))</f>
        <v>3</v>
      </c>
    </row>
    <row r="4" spans="1:7" ht="42" customHeight="1" x14ac:dyDescent="0.25">
      <c r="A4" s="103" t="s">
        <v>1694</v>
      </c>
      <c r="B4" s="51" t="s">
        <v>2572</v>
      </c>
      <c r="C4" s="55" t="s">
        <v>2310</v>
      </c>
      <c r="D4" s="121"/>
      <c r="E4" s="118"/>
      <c r="F4" s="312" t="s">
        <v>2311</v>
      </c>
      <c r="G4" s="14"/>
    </row>
    <row r="5" spans="1:7" s="34" customFormat="1" ht="24.75" x14ac:dyDescent="0.25">
      <c r="A5" s="31"/>
      <c r="B5" s="53" t="s">
        <v>2307</v>
      </c>
      <c r="C5" s="54" t="s">
        <v>2566</v>
      </c>
      <c r="D5" s="73" t="str">
        <f>IF(COUNTIF(D6:D7,"NO CUMPLE")&gt;0,"NO CUMPLE CONDICIÓN",IF(COUNTIF(D6:D7,"CUMPLE")=0,"NO APLICA","CUMPLE"))</f>
        <v>NO APLICA</v>
      </c>
      <c r="E5" s="68" t="str">
        <f>CONCATENATE(IF(D6="NO CUMPLE",CONCATENATE(E6," / "),""),IF(D7="NO CUMPLE",CONCATENATE(E7," / "),""))</f>
        <v/>
      </c>
      <c r="F5" s="44" t="s">
        <v>2567</v>
      </c>
      <c r="G5" s="14">
        <f t="shared" ref="G5" si="0">IF(D5="CUMPLE",1,IF(D5="NO CUMPLE CONDICIÓN",2,3))</f>
        <v>3</v>
      </c>
    </row>
    <row r="6" spans="1:7" s="34" customFormat="1" ht="50.1" customHeight="1" x14ac:dyDescent="0.25">
      <c r="A6" s="163" t="s">
        <v>2173</v>
      </c>
      <c r="B6" s="51" t="s">
        <v>2573</v>
      </c>
      <c r="C6" s="55" t="s">
        <v>2568</v>
      </c>
      <c r="D6" s="121"/>
      <c r="E6" s="118"/>
      <c r="F6" s="44" t="s">
        <v>2569</v>
      </c>
      <c r="G6" s="14"/>
    </row>
    <row r="7" spans="1:7" s="34" customFormat="1" ht="39" customHeight="1" x14ac:dyDescent="0.25">
      <c r="A7" s="163" t="s">
        <v>2173</v>
      </c>
      <c r="B7" s="51" t="s">
        <v>2578</v>
      </c>
      <c r="C7" s="55" t="s">
        <v>2570</v>
      </c>
      <c r="D7" s="121"/>
      <c r="E7" s="118"/>
      <c r="F7" s="44" t="s">
        <v>2569</v>
      </c>
      <c r="G7" s="14"/>
    </row>
    <row r="8" spans="1:7" s="34" customFormat="1" ht="24.75" x14ac:dyDescent="0.25">
      <c r="A8" s="31"/>
      <c r="B8" s="53" t="s">
        <v>2579</v>
      </c>
      <c r="C8" s="54" t="s">
        <v>2574</v>
      </c>
      <c r="D8" s="73" t="str">
        <f>IF(COUNTIF(D9:D9,"NO CUMPLE")&gt;0,"NO CUMPLE CONDICIÓN",IF(COUNTIF(D9:D9,"CUMPLE")=0,"NO APLICA","CUMPLE"))</f>
        <v>NO APLICA</v>
      </c>
      <c r="E8" s="68" t="str">
        <f>CONCATENATE(IF(D9="NO CUMPLE",CONCATENATE(E9," / "),""))</f>
        <v/>
      </c>
      <c r="F8" s="44" t="s">
        <v>2575</v>
      </c>
      <c r="G8" s="14">
        <f t="shared" ref="G8" si="1">IF(D8="CUMPLE",1,IF(D8="NO CUMPLE CONDICIÓN",2,3))</f>
        <v>3</v>
      </c>
    </row>
    <row r="9" spans="1:7" s="34" customFormat="1" ht="34.5" customHeight="1" thickBot="1" x14ac:dyDescent="0.3">
      <c r="A9" s="163" t="s">
        <v>2173</v>
      </c>
      <c r="B9" s="56" t="s">
        <v>2580</v>
      </c>
      <c r="C9" s="58" t="s">
        <v>2577</v>
      </c>
      <c r="D9" s="122"/>
      <c r="E9" s="119"/>
      <c r="F9" s="44" t="s">
        <v>2576</v>
      </c>
      <c r="G9" s="14"/>
    </row>
    <row r="10" spans="1:7" s="34" customFormat="1" x14ac:dyDescent="0.25">
      <c r="A10" s="104"/>
      <c r="B10" s="213"/>
      <c r="C10" s="307"/>
      <c r="D10" s="308"/>
      <c r="E10" s="309"/>
      <c r="F10" s="44"/>
      <c r="G10" s="14"/>
    </row>
    <row r="11" spans="1:7" hidden="1" x14ac:dyDescent="0.25">
      <c r="C11" s="93" t="s">
        <v>1827</v>
      </c>
      <c r="D11">
        <f>COUNTIF(G3:G9,1)</f>
        <v>0</v>
      </c>
      <c r="F11" s="37"/>
    </row>
    <row r="12" spans="1:7" hidden="1" x14ac:dyDescent="0.25">
      <c r="C12" s="93" t="s">
        <v>1828</v>
      </c>
      <c r="D12">
        <f>COUNTIF(G3:G9,2)</f>
        <v>0</v>
      </c>
      <c r="F12" s="37"/>
    </row>
    <row r="13" spans="1:7" hidden="1" x14ac:dyDescent="0.25">
      <c r="C13" s="93" t="s">
        <v>1829</v>
      </c>
      <c r="D13">
        <f>COUNTIF(G3:G9,3)</f>
        <v>3</v>
      </c>
      <c r="F13" s="37"/>
    </row>
    <row r="15" spans="1:7" x14ac:dyDescent="0.25">
      <c r="F15" s="37"/>
    </row>
  </sheetData>
  <sheetProtection algorithmName="SHA-512" hashValue="cTipdhsXOzn6BSrbuCtXH9f1sW6vNW2l5kcERfH1j/+7GjeuNt7sqryEKpLbX+pvwIvB8povDWY9r5kUOiYAfw==" saltValue="0ilyPvd9IPi68lAOHlb05Q==" spinCount="100000" sheet="1" formatRows="0" autoFilter="0"/>
  <mergeCells count="1">
    <mergeCell ref="B1:E1"/>
  </mergeCells>
  <conditionalFormatting sqref="D3">
    <cfRule type="cellIs" dxfId="20" priority="1" operator="equal">
      <formula>"NO CUMPLE CONDICIÓN"</formula>
    </cfRule>
    <cfRule type="cellIs" dxfId="19" priority="2" operator="equal">
      <formula>"No Cumple"</formula>
    </cfRule>
  </conditionalFormatting>
  <conditionalFormatting sqref="D5">
    <cfRule type="cellIs" dxfId="18" priority="5" operator="equal">
      <formula>"NO CUMPLE CONDICIÓN"</formula>
    </cfRule>
    <cfRule type="cellIs" dxfId="17" priority="6" operator="equal">
      <formula>"No Cumple"</formula>
    </cfRule>
  </conditionalFormatting>
  <conditionalFormatting sqref="D8">
    <cfRule type="cellIs" dxfId="16" priority="3" operator="equal">
      <formula>"NO CUMPLE CONDICIÓN"</formula>
    </cfRule>
    <cfRule type="cellIs" dxfId="15" priority="4" operator="equal">
      <formula>"No Cumple"</formula>
    </cfRule>
  </conditionalFormatting>
  <dataValidations count="1">
    <dataValidation type="list" allowBlank="1" showInputMessage="1" showErrorMessage="1" sqref="D9:D10 D6:D7 D4" xr:uid="{00000000-0002-0000-0900-000000000000}">
      <formula1>"CUMPLE,NO CUMPLE"</formula1>
    </dataValidation>
  </dataValidations>
  <hyperlinks>
    <hyperlink ref="A1" location="PORTADA!A1" display="Portada" xr:uid="{6EA6CA74-B548-4893-B7D0-BBC16BDC35AD}"/>
  </hyperlinks>
  <printOptions horizontalCentered="1"/>
  <pageMargins left="0.11811023622047245" right="0.11811023622047245" top="1.1811023622047245" bottom="0.74803149606299213" header="0.31496062992125984" footer="0.31496062992125984"/>
  <pageSetup scale="75" fitToHeight="0" orientation="landscape" r:id="rId1"/>
  <headerFooter>
    <oddHeader>&amp;L&amp;G&amp;CPROCESO DE INSPECCIÓN, VIGILANCIA Y CONTROL
INSTRUMENTO DE VERIFICACIÓN  DE LAS CONDICIONES  DE PRESTACIÓN DEL SERVICIO
INTERVENCIÓN DE APOYO PSICOSOCIAL&amp;RIN77.IVC
Versión 1
24/02/2026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8ABD-AFC7-4FE7-A52A-06153702AD33}">
  <sheetPr>
    <tabColor rgb="FFFFCCCC"/>
    <pageSetUpPr fitToPage="1"/>
  </sheetPr>
  <dimension ref="A1:J14"/>
  <sheetViews>
    <sheetView zoomScale="80" zoomScaleNormal="80" workbookViewId="0">
      <selection activeCell="C6" sqref="C6"/>
    </sheetView>
  </sheetViews>
  <sheetFormatPr baseColWidth="10" defaultColWidth="11.42578125" defaultRowHeight="15" x14ac:dyDescent="0.25"/>
  <cols>
    <col min="1" max="1" width="6.42578125" style="104" customWidth="1"/>
    <col min="2" max="2" width="7" style="14" customWidth="1"/>
    <col min="3" max="3" width="78.140625" style="29" customWidth="1"/>
    <col min="4" max="4" width="17.140625" customWidth="1"/>
    <col min="5" max="5" width="63.140625" customWidth="1"/>
    <col min="6" max="6" width="25.42578125" customWidth="1"/>
    <col min="7" max="7" width="11.42578125" hidden="1" customWidth="1"/>
  </cols>
  <sheetData>
    <row r="1" spans="1:10" s="34" customFormat="1" ht="21" customHeight="1" thickBot="1" x14ac:dyDescent="0.3">
      <c r="A1" s="31"/>
      <c r="B1" s="443" t="s">
        <v>2312</v>
      </c>
      <c r="C1" s="444"/>
      <c r="D1" s="444"/>
      <c r="E1" s="445"/>
      <c r="F1" s="96"/>
    </row>
    <row r="2" spans="1:10" s="34" customFormat="1" ht="74.25" customHeight="1" thickBot="1" x14ac:dyDescent="0.3">
      <c r="A2" s="101" t="s">
        <v>1685</v>
      </c>
      <c r="B2" s="59" t="s">
        <v>1686</v>
      </c>
      <c r="C2" s="145" t="s">
        <v>1687</v>
      </c>
      <c r="D2" s="146" t="s">
        <v>1688</v>
      </c>
      <c r="E2" s="147" t="s">
        <v>1689</v>
      </c>
      <c r="F2" s="35" t="s">
        <v>1690</v>
      </c>
    </row>
    <row r="3" spans="1:10" ht="30.75" customHeight="1" x14ac:dyDescent="0.25">
      <c r="B3" s="50" t="s">
        <v>2313</v>
      </c>
      <c r="C3" s="148" t="s">
        <v>2314</v>
      </c>
      <c r="D3" s="72" t="str">
        <f>IF(COUNTIF(D5:D9,"NO CUMPLE")&gt;0,"NO CUMPLE CONDICIÓN",IF(COUNTIF(D5:D9,"CUMPLE")=0,"NO APLICA","CUMPLE"))</f>
        <v>NO APLICA</v>
      </c>
      <c r="E3" s="205" t="str">
        <f>CONCATENATE(IF(D5="NO CUMPLE",CONCATENATE(E5," / "),""),IF(D6="NO CUMPLE",CONCATENATE(E6," / "),""),IF(D7="NO CUMPLE",CONCATENATE(E7," / "),""),IF(D8="NO CUMPLE",CONCATENATE(E8," / "),""),IF(D9="NO CUMPLE",CONCATENATE(E9," / "),""))</f>
        <v/>
      </c>
      <c r="F3" s="45" t="s">
        <v>2315</v>
      </c>
      <c r="G3" s="14">
        <f>IF(D3="CUMPLE",1,IF(D3="NO CUMPLE CONDICIÓN",2,3))</f>
        <v>3</v>
      </c>
      <c r="J3" s="34"/>
    </row>
    <row r="4" spans="1:10" ht="66.75" customHeight="1" x14ac:dyDescent="0.25">
      <c r="B4" s="86"/>
      <c r="C4" s="88" t="s">
        <v>2316</v>
      </c>
      <c r="D4" s="89"/>
      <c r="E4" s="206"/>
      <c r="F4" s="45"/>
      <c r="J4" s="34"/>
    </row>
    <row r="5" spans="1:10" ht="59.25" x14ac:dyDescent="0.25">
      <c r="A5" s="107" t="s">
        <v>1887</v>
      </c>
      <c r="B5" s="51" t="s">
        <v>2317</v>
      </c>
      <c r="C5" s="52" t="s">
        <v>2318</v>
      </c>
      <c r="D5" s="124"/>
      <c r="E5" s="118"/>
      <c r="F5" s="45" t="s">
        <v>2319</v>
      </c>
      <c r="J5" s="34"/>
    </row>
    <row r="6" spans="1:10" ht="59.25" x14ac:dyDescent="0.25">
      <c r="A6" s="107" t="s">
        <v>1887</v>
      </c>
      <c r="B6" s="51" t="s">
        <v>2320</v>
      </c>
      <c r="C6" s="55" t="s">
        <v>2321</v>
      </c>
      <c r="D6" s="124"/>
      <c r="E6" s="118"/>
      <c r="F6" s="45" t="s">
        <v>2322</v>
      </c>
      <c r="J6" s="34"/>
    </row>
    <row r="7" spans="1:10" ht="69" customHeight="1" x14ac:dyDescent="0.25">
      <c r="A7" s="107" t="s">
        <v>1887</v>
      </c>
      <c r="B7" s="51" t="s">
        <v>2323</v>
      </c>
      <c r="C7" s="52" t="s">
        <v>2324</v>
      </c>
      <c r="D7" s="124"/>
      <c r="E7" s="118"/>
      <c r="F7" s="45" t="s">
        <v>2325</v>
      </c>
      <c r="J7" s="34"/>
    </row>
    <row r="8" spans="1:10" ht="59.25" x14ac:dyDescent="0.25">
      <c r="A8" s="107" t="s">
        <v>1887</v>
      </c>
      <c r="B8" s="51" t="s">
        <v>2326</v>
      </c>
      <c r="C8" s="52" t="s">
        <v>2327</v>
      </c>
      <c r="D8" s="124"/>
      <c r="E8" s="118"/>
      <c r="F8" s="45" t="s">
        <v>2328</v>
      </c>
      <c r="J8" s="34"/>
    </row>
    <row r="9" spans="1:10" ht="51.75" thickBot="1" x14ac:dyDescent="0.3">
      <c r="A9" s="107" t="s">
        <v>1887</v>
      </c>
      <c r="B9" s="56" t="s">
        <v>2329</v>
      </c>
      <c r="C9" s="60" t="s">
        <v>2330</v>
      </c>
      <c r="D9" s="149"/>
      <c r="E9" s="119"/>
      <c r="F9" s="45" t="s">
        <v>2331</v>
      </c>
      <c r="J9" s="34"/>
    </row>
    <row r="10" spans="1:10" x14ac:dyDescent="0.25">
      <c r="J10" s="34"/>
    </row>
    <row r="11" spans="1:10" x14ac:dyDescent="0.25">
      <c r="J11" s="34"/>
    </row>
    <row r="12" spans="1:10" hidden="1" x14ac:dyDescent="0.25">
      <c r="C12" s="93" t="s">
        <v>1827</v>
      </c>
      <c r="D12">
        <f>COUNTIF(G3:G9,1)</f>
        <v>0</v>
      </c>
      <c r="J12" s="34"/>
    </row>
    <row r="13" spans="1:10" hidden="1" x14ac:dyDescent="0.25">
      <c r="C13" s="93" t="s">
        <v>1828</v>
      </c>
      <c r="D13">
        <f>COUNTIF(G3:G9,2)</f>
        <v>0</v>
      </c>
      <c r="J13" s="34"/>
    </row>
    <row r="14" spans="1:10" hidden="1" x14ac:dyDescent="0.25">
      <c r="C14" s="93" t="s">
        <v>1829</v>
      </c>
      <c r="D14">
        <f>COUNTIF(G3:G9,3)</f>
        <v>1</v>
      </c>
      <c r="J14" s="34"/>
    </row>
  </sheetData>
  <sheetProtection algorithmName="SHA-512" hashValue="aXRbV3OY8W9Fl2Mrktr9C3TbNANzdcixjjDiY0wJMKt8tsouZ/0P4yY2okPPifdeyrI08CQWmxC543xYOF5oWw==" saltValue="Os7q+8IyBitXrVfe2P0I3w==" spinCount="100000" sheet="1" formatRows="0" autoFilter="0"/>
  <mergeCells count="1">
    <mergeCell ref="B1:E1"/>
  </mergeCells>
  <conditionalFormatting sqref="D3">
    <cfRule type="cellIs" dxfId="14" priority="1" operator="equal">
      <formula>"NO CUMPLE CONDICIÓN"</formula>
    </cfRule>
    <cfRule type="cellIs" dxfId="13" priority="2" operator="equal">
      <formula>"No Cumple"</formula>
    </cfRule>
  </conditionalFormatting>
  <dataValidations count="1">
    <dataValidation type="list" allowBlank="1" showInputMessage="1" showErrorMessage="1" sqref="D5:D9" xr:uid="{56025E58-30ED-4961-943B-E6517FB5D60A}">
      <formula1>"CUMPLE,NO CUMPLE,NO APLICA"</formula1>
    </dataValidation>
  </dataValidations>
  <printOptions horizontalCentered="1"/>
  <pageMargins left="0.11811023622047245" right="0.11811023622047245" top="1.1811023622047245" bottom="0.74803149606299213" header="0.31496062992125984" footer="0.31496062992125984"/>
  <pageSetup scale="82" fitToHeight="0" orientation="landscape" r:id="rId1"/>
  <headerFooter>
    <oddHeader>&amp;L&amp;G&amp;CPROCESO DE INSPECCIÓN, VIGILANCIA Y CONTROL
INSTRUMENTO DE VERIFICACIÓN  DE LAS CONDICIONES  DE PRESTACIÓN DEL SERVICIO
INTERVENCIÓN DE APOYO PSICOSOCIAL&amp;RIN77.IVC
Versión 1
24/02/2026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49A2-A727-4EB7-9B1C-F0434AC3B840}">
  <sheetPr>
    <pageSetUpPr fitToPage="1"/>
  </sheetPr>
  <dimension ref="A1:I28"/>
  <sheetViews>
    <sheetView topLeftCell="A12" zoomScale="80" zoomScaleNormal="80" workbookViewId="0">
      <selection activeCell="C21" sqref="C21"/>
    </sheetView>
  </sheetViews>
  <sheetFormatPr baseColWidth="10" defaultColWidth="11.42578125" defaultRowHeight="15" x14ac:dyDescent="0.25"/>
  <cols>
    <col min="1" max="1" width="6.42578125" style="104" customWidth="1"/>
    <col min="2" max="2" width="10" style="1" customWidth="1"/>
    <col min="3" max="3" width="92.42578125" style="46" customWidth="1"/>
    <col min="4" max="4" width="19.42578125" style="32" customWidth="1"/>
    <col min="5" max="5" width="58.28515625" style="32" customWidth="1"/>
    <col min="6" max="6" width="30.42578125" style="32" customWidth="1"/>
    <col min="7" max="7" width="11.42578125" hidden="1" customWidth="1"/>
  </cols>
  <sheetData>
    <row r="1" spans="1:9" s="34" customFormat="1" ht="21" customHeight="1" thickBot="1" x14ac:dyDescent="0.3">
      <c r="A1" s="31"/>
      <c r="B1" s="440" t="s">
        <v>2332</v>
      </c>
      <c r="C1" s="441"/>
      <c r="D1" s="441"/>
      <c r="E1" s="442"/>
      <c r="F1" s="48"/>
    </row>
    <row r="2" spans="1:9" s="32" customFormat="1" ht="74.25" customHeight="1" thickBot="1" x14ac:dyDescent="0.3">
      <c r="A2" s="310" t="s">
        <v>1685</v>
      </c>
      <c r="B2" s="291" t="s">
        <v>1686</v>
      </c>
      <c r="C2" s="289" t="s">
        <v>1687</v>
      </c>
      <c r="D2" s="290" t="s">
        <v>1688</v>
      </c>
      <c r="E2" s="292" t="s">
        <v>1689</v>
      </c>
      <c r="F2" s="33" t="s">
        <v>1690</v>
      </c>
    </row>
    <row r="3" spans="1:9" ht="42.95" customHeight="1" x14ac:dyDescent="0.25">
      <c r="B3" s="53" t="s">
        <v>2333</v>
      </c>
      <c r="C3" s="92" t="s">
        <v>2334</v>
      </c>
      <c r="D3" s="73" t="str">
        <f>IF(COUNTIF(D5:D10,"NO CUMPLE")&gt;0,"NO CUMPLE CONDICIÓN",IF(COUNTIF(D5:D10,"CUMPLE")=0,"NO APLICA","CUMPLE"))</f>
        <v>NO APLICA</v>
      </c>
      <c r="E3" s="68" t="str">
        <f>CONCATENATE(IF(D5="NO CUMPLE",CONCATENATE(E5," "),""),IF(D6="NO CUMPLE",CONCATENATE(E6," "),""),IF(D7="NO CUMPLE",CONCATENATE(E7," "),""),IF(D8="NO CUMPLE",CONCATENATE(E8," "),""),IF(D9="NO CUMPLE",CONCATENATE(E9," "),""),IF(D10="NO CUMPLE",CONCATENATE(E10," "),""))</f>
        <v/>
      </c>
      <c r="F3" s="43" t="s">
        <v>2335</v>
      </c>
      <c r="G3" s="14">
        <f>IF(D3="CUMPLE",1,IF(D3="NO CUMPLE CONDICIÓN",2,3))</f>
        <v>3</v>
      </c>
      <c r="I3" s="32"/>
    </row>
    <row r="4" spans="1:9" ht="42.95" customHeight="1" x14ac:dyDescent="0.25">
      <c r="B4" s="53" t="s">
        <v>2333</v>
      </c>
      <c r="C4" s="92" t="s">
        <v>2334</v>
      </c>
      <c r="D4" s="73" t="str">
        <f>IF(COUNTIF(D11:D16,"NO CUMPLE")&gt;0,"NO CUMPLE CONDICIÓN",IF(COUNTIF(D11:D16,"CUMPLE")=0,"NO APLICA","CUMPLE"))</f>
        <v>NO APLICA</v>
      </c>
      <c r="E4" s="68" t="str">
        <f>CONCATENATE(IF(D11="NO CUMPLE",CONCATENATE(E11," "),""),IF(D12="NO CUMPLE",CONCATENATE(E12," "),""),IF(D13="NO CUMPLE",CONCATENATE(E13," "),""),IF(D14="NO CUMPLE",CONCATENATE(E14," "),""),IF(D15="NO CUMPLE",CONCATENATE(E15," "),""),IF(D16="NO CUMPLE",CONCATENATE(E16," "),""))</f>
        <v/>
      </c>
      <c r="F4" s="43" t="s">
        <v>2335</v>
      </c>
      <c r="G4" s="14">
        <f>IF(D4="CUMPLE",1,IF(D4="NO CUMPLE CONDICIÓN",2,3))</f>
        <v>3</v>
      </c>
      <c r="I4" s="32"/>
    </row>
    <row r="5" spans="1:9" ht="69.75" customHeight="1" x14ac:dyDescent="0.25">
      <c r="A5" s="107" t="s">
        <v>1887</v>
      </c>
      <c r="B5" s="51" t="s">
        <v>2336</v>
      </c>
      <c r="C5" s="64" t="s">
        <v>2337</v>
      </c>
      <c r="D5" s="124"/>
      <c r="E5" s="118"/>
      <c r="F5" s="45" t="s">
        <v>2335</v>
      </c>
      <c r="G5" s="14"/>
      <c r="I5" s="32"/>
    </row>
    <row r="6" spans="1:9" ht="134.25" customHeight="1" x14ac:dyDescent="0.25">
      <c r="A6" s="106" t="s">
        <v>1834</v>
      </c>
      <c r="B6" s="51" t="s">
        <v>2338</v>
      </c>
      <c r="C6" s="55" t="s">
        <v>2339</v>
      </c>
      <c r="D6" s="124"/>
      <c r="E6" s="207"/>
      <c r="F6" s="43" t="s">
        <v>2340</v>
      </c>
      <c r="G6" s="14"/>
      <c r="I6" s="32"/>
    </row>
    <row r="7" spans="1:9" ht="51" customHeight="1" x14ac:dyDescent="0.25">
      <c r="A7" s="106" t="s">
        <v>1834</v>
      </c>
      <c r="B7" s="51" t="s">
        <v>2341</v>
      </c>
      <c r="C7" s="62" t="s">
        <v>2342</v>
      </c>
      <c r="D7" s="285"/>
      <c r="E7" s="120"/>
      <c r="F7" s="49" t="s">
        <v>2343</v>
      </c>
      <c r="G7" s="14"/>
      <c r="I7" s="32"/>
    </row>
    <row r="8" spans="1:9" ht="48" customHeight="1" x14ac:dyDescent="0.25">
      <c r="A8" s="106" t="s">
        <v>1834</v>
      </c>
      <c r="B8" s="51" t="s">
        <v>2344</v>
      </c>
      <c r="C8" s="62" t="s">
        <v>2345</v>
      </c>
      <c r="D8" s="124"/>
      <c r="E8" s="120"/>
      <c r="F8" s="49" t="s">
        <v>2346</v>
      </c>
      <c r="G8" s="14"/>
      <c r="I8" s="32"/>
    </row>
    <row r="9" spans="1:9" ht="51.75" customHeight="1" x14ac:dyDescent="0.25">
      <c r="A9" s="107" t="s">
        <v>1887</v>
      </c>
      <c r="B9" s="51" t="s">
        <v>2347</v>
      </c>
      <c r="C9" s="55" t="s">
        <v>2348</v>
      </c>
      <c r="D9" s="124"/>
      <c r="E9" s="118"/>
      <c r="F9" s="45" t="s">
        <v>2349</v>
      </c>
      <c r="G9" s="14"/>
      <c r="I9" s="32"/>
    </row>
    <row r="10" spans="1:9" ht="43.5" customHeight="1" x14ac:dyDescent="0.25">
      <c r="A10" s="107" t="s">
        <v>1887</v>
      </c>
      <c r="B10" s="51" t="s">
        <v>2350</v>
      </c>
      <c r="C10" s="55" t="s">
        <v>2351</v>
      </c>
      <c r="D10" s="124"/>
      <c r="E10" s="118"/>
      <c r="F10" s="45" t="s">
        <v>2352</v>
      </c>
      <c r="G10" s="14"/>
      <c r="I10" s="32"/>
    </row>
    <row r="11" spans="1:9" ht="54.75" customHeight="1" x14ac:dyDescent="0.25">
      <c r="A11" s="107" t="s">
        <v>1887</v>
      </c>
      <c r="B11" s="51" t="s">
        <v>2353</v>
      </c>
      <c r="C11" s="55" t="s">
        <v>2354</v>
      </c>
      <c r="D11" s="124"/>
      <c r="E11" s="118"/>
      <c r="F11" s="45" t="s">
        <v>2355</v>
      </c>
      <c r="G11" s="14"/>
      <c r="I11" s="32"/>
    </row>
    <row r="12" spans="1:9" ht="60.75" customHeight="1" x14ac:dyDescent="0.25">
      <c r="A12" s="107" t="s">
        <v>1887</v>
      </c>
      <c r="B12" s="51" t="s">
        <v>2356</v>
      </c>
      <c r="C12" s="55" t="s">
        <v>2357</v>
      </c>
      <c r="D12" s="124"/>
      <c r="E12" s="118"/>
      <c r="F12" s="45" t="s">
        <v>2358</v>
      </c>
      <c r="G12" s="14"/>
      <c r="I12" s="32"/>
    </row>
    <row r="13" spans="1:9" ht="57" customHeight="1" x14ac:dyDescent="0.25">
      <c r="A13" s="107" t="s">
        <v>1887</v>
      </c>
      <c r="B13" s="51" t="s">
        <v>2359</v>
      </c>
      <c r="C13" s="55" t="s">
        <v>2360</v>
      </c>
      <c r="D13" s="124"/>
      <c r="E13" s="118"/>
      <c r="F13" s="45" t="s">
        <v>2361</v>
      </c>
      <c r="G13" s="14"/>
      <c r="I13" s="32"/>
    </row>
    <row r="14" spans="1:9" ht="123.75" customHeight="1" x14ac:dyDescent="0.25">
      <c r="A14" s="107" t="s">
        <v>1887</v>
      </c>
      <c r="B14" s="51" t="s">
        <v>2362</v>
      </c>
      <c r="C14" s="55" t="s">
        <v>2363</v>
      </c>
      <c r="D14" s="124"/>
      <c r="E14" s="118"/>
      <c r="F14" s="43" t="s">
        <v>2364</v>
      </c>
      <c r="G14" s="14"/>
      <c r="I14" s="32"/>
    </row>
    <row r="15" spans="1:9" ht="40.5" customHeight="1" x14ac:dyDescent="0.25">
      <c r="A15" s="107" t="s">
        <v>1887</v>
      </c>
      <c r="B15" s="51" t="s">
        <v>2365</v>
      </c>
      <c r="C15" s="55" t="s">
        <v>2366</v>
      </c>
      <c r="D15" s="124"/>
      <c r="E15" s="118"/>
      <c r="F15" s="45" t="s">
        <v>2367</v>
      </c>
      <c r="G15" s="14"/>
      <c r="I15" s="32"/>
    </row>
    <row r="16" spans="1:9" ht="51.95" customHeight="1" x14ac:dyDescent="0.25">
      <c r="A16" s="108" t="s">
        <v>2368</v>
      </c>
      <c r="B16" s="51" t="s">
        <v>2369</v>
      </c>
      <c r="C16" s="55" t="s">
        <v>2370</v>
      </c>
      <c r="D16" s="124"/>
      <c r="E16" s="118"/>
      <c r="F16" s="45" t="s">
        <v>2371</v>
      </c>
      <c r="G16" s="14"/>
      <c r="I16" s="32"/>
    </row>
    <row r="17" spans="1:9" ht="30.95" customHeight="1" x14ac:dyDescent="0.25">
      <c r="B17" s="53" t="s">
        <v>2372</v>
      </c>
      <c r="C17" s="63" t="s">
        <v>2373</v>
      </c>
      <c r="D17" s="73" t="str">
        <f>IF(COUNTIF(D18:D19,"NO CUMPLE")&gt;0,"NO CUMPLE CONDICIÓN",IF(COUNTIF(D18:D19,"CUMPLE")=0,"NO APLICA","CUMPLE"))</f>
        <v>NO APLICA</v>
      </c>
      <c r="E17" s="68" t="str">
        <f>CONCATENATE(IF(D18="NO CUMPLE",CONCATENATE(E18," / "),""),IF(D19="NO CUMPLE",CONCATENATE(E19," / "),""))</f>
        <v/>
      </c>
      <c r="F17" s="45" t="s">
        <v>2374</v>
      </c>
      <c r="G17" s="14">
        <f>IF(D17="CUMPLE",1,IF(D17="NO CUMPLE CONDICIÓN",2,3))</f>
        <v>3</v>
      </c>
      <c r="I17" s="32"/>
    </row>
    <row r="18" spans="1:9" ht="65.45" customHeight="1" x14ac:dyDescent="0.25">
      <c r="A18" s="106" t="s">
        <v>1834</v>
      </c>
      <c r="B18" s="51" t="s">
        <v>2375</v>
      </c>
      <c r="C18" s="55" t="s">
        <v>2376</v>
      </c>
      <c r="D18" s="124"/>
      <c r="E18" s="118"/>
      <c r="F18" s="43" t="s">
        <v>2374</v>
      </c>
      <c r="G18" s="14"/>
      <c r="I18" s="32"/>
    </row>
    <row r="19" spans="1:9" ht="28.15" customHeight="1" x14ac:dyDescent="0.25">
      <c r="A19" s="106" t="s">
        <v>1834</v>
      </c>
      <c r="B19" s="51" t="s">
        <v>2377</v>
      </c>
      <c r="C19" s="55" t="s">
        <v>2378</v>
      </c>
      <c r="D19" s="124"/>
      <c r="E19" s="118"/>
      <c r="F19" s="45" t="s">
        <v>2374</v>
      </c>
      <c r="G19" s="14"/>
      <c r="I19" s="32"/>
    </row>
    <row r="20" spans="1:9" ht="22.5" customHeight="1" x14ac:dyDescent="0.25">
      <c r="B20" s="53" t="s">
        <v>2379</v>
      </c>
      <c r="C20" s="92" t="s">
        <v>2380</v>
      </c>
      <c r="D20" s="73" t="str">
        <f>IF(COUNTIF(D21:D22,"NO CUMPLE")&gt;0,"NO CUMPLE CONDICIÓN",IF(COUNTIF(D21:D22,"CUMPLE")=0,"NO APLICA","CUMPLE"))</f>
        <v>NO APLICA</v>
      </c>
      <c r="E20" s="68" t="str">
        <f>CONCATENATE(IF(D21="NO CUMPLE",CONCATENATE(E21," / "),""),IF(D22="NO CUMPLE",CONCATENATE(E22," / "),""))</f>
        <v/>
      </c>
      <c r="F20" s="45" t="s">
        <v>2381</v>
      </c>
      <c r="G20" s="14">
        <f>IF(D20="CUMPLE",1,IF(D20="NO CUMPLE CONDICIÓN",2,3))</f>
        <v>3</v>
      </c>
      <c r="I20" s="32"/>
    </row>
    <row r="21" spans="1:9" ht="37.5" customHeight="1" x14ac:dyDescent="0.25">
      <c r="A21" s="103" t="s">
        <v>1694</v>
      </c>
      <c r="B21" s="51" t="s">
        <v>2382</v>
      </c>
      <c r="C21" s="55" t="s">
        <v>2383</v>
      </c>
      <c r="D21" s="124"/>
      <c r="E21" s="118"/>
      <c r="F21" s="45" t="s">
        <v>2384</v>
      </c>
      <c r="G21" s="14"/>
      <c r="I21" s="32"/>
    </row>
    <row r="22" spans="1:9" ht="47.25" customHeight="1" thickBot="1" x14ac:dyDescent="0.3">
      <c r="A22" s="103" t="s">
        <v>1694</v>
      </c>
      <c r="B22" s="56" t="s">
        <v>2385</v>
      </c>
      <c r="C22" s="90" t="s">
        <v>1727</v>
      </c>
      <c r="D22" s="149"/>
      <c r="E22" s="119"/>
      <c r="F22" s="45" t="s">
        <v>2384</v>
      </c>
      <c r="G22" s="14"/>
      <c r="I22" s="32"/>
    </row>
    <row r="23" spans="1:9" ht="16.5" customHeight="1" x14ac:dyDescent="0.25">
      <c r="B23" s="104"/>
      <c r="C23" s="104"/>
      <c r="D23" s="104"/>
      <c r="E23" s="104"/>
      <c r="F23" s="104"/>
      <c r="G23" s="14"/>
      <c r="I23" s="32"/>
    </row>
    <row r="26" spans="1:9" hidden="1" x14ac:dyDescent="0.25">
      <c r="C26" s="93" t="s">
        <v>1827</v>
      </c>
      <c r="D26" s="32">
        <f>COUNTIF(G3:G22,1)</f>
        <v>0</v>
      </c>
    </row>
    <row r="27" spans="1:9" hidden="1" x14ac:dyDescent="0.25">
      <c r="C27" s="93" t="s">
        <v>1828</v>
      </c>
      <c r="D27" s="32">
        <f>COUNTIF(G3:G22,2)</f>
        <v>0</v>
      </c>
    </row>
    <row r="28" spans="1:9" hidden="1" x14ac:dyDescent="0.25">
      <c r="C28" s="93" t="s">
        <v>1829</v>
      </c>
      <c r="D28" s="32">
        <f>COUNTIF(G3:G22,3)</f>
        <v>4</v>
      </c>
      <c r="F28" s="45"/>
    </row>
  </sheetData>
  <sheetProtection algorithmName="SHA-512" hashValue="J9+Q6JAVUU+KKcxjoZOrvlEIiAi/UuvIi6MM+01NFNJXO39xJnoJsDcVRmWcADdeyHgasXDhJFEJdBmYIrHp1w==" saltValue="NpwQtOBnxBJ1R8KIXCyUwA==" spinCount="100000" sheet="1" formatRows="0" autoFilter="0"/>
  <mergeCells count="1">
    <mergeCell ref="B1:E1"/>
  </mergeCells>
  <conditionalFormatting sqref="D3:D4">
    <cfRule type="cellIs" dxfId="12" priority="5" operator="equal">
      <formula>"NO CUMPLE CONDICIÓN"</formula>
    </cfRule>
    <cfRule type="cellIs" dxfId="11" priority="6" operator="equal">
      <formula>"No Cumple"</formula>
    </cfRule>
  </conditionalFormatting>
  <conditionalFormatting sqref="D17">
    <cfRule type="cellIs" dxfId="10" priority="3" operator="equal">
      <formula>"NO CUMPLE CONDICIÓN"</formula>
    </cfRule>
    <cfRule type="cellIs" dxfId="9" priority="4" operator="equal">
      <formula>"No Cumple"</formula>
    </cfRule>
  </conditionalFormatting>
  <conditionalFormatting sqref="D20">
    <cfRule type="cellIs" dxfId="8" priority="1" operator="equal">
      <formula>"NO CUMPLE CONDICIÓN"</formula>
    </cfRule>
    <cfRule type="cellIs" dxfId="7" priority="2" operator="equal">
      <formula>"No Cumple"</formula>
    </cfRule>
  </conditionalFormatting>
  <dataValidations count="2">
    <dataValidation type="list" allowBlank="1" showInputMessage="1" showErrorMessage="1" sqref="D7" xr:uid="{4C498A86-8296-4A19-9DA4-26864B9E3903}">
      <formula1>"CUMPLE,NO CUMPLE"</formula1>
    </dataValidation>
    <dataValidation type="list" allowBlank="1" showInputMessage="1" showErrorMessage="1" sqref="D18:D19 D21:D22 D5:D6 D8:D16" xr:uid="{4F5F4404-1927-42F5-9D8C-36E33F129DD2}">
      <formula1>"CUMPLE,NO CUMPLE,NO APLICA"</formula1>
    </dataValidation>
  </dataValidations>
  <printOptions horizontalCentered="1"/>
  <pageMargins left="0.11811023622047245" right="0.11811023622047245" top="1.1811023622047245" bottom="0.74803149606299213" header="0.11811023622047245" footer="0.31496062992125984"/>
  <pageSetup scale="76" fitToHeight="0" orientation="landscape" r:id="rId1"/>
  <headerFooter>
    <oddHeader>&amp;L&amp;G&amp;CPROCESO DE INSPECCIÓN, VIGILANCIA Y CONTROL
INSTRUMENTO DE VERIFICACIÓN  DE LAS CONDICIONES  DE PRESTACIÓN DEL SERVICIO
INTERVENCIÓN DE APOYO PSICOSOCIAL&amp;RIN77.IVC
Versión 1
24/02/2026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B0C4D-843C-40EF-BC01-6D0C8E812295}">
  <sheetPr>
    <pageSetUpPr fitToPage="1"/>
  </sheetPr>
  <dimension ref="A1:H31"/>
  <sheetViews>
    <sheetView zoomScale="70" zoomScaleNormal="70" workbookViewId="0">
      <selection activeCell="C26" sqref="C26"/>
    </sheetView>
  </sheetViews>
  <sheetFormatPr baseColWidth="10" defaultColWidth="11.42578125" defaultRowHeight="15" x14ac:dyDescent="0.25"/>
  <cols>
    <col min="1" max="1" width="6.85546875" style="104" customWidth="1"/>
    <col min="2" max="2" width="10.42578125" style="14" customWidth="1"/>
    <col min="3" max="3" width="79.140625" style="29" customWidth="1"/>
    <col min="4" max="4" width="19.85546875" customWidth="1"/>
    <col min="5" max="5" width="72.28515625" customWidth="1"/>
    <col min="6" max="6" width="41.140625" customWidth="1"/>
    <col min="7" max="7" width="17.85546875" hidden="1" customWidth="1"/>
    <col min="8" max="8" width="9.5703125" style="47" customWidth="1"/>
  </cols>
  <sheetData>
    <row r="1" spans="1:8" s="34" customFormat="1" ht="21" customHeight="1" thickBot="1" x14ac:dyDescent="0.3">
      <c r="A1" s="31"/>
      <c r="B1" s="440" t="s">
        <v>2386</v>
      </c>
      <c r="C1" s="441"/>
      <c r="D1" s="441"/>
      <c r="E1" s="442"/>
      <c r="F1" s="48"/>
      <c r="G1" s="31"/>
      <c r="H1" s="30"/>
    </row>
    <row r="2" spans="1:8" s="32" customFormat="1" ht="74.25" customHeight="1" thickBot="1" x14ac:dyDescent="0.3">
      <c r="A2" s="181" t="s">
        <v>1685</v>
      </c>
      <c r="B2" s="291" t="s">
        <v>1686</v>
      </c>
      <c r="C2" s="289" t="s">
        <v>1687</v>
      </c>
      <c r="D2" s="290" t="s">
        <v>1688</v>
      </c>
      <c r="E2" s="292" t="s">
        <v>1689</v>
      </c>
      <c r="F2" s="33" t="s">
        <v>1690</v>
      </c>
      <c r="G2" s="31"/>
    </row>
    <row r="3" spans="1:8" ht="39" customHeight="1" x14ac:dyDescent="0.25">
      <c r="B3" s="53" t="s">
        <v>2387</v>
      </c>
      <c r="C3" s="92" t="s">
        <v>2388</v>
      </c>
      <c r="D3" s="73" t="str">
        <f>IF(COUNTIF(D6:D13,"NO CUMPLE")&gt;0,"NO CUMPLE CONDICIÓN",IF(COUNTIF(D6:D13,"CUMPLE")=0,"NO APLICA","CUMPLE"))</f>
        <v>NO APLICA</v>
      </c>
      <c r="E3" s="68" t="str">
        <f>CONCATENATE(IF(D6="NO CUMPLE",CONCATENATE(E6," "),""),IF(D7="NO CUMPLE",CONCATENATE(E7," "),""),IF(D8="NO CUMPLE",CONCATENATE(E8," "),""),IF(D9="NO CUMPLE",CONCATENATE(E9," "),""),IF(D10="NO CUMPLE",CONCATENATE(E10," "),""),IF(D11="NO CUMPLE",CONCATENATE(E11," "),""),IF(D12="NO CUMPLE",CONCATENATE(E12," "),""),IF(D13="NO CUMPLE",CONCATENATE(E13," "),""))</f>
        <v/>
      </c>
      <c r="F3" s="43" t="s">
        <v>2389</v>
      </c>
      <c r="G3" s="36">
        <f>IF(D3="CUMPLE",1,IF(D3="NO CUMPLE CONDICIÓN",2,3))</f>
        <v>3</v>
      </c>
    </row>
    <row r="4" spans="1:8" ht="39" customHeight="1" x14ac:dyDescent="0.25">
      <c r="B4" s="53" t="s">
        <v>2387</v>
      </c>
      <c r="C4" s="92" t="s">
        <v>2388</v>
      </c>
      <c r="D4" s="73" t="str">
        <f>IF(COUNTIF(D14:D21,"NO CUMPLE")&gt;0,"NO CUMPLE CONDICIÓN",IF(COUNTIF(D14:D21,"CUMPLE")=0,"NO APLICA","CUMPLE"))</f>
        <v>NO APLICA</v>
      </c>
      <c r="E4" s="68" t="str">
        <f>CONCATENATE(IF(D14="NO CUMPLE",CONCATENATE(E14," "),""),IF(D15="NO CUMPLE",CONCATENATE(E15," "),""),IF(D16="NO CUMPLE",CONCATENATE(E16," "),""),IF(D17="NO CUMPLE",CONCATENATE(E17," "),""),IF(D18="NO CUMPLE",CONCATENATE(E18," "),""),IF(D19="NO CUMPLE",CONCATENATE(E19," "),""),IF(D20="NO CUMPLE",CONCATENATE(E20," "),""),IF(D21="NO CUMPLE",CONCATENATE(E21," "),""))</f>
        <v/>
      </c>
      <c r="F4" s="43" t="s">
        <v>2389</v>
      </c>
      <c r="G4" s="36">
        <f>IF(D4="CUMPLE",1,IF(D4="NO CUMPLE CONDICIÓN",2,3))</f>
        <v>3</v>
      </c>
    </row>
    <row r="5" spans="1:8" ht="42.75" x14ac:dyDescent="0.25">
      <c r="B5" s="86"/>
      <c r="C5" s="88" t="s">
        <v>2390</v>
      </c>
      <c r="D5" s="242"/>
      <c r="E5" s="295"/>
      <c r="F5" s="45"/>
      <c r="G5" s="36"/>
    </row>
    <row r="6" spans="1:8" ht="39.75" customHeight="1" x14ac:dyDescent="0.25">
      <c r="A6" s="107" t="s">
        <v>1887</v>
      </c>
      <c r="B6" s="51" t="s">
        <v>2391</v>
      </c>
      <c r="C6" s="55" t="s">
        <v>2392</v>
      </c>
      <c r="D6" s="124"/>
      <c r="E6" s="118"/>
      <c r="F6" s="45" t="s">
        <v>2393</v>
      </c>
      <c r="G6" s="36"/>
    </row>
    <row r="7" spans="1:8" ht="37.5" customHeight="1" x14ac:dyDescent="0.25">
      <c r="A7" s="107" t="s">
        <v>1887</v>
      </c>
      <c r="B7" s="51" t="s">
        <v>2394</v>
      </c>
      <c r="C7" s="55" t="s">
        <v>2395</v>
      </c>
      <c r="D7" s="124"/>
      <c r="E7" s="118"/>
      <c r="F7" s="45" t="s">
        <v>2396</v>
      </c>
      <c r="G7" s="36"/>
    </row>
    <row r="8" spans="1:8" ht="34.5" x14ac:dyDescent="0.25">
      <c r="A8" s="107" t="s">
        <v>1887</v>
      </c>
      <c r="B8" s="51" t="s">
        <v>2397</v>
      </c>
      <c r="C8" s="64" t="s">
        <v>2398</v>
      </c>
      <c r="D8" s="124"/>
      <c r="E8" s="118"/>
      <c r="F8" s="45" t="s">
        <v>2399</v>
      </c>
      <c r="G8" s="36"/>
    </row>
    <row r="9" spans="1:8" ht="42.75" x14ac:dyDescent="0.25">
      <c r="A9" s="107" t="s">
        <v>1887</v>
      </c>
      <c r="B9" s="51" t="s">
        <v>2400</v>
      </c>
      <c r="C9" s="64" t="s">
        <v>2401</v>
      </c>
      <c r="D9" s="124"/>
      <c r="E9" s="118"/>
      <c r="F9" s="45" t="s">
        <v>2402</v>
      </c>
      <c r="G9" s="36"/>
    </row>
    <row r="10" spans="1:8" ht="42.75" x14ac:dyDescent="0.25">
      <c r="A10" s="107" t="s">
        <v>1887</v>
      </c>
      <c r="B10" s="51" t="s">
        <v>2403</v>
      </c>
      <c r="C10" s="55" t="s">
        <v>2404</v>
      </c>
      <c r="D10" s="124"/>
      <c r="E10" s="118"/>
      <c r="F10" s="45" t="s">
        <v>2405</v>
      </c>
      <c r="G10" s="36"/>
    </row>
    <row r="11" spans="1:8" ht="56.25" customHeight="1" x14ac:dyDescent="0.25">
      <c r="A11" s="107" t="s">
        <v>1887</v>
      </c>
      <c r="B11" s="51" t="s">
        <v>2406</v>
      </c>
      <c r="C11" s="55" t="s">
        <v>2407</v>
      </c>
      <c r="D11" s="124"/>
      <c r="E11" s="118"/>
      <c r="F11" s="45" t="s">
        <v>2408</v>
      </c>
      <c r="G11" s="36"/>
    </row>
    <row r="12" spans="1:8" ht="42.75" x14ac:dyDescent="0.25">
      <c r="A12" s="107" t="s">
        <v>1887</v>
      </c>
      <c r="B12" s="51" t="s">
        <v>2409</v>
      </c>
      <c r="C12" s="55" t="s">
        <v>2410</v>
      </c>
      <c r="D12" s="124"/>
      <c r="E12" s="118"/>
      <c r="F12" s="45" t="s">
        <v>2396</v>
      </c>
      <c r="G12" s="36"/>
    </row>
    <row r="13" spans="1:8" ht="141" customHeight="1" x14ac:dyDescent="0.25">
      <c r="A13" s="106" t="s">
        <v>1834</v>
      </c>
      <c r="B13" s="51" t="s">
        <v>2411</v>
      </c>
      <c r="C13" s="55" t="s">
        <v>2412</v>
      </c>
      <c r="D13" s="124"/>
      <c r="E13" s="118"/>
      <c r="F13" s="43" t="s">
        <v>2413</v>
      </c>
      <c r="G13" s="36"/>
    </row>
    <row r="14" spans="1:8" ht="106.9" customHeight="1" x14ac:dyDescent="0.25">
      <c r="A14" s="106" t="s">
        <v>1834</v>
      </c>
      <c r="B14" s="51" t="s">
        <v>2414</v>
      </c>
      <c r="C14" s="55" t="s">
        <v>2415</v>
      </c>
      <c r="D14" s="124"/>
      <c r="E14" s="118"/>
      <c r="F14" s="45" t="s">
        <v>2413</v>
      </c>
      <c r="G14" s="36"/>
    </row>
    <row r="15" spans="1:8" s="47" customFormat="1" ht="40.5" customHeight="1" x14ac:dyDescent="0.2">
      <c r="A15" s="107" t="s">
        <v>1887</v>
      </c>
      <c r="B15" s="51" t="s">
        <v>2416</v>
      </c>
      <c r="C15" s="55" t="s">
        <v>2417</v>
      </c>
      <c r="D15" s="124"/>
      <c r="E15" s="118"/>
      <c r="F15" s="45" t="s">
        <v>2418</v>
      </c>
      <c r="G15" s="36"/>
    </row>
    <row r="16" spans="1:8" s="47" customFormat="1" ht="60" customHeight="1" x14ac:dyDescent="0.2">
      <c r="A16" s="107" t="s">
        <v>1887</v>
      </c>
      <c r="B16" s="51" t="s">
        <v>2419</v>
      </c>
      <c r="C16" s="55" t="s">
        <v>2420</v>
      </c>
      <c r="D16" s="124"/>
      <c r="E16" s="118"/>
      <c r="F16" s="45" t="s">
        <v>2418</v>
      </c>
      <c r="G16" s="36"/>
    </row>
    <row r="17" spans="1:7" s="47" customFormat="1" ht="57" x14ac:dyDescent="0.2">
      <c r="A17" s="107" t="s">
        <v>1887</v>
      </c>
      <c r="B17" s="51" t="s">
        <v>2421</v>
      </c>
      <c r="C17" s="55" t="s">
        <v>2422</v>
      </c>
      <c r="D17" s="124"/>
      <c r="E17" s="118"/>
      <c r="F17" s="45" t="s">
        <v>2423</v>
      </c>
      <c r="G17" s="36"/>
    </row>
    <row r="18" spans="1:7" s="47" customFormat="1" ht="57" x14ac:dyDescent="0.2">
      <c r="A18" s="107" t="s">
        <v>1887</v>
      </c>
      <c r="B18" s="51" t="s">
        <v>2424</v>
      </c>
      <c r="C18" s="55" t="s">
        <v>2425</v>
      </c>
      <c r="D18" s="124"/>
      <c r="E18" s="118"/>
      <c r="F18" s="43" t="s">
        <v>2423</v>
      </c>
      <c r="G18" s="36"/>
    </row>
    <row r="19" spans="1:7" s="47" customFormat="1" ht="76.150000000000006" customHeight="1" x14ac:dyDescent="0.2">
      <c r="A19" s="106" t="s">
        <v>1834</v>
      </c>
      <c r="B19" s="51" t="s">
        <v>2426</v>
      </c>
      <c r="C19" s="55" t="s">
        <v>2427</v>
      </c>
      <c r="D19" s="124"/>
      <c r="E19" s="118"/>
      <c r="F19" s="45" t="s">
        <v>2428</v>
      </c>
      <c r="G19" s="36"/>
    </row>
    <row r="20" spans="1:7" s="47" customFormat="1" ht="69.599999999999994" customHeight="1" x14ac:dyDescent="0.2">
      <c r="A20" s="106" t="s">
        <v>1834</v>
      </c>
      <c r="B20" s="51" t="s">
        <v>2429</v>
      </c>
      <c r="C20" s="55" t="s">
        <v>2430</v>
      </c>
      <c r="D20" s="124"/>
      <c r="E20" s="118"/>
      <c r="F20" s="45" t="s">
        <v>2431</v>
      </c>
      <c r="G20" s="36"/>
    </row>
    <row r="21" spans="1:7" s="47" customFormat="1" ht="58.5" customHeight="1" x14ac:dyDescent="0.2">
      <c r="A21" s="106" t="s">
        <v>1834</v>
      </c>
      <c r="B21" s="51" t="s">
        <v>2432</v>
      </c>
      <c r="C21" s="55" t="s">
        <v>2433</v>
      </c>
      <c r="D21" s="124"/>
      <c r="E21" s="118"/>
      <c r="F21" s="45" t="s">
        <v>2434</v>
      </c>
      <c r="G21" s="36"/>
    </row>
    <row r="22" spans="1:7" s="47" customFormat="1" ht="33" customHeight="1" x14ac:dyDescent="0.2">
      <c r="A22" s="104"/>
      <c r="B22" s="53" t="s">
        <v>2435</v>
      </c>
      <c r="C22" s="63" t="s">
        <v>2436</v>
      </c>
      <c r="D22" s="73" t="str">
        <f>IF(COUNTIF(D23:D26,"NO CUMPLE")&gt;0,"NO CUMPLE CONDICIÓN",IF(COUNTIF(D23:D26,"CUMPLE")=0,"NO APLICA","CUMPLE"))</f>
        <v>NO APLICA</v>
      </c>
      <c r="E22" s="68" t="str">
        <f>CONCATENATE(IF(D23="NO CUMPLE",CONCATENATE(E23," / "),""),IF(D24="NO CUMPLE",CONCATENATE(E24," / "),""),IF(D25="NO CUMPLE",CONCATENATE(E25," / "),""),IF(D26="NO CUMPLE",CONCATENATE(E26," / "),""))</f>
        <v/>
      </c>
      <c r="F22" s="43" t="s">
        <v>2437</v>
      </c>
      <c r="G22" s="36">
        <f t="shared" ref="G22" si="0">IF(D22="CUMPLE",1,IF(D22="NO CUMPLE CONDICIÓN",2,3))</f>
        <v>3</v>
      </c>
    </row>
    <row r="23" spans="1:7" s="47" customFormat="1" ht="70.150000000000006" customHeight="1" x14ac:dyDescent="0.2">
      <c r="A23" s="106" t="s">
        <v>1834</v>
      </c>
      <c r="B23" s="51" t="s">
        <v>2438</v>
      </c>
      <c r="C23" s="55" t="s">
        <v>2439</v>
      </c>
      <c r="D23" s="124"/>
      <c r="E23" s="118"/>
      <c r="F23" s="45" t="s">
        <v>2440</v>
      </c>
      <c r="G23" s="36"/>
    </row>
    <row r="24" spans="1:7" s="47" customFormat="1" ht="66" customHeight="1" x14ac:dyDescent="0.2">
      <c r="A24" s="106" t="s">
        <v>1834</v>
      </c>
      <c r="B24" s="51" t="s">
        <v>2441</v>
      </c>
      <c r="C24" s="55" t="s">
        <v>2442</v>
      </c>
      <c r="D24" s="124"/>
      <c r="E24" s="118"/>
      <c r="F24" s="45" t="s">
        <v>2440</v>
      </c>
      <c r="G24" s="36"/>
    </row>
    <row r="25" spans="1:7" s="47" customFormat="1" ht="70.150000000000006" customHeight="1" x14ac:dyDescent="0.2">
      <c r="A25" s="106" t="s">
        <v>1834</v>
      </c>
      <c r="B25" s="51" t="s">
        <v>2443</v>
      </c>
      <c r="C25" s="64" t="s">
        <v>2444</v>
      </c>
      <c r="D25" s="124"/>
      <c r="E25" s="118"/>
      <c r="F25" s="45" t="s">
        <v>2440</v>
      </c>
      <c r="G25" s="36"/>
    </row>
    <row r="26" spans="1:7" s="47" customFormat="1" ht="69.599999999999994" customHeight="1" thickBot="1" x14ac:dyDescent="0.25">
      <c r="A26" s="106" t="s">
        <v>1834</v>
      </c>
      <c r="B26" s="56" t="s">
        <v>2445</v>
      </c>
      <c r="C26" s="305" t="s">
        <v>2446</v>
      </c>
      <c r="D26" s="149"/>
      <c r="E26" s="119"/>
      <c r="F26" s="45" t="s">
        <v>2440</v>
      </c>
      <c r="G26" s="36"/>
    </row>
    <row r="29" spans="1:7" hidden="1" x14ac:dyDescent="0.25">
      <c r="C29" s="93" t="s">
        <v>1827</v>
      </c>
      <c r="D29">
        <f>COUNTIF(G3:G26,1)</f>
        <v>0</v>
      </c>
    </row>
    <row r="30" spans="1:7" hidden="1" x14ac:dyDescent="0.25">
      <c r="C30" s="93" t="s">
        <v>1828</v>
      </c>
      <c r="D30">
        <f>COUNTIF(G3:G26,2)</f>
        <v>0</v>
      </c>
    </row>
    <row r="31" spans="1:7" hidden="1" x14ac:dyDescent="0.25">
      <c r="C31" s="93" t="s">
        <v>1829</v>
      </c>
      <c r="D31">
        <f>COUNTIF(G3:G26,3)</f>
        <v>3</v>
      </c>
    </row>
  </sheetData>
  <sheetProtection algorithmName="SHA-512" hashValue="pgEET5kfX9xaeAMCs6YtTcYVCAI0LxzZt9wb0kJFkHD+0UOcBpXFcpJYK2ED4G3hD9GG81vpsRo0ln36hMaIqw==" saltValue="fPyoSfYqQ0wc40fgG/dDjw==" spinCount="100000" sheet="1" formatRows="0" autoFilter="0"/>
  <mergeCells count="1">
    <mergeCell ref="B1:E1"/>
  </mergeCells>
  <conditionalFormatting sqref="D3:D4">
    <cfRule type="cellIs" dxfId="6" priority="3" operator="equal">
      <formula>"NO CUMPLE CONDICIÓN"</formula>
    </cfRule>
    <cfRule type="cellIs" dxfId="5" priority="4" operator="equal">
      <formula>"No Cumple"</formula>
    </cfRule>
  </conditionalFormatting>
  <conditionalFormatting sqref="D22">
    <cfRule type="cellIs" dxfId="4" priority="1" operator="equal">
      <formula>"NO CUMPLE CONDICIÓN"</formula>
    </cfRule>
    <cfRule type="cellIs" dxfId="3" priority="2" operator="equal">
      <formula>"No Cumple"</formula>
    </cfRule>
  </conditionalFormatting>
  <dataValidations count="1">
    <dataValidation type="list" allowBlank="1" showInputMessage="1" showErrorMessage="1" sqref="D6:D21 D23:D26" xr:uid="{9B3C093F-AAD5-4884-BE9F-B49828B67BAB}">
      <formula1>"CUMPLE,NO CUMPLE,NO APLICA"</formula1>
    </dataValidation>
  </dataValidations>
  <printOptions horizontalCentered="1"/>
  <pageMargins left="0.11811023622047245" right="0.11811023622047245" top="1.1811023622047245" bottom="0.74803149606299213" header="0.31496062992125984" footer="0.31496062992125984"/>
  <pageSetup scale="75" fitToHeight="0" orientation="landscape" r:id="rId1"/>
  <headerFooter>
    <oddHeader>&amp;L&amp;G&amp;CPROCESO DE INSPECCIÓN, VIGILANCIA Y CONTROL
INSTRUMENTO DE VERIFICACIÓN  DE LAS CONDICIONES  DE PRESTACIÓN DEL SERVICIO
INTERVENCIÓN DE APOYO PSICOSOCIAL&amp;RIN77.IVC
Versión 1
24/02/2026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58C73-809C-498A-BBCD-1177EECACC70}">
  <sheetPr>
    <tabColor rgb="FFFFCCCC"/>
    <pageSetUpPr fitToPage="1"/>
  </sheetPr>
  <dimension ref="A1:AL13"/>
  <sheetViews>
    <sheetView workbookViewId="0">
      <selection activeCell="F10" sqref="F10"/>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5703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43.5" customHeight="1" thickBot="1" x14ac:dyDescent="0.3">
      <c r="A1" s="451" t="s">
        <v>2447</v>
      </c>
      <c r="B1" s="452"/>
      <c r="C1" s="452"/>
      <c r="D1" s="452"/>
      <c r="E1" s="452"/>
      <c r="F1" s="452"/>
      <c r="G1" s="452"/>
      <c r="H1" s="452"/>
      <c r="I1" s="452"/>
      <c r="J1" s="452"/>
      <c r="K1" s="452"/>
      <c r="L1" s="452"/>
      <c r="M1" s="452"/>
      <c r="N1" s="452"/>
      <c r="O1" s="452"/>
      <c r="P1" s="452"/>
      <c r="Q1" s="452"/>
      <c r="R1" s="452"/>
      <c r="S1" s="452"/>
      <c r="T1" s="452"/>
      <c r="U1" s="452"/>
      <c r="V1" s="452"/>
      <c r="W1" s="452"/>
      <c r="X1" s="452"/>
      <c r="Y1" s="452"/>
      <c r="Z1" s="452"/>
      <c r="AA1" s="452"/>
      <c r="AB1" s="452"/>
      <c r="AC1" s="452"/>
      <c r="AD1" s="452"/>
      <c r="AE1" s="452"/>
      <c r="AF1" s="452"/>
      <c r="AG1" s="452"/>
      <c r="AH1" s="452"/>
      <c r="AI1" s="452"/>
      <c r="AJ1" s="452"/>
      <c r="AK1" s="452"/>
      <c r="AL1" s="453"/>
    </row>
    <row r="2" spans="1:38" s="14" customFormat="1" ht="60" customHeight="1" x14ac:dyDescent="0.25">
      <c r="A2" s="454" t="s">
        <v>1595</v>
      </c>
      <c r="B2" s="456" t="s">
        <v>2448</v>
      </c>
      <c r="C2" s="458" t="s">
        <v>2449</v>
      </c>
      <c r="D2" s="456" t="s">
        <v>2450</v>
      </c>
      <c r="E2" s="458" t="s">
        <v>2451</v>
      </c>
      <c r="F2" s="458"/>
      <c r="G2" s="458" t="s">
        <v>2452</v>
      </c>
      <c r="H2" s="460" t="s">
        <v>2453</v>
      </c>
      <c r="I2" s="458" t="s">
        <v>2454</v>
      </c>
      <c r="J2" s="462" t="s">
        <v>2455</v>
      </c>
      <c r="K2" s="462" t="s">
        <v>2456</v>
      </c>
      <c r="L2" s="462" t="s">
        <v>2457</v>
      </c>
      <c r="M2" s="150" t="s">
        <v>2458</v>
      </c>
      <c r="N2" s="150" t="s">
        <v>2459</v>
      </c>
      <c r="O2" s="468" t="s">
        <v>2460</v>
      </c>
      <c r="P2" s="470" t="s">
        <v>2461</v>
      </c>
      <c r="Q2" s="470"/>
      <c r="R2" s="470"/>
      <c r="S2" s="470"/>
      <c r="T2" s="470"/>
      <c r="U2" s="471" t="s">
        <v>2462</v>
      </c>
      <c r="V2" s="471"/>
      <c r="W2" s="471"/>
      <c r="X2" s="471"/>
      <c r="Y2" s="471"/>
      <c r="Z2" s="471"/>
      <c r="AA2" s="471"/>
      <c r="AB2" s="471"/>
      <c r="AC2" s="471"/>
      <c r="AD2" s="471"/>
      <c r="AE2" s="449" t="s">
        <v>2463</v>
      </c>
      <c r="AF2" s="464" t="s">
        <v>2464</v>
      </c>
      <c r="AG2" s="464"/>
      <c r="AH2" s="464"/>
      <c r="AI2" s="465" t="s">
        <v>2465</v>
      </c>
      <c r="AJ2" s="465"/>
      <c r="AK2" s="465"/>
      <c r="AL2" s="466" t="s">
        <v>2466</v>
      </c>
    </row>
    <row r="3" spans="1:38" s="14" customFormat="1" ht="123.75" thickBot="1" x14ac:dyDescent="0.3">
      <c r="A3" s="455"/>
      <c r="B3" s="457"/>
      <c r="C3" s="459"/>
      <c r="D3" s="457"/>
      <c r="E3" s="152" t="s">
        <v>2467</v>
      </c>
      <c r="F3" s="151" t="s">
        <v>2468</v>
      </c>
      <c r="G3" s="459"/>
      <c r="H3" s="461"/>
      <c r="I3" s="459"/>
      <c r="J3" s="463"/>
      <c r="K3" s="463"/>
      <c r="L3" s="463"/>
      <c r="M3" s="152" t="s">
        <v>2467</v>
      </c>
      <c r="N3" s="151" t="s">
        <v>2468</v>
      </c>
      <c r="O3" s="469"/>
      <c r="P3" s="153" t="s">
        <v>2469</v>
      </c>
      <c r="Q3" s="154" t="s">
        <v>2470</v>
      </c>
      <c r="R3" s="154" t="s">
        <v>2471</v>
      </c>
      <c r="S3" s="154" t="s">
        <v>2472</v>
      </c>
      <c r="T3" s="154" t="s">
        <v>2473</v>
      </c>
      <c r="U3" s="155" t="s">
        <v>2469</v>
      </c>
      <c r="V3" s="156" t="s">
        <v>2470</v>
      </c>
      <c r="W3" s="156" t="s">
        <v>2474</v>
      </c>
      <c r="X3" s="157" t="s">
        <v>2475</v>
      </c>
      <c r="Y3" s="157" t="s">
        <v>2476</v>
      </c>
      <c r="Z3" s="155" t="s">
        <v>2469</v>
      </c>
      <c r="AA3" s="156" t="s">
        <v>2470</v>
      </c>
      <c r="AB3" s="156" t="s">
        <v>2477</v>
      </c>
      <c r="AC3" s="157" t="s">
        <v>2475</v>
      </c>
      <c r="AD3" s="157" t="s">
        <v>2478</v>
      </c>
      <c r="AE3" s="450"/>
      <c r="AF3" s="158" t="s">
        <v>2479</v>
      </c>
      <c r="AG3" s="159" t="s">
        <v>2480</v>
      </c>
      <c r="AH3" s="158" t="s">
        <v>2481</v>
      </c>
      <c r="AI3" s="160" t="s">
        <v>2482</v>
      </c>
      <c r="AJ3" s="160" t="s">
        <v>2483</v>
      </c>
      <c r="AK3" s="160" t="s">
        <v>2484</v>
      </c>
      <c r="AL3" s="467"/>
    </row>
    <row r="4" spans="1:38" x14ac:dyDescent="0.25">
      <c r="A4" s="188"/>
      <c r="B4" s="189"/>
      <c r="C4" s="190"/>
      <c r="D4" s="191"/>
      <c r="E4" s="188"/>
      <c r="F4" s="190"/>
      <c r="G4" s="192"/>
      <c r="H4" s="188"/>
      <c r="I4" s="188"/>
      <c r="J4" s="188"/>
      <c r="K4" s="188"/>
      <c r="L4" s="188"/>
      <c r="M4" s="188"/>
      <c r="N4" s="190"/>
      <c r="O4" s="188"/>
      <c r="P4" s="193"/>
      <c r="Q4" s="188"/>
      <c r="R4" s="190"/>
      <c r="S4" s="190"/>
      <c r="T4" s="194"/>
      <c r="U4" s="188"/>
      <c r="V4" s="188"/>
      <c r="W4" s="194"/>
      <c r="X4" s="194"/>
      <c r="Y4" s="188"/>
      <c r="Z4" s="188"/>
      <c r="AA4" s="188"/>
      <c r="AB4" s="194"/>
      <c r="AC4" s="194"/>
      <c r="AD4" s="188"/>
      <c r="AE4" s="188"/>
      <c r="AF4" s="190"/>
      <c r="AG4" s="190"/>
      <c r="AH4" s="194"/>
      <c r="AI4" s="194"/>
      <c r="AJ4" s="194"/>
      <c r="AK4" s="188"/>
      <c r="AL4" s="195"/>
    </row>
    <row r="5" spans="1:38" x14ac:dyDescent="0.25">
      <c r="A5" s="188"/>
      <c r="B5" s="189"/>
      <c r="C5" s="190"/>
      <c r="D5" s="191"/>
      <c r="E5" s="188"/>
      <c r="F5" s="190"/>
      <c r="G5" s="192"/>
      <c r="H5" s="188"/>
      <c r="I5" s="188"/>
      <c r="J5" s="188"/>
      <c r="K5" s="188"/>
      <c r="L5" s="188"/>
      <c r="M5" s="188"/>
      <c r="N5" s="190"/>
      <c r="O5" s="188"/>
      <c r="P5" s="193"/>
      <c r="Q5" s="188"/>
      <c r="R5" s="190"/>
      <c r="S5" s="190"/>
      <c r="T5" s="194"/>
      <c r="U5" s="188"/>
      <c r="V5" s="188"/>
      <c r="W5" s="194"/>
      <c r="X5" s="194"/>
      <c r="Y5" s="188"/>
      <c r="Z5" s="188"/>
      <c r="AA5" s="188"/>
      <c r="AB5" s="194"/>
      <c r="AC5" s="194"/>
      <c r="AD5" s="188"/>
      <c r="AE5" s="188"/>
      <c r="AF5" s="190"/>
      <c r="AG5" s="190"/>
      <c r="AH5" s="194"/>
      <c r="AI5" s="194"/>
      <c r="AJ5" s="194"/>
      <c r="AK5" s="188"/>
      <c r="AL5" s="195"/>
    </row>
    <row r="6" spans="1:38" x14ac:dyDescent="0.25">
      <c r="A6" s="188"/>
      <c r="B6" s="189"/>
      <c r="C6" s="190"/>
      <c r="D6" s="191"/>
      <c r="E6" s="188"/>
      <c r="F6" s="190"/>
      <c r="G6" s="192"/>
      <c r="H6" s="188"/>
      <c r="I6" s="188"/>
      <c r="J6" s="188"/>
      <c r="K6" s="188"/>
      <c r="L6" s="188"/>
      <c r="M6" s="188"/>
      <c r="N6" s="190"/>
      <c r="O6" s="188"/>
      <c r="P6" s="193"/>
      <c r="Q6" s="188"/>
      <c r="R6" s="190"/>
      <c r="S6" s="190"/>
      <c r="T6" s="194"/>
      <c r="U6" s="188"/>
      <c r="V6" s="188"/>
      <c r="W6" s="194"/>
      <c r="X6" s="194"/>
      <c r="Y6" s="188"/>
      <c r="Z6" s="188"/>
      <c r="AA6" s="188"/>
      <c r="AB6" s="194"/>
      <c r="AC6" s="194"/>
      <c r="AD6" s="188"/>
      <c r="AE6" s="188"/>
      <c r="AF6" s="190"/>
      <c r="AG6" s="190"/>
      <c r="AH6" s="194"/>
      <c r="AI6" s="194"/>
      <c r="AJ6" s="194"/>
      <c r="AK6" s="188"/>
      <c r="AL6" s="195"/>
    </row>
    <row r="7" spans="1:38" x14ac:dyDescent="0.25">
      <c r="A7" s="188"/>
      <c r="B7" s="189"/>
      <c r="C7" s="190"/>
      <c r="D7" s="191"/>
      <c r="E7" s="188"/>
      <c r="F7" s="190"/>
      <c r="G7" s="192"/>
      <c r="H7" s="188"/>
      <c r="I7" s="188"/>
      <c r="J7" s="188"/>
      <c r="K7" s="188"/>
      <c r="L7" s="188"/>
      <c r="M7" s="188"/>
      <c r="N7" s="190"/>
      <c r="O7" s="188"/>
      <c r="P7" s="193"/>
      <c r="Q7" s="188"/>
      <c r="R7" s="190"/>
      <c r="S7" s="190"/>
      <c r="T7" s="194"/>
      <c r="U7" s="188"/>
      <c r="V7" s="188"/>
      <c r="W7" s="194"/>
      <c r="X7" s="194"/>
      <c r="Y7" s="188"/>
      <c r="Z7" s="188"/>
      <c r="AA7" s="188"/>
      <c r="AB7" s="194"/>
      <c r="AC7" s="194"/>
      <c r="AD7" s="188"/>
      <c r="AE7" s="188"/>
      <c r="AF7" s="190"/>
      <c r="AG7" s="190"/>
      <c r="AH7" s="194"/>
      <c r="AI7" s="194"/>
      <c r="AJ7" s="194"/>
      <c r="AK7" s="188"/>
      <c r="AL7" s="195"/>
    </row>
    <row r="8" spans="1:38" x14ac:dyDescent="0.25">
      <c r="A8" s="188"/>
      <c r="B8" s="189"/>
      <c r="C8" s="190"/>
      <c r="D8" s="191"/>
      <c r="E8" s="188"/>
      <c r="F8" s="190"/>
      <c r="G8" s="192"/>
      <c r="H8" s="188"/>
      <c r="I8" s="188"/>
      <c r="J8" s="188"/>
      <c r="K8" s="188"/>
      <c r="L8" s="188"/>
      <c r="M8" s="188"/>
      <c r="N8" s="190"/>
      <c r="O8" s="188"/>
      <c r="P8" s="193"/>
      <c r="Q8" s="188"/>
      <c r="R8" s="190"/>
      <c r="S8" s="190"/>
      <c r="T8" s="194"/>
      <c r="U8" s="188"/>
      <c r="V8" s="188"/>
      <c r="W8" s="194"/>
      <c r="X8" s="194"/>
      <c r="Y8" s="188"/>
      <c r="Z8" s="188"/>
      <c r="AA8" s="188"/>
      <c r="AB8" s="194"/>
      <c r="AC8" s="194"/>
      <c r="AD8" s="188"/>
      <c r="AE8" s="188"/>
      <c r="AF8" s="190"/>
      <c r="AG8" s="190"/>
      <c r="AH8" s="194"/>
      <c r="AI8" s="194"/>
      <c r="AJ8" s="194"/>
      <c r="AK8" s="188"/>
      <c r="AL8" s="195"/>
    </row>
    <row r="9" spans="1:38" x14ac:dyDescent="0.25">
      <c r="A9" s="196"/>
      <c r="B9" s="197"/>
      <c r="C9" s="198"/>
      <c r="D9" s="199"/>
      <c r="E9" s="196"/>
      <c r="F9" s="198"/>
      <c r="G9" s="200"/>
      <c r="H9" s="196"/>
      <c r="I9" s="196"/>
      <c r="J9" s="196"/>
      <c r="K9" s="196"/>
      <c r="L9" s="196"/>
      <c r="M9" s="196"/>
      <c r="N9" s="198"/>
      <c r="O9" s="196"/>
      <c r="P9" s="201"/>
      <c r="Q9" s="196"/>
      <c r="R9" s="198"/>
      <c r="S9" s="198"/>
      <c r="T9" s="202"/>
      <c r="U9" s="196"/>
      <c r="V9" s="196"/>
      <c r="W9" s="198"/>
      <c r="X9" s="198"/>
      <c r="Y9" s="197"/>
      <c r="Z9" s="196"/>
      <c r="AA9" s="196"/>
      <c r="AB9" s="198"/>
      <c r="AC9" s="198"/>
      <c r="AD9" s="197"/>
      <c r="AE9" s="196"/>
      <c r="AF9" s="197"/>
      <c r="AG9" s="197"/>
      <c r="AH9" s="198"/>
      <c r="AI9" s="198"/>
      <c r="AJ9" s="198"/>
      <c r="AK9" s="197"/>
      <c r="AL9" s="203"/>
    </row>
    <row r="10" spans="1:38" x14ac:dyDescent="0.25">
      <c r="A10" s="196"/>
      <c r="B10" s="197"/>
      <c r="C10" s="198"/>
      <c r="D10" s="199"/>
      <c r="E10" s="196"/>
      <c r="F10" s="198"/>
      <c r="G10" s="200"/>
      <c r="H10" s="196"/>
      <c r="I10" s="196"/>
      <c r="J10" s="196"/>
      <c r="K10" s="196"/>
      <c r="L10" s="196"/>
      <c r="M10" s="196"/>
      <c r="N10" s="198"/>
      <c r="O10" s="196"/>
      <c r="P10" s="201"/>
      <c r="Q10" s="196"/>
      <c r="R10" s="198"/>
      <c r="S10" s="198"/>
      <c r="T10" s="202"/>
      <c r="U10" s="196"/>
      <c r="V10" s="196"/>
      <c r="W10" s="198"/>
      <c r="X10" s="198"/>
      <c r="Y10" s="197"/>
      <c r="Z10" s="196"/>
      <c r="AA10" s="196"/>
      <c r="AB10" s="198"/>
      <c r="AC10" s="198"/>
      <c r="AD10" s="197"/>
      <c r="AE10" s="196"/>
      <c r="AF10" s="197"/>
      <c r="AG10" s="197"/>
      <c r="AH10" s="198"/>
      <c r="AI10" s="198"/>
      <c r="AJ10" s="198"/>
      <c r="AK10" s="197"/>
      <c r="AL10" s="203"/>
    </row>
    <row r="11" spans="1:38" x14ac:dyDescent="0.25">
      <c r="A11" s="196"/>
      <c r="B11" s="197"/>
      <c r="C11" s="198"/>
      <c r="D11" s="199"/>
      <c r="E11" s="196"/>
      <c r="F11" s="198"/>
      <c r="G11" s="200"/>
      <c r="H11" s="196"/>
      <c r="I11" s="196"/>
      <c r="J11" s="196"/>
      <c r="K11" s="196"/>
      <c r="L11" s="196"/>
      <c r="M11" s="196"/>
      <c r="N11" s="198"/>
      <c r="O11" s="196"/>
      <c r="P11" s="201"/>
      <c r="Q11" s="196"/>
      <c r="R11" s="198"/>
      <c r="S11" s="198"/>
      <c r="T11" s="202"/>
      <c r="U11" s="196"/>
      <c r="V11" s="196"/>
      <c r="W11" s="198"/>
      <c r="X11" s="198"/>
      <c r="Y11" s="197"/>
      <c r="Z11" s="196"/>
      <c r="AA11" s="196"/>
      <c r="AB11" s="198"/>
      <c r="AC11" s="198"/>
      <c r="AD11" s="197"/>
      <c r="AE11" s="196"/>
      <c r="AF11" s="197"/>
      <c r="AG11" s="197"/>
      <c r="AH11" s="198"/>
      <c r="AI11" s="198"/>
      <c r="AJ11" s="198"/>
      <c r="AK11" s="197"/>
      <c r="AL11" s="203"/>
    </row>
    <row r="12" spans="1:38" x14ac:dyDescent="0.25">
      <c r="A12" s="196"/>
      <c r="B12" s="197"/>
      <c r="C12" s="198"/>
      <c r="D12" s="199"/>
      <c r="E12" s="196"/>
      <c r="F12" s="198"/>
      <c r="G12" s="200"/>
      <c r="H12" s="196"/>
      <c r="I12" s="196"/>
      <c r="J12" s="196"/>
      <c r="K12" s="196"/>
      <c r="L12" s="196"/>
      <c r="M12" s="196"/>
      <c r="N12" s="198"/>
      <c r="O12" s="196"/>
      <c r="P12" s="201"/>
      <c r="Q12" s="196"/>
      <c r="R12" s="198"/>
      <c r="S12" s="198"/>
      <c r="T12" s="202"/>
      <c r="U12" s="196"/>
      <c r="V12" s="196"/>
      <c r="W12" s="198"/>
      <c r="X12" s="198"/>
      <c r="Y12" s="197"/>
      <c r="Z12" s="196"/>
      <c r="AA12" s="196"/>
      <c r="AB12" s="198"/>
      <c r="AC12" s="198"/>
      <c r="AD12" s="197"/>
      <c r="AE12" s="196"/>
      <c r="AF12" s="197"/>
      <c r="AG12" s="197"/>
      <c r="AH12" s="198"/>
      <c r="AI12" s="198"/>
      <c r="AJ12" s="198"/>
      <c r="AK12" s="197"/>
      <c r="AL12" s="203"/>
    </row>
    <row r="13" spans="1:38" x14ac:dyDescent="0.25">
      <c r="A13" s="196"/>
      <c r="B13" s="197"/>
      <c r="C13" s="198"/>
      <c r="D13" s="199"/>
      <c r="E13" s="196"/>
      <c r="F13" s="198"/>
      <c r="G13" s="200"/>
      <c r="H13" s="196"/>
      <c r="I13" s="196"/>
      <c r="J13" s="196"/>
      <c r="K13" s="196"/>
      <c r="L13" s="196"/>
      <c r="M13" s="196"/>
      <c r="N13" s="198"/>
      <c r="O13" s="196"/>
      <c r="P13" s="201"/>
      <c r="Q13" s="196"/>
      <c r="R13" s="198"/>
      <c r="S13" s="198"/>
      <c r="T13" s="202"/>
      <c r="U13" s="196"/>
      <c r="V13" s="196"/>
      <c r="W13" s="198"/>
      <c r="X13" s="198"/>
      <c r="Y13" s="197"/>
      <c r="Z13" s="196"/>
      <c r="AA13" s="196"/>
      <c r="AB13" s="198"/>
      <c r="AC13" s="198"/>
      <c r="AD13" s="197"/>
      <c r="AE13" s="196"/>
      <c r="AF13" s="197"/>
      <c r="AG13" s="197"/>
      <c r="AH13" s="198"/>
      <c r="AI13" s="198"/>
      <c r="AJ13" s="198"/>
      <c r="AK13" s="197"/>
      <c r="AL13" s="203"/>
    </row>
  </sheetData>
  <sheetProtection algorithmName="SHA-512" hashValue="denDa8ZJGo774PW5yI7NyLX+KtxGsYV46QYZQ/xgs0vWzvqNyeywfePc57YbIe5wB80h6fEhlV6x7c5w1DHSLQ==" saltValue="P9mo3mUGFqhDLLbgoUbYug==" spinCount="100000" sheet="1" formatRows="0"/>
  <mergeCells count="19">
    <mergeCell ref="O2:O3"/>
    <mergeCell ref="P2:T2"/>
    <mergeCell ref="U2:AD2"/>
    <mergeCell ref="AE2:AE3"/>
    <mergeCell ref="A1:AL1"/>
    <mergeCell ref="A2:A3"/>
    <mergeCell ref="B2:B3"/>
    <mergeCell ref="C2:C3"/>
    <mergeCell ref="D2:D3"/>
    <mergeCell ref="E2:F2"/>
    <mergeCell ref="G2:G3"/>
    <mergeCell ref="H2:H3"/>
    <mergeCell ref="I2:I3"/>
    <mergeCell ref="J2:J3"/>
    <mergeCell ref="AF2:AH2"/>
    <mergeCell ref="AI2:AK2"/>
    <mergeCell ref="AL2:AL3"/>
    <mergeCell ref="K2:K3"/>
    <mergeCell ref="L2:L3"/>
  </mergeCells>
  <dataValidations count="1">
    <dataValidation type="list" allowBlank="1" showInputMessage="1" showErrorMessage="1" sqref="E4:E13 H4:H13 J4:M13 O4:O13 Q4:Q13 V4:V13 AA4:AA13 AE4:AE13" xr:uid="{47E2BF09-1173-41F9-9B58-B193836EF8A8}">
      <formula1>"Si,No"</formula1>
    </dataValidation>
  </dataValidations>
  <printOptions horizontalCentered="1"/>
  <pageMargins left="0.31496062992125984" right="0.31496062992125984" top="1.7322834645669292" bottom="0.74803149606299213" header="0.31496062992125984" footer="0.31496062992125984"/>
  <pageSetup scale="27" fitToHeight="0" orientation="landscape" r:id="rId1"/>
  <headerFooter>
    <oddHeader>&amp;L&amp;G&amp;CPROCESO DE INSPECCIÓN, VIGILANCIA Y CONTROL
INSTRUMENTO DE VERIFICACIÓN  DE LAS CONDICIONES  DE PRESTACIÓN DEL SERVICIO
INTE4RVENCIÓN DE APOYO PSICOSOCIAL&amp;RIN77.IVC
Versión 1
24/02/2026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C46"/>
  <sheetViews>
    <sheetView workbookViewId="0">
      <selection activeCell="D4" sqref="D4"/>
    </sheetView>
  </sheetViews>
  <sheetFormatPr baseColWidth="10" defaultColWidth="11.42578125" defaultRowHeight="15" x14ac:dyDescent="0.25"/>
  <cols>
    <col min="1" max="1" width="31.140625" customWidth="1"/>
    <col min="2" max="2" width="58" customWidth="1"/>
  </cols>
  <sheetData>
    <row r="1" spans="1:3" ht="39.75" customHeight="1" x14ac:dyDescent="0.25">
      <c r="A1" s="472" t="s">
        <v>2485</v>
      </c>
      <c r="B1" s="277" t="s">
        <v>2486</v>
      </c>
    </row>
    <row r="2" spans="1:3" ht="31.5" customHeight="1" x14ac:dyDescent="0.25">
      <c r="A2" s="473"/>
      <c r="B2" s="100" t="s">
        <v>40</v>
      </c>
      <c r="C2" s="306"/>
    </row>
    <row r="3" spans="1:3" x14ac:dyDescent="0.25">
      <c r="A3" s="70" t="s">
        <v>2487</v>
      </c>
      <c r="B3" s="235">
        <f>$B$11/100</f>
        <v>1</v>
      </c>
    </row>
    <row r="4" spans="1:3" x14ac:dyDescent="0.25">
      <c r="A4" s="70" t="s">
        <v>2488</v>
      </c>
      <c r="B4" s="236">
        <f>$B$11*0.5/100</f>
        <v>0.5</v>
      </c>
    </row>
    <row r="5" spans="1:3" x14ac:dyDescent="0.25">
      <c r="A5" s="70" t="s">
        <v>2489</v>
      </c>
      <c r="B5" s="236">
        <f>$B$11*0.5/50</f>
        <v>1</v>
      </c>
    </row>
    <row r="6" spans="1:3" ht="30" x14ac:dyDescent="0.25">
      <c r="A6" s="70" t="s">
        <v>2490</v>
      </c>
      <c r="B6" s="236">
        <f>$B$11*0.5/50</f>
        <v>1</v>
      </c>
    </row>
    <row r="7" spans="1:3" x14ac:dyDescent="0.25">
      <c r="A7" s="70" t="s">
        <v>2491</v>
      </c>
      <c r="B7" s="236">
        <f>$B$11/50</f>
        <v>2</v>
      </c>
    </row>
    <row r="8" spans="1:3" x14ac:dyDescent="0.25">
      <c r="A8" s="70" t="s">
        <v>2492</v>
      </c>
      <c r="B8" s="236">
        <f>$B$11*0.5/50</f>
        <v>1</v>
      </c>
    </row>
    <row r="9" spans="1:3" ht="27" customHeight="1" x14ac:dyDescent="0.25">
      <c r="A9" s="474" t="s">
        <v>2493</v>
      </c>
      <c r="B9" s="474"/>
    </row>
    <row r="10" spans="1:3" ht="15.75" thickBot="1" x14ac:dyDescent="0.3"/>
    <row r="11" spans="1:3" ht="48" customHeight="1" thickBot="1" x14ac:dyDescent="0.3">
      <c r="A11" s="238" t="s">
        <v>2494</v>
      </c>
      <c r="B11" s="237">
        <v>100</v>
      </c>
    </row>
    <row r="46" ht="19.5" customHeight="1" x14ac:dyDescent="0.25"/>
  </sheetData>
  <sheetProtection algorithmName="SHA-512" hashValue="VoxXSQXpfWeDrdEGi0TSVFLfFKdlYqVdowXCJvkNYgXXwOnFbwzBh1brCyolLu80Kv3e3gqqJz8uJzOgUoaF6A==" saltValue="hzFlEDGtWGllbfkDHk4s+Q==" spinCount="100000" sheet="1" objects="1" scenarios="1"/>
  <mergeCells count="2">
    <mergeCell ref="A1:A2"/>
    <mergeCell ref="A9:B9"/>
  </mergeCells>
  <printOptions horizontalCentered="1"/>
  <pageMargins left="0.31496062992125984" right="0.31496062992125984" top="1.3385826771653544" bottom="0.74803149606299213" header="0.31496062992125984" footer="0.31496062992125984"/>
  <pageSetup fitToHeight="0" orientation="landscape" r:id="rId1"/>
  <headerFooter>
    <oddHeader>&amp;L&amp;G&amp;CPROCESO DE INSPECCIÓN, VIGILANCIA Y CONTROL
INSTRUMENTO IV
INTERVENCIÓN DE APOYO PSICOSOCIAL
&amp;RIN77.IVC
Versión 1
24/02/2026
Clasificación de la Información
CLASIFICADA</oddHeader>
    <oddFooter>&amp;C&amp;G</oddFooter>
  </headerFooter>
  <ignoredErrors>
    <ignoredError sqref="B7:B8" formula="1"/>
  </ignoredErrors>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B7B2C-C4E9-4E66-BAFC-4D423AF41444}">
  <sheetPr>
    <tabColor rgb="FFFFFF00"/>
    <pageSetUpPr fitToPage="1"/>
  </sheetPr>
  <dimension ref="A1:J15"/>
  <sheetViews>
    <sheetView workbookViewId="0">
      <selection activeCell="A6" sqref="A6"/>
    </sheetView>
  </sheetViews>
  <sheetFormatPr baseColWidth="10" defaultColWidth="11.42578125" defaultRowHeight="15" x14ac:dyDescent="0.25"/>
  <cols>
    <col min="1" max="1" width="15.42578125" style="125" customWidth="1"/>
    <col min="2" max="4" width="17.42578125" style="125" customWidth="1"/>
    <col min="5" max="5" width="15.42578125" style="125" customWidth="1"/>
    <col min="6" max="6" width="20.42578125" style="125" customWidth="1"/>
    <col min="7" max="7" width="16.42578125" style="125" customWidth="1"/>
    <col min="8" max="8" width="21" style="125" customWidth="1"/>
    <col min="9" max="9" width="36.42578125" style="125" customWidth="1"/>
    <col min="10" max="16384" width="11.42578125" style="125"/>
  </cols>
  <sheetData>
    <row r="1" spans="1:10" ht="15" customHeight="1" thickBot="1" x14ac:dyDescent="0.3">
      <c r="A1" s="475" t="s">
        <v>175</v>
      </c>
      <c r="B1" s="476"/>
      <c r="C1" s="476"/>
      <c r="D1" s="476"/>
      <c r="E1" s="476"/>
      <c r="F1" s="476"/>
      <c r="G1" s="476"/>
      <c r="H1" s="476"/>
      <c r="I1" s="477"/>
      <c r="J1" s="391" t="s">
        <v>1683</v>
      </c>
    </row>
    <row r="2" spans="1:10" x14ac:dyDescent="0.25">
      <c r="B2" s="135"/>
      <c r="C2" s="134"/>
      <c r="D2" s="134"/>
      <c r="E2" s="134"/>
      <c r="F2" s="134"/>
      <c r="G2" s="134"/>
      <c r="H2" s="134"/>
      <c r="I2" s="134"/>
      <c r="J2" s="262" t="s">
        <v>1786</v>
      </c>
    </row>
    <row r="3" spans="1:10" ht="45" x14ac:dyDescent="0.25">
      <c r="C3" s="133" t="s">
        <v>2513</v>
      </c>
      <c r="D3" s="132" t="s">
        <v>2514</v>
      </c>
      <c r="E3" s="132" t="s">
        <v>2515</v>
      </c>
      <c r="F3" s="132" t="s">
        <v>2516</v>
      </c>
      <c r="G3" s="132" t="s">
        <v>2517</v>
      </c>
      <c r="H3" s="132" t="s">
        <v>2518</v>
      </c>
      <c r="I3" s="131" t="s">
        <v>2519</v>
      </c>
    </row>
    <row r="4" spans="1:10" ht="16.5" x14ac:dyDescent="0.25">
      <c r="C4" s="130"/>
      <c r="D4" s="124"/>
      <c r="E4" s="129"/>
      <c r="F4" s="129"/>
      <c r="G4" s="128"/>
      <c r="H4" s="127"/>
      <c r="I4" s="126"/>
    </row>
    <row r="5" spans="1:10" ht="16.5" x14ac:dyDescent="0.25">
      <c r="C5" s="130"/>
      <c r="D5" s="124"/>
      <c r="E5" s="129"/>
      <c r="F5" s="129"/>
      <c r="G5" s="128"/>
      <c r="H5" s="127"/>
      <c r="I5" s="126"/>
    </row>
    <row r="6" spans="1:10" ht="16.5" x14ac:dyDescent="0.25">
      <c r="C6" s="130"/>
      <c r="D6" s="124"/>
      <c r="E6" s="129"/>
      <c r="F6" s="129"/>
      <c r="G6" s="128"/>
      <c r="H6" s="127"/>
      <c r="I6" s="126"/>
    </row>
    <row r="7" spans="1:10" ht="16.5" x14ac:dyDescent="0.25">
      <c r="C7" s="130"/>
      <c r="D7" s="124"/>
      <c r="E7" s="129"/>
      <c r="F7" s="129"/>
      <c r="G7" s="128"/>
      <c r="H7" s="127"/>
      <c r="I7" s="126"/>
    </row>
    <row r="8" spans="1:10" ht="16.5" x14ac:dyDescent="0.25">
      <c r="C8" s="130"/>
      <c r="D8" s="124"/>
      <c r="E8" s="129"/>
      <c r="F8" s="129"/>
      <c r="G8" s="128"/>
      <c r="H8" s="127"/>
      <c r="I8" s="126"/>
    </row>
    <row r="9" spans="1:10" ht="16.5" x14ac:dyDescent="0.25">
      <c r="C9" s="130"/>
      <c r="D9" s="124"/>
      <c r="E9" s="129"/>
      <c r="F9" s="129"/>
      <c r="G9" s="128"/>
      <c r="H9" s="127"/>
      <c r="I9" s="126"/>
    </row>
    <row r="10" spans="1:10" ht="16.5" x14ac:dyDescent="0.25">
      <c r="C10" s="130"/>
      <c r="D10" s="124"/>
      <c r="E10" s="129"/>
      <c r="F10" s="129"/>
      <c r="G10" s="128"/>
      <c r="H10" s="127"/>
      <c r="I10" s="126"/>
    </row>
    <row r="11" spans="1:10" ht="16.5" x14ac:dyDescent="0.25">
      <c r="C11" s="130"/>
      <c r="D11" s="124"/>
      <c r="E11" s="129"/>
      <c r="F11" s="129"/>
      <c r="G11" s="128"/>
      <c r="H11" s="127"/>
      <c r="I11" s="126"/>
    </row>
    <row r="12" spans="1:10" ht="16.5" x14ac:dyDescent="0.25">
      <c r="C12" s="130"/>
      <c r="D12" s="124"/>
      <c r="E12" s="129"/>
      <c r="F12" s="129"/>
      <c r="G12" s="128"/>
      <c r="H12" s="127"/>
      <c r="I12" s="126"/>
    </row>
    <row r="13" spans="1:10" ht="16.5" x14ac:dyDescent="0.25">
      <c r="C13" s="130"/>
      <c r="D13" s="124"/>
      <c r="E13" s="129"/>
      <c r="F13" s="129"/>
      <c r="G13" s="128"/>
      <c r="H13" s="127"/>
      <c r="I13" s="126"/>
    </row>
    <row r="15" spans="1:10" x14ac:dyDescent="0.25">
      <c r="A15" s="125" t="s">
        <v>2520</v>
      </c>
    </row>
  </sheetData>
  <sheetProtection algorithmName="SHA-512" hashValue="gel7rPTFYtMOCqtpnyiKTTjlBr/nOSWkjjPlnfeKOjG8RqlwGe1axpu81VaNR5uZFCmenIqHw5oVHFX1o+bFLg==" saltValue="WcrOon8IP0wnqRFyRtND1A==" spinCount="100000" sheet="1" formatRows="0"/>
  <mergeCells count="1">
    <mergeCell ref="A1:I1"/>
  </mergeCells>
  <conditionalFormatting sqref="H4:H13">
    <cfRule type="containsText" dxfId="2" priority="1" operator="containsText" text="No Cumple">
      <formula>NOT(ISERROR(SEARCH("No Cumple",H4)))</formula>
    </cfRule>
  </conditionalFormatting>
  <conditionalFormatting sqref="J2">
    <cfRule type="cellIs" dxfId="1" priority="2" operator="equal">
      <formula>"No Cumple"</formula>
    </cfRule>
    <cfRule type="cellIs" dxfId="0" priority="3" operator="equal">
      <formula>"CUMPLE"</formula>
    </cfRule>
  </conditionalFormatting>
  <dataValidations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4:E13" xr:uid="{1C2329B2-593C-4190-9E86-00FDA77EE61C}">
      <formula1>0</formula1>
    </dataValidation>
    <dataValidation type="list" allowBlank="1" showInputMessage="1" showErrorMessage="1" sqref="F4:F13" xr:uid="{ADA493BE-8CCE-4323-848C-56E9ABD9D463}">
      <mc:AlternateContent xmlns:x12ac="http://schemas.microsoft.com/office/spreadsheetml/2011/1/ac" xmlns:mc="http://schemas.openxmlformats.org/markup-compatibility/2006">
        <mc:Choice Requires="x12ac">
          <x12ac:list>"1,50","1,80"</x12ac:list>
        </mc:Choice>
        <mc:Fallback>
          <formula1>"1,50,1,80"</formula1>
        </mc:Fallback>
      </mc:AlternateContent>
    </dataValidation>
    <dataValidation type="list" allowBlank="1" showInputMessage="1" showErrorMessage="1" sqref="H4:H13" xr:uid="{EA0CA983-D552-4504-B242-6F78E96C1037}">
      <formula1>"CUMPLE,NO CUMPLE,NO APLICA"</formula1>
    </dataValidation>
  </dataValidations>
  <hyperlinks>
    <hyperlink ref="J2" location="'2.Ambientes Adecuados y Seguros'!B48" display="Click" xr:uid="{E1432237-0435-44B2-94A6-5291808B311A}"/>
    <hyperlink ref="J1" location="PORTADA!A1" display="Portada" xr:uid="{A19679BA-DD50-4A0B-8867-D62C9739EC4B}"/>
  </hyperlink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&amp;L&amp;G&amp;CPROCESO DE INSPECCIÓN, VIGILANCIA Y CONTROL
INSTRUMENTO DE VERIFICACIÓN  DE LAS CONDICIONES  DE PRESTACIÓN DEL SERVICIO
INTERVENCIÓN DE APOYO PSICOSOCIAL&amp;RIN77.IVC
Versión 1
24/02/2026
Clasificación de la Información
CLASIFICADA</oddHeader>
    <oddFooter>&amp;C&amp;G</oddFooter>
  </headerFooter>
  <legacyDrawingHF r:id="rId2"/>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55"/>
  <sheetViews>
    <sheetView topLeftCell="F27" zoomScale="90" zoomScaleNormal="90" workbookViewId="0">
      <selection activeCell="C3" sqref="C3"/>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4" customFormat="1" x14ac:dyDescent="0.25">
      <c r="A1" s="31"/>
      <c r="B1" s="31"/>
      <c r="C1" s="31"/>
      <c r="D1" s="31"/>
    </row>
    <row r="2" spans="1:9" ht="30" customHeight="1" x14ac:dyDescent="0.25">
      <c r="A2" s="31"/>
      <c r="B2" s="81" t="s">
        <v>2495</v>
      </c>
      <c r="C2" s="80" t="s">
        <v>1686</v>
      </c>
      <c r="D2" s="80" t="s">
        <v>1687</v>
      </c>
      <c r="E2" s="80" t="s">
        <v>1688</v>
      </c>
      <c r="F2" s="80" t="s">
        <v>2496</v>
      </c>
      <c r="G2" s="80" t="s">
        <v>1690</v>
      </c>
    </row>
    <row r="3" spans="1:9" s="14" customFormat="1" x14ac:dyDescent="0.15">
      <c r="A3" s="31"/>
      <c r="B3" s="83" t="s">
        <v>1691</v>
      </c>
      <c r="C3" s="84" t="str" cm="1">
        <f t="array" ref="C3">_xlfn._xlws.FILTER('2.Ambientes Adecuados y Seguros'!B3:F64,'2.Ambientes Adecuados y Seguros'!D3:D64="NO CUMPLE CONDICIÓN","")</f>
        <v/>
      </c>
      <c r="D3" s="10"/>
      <c r="E3" s="84"/>
      <c r="F3" s="10"/>
      <c r="G3" s="10"/>
      <c r="H3" s="10" t="str">
        <f>CONCATENATE("No ",D3)</f>
        <v xml:space="preserve">No </v>
      </c>
      <c r="I3" s="14" t="s">
        <v>2497</v>
      </c>
    </row>
    <row r="4" spans="1:9" x14ac:dyDescent="0.25">
      <c r="A4" s="31"/>
      <c r="B4" s="83" t="s">
        <v>1700</v>
      </c>
      <c r="C4" s="84"/>
      <c r="D4" s="10"/>
      <c r="E4" s="84"/>
      <c r="F4" s="10"/>
      <c r="G4" s="10"/>
      <c r="H4" s="10" t="str">
        <f t="shared" ref="H4:H53" si="0">CONCATENATE("No ",D4)</f>
        <v xml:space="preserve">No </v>
      </c>
      <c r="I4" s="14" t="s">
        <v>2497</v>
      </c>
    </row>
    <row r="5" spans="1:9" x14ac:dyDescent="0.25">
      <c r="A5" s="31"/>
      <c r="B5" s="83" t="s">
        <v>1706</v>
      </c>
      <c r="C5" s="84"/>
      <c r="D5" s="10"/>
      <c r="E5" s="84"/>
      <c r="F5" s="10"/>
      <c r="G5" s="10"/>
      <c r="H5" s="10" t="str">
        <f t="shared" si="0"/>
        <v xml:space="preserve">No </v>
      </c>
      <c r="I5" s="14" t="s">
        <v>2497</v>
      </c>
    </row>
    <row r="6" spans="1:9" x14ac:dyDescent="0.25">
      <c r="A6" s="31"/>
      <c r="B6" s="83" t="s">
        <v>1710</v>
      </c>
      <c r="C6" s="84"/>
      <c r="D6" s="10"/>
      <c r="E6" s="84"/>
      <c r="F6" s="10"/>
      <c r="G6" s="10"/>
      <c r="H6" s="10" t="str">
        <f t="shared" si="0"/>
        <v xml:space="preserve">No </v>
      </c>
      <c r="I6" s="14" t="s">
        <v>2497</v>
      </c>
    </row>
    <row r="7" spans="1:9" x14ac:dyDescent="0.25">
      <c r="A7" s="31"/>
      <c r="B7" s="83" t="s">
        <v>1715</v>
      </c>
      <c r="C7" s="84"/>
      <c r="D7" s="10"/>
      <c r="E7" s="84"/>
      <c r="F7" s="10"/>
      <c r="G7" s="10"/>
      <c r="H7" s="10" t="str">
        <f t="shared" si="0"/>
        <v xml:space="preserve">No </v>
      </c>
      <c r="I7" s="14" t="s">
        <v>2497</v>
      </c>
    </row>
    <row r="8" spans="1:9" x14ac:dyDescent="0.25">
      <c r="A8" s="31"/>
      <c r="B8" s="83" t="s">
        <v>1728</v>
      </c>
      <c r="C8" s="84"/>
      <c r="D8" s="10"/>
      <c r="E8" s="84"/>
      <c r="F8" s="10"/>
      <c r="G8" s="10"/>
      <c r="H8" s="10" t="str">
        <f t="shared" si="0"/>
        <v xml:space="preserve">No </v>
      </c>
      <c r="I8" s="14" t="s">
        <v>2497</v>
      </c>
    </row>
    <row r="9" spans="1:9" x14ac:dyDescent="0.25">
      <c r="A9" s="31"/>
      <c r="B9" s="83" t="s">
        <v>1728</v>
      </c>
      <c r="C9" s="84"/>
      <c r="D9" s="10"/>
      <c r="E9" s="84"/>
      <c r="F9" s="10"/>
      <c r="G9" s="10"/>
      <c r="H9" s="10" t="str">
        <f t="shared" ref="H9:H10" si="1">CONCATENATE("No ",D9)</f>
        <v xml:space="preserve">No </v>
      </c>
      <c r="I9" s="14" t="s">
        <v>2497</v>
      </c>
    </row>
    <row r="10" spans="1:9" x14ac:dyDescent="0.25">
      <c r="A10" s="31"/>
      <c r="B10" s="83" t="s">
        <v>1728</v>
      </c>
      <c r="C10" s="84"/>
      <c r="D10" s="10"/>
      <c r="E10" s="84"/>
      <c r="F10" s="10"/>
      <c r="G10" s="10"/>
      <c r="H10" s="10" t="str">
        <f t="shared" si="1"/>
        <v xml:space="preserve">No </v>
      </c>
      <c r="I10" s="14" t="s">
        <v>2497</v>
      </c>
    </row>
    <row r="11" spans="1:9" x14ac:dyDescent="0.25">
      <c r="A11" s="31"/>
      <c r="B11" s="83" t="s">
        <v>1787</v>
      </c>
      <c r="C11" s="84"/>
      <c r="D11" s="10"/>
      <c r="E11" s="84"/>
      <c r="F11" s="10"/>
      <c r="G11" s="10"/>
      <c r="H11" s="10" t="str">
        <f t="shared" si="0"/>
        <v xml:space="preserve">No </v>
      </c>
      <c r="I11" s="14" t="s">
        <v>2497</v>
      </c>
    </row>
    <row r="12" spans="1:9" x14ac:dyDescent="0.25">
      <c r="B12" s="83" t="s">
        <v>1793</v>
      </c>
      <c r="D12" s="10"/>
      <c r="F12" s="140"/>
      <c r="G12" s="11"/>
      <c r="H12" s="10" t="str">
        <f t="shared" si="0"/>
        <v xml:space="preserve">No </v>
      </c>
      <c r="I12" s="14" t="s">
        <v>2497</v>
      </c>
    </row>
    <row r="13" spans="1:9" x14ac:dyDescent="0.25">
      <c r="B13" s="83" t="s">
        <v>1793</v>
      </c>
      <c r="D13" s="10"/>
      <c r="F13" s="140"/>
      <c r="G13" s="11"/>
      <c r="H13" s="10" t="str">
        <f t="shared" ref="H13" si="2">CONCATENATE("No ",D13)</f>
        <v xml:space="preserve">No </v>
      </c>
      <c r="I13" s="14" t="s">
        <v>2497</v>
      </c>
    </row>
    <row r="14" spans="1:9" x14ac:dyDescent="0.25">
      <c r="B14" s="83" t="s">
        <v>1831</v>
      </c>
      <c r="C14" s="84" t="str" cm="1">
        <f t="array" ref="C14">_xlfn._xlws.FILTER('3. Alimentacion y Nutrición'!B3:F21,'3. Alimentacion y Nutrición'!D3:D21="NO CUMPLE CONDICIÓN","")</f>
        <v/>
      </c>
      <c r="D14" s="10"/>
      <c r="E14" s="85"/>
      <c r="F14" s="5"/>
      <c r="G14" s="5"/>
      <c r="H14" s="10" t="str">
        <f t="shared" si="0"/>
        <v xml:space="preserve">No </v>
      </c>
      <c r="I14" s="14" t="s">
        <v>2498</v>
      </c>
    </row>
    <row r="15" spans="1:9" x14ac:dyDescent="0.25">
      <c r="B15" s="83" t="s">
        <v>1838</v>
      </c>
      <c r="C15" s="84"/>
      <c r="D15" s="10"/>
      <c r="E15" s="85"/>
      <c r="F15" s="5"/>
      <c r="G15" s="5"/>
      <c r="H15" s="10" t="str">
        <f t="shared" si="0"/>
        <v xml:space="preserve">No </v>
      </c>
      <c r="I15" s="14" t="s">
        <v>2498</v>
      </c>
    </row>
    <row r="16" spans="1:9" x14ac:dyDescent="0.25">
      <c r="B16" s="83" t="s">
        <v>1850</v>
      </c>
      <c r="C16" s="84"/>
      <c r="D16" s="10"/>
      <c r="E16" s="85"/>
      <c r="F16" s="5"/>
      <c r="G16" s="5"/>
      <c r="H16" s="10" t="str">
        <f t="shared" si="0"/>
        <v xml:space="preserve">No </v>
      </c>
      <c r="I16" s="14" t="s">
        <v>2498</v>
      </c>
    </row>
    <row r="17" spans="2:26" x14ac:dyDescent="0.25">
      <c r="B17" s="83" t="s">
        <v>1865</v>
      </c>
      <c r="C17" s="84"/>
      <c r="D17" s="10"/>
      <c r="E17" s="85"/>
      <c r="F17" s="5"/>
      <c r="G17" s="5"/>
      <c r="H17" s="10" t="str">
        <f t="shared" si="0"/>
        <v xml:space="preserve">No </v>
      </c>
      <c r="I17" s="14" t="s">
        <v>2498</v>
      </c>
    </row>
    <row r="18" spans="2:26" x14ac:dyDescent="0.25">
      <c r="B18" s="83" t="s">
        <v>1875</v>
      </c>
      <c r="D18" s="10"/>
      <c r="F18" s="140"/>
      <c r="G18" s="11"/>
      <c r="H18" s="10" t="str">
        <f t="shared" si="0"/>
        <v xml:space="preserve">No </v>
      </c>
      <c r="I18" s="14" t="s">
        <v>2498</v>
      </c>
    </row>
    <row r="19" spans="2:26" x14ac:dyDescent="0.25">
      <c r="B19" s="83" t="s">
        <v>2499</v>
      </c>
      <c r="C19" s="85" t="str" cm="1">
        <f t="array" ref="C19">_xlfn._xlws.FILTER('4. Modelo de Atencion'!B3:F17,'4. Modelo de Atencion'!D3:D17="NO CUMPLE CONDICIÓN","")</f>
        <v/>
      </c>
      <c r="D19" s="10"/>
      <c r="E19" s="85"/>
      <c r="F19" s="5"/>
      <c r="G19" s="11"/>
      <c r="H19" s="10" t="str">
        <f t="shared" si="0"/>
        <v xml:space="preserve">No </v>
      </c>
      <c r="I19" s="14" t="s">
        <v>2500</v>
      </c>
    </row>
    <row r="20" spans="2:26" x14ac:dyDescent="0.25">
      <c r="B20" s="83" t="s">
        <v>2501</v>
      </c>
      <c r="D20" s="10"/>
      <c r="F20" s="140"/>
      <c r="G20" s="11"/>
      <c r="H20" s="10" t="str">
        <f t="shared" si="0"/>
        <v xml:space="preserve">No </v>
      </c>
      <c r="I20" s="14" t="s">
        <v>2500</v>
      </c>
    </row>
    <row r="21" spans="2:26" x14ac:dyDescent="0.25">
      <c r="B21" s="83" t="s">
        <v>1930</v>
      </c>
      <c r="C21" s="85" t="str" cm="1">
        <f t="array" ref="C21">_xlfn._xlws.FILTER('5. Situaciones de Riesgo'!B3:F109,'5. Situaciones de Riesgo'!D3:D109="NO CUMPLE CONDICIÓN","")</f>
        <v/>
      </c>
      <c r="D21" s="10"/>
      <c r="E21" s="85"/>
      <c r="F21" s="5"/>
      <c r="G21" s="5"/>
      <c r="H21" s="10" t="str">
        <f t="shared" si="0"/>
        <v xml:space="preserve">No </v>
      </c>
      <c r="I21" s="14" t="s">
        <v>2616</v>
      </c>
      <c r="J21" s="82"/>
      <c r="K21" s="82"/>
      <c r="L21" s="82"/>
      <c r="M21" s="82"/>
      <c r="N21" s="82"/>
      <c r="O21" s="82"/>
      <c r="P21" s="82"/>
      <c r="Q21" s="82"/>
      <c r="R21" s="82"/>
      <c r="S21" s="82"/>
      <c r="T21" s="82"/>
      <c r="U21" s="82"/>
      <c r="V21" s="82"/>
      <c r="W21" s="82"/>
      <c r="X21" s="82"/>
      <c r="Y21" s="82"/>
      <c r="Z21" s="82"/>
    </row>
    <row r="22" spans="2:26" x14ac:dyDescent="0.25">
      <c r="B22" s="83" t="s">
        <v>1935</v>
      </c>
      <c r="C22" s="85"/>
      <c r="D22" s="10"/>
      <c r="E22" s="85"/>
      <c r="F22" s="5"/>
      <c r="G22" s="5"/>
      <c r="H22" s="10" t="str">
        <f t="shared" si="0"/>
        <v xml:space="preserve">No </v>
      </c>
      <c r="I22" s="14" t="s">
        <v>2616</v>
      </c>
      <c r="J22" s="82"/>
      <c r="K22" s="82"/>
      <c r="L22" s="82"/>
      <c r="M22" s="82"/>
      <c r="N22" s="82"/>
      <c r="O22" s="82"/>
      <c r="P22" s="82"/>
      <c r="Q22" s="82"/>
      <c r="R22" s="82"/>
      <c r="S22" s="82"/>
      <c r="T22" s="82"/>
      <c r="U22" s="82"/>
      <c r="V22" s="82"/>
      <c r="W22" s="82"/>
      <c r="X22" s="82"/>
      <c r="Y22" s="82"/>
      <c r="Z22" s="82"/>
    </row>
    <row r="23" spans="2:26" x14ac:dyDescent="0.25">
      <c r="B23" s="83" t="s">
        <v>1946</v>
      </c>
      <c r="C23" s="85"/>
      <c r="D23" s="10"/>
      <c r="E23" s="85"/>
      <c r="F23" s="5"/>
      <c r="G23" s="5"/>
      <c r="H23" s="10" t="str">
        <f t="shared" si="0"/>
        <v xml:space="preserve">No </v>
      </c>
      <c r="I23" s="14" t="s">
        <v>2616</v>
      </c>
      <c r="J23" s="82"/>
      <c r="K23" s="82"/>
      <c r="L23" s="82"/>
      <c r="M23" s="82"/>
      <c r="N23" s="82"/>
      <c r="O23" s="82"/>
      <c r="P23" s="82"/>
      <c r="Q23" s="82"/>
      <c r="R23" s="82"/>
      <c r="S23" s="82"/>
      <c r="T23" s="82"/>
      <c r="U23" s="82"/>
      <c r="V23" s="82"/>
      <c r="W23" s="82"/>
      <c r="X23" s="82"/>
      <c r="Y23" s="82"/>
      <c r="Z23" s="82"/>
    </row>
    <row r="24" spans="2:26" x14ac:dyDescent="0.25">
      <c r="B24" s="83" t="s">
        <v>1963</v>
      </c>
      <c r="C24" s="85"/>
      <c r="D24" s="10"/>
      <c r="E24" s="85"/>
      <c r="F24" s="5"/>
      <c r="G24" s="5"/>
      <c r="H24" s="10" t="str">
        <f t="shared" si="0"/>
        <v xml:space="preserve">No </v>
      </c>
      <c r="I24" s="14" t="s">
        <v>2616</v>
      </c>
      <c r="J24" s="82"/>
      <c r="K24" s="82"/>
      <c r="L24" s="82"/>
      <c r="M24" s="82"/>
      <c r="N24" s="82"/>
      <c r="O24" s="82"/>
      <c r="P24" s="82"/>
      <c r="Q24" s="82"/>
      <c r="R24" s="82"/>
      <c r="S24" s="82"/>
      <c r="T24" s="82"/>
      <c r="U24" s="82"/>
      <c r="V24" s="82"/>
      <c r="W24" s="82"/>
      <c r="X24" s="82"/>
      <c r="Y24" s="82"/>
      <c r="Z24" s="82"/>
    </row>
    <row r="25" spans="2:26" x14ac:dyDescent="0.25">
      <c r="B25" s="83" t="s">
        <v>1993</v>
      </c>
      <c r="C25" s="85"/>
      <c r="D25" s="10"/>
      <c r="E25" s="85"/>
      <c r="F25" s="5"/>
      <c r="G25" s="5"/>
      <c r="H25" s="10" t="str">
        <f t="shared" si="0"/>
        <v xml:space="preserve">No </v>
      </c>
      <c r="I25" s="14" t="s">
        <v>2616</v>
      </c>
      <c r="J25" s="82"/>
      <c r="K25" s="82"/>
      <c r="L25" s="82"/>
      <c r="M25" s="82"/>
      <c r="N25" s="82"/>
      <c r="O25" s="82"/>
      <c r="P25" s="82"/>
      <c r="Q25" s="82"/>
      <c r="R25" s="82"/>
      <c r="S25" s="82"/>
      <c r="T25" s="82"/>
      <c r="U25" s="82"/>
      <c r="V25" s="82"/>
      <c r="W25" s="82"/>
      <c r="X25" s="82"/>
      <c r="Y25" s="82"/>
      <c r="Z25" s="82"/>
    </row>
    <row r="26" spans="2:26" x14ac:dyDescent="0.25">
      <c r="B26" s="83" t="s">
        <v>2047</v>
      </c>
      <c r="C26" s="85"/>
      <c r="D26" s="10"/>
      <c r="E26" s="85"/>
      <c r="F26" s="5"/>
      <c r="G26" s="5"/>
      <c r="H26" s="10" t="str">
        <f t="shared" si="0"/>
        <v xml:space="preserve">No </v>
      </c>
      <c r="I26" s="14" t="s">
        <v>2616</v>
      </c>
      <c r="J26" s="82"/>
      <c r="K26" s="82"/>
      <c r="L26" s="82"/>
      <c r="M26" s="82"/>
      <c r="N26" s="82"/>
      <c r="O26" s="82"/>
      <c r="P26" s="82"/>
      <c r="Q26" s="82"/>
      <c r="R26" s="82"/>
      <c r="S26" s="82"/>
      <c r="T26" s="82"/>
      <c r="U26" s="82"/>
      <c r="V26" s="82"/>
      <c r="W26" s="82"/>
      <c r="X26" s="82"/>
      <c r="Y26" s="82"/>
      <c r="Z26" s="82"/>
    </row>
    <row r="27" spans="2:26" x14ac:dyDescent="0.25">
      <c r="B27" s="83" t="s">
        <v>2064</v>
      </c>
      <c r="C27" s="85"/>
      <c r="D27" s="10"/>
      <c r="E27" s="85"/>
      <c r="F27" s="5"/>
      <c r="G27" s="5"/>
      <c r="H27" s="10" t="str">
        <f t="shared" si="0"/>
        <v xml:space="preserve">No </v>
      </c>
      <c r="I27" s="14" t="s">
        <v>2616</v>
      </c>
      <c r="J27" s="82"/>
      <c r="K27" s="82"/>
      <c r="L27" s="82"/>
      <c r="M27" s="82"/>
      <c r="N27" s="82"/>
      <c r="O27" s="82"/>
      <c r="P27" s="82"/>
      <c r="Q27" s="82"/>
      <c r="R27" s="82"/>
      <c r="S27" s="82"/>
      <c r="T27" s="82"/>
      <c r="U27" s="82"/>
      <c r="V27" s="82"/>
      <c r="W27" s="82"/>
      <c r="X27" s="82"/>
      <c r="Y27" s="82"/>
      <c r="Z27" s="82"/>
    </row>
    <row r="28" spans="2:26" x14ac:dyDescent="0.25">
      <c r="B28" s="83" t="s">
        <v>2070</v>
      </c>
      <c r="C28" s="85"/>
      <c r="D28" s="10"/>
      <c r="E28" s="85"/>
      <c r="F28" s="5"/>
      <c r="G28" s="5"/>
      <c r="H28" s="10" t="str">
        <f t="shared" si="0"/>
        <v xml:space="preserve">No </v>
      </c>
      <c r="I28" s="14" t="s">
        <v>2616</v>
      </c>
      <c r="J28" s="82"/>
      <c r="K28" s="82"/>
      <c r="L28" s="82"/>
      <c r="M28" s="82"/>
      <c r="N28" s="82"/>
      <c r="O28" s="82"/>
      <c r="P28" s="82"/>
      <c r="Q28" s="82"/>
      <c r="R28" s="82"/>
      <c r="S28" s="82"/>
      <c r="T28" s="82"/>
      <c r="U28" s="82"/>
      <c r="V28" s="82"/>
      <c r="W28" s="82"/>
      <c r="X28" s="82"/>
      <c r="Y28" s="82"/>
      <c r="Z28" s="82"/>
    </row>
    <row r="29" spans="2:26" x14ac:dyDescent="0.25">
      <c r="B29" s="83" t="s">
        <v>2093</v>
      </c>
      <c r="C29" s="85"/>
      <c r="D29" s="10"/>
      <c r="E29" s="85"/>
      <c r="F29" s="5"/>
      <c r="G29" s="5"/>
      <c r="H29" s="10" t="str">
        <f t="shared" si="0"/>
        <v xml:space="preserve">No </v>
      </c>
      <c r="I29" s="14" t="s">
        <v>2616</v>
      </c>
      <c r="J29" s="82"/>
      <c r="K29" s="82"/>
      <c r="L29" s="82"/>
      <c r="M29" s="82"/>
      <c r="N29" s="82"/>
      <c r="O29" s="82"/>
      <c r="P29" s="82"/>
      <c r="Q29" s="82"/>
      <c r="R29" s="82"/>
      <c r="S29" s="82"/>
      <c r="T29" s="82"/>
      <c r="U29" s="82"/>
      <c r="V29" s="82"/>
      <c r="W29" s="82"/>
      <c r="X29" s="82"/>
      <c r="Y29" s="82"/>
      <c r="Z29" s="82"/>
    </row>
    <row r="30" spans="2:26" x14ac:dyDescent="0.25">
      <c r="B30" s="83" t="s">
        <v>2111</v>
      </c>
      <c r="C30" s="85"/>
      <c r="D30" s="10"/>
      <c r="E30" s="85"/>
      <c r="F30" s="5"/>
      <c r="G30" s="5"/>
      <c r="H30" s="10" t="str">
        <f t="shared" si="0"/>
        <v xml:space="preserve">No </v>
      </c>
      <c r="I30" s="14" t="s">
        <v>2616</v>
      </c>
      <c r="J30" s="82"/>
      <c r="K30" s="82"/>
      <c r="L30" s="82"/>
      <c r="M30" s="82"/>
      <c r="N30" s="82"/>
      <c r="O30" s="82"/>
      <c r="P30" s="82"/>
      <c r="Q30" s="82"/>
      <c r="R30" s="82"/>
      <c r="S30" s="82"/>
      <c r="T30" s="82"/>
      <c r="U30" s="82"/>
      <c r="V30" s="82"/>
      <c r="W30" s="82"/>
      <c r="X30" s="82"/>
      <c r="Y30" s="82"/>
      <c r="Z30" s="82"/>
    </row>
    <row r="31" spans="2:26" x14ac:dyDescent="0.25">
      <c r="B31" s="83" t="s">
        <v>2129</v>
      </c>
      <c r="C31" s="85"/>
      <c r="D31" s="10"/>
      <c r="E31" s="85"/>
      <c r="F31" s="5"/>
      <c r="G31" s="5"/>
      <c r="H31" s="10" t="str">
        <f t="shared" si="0"/>
        <v xml:space="preserve">No </v>
      </c>
      <c r="I31" s="14" t="s">
        <v>2616</v>
      </c>
      <c r="J31" s="82"/>
      <c r="K31" s="82"/>
      <c r="L31" s="82"/>
      <c r="M31" s="82"/>
      <c r="N31" s="82"/>
      <c r="O31" s="82"/>
      <c r="P31" s="82"/>
      <c r="Q31" s="82"/>
      <c r="R31" s="82"/>
      <c r="S31" s="82"/>
      <c r="T31" s="82"/>
      <c r="U31" s="82"/>
      <c r="V31" s="82"/>
      <c r="W31" s="82"/>
      <c r="X31" s="82"/>
      <c r="Y31" s="82"/>
      <c r="Z31" s="82"/>
    </row>
    <row r="32" spans="2:26" x14ac:dyDescent="0.25">
      <c r="B32" s="83" t="s">
        <v>2146</v>
      </c>
      <c r="C32" s="85"/>
      <c r="D32" s="10"/>
      <c r="E32" s="85"/>
      <c r="F32" s="5"/>
      <c r="G32" s="5"/>
      <c r="H32" s="10" t="str">
        <f t="shared" si="0"/>
        <v xml:space="preserve">No </v>
      </c>
      <c r="I32" s="14" t="s">
        <v>2616</v>
      </c>
      <c r="J32" s="82"/>
      <c r="K32" s="82"/>
      <c r="L32" s="82"/>
      <c r="M32" s="82"/>
      <c r="N32" s="82"/>
      <c r="O32" s="82"/>
      <c r="P32" s="82"/>
      <c r="Q32" s="82"/>
      <c r="R32" s="82"/>
      <c r="S32" s="82"/>
      <c r="T32" s="82"/>
      <c r="U32" s="82"/>
      <c r="V32" s="82"/>
      <c r="W32" s="82"/>
      <c r="X32" s="82"/>
      <c r="Y32" s="82"/>
      <c r="Z32" s="82"/>
    </row>
    <row r="33" spans="2:26" x14ac:dyDescent="0.25">
      <c r="B33" s="83" t="s">
        <v>2502</v>
      </c>
      <c r="C33" s="85" t="str" cm="1">
        <f t="array" ref="C33">_xlfn._xlws.FILTER('6. Código de Etica'!B3:F34,'6. Código de Etica'!D3:D34="NO CUMPLE CONDICIÓN","")</f>
        <v/>
      </c>
      <c r="D33" s="10"/>
      <c r="E33" s="85"/>
      <c r="F33" s="5"/>
      <c r="G33" s="5"/>
      <c r="H33" s="10" t="str">
        <f t="shared" si="0"/>
        <v xml:space="preserve">No </v>
      </c>
      <c r="I33" s="83" t="s">
        <v>2617</v>
      </c>
      <c r="J33" s="82"/>
      <c r="K33" s="82"/>
      <c r="L33" s="82"/>
      <c r="M33" s="82"/>
      <c r="N33" s="82"/>
      <c r="O33" s="82"/>
      <c r="P33" s="82"/>
      <c r="Q33" s="82"/>
      <c r="R33" s="82"/>
      <c r="S33" s="82"/>
      <c r="T33" s="82"/>
      <c r="U33" s="82"/>
      <c r="V33" s="82"/>
      <c r="W33" s="82"/>
      <c r="X33" s="82"/>
      <c r="Y33" s="82"/>
      <c r="Z33" s="82"/>
    </row>
    <row r="34" spans="2:26" x14ac:dyDescent="0.25">
      <c r="B34" s="83" t="s">
        <v>2502</v>
      </c>
      <c r="C34" s="85"/>
      <c r="D34" s="10"/>
      <c r="E34" s="85"/>
      <c r="F34" s="5"/>
      <c r="G34" s="5"/>
      <c r="H34" s="10" t="str">
        <f t="shared" si="0"/>
        <v xml:space="preserve">No </v>
      </c>
      <c r="I34" s="83" t="s">
        <v>2617</v>
      </c>
      <c r="J34" s="82"/>
      <c r="K34" s="82"/>
      <c r="L34" s="82"/>
      <c r="M34" s="82"/>
      <c r="N34" s="82"/>
      <c r="O34" s="82"/>
      <c r="P34" s="82"/>
      <c r="Q34" s="82"/>
      <c r="R34" s="82"/>
      <c r="S34" s="82"/>
      <c r="T34" s="82"/>
      <c r="U34" s="82"/>
      <c r="V34" s="82"/>
      <c r="W34" s="82"/>
      <c r="X34" s="82"/>
      <c r="Y34" s="82"/>
      <c r="Z34" s="82"/>
    </row>
    <row r="35" spans="2:26" x14ac:dyDescent="0.25">
      <c r="B35" s="83" t="s">
        <v>2502</v>
      </c>
      <c r="C35" s="85"/>
      <c r="D35" s="10"/>
      <c r="E35" s="85"/>
      <c r="F35" s="5"/>
      <c r="G35" s="5"/>
      <c r="H35" s="10" t="str">
        <f t="shared" si="0"/>
        <v xml:space="preserve">No </v>
      </c>
      <c r="I35" s="83" t="s">
        <v>2617</v>
      </c>
      <c r="J35" s="82"/>
      <c r="K35" s="82"/>
      <c r="L35" s="82"/>
      <c r="M35" s="82"/>
      <c r="N35" s="82"/>
      <c r="O35" s="82"/>
      <c r="P35" s="82"/>
      <c r="Q35" s="82"/>
      <c r="R35" s="82"/>
      <c r="S35" s="82"/>
      <c r="T35" s="82"/>
      <c r="U35" s="82"/>
      <c r="V35" s="82"/>
      <c r="W35" s="82"/>
      <c r="X35" s="82"/>
      <c r="Y35" s="82"/>
      <c r="Z35" s="82"/>
    </row>
    <row r="36" spans="2:26" x14ac:dyDescent="0.25">
      <c r="B36" s="83" t="s">
        <v>2234</v>
      </c>
      <c r="C36" s="85" t="str" cm="1">
        <f t="array" ref="C36">_xlfn._xlws.FILTER('7. Talento Humano'!B3:F19,'7. Talento Humano'!D3:D19="NO CUMPLE CONDICIÓN","")</f>
        <v/>
      </c>
      <c r="D36" s="10"/>
      <c r="E36" s="85"/>
      <c r="F36" s="5"/>
      <c r="G36" s="5"/>
      <c r="H36" s="10" t="str">
        <f t="shared" si="0"/>
        <v xml:space="preserve">No </v>
      </c>
      <c r="I36" s="83" t="s">
        <v>2613</v>
      </c>
    </row>
    <row r="37" spans="2:26" x14ac:dyDescent="0.25">
      <c r="B37" s="83" t="s">
        <v>2239</v>
      </c>
      <c r="H37" s="10" t="str">
        <f t="shared" si="0"/>
        <v xml:space="preserve">No </v>
      </c>
      <c r="I37" s="83" t="s">
        <v>2613</v>
      </c>
    </row>
    <row r="38" spans="2:26" x14ac:dyDescent="0.25">
      <c r="B38" s="83" t="s">
        <v>2249</v>
      </c>
      <c r="H38" s="10" t="str">
        <f t="shared" si="0"/>
        <v xml:space="preserve">No </v>
      </c>
      <c r="I38" s="83" t="s">
        <v>2613</v>
      </c>
    </row>
    <row r="39" spans="2:26" x14ac:dyDescent="0.25">
      <c r="B39" s="83" t="s">
        <v>2503</v>
      </c>
      <c r="H39" s="10" t="str">
        <f t="shared" si="0"/>
        <v xml:space="preserve">No </v>
      </c>
      <c r="I39" s="83" t="s">
        <v>2613</v>
      </c>
    </row>
    <row r="40" spans="2:26" x14ac:dyDescent="0.25">
      <c r="B40" s="83" t="s">
        <v>2504</v>
      </c>
      <c r="H40" s="10" t="str">
        <f t="shared" si="0"/>
        <v xml:space="preserve">No </v>
      </c>
      <c r="I40" s="83" t="s">
        <v>2613</v>
      </c>
    </row>
    <row r="41" spans="2:26" x14ac:dyDescent="0.25">
      <c r="B41" s="83" t="s">
        <v>2584</v>
      </c>
      <c r="C41" s="2" t="str" cm="1">
        <f t="array" ref="C41">_xlfn._xlws.FILTER('8. Financiero'!B3:F13,'8. Financiero'!D3:D13="NO CUMPLE CONDICIÓN","")</f>
        <v/>
      </c>
      <c r="H41" s="10" t="str">
        <f t="shared" si="0"/>
        <v xml:space="preserve">No </v>
      </c>
      <c r="I41" s="83" t="s">
        <v>2614</v>
      </c>
    </row>
    <row r="42" spans="2:26" x14ac:dyDescent="0.25">
      <c r="B42" s="83" t="s">
        <v>2585</v>
      </c>
      <c r="H42" s="10" t="str">
        <f t="shared" si="0"/>
        <v xml:space="preserve">No </v>
      </c>
      <c r="I42" s="83" t="s">
        <v>2614</v>
      </c>
    </row>
    <row r="43" spans="2:26" x14ac:dyDescent="0.25">
      <c r="B43" s="83" t="s">
        <v>2586</v>
      </c>
      <c r="C43" s="2" t="str" cm="1">
        <f t="array" ref="C43">_xlfn._xlws.FILTER('9. Dotacion'!B3:F9,'9. Dotacion'!D3:D9="NO CUMPLE CONDICIÓN","")</f>
        <v/>
      </c>
      <c r="H43" s="10" t="str">
        <f t="shared" si="0"/>
        <v xml:space="preserve">No </v>
      </c>
      <c r="I43" s="83" t="s">
        <v>2615</v>
      </c>
    </row>
    <row r="44" spans="2:26" x14ac:dyDescent="0.25">
      <c r="B44" s="83" t="s">
        <v>2587</v>
      </c>
      <c r="H44" s="10" t="str">
        <f t="shared" si="0"/>
        <v xml:space="preserve">No </v>
      </c>
      <c r="I44" s="83" t="s">
        <v>2615</v>
      </c>
    </row>
    <row r="45" spans="2:26" x14ac:dyDescent="0.25">
      <c r="B45" s="83" t="s">
        <v>2588</v>
      </c>
      <c r="H45" s="10" t="str">
        <f t="shared" si="0"/>
        <v xml:space="preserve">No </v>
      </c>
      <c r="I45" s="83" t="s">
        <v>2615</v>
      </c>
    </row>
    <row r="46" spans="2:26" x14ac:dyDescent="0.25">
      <c r="B46" s="83" t="s">
        <v>2505</v>
      </c>
      <c r="C46" s="85" t="str" cm="1">
        <f t="array" ref="C46">_xlfn._xlws.FILTER('Anexo 1 Violencias'!B3:F9,'Anexo 1 Violencias'!D3:D9="NO CUMPLE CONDICIÓN","")</f>
        <v/>
      </c>
      <c r="H46" s="10" t="str">
        <f t="shared" si="0"/>
        <v xml:space="preserve">No </v>
      </c>
      <c r="I46" s="83" t="s">
        <v>2506</v>
      </c>
    </row>
    <row r="47" spans="2:26" x14ac:dyDescent="0.25">
      <c r="B47" s="83" t="s">
        <v>2507</v>
      </c>
      <c r="C47" s="2" t="str" cm="1">
        <f t="array" ref="C47">_xlfn._xlws.FILTER('Anexo 2. Discapacidad'!B3:F22,'Anexo 2. Discapacidad'!D3:D22="NO CUMPLE CONDICIÓN","")</f>
        <v/>
      </c>
      <c r="H47" s="10" t="str">
        <f t="shared" si="0"/>
        <v xml:space="preserve">No </v>
      </c>
      <c r="I47" s="83" t="s">
        <v>2508</v>
      </c>
    </row>
    <row r="48" spans="2:26" x14ac:dyDescent="0.25">
      <c r="B48" s="83" t="s">
        <v>2507</v>
      </c>
      <c r="H48" s="10" t="str">
        <f t="shared" si="0"/>
        <v xml:space="preserve">No </v>
      </c>
      <c r="I48" s="83" t="s">
        <v>2508</v>
      </c>
    </row>
    <row r="49" spans="2:9" x14ac:dyDescent="0.25">
      <c r="B49" s="83" t="s">
        <v>2509</v>
      </c>
      <c r="H49" s="10" t="str">
        <f t="shared" si="0"/>
        <v xml:space="preserve">No </v>
      </c>
      <c r="I49" s="83" t="s">
        <v>2508</v>
      </c>
    </row>
    <row r="50" spans="2:9" x14ac:dyDescent="0.25">
      <c r="B50" s="83" t="s">
        <v>2510</v>
      </c>
      <c r="H50" s="10" t="str">
        <f t="shared" si="0"/>
        <v xml:space="preserve">No </v>
      </c>
      <c r="I50" s="83" t="s">
        <v>2508</v>
      </c>
    </row>
    <row r="51" spans="2:9" x14ac:dyDescent="0.25">
      <c r="B51" s="83" t="s">
        <v>2511</v>
      </c>
      <c r="C51" s="2" t="str" cm="1">
        <f t="array" ref="C51">_xlfn._xlws.FILTER('Anexo 3. Gestantes y Lactan'!B3:F26,'Anexo 3. Gestantes y Lactan'!D3:D26="NO CUMPLE CONDICIÓN","")</f>
        <v/>
      </c>
      <c r="H51" s="10" t="str">
        <f t="shared" si="0"/>
        <v xml:space="preserve">No </v>
      </c>
      <c r="I51" s="83" t="s">
        <v>2525</v>
      </c>
    </row>
    <row r="52" spans="2:9" x14ac:dyDescent="0.25">
      <c r="B52" s="83" t="s">
        <v>2511</v>
      </c>
      <c r="H52" s="10" t="str">
        <f t="shared" si="0"/>
        <v xml:space="preserve">No </v>
      </c>
      <c r="I52" s="83" t="s">
        <v>2525</v>
      </c>
    </row>
    <row r="53" spans="2:9" x14ac:dyDescent="0.25">
      <c r="B53" s="83" t="s">
        <v>2512</v>
      </c>
      <c r="H53" s="10" t="str">
        <f t="shared" si="0"/>
        <v xml:space="preserve">No </v>
      </c>
      <c r="I53" s="83" t="s">
        <v>2525</v>
      </c>
    </row>
    <row r="54" spans="2:9" x14ac:dyDescent="0.25">
      <c r="I54" s="83"/>
    </row>
    <row r="55" spans="2:9" x14ac:dyDescent="0.25">
      <c r="I55" s="83"/>
    </row>
  </sheetData>
  <sheetProtection algorithmName="SHA-512" hashValue="MwUakzMKfWB0MlwB7sVyQr8kEa1+BSJZjB7YddHYtwqXN7j+ocBpr8Qilr5oRV9THTovG4JYSLt2B6viZR0aCg==" saltValue="5FkXjFfhJ7aCGeNxkYv9QA==" spinCount="100000" sheet="1" objects="1" scenarios="1"/>
  <phoneticPr fontId="30" type="noConversion"/>
  <printOptions horizontalCentered="1"/>
  <pageMargins left="0.11811023622047245" right="0.11811023622047245" top="1.1811023622047245" bottom="0.74803149606299213" header="0.31496062992125984" footer="0.31496062992125984"/>
  <pageSetup scale="28" fitToHeight="0" orientation="landscape" r:id="rId1"/>
  <headerFooter>
    <oddHeader>&amp;CPROCESO DE INSPECCIÓN, VIGILANCIA Y CONTROL
INSTRUMENTO DE VERIFICACIÓN  DE LAS CONDICIONES  DE PRESTACIÓN DEL SERVICIO
INTERVENCIÓN DE APOYO PSICOSOCIAL&amp;RIN77.IVC
Versión 1
24/02/2026
Clasificación de la Información
CLASIFICADA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tabSelected="1" zoomScale="70" zoomScaleNormal="70" workbookViewId="0">
      <selection activeCell="F16" sqref="F16"/>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394" t="s">
        <v>2631</v>
      </c>
    </row>
    <row r="2" spans="1:5" ht="23.25" customHeight="1" x14ac:dyDescent="0.25">
      <c r="A2" s="1"/>
      <c r="B2" s="396" t="s">
        <v>2583</v>
      </c>
      <c r="C2" s="396"/>
      <c r="D2" s="396"/>
      <c r="E2" s="395"/>
    </row>
    <row r="3" spans="1:5" x14ac:dyDescent="0.25">
      <c r="B3" s="396"/>
      <c r="C3" s="396"/>
      <c r="D3" s="396"/>
      <c r="E3" s="395"/>
    </row>
    <row r="4" spans="1:5" ht="24" customHeight="1" x14ac:dyDescent="0.25">
      <c r="A4" s="1"/>
      <c r="B4" s="396"/>
      <c r="C4" s="396"/>
      <c r="D4" s="396"/>
      <c r="E4" s="395"/>
    </row>
    <row r="5" spans="1:5" ht="30.6" customHeight="1" x14ac:dyDescent="0.25">
      <c r="A5" s="1"/>
      <c r="B5" s="1"/>
      <c r="C5" s="1"/>
      <c r="D5" s="1"/>
      <c r="E5" s="395"/>
    </row>
    <row r="6" spans="1:5" ht="15.6" customHeight="1" x14ac:dyDescent="0.25">
      <c r="A6" s="1"/>
      <c r="B6" s="1"/>
      <c r="C6" s="1"/>
      <c r="D6" s="1"/>
      <c r="E6" s="395"/>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392"/>
      <c r="B35" s="393"/>
      <c r="C35" s="393"/>
      <c r="D35" s="393"/>
      <c r="E35" s="393"/>
    </row>
    <row r="38" spans="1:5" ht="54" customHeight="1" x14ac:dyDescent="0.25">
      <c r="A38" s="392" t="s">
        <v>1480</v>
      </c>
      <c r="B38" s="393"/>
      <c r="C38" s="393"/>
      <c r="D38" s="393"/>
      <c r="E38" s="393"/>
    </row>
  </sheetData>
  <sheetProtection algorithmName="SHA-512" hashValue="lagPVqA5jULjckPWE7Men4DGuav8n2vFbgPj6IwMK+VIiRnOl1r1bYPDrW/EeBvz10o3NiLz9l8mg6EMCTSX/Q==" saltValue="sXYvMliEVCTuuvqc/pZjiQ=="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AA4F6-8CF0-44D5-BB4D-1D346592406D}">
  <sheetPr>
    <tabColor rgb="FFFF0000"/>
    <pageSetUpPr fitToPage="1"/>
  </sheetPr>
  <dimension ref="A1:G40"/>
  <sheetViews>
    <sheetView zoomScaleNormal="100" workbookViewId="0">
      <selection activeCell="E5" sqref="E5"/>
    </sheetView>
  </sheetViews>
  <sheetFormatPr baseColWidth="10" defaultColWidth="11.42578125" defaultRowHeight="15.75" x14ac:dyDescent="0.25"/>
  <cols>
    <col min="1" max="1" width="11.140625" style="336"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x14ac:dyDescent="0.25">
      <c r="A1" s="478" t="s">
        <v>2589</v>
      </c>
      <c r="B1" s="479"/>
      <c r="C1" s="479"/>
      <c r="D1" s="479"/>
      <c r="E1" s="479"/>
      <c r="F1" s="479"/>
      <c r="G1" s="480"/>
    </row>
    <row r="2" spans="1:7" ht="45.75" thickBot="1" x14ac:dyDescent="0.3">
      <c r="A2" s="319" t="s">
        <v>2590</v>
      </c>
      <c r="B2" s="320" t="s">
        <v>1687</v>
      </c>
      <c r="C2" s="320" t="s">
        <v>1688</v>
      </c>
      <c r="D2" s="320" t="s">
        <v>1689</v>
      </c>
      <c r="E2" s="320" t="s">
        <v>1690</v>
      </c>
      <c r="F2" s="320" t="s">
        <v>2591</v>
      </c>
      <c r="G2" s="321" t="s">
        <v>2521</v>
      </c>
    </row>
    <row r="3" spans="1:7" ht="27" x14ac:dyDescent="0.25">
      <c r="A3" s="322" t="str" cm="1">
        <f t="array" ref="A3">_xlfn._xlws.FILTER(TEMP!C3:I53,TEMP!E3:E53="NO CUMPLE CONDICIÓN","")</f>
        <v/>
      </c>
      <c r="B3" s="323"/>
      <c r="C3" s="324"/>
      <c r="D3" s="325"/>
      <c r="E3" s="326"/>
      <c r="F3" s="327"/>
      <c r="G3" s="328"/>
    </row>
    <row r="4" spans="1:7" ht="27" x14ac:dyDescent="0.25">
      <c r="A4" s="329"/>
      <c r="B4" s="330"/>
      <c r="C4" s="331"/>
      <c r="D4" s="332"/>
      <c r="E4" s="333"/>
      <c r="F4" s="334"/>
      <c r="G4" s="335"/>
    </row>
    <row r="5" spans="1:7" ht="27" x14ac:dyDescent="0.25">
      <c r="A5" s="329"/>
      <c r="B5" s="330"/>
      <c r="C5" s="331"/>
      <c r="D5" s="332"/>
      <c r="E5" s="333"/>
      <c r="F5" s="334"/>
      <c r="G5" s="335"/>
    </row>
    <row r="6" spans="1:7" ht="27" x14ac:dyDescent="0.25">
      <c r="A6" s="329"/>
      <c r="B6" s="330"/>
      <c r="C6" s="331"/>
      <c r="D6" s="332"/>
      <c r="E6" s="333"/>
      <c r="F6" s="334"/>
      <c r="G6" s="335"/>
    </row>
    <row r="7" spans="1:7" ht="27" x14ac:dyDescent="0.25">
      <c r="A7" s="329"/>
      <c r="B7" s="330"/>
      <c r="C7" s="331"/>
      <c r="D7" s="332"/>
      <c r="E7" s="333"/>
      <c r="F7" s="334"/>
      <c r="G7" s="335"/>
    </row>
    <row r="8" spans="1:7" ht="27" x14ac:dyDescent="0.25">
      <c r="A8" s="329"/>
      <c r="B8" s="330"/>
      <c r="C8" s="331"/>
      <c r="D8" s="332"/>
      <c r="E8" s="333"/>
      <c r="F8" s="334"/>
      <c r="G8" s="335"/>
    </row>
    <row r="9" spans="1:7" ht="27" x14ac:dyDescent="0.25">
      <c r="A9" s="329"/>
      <c r="B9" s="330"/>
      <c r="C9" s="331"/>
      <c r="D9" s="332"/>
      <c r="E9" s="333"/>
      <c r="F9" s="334"/>
      <c r="G9" s="335"/>
    </row>
    <row r="10" spans="1:7" ht="27" x14ac:dyDescent="0.25">
      <c r="A10" s="329"/>
      <c r="B10" s="330"/>
      <c r="C10" s="331"/>
      <c r="D10" s="332"/>
      <c r="E10" s="333"/>
      <c r="F10" s="334"/>
      <c r="G10" s="335"/>
    </row>
    <row r="11" spans="1:7" ht="27" x14ac:dyDescent="0.25">
      <c r="A11" s="329"/>
      <c r="B11" s="330"/>
      <c r="C11" s="331"/>
      <c r="D11" s="332"/>
      <c r="E11" s="333"/>
      <c r="F11" s="334"/>
      <c r="G11" s="335"/>
    </row>
    <row r="12" spans="1:7" ht="27" x14ac:dyDescent="0.25">
      <c r="A12" s="329"/>
      <c r="B12" s="330"/>
      <c r="C12" s="331"/>
      <c r="D12" s="332"/>
      <c r="E12" s="333"/>
      <c r="F12" s="334"/>
      <c r="G12" s="335"/>
    </row>
    <row r="13" spans="1:7" ht="27" x14ac:dyDescent="0.25">
      <c r="A13" s="329"/>
      <c r="B13" s="330"/>
      <c r="C13" s="331"/>
      <c r="D13" s="332"/>
      <c r="E13" s="333"/>
      <c r="F13" s="334"/>
      <c r="G13" s="335"/>
    </row>
    <row r="14" spans="1:7" ht="27" x14ac:dyDescent="0.25">
      <c r="A14" s="329"/>
      <c r="B14" s="330"/>
      <c r="C14" s="331"/>
      <c r="D14" s="332"/>
      <c r="E14" s="333"/>
      <c r="F14" s="334"/>
      <c r="G14" s="335"/>
    </row>
    <row r="15" spans="1:7" ht="27" x14ac:dyDescent="0.25">
      <c r="A15" s="329"/>
      <c r="B15" s="330"/>
      <c r="C15" s="331"/>
      <c r="D15" s="332"/>
      <c r="E15" s="333"/>
      <c r="F15" s="334"/>
      <c r="G15" s="335"/>
    </row>
    <row r="16" spans="1:7" ht="27" x14ac:dyDescent="0.25">
      <c r="A16" s="329"/>
      <c r="B16" s="330"/>
      <c r="C16" s="331"/>
      <c r="D16" s="332"/>
      <c r="E16" s="333"/>
      <c r="F16" s="334"/>
      <c r="G16" s="335"/>
    </row>
    <row r="17" spans="1:7" ht="27" x14ac:dyDescent="0.25">
      <c r="A17" s="329"/>
      <c r="B17" s="330"/>
      <c r="C17" s="331"/>
      <c r="D17" s="332"/>
      <c r="E17" s="333"/>
      <c r="F17" s="334"/>
      <c r="G17" s="335"/>
    </row>
    <row r="18" spans="1:7" ht="27" x14ac:dyDescent="0.25">
      <c r="A18" s="329"/>
      <c r="B18" s="330"/>
      <c r="C18" s="331"/>
      <c r="D18" s="332"/>
      <c r="E18" s="333"/>
      <c r="F18" s="334"/>
      <c r="G18" s="335"/>
    </row>
    <row r="19" spans="1:7" ht="50.1" customHeight="1" x14ac:dyDescent="0.25">
      <c r="A19" s="329"/>
      <c r="B19" s="330"/>
      <c r="C19" s="331"/>
      <c r="D19" s="332"/>
      <c r="E19" s="333"/>
      <c r="F19" s="334"/>
      <c r="G19" s="335"/>
    </row>
    <row r="20" spans="1:7" ht="50.1" customHeight="1" x14ac:dyDescent="0.25">
      <c r="A20" s="329"/>
      <c r="B20" s="330"/>
      <c r="C20" s="331"/>
      <c r="D20" s="332"/>
      <c r="E20" s="333"/>
      <c r="F20" s="334"/>
      <c r="G20" s="335"/>
    </row>
    <row r="21" spans="1:7" ht="50.1" customHeight="1" x14ac:dyDescent="0.25">
      <c r="A21" s="329"/>
      <c r="B21" s="330"/>
      <c r="C21" s="331"/>
      <c r="D21" s="332"/>
      <c r="E21" s="333"/>
      <c r="F21" s="334"/>
      <c r="G21" s="335"/>
    </row>
    <row r="22" spans="1:7" ht="50.1" customHeight="1" x14ac:dyDescent="0.25">
      <c r="A22" s="329"/>
      <c r="B22" s="330"/>
      <c r="C22" s="331"/>
      <c r="D22" s="332"/>
      <c r="E22" s="333"/>
      <c r="F22" s="334"/>
      <c r="G22" s="335"/>
    </row>
    <row r="23" spans="1:7" ht="50.1" customHeight="1" x14ac:dyDescent="0.25">
      <c r="A23" s="329"/>
      <c r="B23" s="330"/>
      <c r="C23" s="331"/>
      <c r="D23" s="332"/>
      <c r="E23" s="333"/>
      <c r="F23" s="334"/>
      <c r="G23" s="335"/>
    </row>
    <row r="24" spans="1:7" ht="50.1" customHeight="1" x14ac:dyDescent="0.25">
      <c r="A24" s="329"/>
      <c r="B24" s="330"/>
      <c r="C24" s="331"/>
      <c r="D24" s="332"/>
      <c r="E24" s="333"/>
      <c r="F24" s="334"/>
      <c r="G24" s="335"/>
    </row>
    <row r="25" spans="1:7" ht="50.1" customHeight="1" x14ac:dyDescent="0.25">
      <c r="A25" s="329"/>
      <c r="B25" s="330"/>
      <c r="C25" s="331"/>
      <c r="D25" s="332"/>
      <c r="E25" s="333"/>
      <c r="F25" s="334"/>
      <c r="G25" s="335"/>
    </row>
    <row r="26" spans="1:7" ht="50.1" customHeight="1" x14ac:dyDescent="0.25">
      <c r="A26" s="329"/>
      <c r="B26" s="330"/>
      <c r="C26" s="331"/>
      <c r="D26" s="332"/>
      <c r="E26" s="333"/>
      <c r="F26" s="334"/>
      <c r="G26" s="335"/>
    </row>
    <row r="27" spans="1:7" ht="50.1" customHeight="1" x14ac:dyDescent="0.25">
      <c r="A27" s="329"/>
      <c r="B27" s="330"/>
      <c r="C27" s="331"/>
      <c r="D27" s="332"/>
      <c r="E27" s="333"/>
      <c r="F27" s="334"/>
      <c r="G27" s="335"/>
    </row>
    <row r="28" spans="1:7" ht="50.1" customHeight="1" x14ac:dyDescent="0.25">
      <c r="A28" s="329"/>
      <c r="B28" s="330"/>
      <c r="C28" s="331"/>
      <c r="D28" s="332"/>
      <c r="E28" s="333"/>
      <c r="F28" s="334"/>
      <c r="G28" s="335"/>
    </row>
    <row r="29" spans="1:7" ht="50.1" customHeight="1" x14ac:dyDescent="0.25">
      <c r="A29" s="329"/>
      <c r="B29" s="330"/>
      <c r="C29" s="331"/>
      <c r="D29" s="332"/>
      <c r="E29" s="333"/>
      <c r="F29" s="334"/>
      <c r="G29" s="335"/>
    </row>
    <row r="30" spans="1:7" ht="50.1" customHeight="1" x14ac:dyDescent="0.25">
      <c r="A30" s="329"/>
      <c r="B30" s="330"/>
      <c r="C30" s="331"/>
      <c r="D30" s="332"/>
      <c r="E30" s="333"/>
      <c r="F30" s="334"/>
      <c r="G30" s="335"/>
    </row>
    <row r="31" spans="1:7" ht="50.1" customHeight="1" x14ac:dyDescent="0.25">
      <c r="A31" s="329"/>
      <c r="B31" s="330"/>
      <c r="C31" s="331"/>
      <c r="D31" s="332"/>
      <c r="E31" s="333"/>
      <c r="F31" s="334"/>
      <c r="G31" s="335"/>
    </row>
    <row r="32" spans="1:7" ht="50.1" customHeight="1" x14ac:dyDescent="0.25">
      <c r="A32" s="329"/>
      <c r="B32" s="330"/>
      <c r="C32" s="331"/>
      <c r="D32" s="332"/>
      <c r="E32" s="333"/>
      <c r="F32" s="334"/>
      <c r="G32" s="335"/>
    </row>
    <row r="33" spans="1:7" ht="50.1" customHeight="1" x14ac:dyDescent="0.25">
      <c r="A33" s="329"/>
      <c r="B33" s="330"/>
      <c r="C33" s="331"/>
      <c r="D33" s="332"/>
      <c r="E33" s="333"/>
      <c r="F33" s="334"/>
      <c r="G33" s="335"/>
    </row>
    <row r="34" spans="1:7" ht="50.1" customHeight="1" x14ac:dyDescent="0.25">
      <c r="A34" s="329"/>
      <c r="B34" s="330"/>
      <c r="C34" s="331"/>
      <c r="D34" s="332"/>
      <c r="E34" s="333"/>
      <c r="F34" s="334"/>
      <c r="G34" s="335"/>
    </row>
    <row r="35" spans="1:7" ht="50.1" customHeight="1" x14ac:dyDescent="0.25">
      <c r="A35" s="329"/>
      <c r="B35" s="330"/>
      <c r="C35" s="331"/>
      <c r="D35" s="332"/>
      <c r="E35" s="333"/>
      <c r="F35" s="334"/>
      <c r="G35" s="335"/>
    </row>
    <row r="36" spans="1:7" ht="50.1" customHeight="1" x14ac:dyDescent="0.25">
      <c r="A36" s="329"/>
      <c r="B36" s="330"/>
      <c r="C36" s="331"/>
      <c r="D36" s="332"/>
      <c r="E36" s="333"/>
      <c r="F36" s="334"/>
      <c r="G36" s="335"/>
    </row>
    <row r="37" spans="1:7" ht="50.1" customHeight="1" x14ac:dyDescent="0.25">
      <c r="A37" s="329"/>
      <c r="B37" s="330"/>
      <c r="C37" s="331"/>
      <c r="D37" s="332"/>
      <c r="E37" s="333"/>
      <c r="F37" s="334"/>
      <c r="G37" s="335"/>
    </row>
    <row r="38" spans="1:7" ht="50.1" customHeight="1" x14ac:dyDescent="0.25">
      <c r="A38" s="329"/>
      <c r="B38" s="330"/>
      <c r="C38" s="331"/>
      <c r="D38" s="332"/>
      <c r="E38" s="333"/>
      <c r="F38" s="334"/>
      <c r="G38" s="335"/>
    </row>
    <row r="39" spans="1:7" ht="50.1" customHeight="1" x14ac:dyDescent="0.25">
      <c r="A39" s="329"/>
      <c r="B39" s="330"/>
      <c r="C39" s="331"/>
      <c r="D39" s="332"/>
      <c r="E39" s="333"/>
      <c r="F39" s="334"/>
      <c r="G39" s="335"/>
    </row>
    <row r="40" spans="1:7" ht="50.1" customHeight="1" x14ac:dyDescent="0.25">
      <c r="A40" s="329"/>
      <c r="B40" s="330"/>
      <c r="C40" s="331"/>
      <c r="D40" s="332"/>
      <c r="E40" s="333"/>
      <c r="F40" s="334"/>
      <c r="G40" s="335"/>
    </row>
  </sheetData>
  <sheetProtection algorithmName="SHA-512" hashValue="OGTPyCbB86dPPIyEeQ3KtJgDV1aYisJ5IEk502MQic2E5ibAo1wDbSzpuJhkoDCQtfKT5Rn6Ptw4FIitGTDuJA==" saltValue="Jtudaoj4X5blaPGH106ewQ==" spinCount="100000" sheet="1" formatRows="0"/>
  <mergeCells count="1">
    <mergeCell ref="A1:G1"/>
  </mergeCells>
  <printOptions horizontalCentered="1"/>
  <pageMargins left="0.51181102362204722" right="0.51181102362204722" top="1.1811023622047245" bottom="0.74803149606299213" header="0.31496062992125984" footer="0.31496062992125984"/>
  <pageSetup scale="58" fitToHeight="0" orientation="landscape" r:id="rId1"/>
  <headerFooter>
    <oddHeader>&amp;L&amp;G&amp;CPROCESO DE INSPECCIÓN, VIGILANCIA Y CONTROL
INSTRUMENTO DE VERIFICACIÓN  DE LAS CONDICIONES  DE PRESTACIÓN DEL SERVICIO
HOGAR INFANTIL&amp;RIN75.IVC
Versión 1
25/02/2026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91D56-122D-4EE0-B4ED-F1232A7B76ED}">
  <sheetPr>
    <tabColor rgb="FF00B0F0"/>
    <pageSetUpPr fitToPage="1"/>
  </sheetPr>
  <dimension ref="A1:J49"/>
  <sheetViews>
    <sheetView zoomScaleNormal="100" workbookViewId="0">
      <selection sqref="A1:F1"/>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x14ac:dyDescent="0.3">
      <c r="A1" s="518" t="s">
        <v>2592</v>
      </c>
      <c r="B1" s="519"/>
      <c r="C1" s="519"/>
      <c r="D1" s="519"/>
      <c r="E1" s="519"/>
      <c r="F1" s="520"/>
    </row>
    <row r="2" spans="1:10" ht="33" customHeight="1" thickBot="1" x14ac:dyDescent="0.3">
      <c r="A2" s="521" t="s">
        <v>2593</v>
      </c>
      <c r="B2" s="522"/>
      <c r="C2" s="523" t="s">
        <v>2594</v>
      </c>
      <c r="D2" s="523"/>
      <c r="E2" s="523"/>
      <c r="F2" s="524"/>
    </row>
    <row r="3" spans="1:10" s="34" customFormat="1" ht="15.75" customHeight="1" x14ac:dyDescent="0.25">
      <c r="A3" s="525" t="s">
        <v>2595</v>
      </c>
      <c r="B3" s="526"/>
      <c r="C3" s="527" t="s">
        <v>2596</v>
      </c>
      <c r="D3" s="527"/>
      <c r="E3" s="527"/>
      <c r="F3" s="528"/>
      <c r="G3" s="31"/>
      <c r="H3" s="31"/>
      <c r="I3" s="31"/>
      <c r="J3" s="31"/>
    </row>
    <row r="4" spans="1:10" ht="14.25" customHeight="1" x14ac:dyDescent="0.25">
      <c r="A4" s="525"/>
      <c r="B4" s="526"/>
      <c r="C4" s="337" t="s">
        <v>2597</v>
      </c>
      <c r="D4" s="337" t="s">
        <v>2598</v>
      </c>
      <c r="E4" s="337" t="s">
        <v>2599</v>
      </c>
      <c r="F4" s="338" t="s">
        <v>2600</v>
      </c>
      <c r="G4" s="31"/>
      <c r="H4" s="31"/>
      <c r="I4" s="31"/>
      <c r="J4" s="31"/>
    </row>
    <row r="5" spans="1:10" s="14" customFormat="1" ht="15.75" customHeight="1" x14ac:dyDescent="0.15">
      <c r="A5" s="485" t="s">
        <v>2618</v>
      </c>
      <c r="B5" s="486"/>
      <c r="C5" s="38">
        <f>+'2.Ambientes Adecuados y Seguros'!D66</f>
        <v>0</v>
      </c>
      <c r="D5" s="38">
        <f>+'2.Ambientes Adecuados y Seguros'!D67</f>
        <v>0</v>
      </c>
      <c r="E5" s="38">
        <f>+'2.Ambientes Adecuados y Seguros'!D68</f>
        <v>11</v>
      </c>
      <c r="F5" s="339">
        <f>SUM(C5:E5)</f>
        <v>11</v>
      </c>
      <c r="G5" s="31"/>
      <c r="H5" s="31"/>
      <c r="I5" s="31"/>
      <c r="J5" s="31"/>
    </row>
    <row r="6" spans="1:10" x14ac:dyDescent="0.25">
      <c r="A6" s="485" t="s">
        <v>2619</v>
      </c>
      <c r="B6" s="486"/>
      <c r="C6" s="95">
        <f>+'3. Alimentacion y Nutrición'!D23</f>
        <v>0</v>
      </c>
      <c r="D6" s="95">
        <f>+'3. Alimentacion y Nutrición'!D24</f>
        <v>0</v>
      </c>
      <c r="E6" s="95">
        <f>+'3. Alimentacion y Nutrición'!D25</f>
        <v>5</v>
      </c>
      <c r="F6" s="339">
        <f t="shared" ref="F6:F15" si="0">SUM(C6:E6)</f>
        <v>5</v>
      </c>
      <c r="G6" s="31"/>
      <c r="H6" s="31"/>
      <c r="I6" s="31"/>
      <c r="J6" s="31"/>
    </row>
    <row r="7" spans="1:10" x14ac:dyDescent="0.25">
      <c r="A7" s="485" t="s">
        <v>2620</v>
      </c>
      <c r="B7" s="486"/>
      <c r="C7" s="95">
        <f>+'4. Modelo de Atencion'!D20</f>
        <v>0</v>
      </c>
      <c r="D7" s="95">
        <f>+'4. Modelo de Atencion'!D21</f>
        <v>0</v>
      </c>
      <c r="E7" s="95">
        <f>+'4. Modelo de Atencion'!D22</f>
        <v>2</v>
      </c>
      <c r="F7" s="339">
        <f t="shared" si="0"/>
        <v>2</v>
      </c>
      <c r="G7" s="31"/>
      <c r="H7" s="31"/>
      <c r="I7" s="31"/>
      <c r="J7" s="31"/>
    </row>
    <row r="8" spans="1:10" x14ac:dyDescent="0.25">
      <c r="A8" s="485" t="s">
        <v>2621</v>
      </c>
      <c r="B8" s="486"/>
      <c r="C8" s="95">
        <f>+'5. Situaciones de Riesgo'!D113</f>
        <v>0</v>
      </c>
      <c r="D8" s="95">
        <f>+'5. Situaciones de Riesgo'!D114</f>
        <v>0</v>
      </c>
      <c r="E8" s="95">
        <f>+'5. Situaciones de Riesgo'!D115</f>
        <v>12</v>
      </c>
      <c r="F8" s="339">
        <f t="shared" si="0"/>
        <v>12</v>
      </c>
      <c r="G8" s="31"/>
      <c r="H8" s="31"/>
      <c r="I8" s="31"/>
      <c r="J8" s="31"/>
    </row>
    <row r="9" spans="1:10" x14ac:dyDescent="0.25">
      <c r="A9" s="485" t="s">
        <v>2622</v>
      </c>
      <c r="B9" s="486"/>
      <c r="C9" s="95">
        <f>+'6. Código de Etica'!D37</f>
        <v>0</v>
      </c>
      <c r="D9" s="95">
        <f>+'6. Código de Etica'!D38</f>
        <v>0</v>
      </c>
      <c r="E9" s="95">
        <f>+'6. Código de Etica'!D39</f>
        <v>3</v>
      </c>
      <c r="F9" s="339">
        <f t="shared" si="0"/>
        <v>3</v>
      </c>
      <c r="G9" s="31"/>
      <c r="H9" s="31"/>
      <c r="I9" s="31"/>
      <c r="J9" s="31"/>
    </row>
    <row r="10" spans="1:10" ht="15" customHeight="1" x14ac:dyDescent="0.25">
      <c r="A10" s="485" t="s">
        <v>2602</v>
      </c>
      <c r="B10" s="486"/>
      <c r="C10" s="95">
        <f>+'7. Talento Humano'!D21</f>
        <v>0</v>
      </c>
      <c r="D10" s="95">
        <f>+'7. Talento Humano'!D22</f>
        <v>0</v>
      </c>
      <c r="E10" s="95">
        <f>+'7. Talento Humano'!D23</f>
        <v>5</v>
      </c>
      <c r="F10" s="339">
        <f t="shared" si="0"/>
        <v>5</v>
      </c>
      <c r="G10" s="31"/>
      <c r="H10" s="31"/>
      <c r="I10" s="31"/>
      <c r="J10" s="31"/>
    </row>
    <row r="11" spans="1:10" x14ac:dyDescent="0.25">
      <c r="A11" s="485" t="s">
        <v>2601</v>
      </c>
      <c r="B11" s="486"/>
      <c r="C11" s="95">
        <f>+'8. Financiero'!D17</f>
        <v>0</v>
      </c>
      <c r="D11" s="95">
        <f>+'8. Financiero'!D18</f>
        <v>0</v>
      </c>
      <c r="E11" s="95">
        <f>+'8. Financiero'!D19</f>
        <v>2</v>
      </c>
      <c r="F11" s="339">
        <f t="shared" si="0"/>
        <v>2</v>
      </c>
      <c r="G11" s="31"/>
      <c r="H11" s="31"/>
      <c r="I11" s="31"/>
      <c r="J11" s="31"/>
    </row>
    <row r="12" spans="1:10" x14ac:dyDescent="0.25">
      <c r="A12" s="485" t="s">
        <v>2623</v>
      </c>
      <c r="B12" s="486"/>
      <c r="C12" s="95">
        <f>+'9. Dotacion'!D11</f>
        <v>0</v>
      </c>
      <c r="D12" s="95">
        <f>+'9. Dotacion'!D12</f>
        <v>0</v>
      </c>
      <c r="E12" s="95">
        <f>+'9. Dotacion'!D13</f>
        <v>3</v>
      </c>
      <c r="F12" s="339">
        <f t="shared" si="0"/>
        <v>3</v>
      </c>
      <c r="G12" s="31"/>
      <c r="H12" s="31"/>
      <c r="I12" s="31"/>
      <c r="J12" s="31"/>
    </row>
    <row r="13" spans="1:10" x14ac:dyDescent="0.25">
      <c r="A13" s="485" t="s">
        <v>2624</v>
      </c>
      <c r="B13" s="486"/>
      <c r="C13" s="95">
        <f>+'Anexo 1 Violencias'!D12</f>
        <v>0</v>
      </c>
      <c r="D13" s="95">
        <f>+'Anexo 1 Violencias'!D13</f>
        <v>0</v>
      </c>
      <c r="E13" s="95">
        <f>+'Anexo 1 Violencias'!D14</f>
        <v>1</v>
      </c>
      <c r="F13" s="339">
        <f t="shared" si="0"/>
        <v>1</v>
      </c>
      <c r="G13" s="31"/>
      <c r="H13" s="31"/>
      <c r="I13" s="31"/>
      <c r="J13" s="31"/>
    </row>
    <row r="14" spans="1:10" x14ac:dyDescent="0.25">
      <c r="A14" s="485" t="s">
        <v>2625</v>
      </c>
      <c r="B14" s="486"/>
      <c r="C14" s="95">
        <f>+'Anexo 2. Discapacidad'!D26</f>
        <v>0</v>
      </c>
      <c r="D14" s="95">
        <f>+'Anexo 2. Discapacidad'!D27</f>
        <v>0</v>
      </c>
      <c r="E14" s="95">
        <f>+'Anexo 2. Discapacidad'!D28</f>
        <v>4</v>
      </c>
      <c r="F14" s="339">
        <f t="shared" si="0"/>
        <v>4</v>
      </c>
      <c r="G14" s="31"/>
      <c r="H14" s="31"/>
      <c r="I14" s="31"/>
      <c r="J14" s="31"/>
    </row>
    <row r="15" spans="1:10" x14ac:dyDescent="0.25">
      <c r="A15" s="485" t="s">
        <v>2626</v>
      </c>
      <c r="B15" s="486"/>
      <c r="C15" s="95">
        <f>+'Anexo 3. Gestantes y Lactan'!D29</f>
        <v>0</v>
      </c>
      <c r="D15" s="95">
        <f>+'Anexo 3. Gestantes y Lactan'!D30</f>
        <v>0</v>
      </c>
      <c r="E15" s="95">
        <f>+'Anexo 3. Gestantes y Lactan'!D31</f>
        <v>3</v>
      </c>
      <c r="F15" s="339">
        <f t="shared" si="0"/>
        <v>3</v>
      </c>
      <c r="G15" s="31"/>
      <c r="H15" s="31"/>
      <c r="I15" s="31"/>
      <c r="J15" s="31"/>
    </row>
    <row r="16" spans="1:10" x14ac:dyDescent="0.25">
      <c r="A16" s="499" t="s">
        <v>2603</v>
      </c>
      <c r="B16" s="500"/>
      <c r="C16" s="340">
        <f>SUM(C5:C15)</f>
        <v>0</v>
      </c>
      <c r="D16" s="340">
        <f>SUM(D5:D15)</f>
        <v>0</v>
      </c>
      <c r="E16" s="353">
        <f>SUM(E5:E15)</f>
        <v>51</v>
      </c>
      <c r="F16" s="341">
        <f>SUM(F5:F15)</f>
        <v>51</v>
      </c>
    </row>
    <row r="17" spans="1:6" ht="30.75" thickBot="1" x14ac:dyDescent="0.3">
      <c r="A17" s="342"/>
      <c r="B17" s="343"/>
      <c r="C17" s="344" t="s">
        <v>2604</v>
      </c>
      <c r="D17" s="345" t="s">
        <v>2605</v>
      </c>
      <c r="E17" s="344" t="s">
        <v>2604</v>
      </c>
      <c r="F17" s="346"/>
    </row>
    <row r="18" spans="1:6" x14ac:dyDescent="0.25">
      <c r="A18" s="501" t="s">
        <v>1647</v>
      </c>
      <c r="B18" s="502"/>
      <c r="C18" s="502"/>
      <c r="D18" s="502"/>
      <c r="E18" s="502"/>
      <c r="F18" s="503"/>
    </row>
    <row r="19" spans="1:6" x14ac:dyDescent="0.25">
      <c r="A19" s="504"/>
      <c r="B19" s="505"/>
      <c r="C19" s="505"/>
      <c r="D19" s="505"/>
      <c r="E19" s="505"/>
      <c r="F19" s="506"/>
    </row>
    <row r="20" spans="1:6" ht="109.5" customHeight="1" thickBot="1" x14ac:dyDescent="0.3">
      <c r="A20" s="507"/>
      <c r="B20" s="508"/>
      <c r="C20" s="508"/>
      <c r="D20" s="508"/>
      <c r="E20" s="508"/>
      <c r="F20" s="509"/>
    </row>
    <row r="21" spans="1:6" ht="25.5" customHeight="1" x14ac:dyDescent="0.25">
      <c r="A21" s="501" t="s">
        <v>1649</v>
      </c>
      <c r="B21" s="502"/>
      <c r="C21" s="502"/>
      <c r="D21" s="502"/>
      <c r="E21" s="502"/>
      <c r="F21" s="503"/>
    </row>
    <row r="22" spans="1:6" x14ac:dyDescent="0.25">
      <c r="A22" s="510"/>
      <c r="B22" s="511"/>
      <c r="C22" s="511"/>
      <c r="D22" s="511"/>
      <c r="E22" s="511"/>
      <c r="F22" s="512"/>
    </row>
    <row r="23" spans="1:6" x14ac:dyDescent="0.25">
      <c r="A23" s="510"/>
      <c r="B23" s="511"/>
      <c r="C23" s="511"/>
      <c r="D23" s="511"/>
      <c r="E23" s="511"/>
      <c r="F23" s="512"/>
    </row>
    <row r="24" spans="1:6" x14ac:dyDescent="0.25">
      <c r="A24" s="510"/>
      <c r="B24" s="511"/>
      <c r="C24" s="511"/>
      <c r="D24" s="511"/>
      <c r="E24" s="511"/>
      <c r="F24" s="512"/>
    </row>
    <row r="25" spans="1:6" x14ac:dyDescent="0.25">
      <c r="A25" s="510"/>
      <c r="B25" s="511"/>
      <c r="C25" s="511"/>
      <c r="D25" s="511"/>
      <c r="E25" s="511"/>
      <c r="F25" s="512"/>
    </row>
    <row r="26" spans="1:6" x14ac:dyDescent="0.25">
      <c r="A26" s="510"/>
      <c r="B26" s="511"/>
      <c r="C26" s="511"/>
      <c r="D26" s="511"/>
      <c r="E26" s="511"/>
      <c r="F26" s="512"/>
    </row>
    <row r="27" spans="1:6" x14ac:dyDescent="0.25">
      <c r="A27" s="510"/>
      <c r="B27" s="511"/>
      <c r="C27" s="511"/>
      <c r="D27" s="511"/>
      <c r="E27" s="511"/>
      <c r="F27" s="512"/>
    </row>
    <row r="28" spans="1:6" x14ac:dyDescent="0.25">
      <c r="A28" s="510"/>
      <c r="B28" s="511"/>
      <c r="C28" s="511"/>
      <c r="D28" s="511"/>
      <c r="E28" s="511"/>
      <c r="F28" s="512"/>
    </row>
    <row r="29" spans="1:6" ht="18" customHeight="1" x14ac:dyDescent="0.25">
      <c r="A29" s="510"/>
      <c r="B29" s="511"/>
      <c r="C29" s="511"/>
      <c r="D29" s="511"/>
      <c r="E29" s="511"/>
      <c r="F29" s="512"/>
    </row>
    <row r="30" spans="1:6" ht="18" customHeight="1" x14ac:dyDescent="0.25">
      <c r="A30" s="510"/>
      <c r="B30" s="511"/>
      <c r="C30" s="511"/>
      <c r="D30" s="511"/>
      <c r="E30" s="511"/>
      <c r="F30" s="512"/>
    </row>
    <row r="31" spans="1:6" x14ac:dyDescent="0.25">
      <c r="A31" s="510"/>
      <c r="B31" s="511"/>
      <c r="C31" s="511"/>
      <c r="D31" s="511"/>
      <c r="E31" s="511"/>
      <c r="F31" s="512"/>
    </row>
    <row r="32" spans="1:6" x14ac:dyDescent="0.25">
      <c r="A32" s="510"/>
      <c r="B32" s="511"/>
      <c r="C32" s="511"/>
      <c r="D32" s="511"/>
      <c r="E32" s="511"/>
      <c r="F32" s="512"/>
    </row>
    <row r="33" spans="1:10" ht="15" customHeight="1" x14ac:dyDescent="0.25">
      <c r="A33" s="510"/>
      <c r="B33" s="511"/>
      <c r="C33" s="511"/>
      <c r="D33" s="511"/>
      <c r="E33" s="511"/>
      <c r="F33" s="512"/>
    </row>
    <row r="34" spans="1:10" ht="68.25" customHeight="1" x14ac:dyDescent="0.25">
      <c r="A34" s="513" t="s">
        <v>2606</v>
      </c>
      <c r="B34" s="513"/>
      <c r="C34" s="514" t="s">
        <v>2607</v>
      </c>
      <c r="D34" s="514"/>
      <c r="E34" s="514"/>
      <c r="F34" s="514"/>
    </row>
    <row r="35" spans="1:10" ht="29.45" customHeight="1" x14ac:dyDescent="0.25">
      <c r="A35" s="515" t="s">
        <v>2608</v>
      </c>
      <c r="B35" s="516"/>
      <c r="C35" s="516"/>
      <c r="D35" s="516"/>
      <c r="E35" s="516"/>
      <c r="F35" s="517"/>
      <c r="G35" s="347"/>
    </row>
    <row r="36" spans="1:10" ht="19.350000000000001" customHeight="1" x14ac:dyDescent="0.25">
      <c r="A36" s="495" t="s">
        <v>2609</v>
      </c>
      <c r="B36" s="496"/>
      <c r="C36" s="497" t="s">
        <v>2610</v>
      </c>
      <c r="D36" s="498"/>
      <c r="E36" s="496"/>
      <c r="F36" s="348" t="s">
        <v>2611</v>
      </c>
      <c r="G36" s="347"/>
    </row>
    <row r="37" spans="1:10" ht="30" customHeight="1" x14ac:dyDescent="0.25">
      <c r="A37" s="487"/>
      <c r="B37" s="488"/>
      <c r="C37" s="489"/>
      <c r="D37" s="490"/>
      <c r="E37" s="488"/>
      <c r="F37" s="349"/>
      <c r="G37" s="347"/>
      <c r="H37" s="350"/>
      <c r="I37" s="350"/>
      <c r="J37" s="350"/>
    </row>
    <row r="38" spans="1:10" ht="30" customHeight="1" x14ac:dyDescent="0.25">
      <c r="A38" s="487"/>
      <c r="B38" s="488"/>
      <c r="C38" s="489"/>
      <c r="D38" s="490"/>
      <c r="E38" s="488"/>
      <c r="F38" s="349"/>
      <c r="G38" s="347"/>
    </row>
    <row r="39" spans="1:10" ht="30" customHeight="1" x14ac:dyDescent="0.25">
      <c r="A39" s="487"/>
      <c r="B39" s="488"/>
      <c r="C39" s="489"/>
      <c r="D39" s="490"/>
      <c r="E39" s="488"/>
      <c r="F39" s="349"/>
      <c r="G39" s="347"/>
    </row>
    <row r="40" spans="1:10" ht="30" customHeight="1" x14ac:dyDescent="0.25">
      <c r="A40" s="487"/>
      <c r="B40" s="488"/>
      <c r="C40" s="489"/>
      <c r="D40" s="490"/>
      <c r="E40" s="488"/>
      <c r="F40" s="349"/>
      <c r="G40" s="347"/>
    </row>
    <row r="41" spans="1:10" ht="30" customHeight="1" thickBot="1" x14ac:dyDescent="0.3">
      <c r="A41" s="481"/>
      <c r="B41" s="482"/>
      <c r="C41" s="483"/>
      <c r="D41" s="484"/>
      <c r="E41" s="482"/>
      <c r="F41" s="351"/>
      <c r="G41" s="347"/>
    </row>
    <row r="42" spans="1:10" ht="15.75" thickBot="1" x14ac:dyDescent="0.3">
      <c r="A42" s="491"/>
      <c r="B42" s="491"/>
      <c r="C42" s="491"/>
      <c r="D42" s="491"/>
      <c r="E42" s="491"/>
      <c r="F42" s="352"/>
      <c r="G42" s="347"/>
    </row>
    <row r="43" spans="1:10" x14ac:dyDescent="0.25">
      <c r="A43" s="492" t="s">
        <v>2612</v>
      </c>
      <c r="B43" s="493"/>
      <c r="C43" s="493"/>
      <c r="D43" s="493"/>
      <c r="E43" s="493"/>
      <c r="F43" s="494"/>
      <c r="G43" s="347"/>
    </row>
    <row r="44" spans="1:10" x14ac:dyDescent="0.25">
      <c r="A44" s="495" t="s">
        <v>2609</v>
      </c>
      <c r="B44" s="496"/>
      <c r="C44" s="497" t="s">
        <v>2610</v>
      </c>
      <c r="D44" s="498"/>
      <c r="E44" s="496"/>
      <c r="F44" s="348" t="s">
        <v>2611</v>
      </c>
      <c r="G44" s="347"/>
    </row>
    <row r="45" spans="1:10" ht="30" customHeight="1" x14ac:dyDescent="0.25">
      <c r="A45" s="487"/>
      <c r="B45" s="488"/>
      <c r="C45" s="489"/>
      <c r="D45" s="490"/>
      <c r="E45" s="488"/>
      <c r="F45" s="349"/>
      <c r="G45" s="347"/>
    </row>
    <row r="46" spans="1:10" ht="30" customHeight="1" x14ac:dyDescent="0.25">
      <c r="A46" s="487"/>
      <c r="B46" s="488"/>
      <c r="C46" s="489"/>
      <c r="D46" s="490"/>
      <c r="E46" s="488"/>
      <c r="F46" s="349"/>
      <c r="G46" s="347"/>
    </row>
    <row r="47" spans="1:10" ht="30" customHeight="1" x14ac:dyDescent="0.25">
      <c r="A47" s="487"/>
      <c r="B47" s="488"/>
      <c r="C47" s="489"/>
      <c r="D47" s="490"/>
      <c r="E47" s="488"/>
      <c r="F47" s="349"/>
      <c r="G47" s="347"/>
    </row>
    <row r="48" spans="1:10" ht="30" customHeight="1" x14ac:dyDescent="0.25">
      <c r="A48" s="487"/>
      <c r="B48" s="488"/>
      <c r="C48" s="489"/>
      <c r="D48" s="490"/>
      <c r="E48" s="488"/>
      <c r="F48" s="349"/>
      <c r="G48" s="347"/>
    </row>
    <row r="49" spans="1:7" ht="30" customHeight="1" thickBot="1" x14ac:dyDescent="0.3">
      <c r="A49" s="481"/>
      <c r="B49" s="482"/>
      <c r="C49" s="483"/>
      <c r="D49" s="484"/>
      <c r="E49" s="482"/>
      <c r="F49" s="351"/>
      <c r="G49" s="347"/>
    </row>
  </sheetData>
  <sheetProtection algorithmName="SHA-512" hashValue="AJYr6ik+nI7iKisY71cWV/pwd3H7Iv7Hscf584UjIS0aYhFXiDB3USI5ILaQ/vDTRg0/auVBsrU5IeqnLn7Jtw==" saltValue="qfxWlJVv3gfVcpL6ppi7tA==" spinCount="100000" sheet="1" formatRows="0"/>
  <mergeCells count="51">
    <mergeCell ref="A11:B11"/>
    <mergeCell ref="A1:F1"/>
    <mergeCell ref="A2:B2"/>
    <mergeCell ref="C2:F2"/>
    <mergeCell ref="A3:B4"/>
    <mergeCell ref="C3:F3"/>
    <mergeCell ref="A5:B5"/>
    <mergeCell ref="A6:B6"/>
    <mergeCell ref="A7:B7"/>
    <mergeCell ref="A8:B8"/>
    <mergeCell ref="A9:B9"/>
    <mergeCell ref="A10:B10"/>
    <mergeCell ref="A38:B38"/>
    <mergeCell ref="C38:E38"/>
    <mergeCell ref="A16:B16"/>
    <mergeCell ref="A18:F18"/>
    <mergeCell ref="A19:F20"/>
    <mergeCell ref="A21:F21"/>
    <mergeCell ref="A22:F33"/>
    <mergeCell ref="A34:B34"/>
    <mergeCell ref="C34:F34"/>
    <mergeCell ref="A35:F35"/>
    <mergeCell ref="A36:B36"/>
    <mergeCell ref="C36:E36"/>
    <mergeCell ref="A37:B37"/>
    <mergeCell ref="C37:E37"/>
    <mergeCell ref="C44:E44"/>
    <mergeCell ref="A45:B45"/>
    <mergeCell ref="C45:E45"/>
    <mergeCell ref="A39:B39"/>
    <mergeCell ref="C39:E39"/>
    <mergeCell ref="A40:B40"/>
    <mergeCell ref="C40:E40"/>
    <mergeCell ref="A41:B41"/>
    <mergeCell ref="C41:E41"/>
    <mergeCell ref="A49:B49"/>
    <mergeCell ref="C49:E49"/>
    <mergeCell ref="A12:B12"/>
    <mergeCell ref="A13:B13"/>
    <mergeCell ref="A14:B14"/>
    <mergeCell ref="A15:B15"/>
    <mergeCell ref="A46:B46"/>
    <mergeCell ref="C46:E46"/>
    <mergeCell ref="A47:B47"/>
    <mergeCell ref="C47:E47"/>
    <mergeCell ref="A48:B48"/>
    <mergeCell ref="C48:E48"/>
    <mergeCell ref="A42:B42"/>
    <mergeCell ref="C42:E42"/>
    <mergeCell ref="A43:F43"/>
    <mergeCell ref="A44:B44"/>
  </mergeCells>
  <printOptions horizontalCentered="1"/>
  <pageMargins left="0.31496062992125984" right="0.31496062992125984" top="1.1811023622047245"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INFANTIL&amp;RIN75.IVC
Versión 2
25/02/2026
Clasificación de la Información
CLASIFICADA</oddHeader>
    <oddFooter>&amp;C&amp;G</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NS4"/>
  <sheetViews>
    <sheetView topLeftCell="MJ1" workbookViewId="0">
      <selection activeCell="MN3" sqref="MN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5703125" customWidth="1"/>
    <col min="59" max="59" width="35.140625" customWidth="1"/>
    <col min="62" max="62" width="26.140625" customWidth="1"/>
  </cols>
  <sheetData>
    <row r="1" spans="1:383" ht="15.75" thickBot="1" x14ac:dyDescent="0.3">
      <c r="A1" s="533" t="s">
        <v>2523</v>
      </c>
      <c r="B1" s="533"/>
      <c r="C1" s="533"/>
      <c r="D1" s="533"/>
      <c r="E1" s="533"/>
      <c r="F1" s="533"/>
      <c r="G1" s="533"/>
      <c r="H1" s="533"/>
      <c r="I1" s="533"/>
      <c r="J1" s="533"/>
      <c r="K1" s="533"/>
      <c r="L1" s="533"/>
      <c r="M1" s="533"/>
      <c r="N1" s="533"/>
      <c r="O1" s="534"/>
      <c r="P1" s="535" t="s">
        <v>1654</v>
      </c>
      <c r="Q1" s="535"/>
      <c r="R1" s="535"/>
      <c r="S1" s="535"/>
      <c r="T1" s="535"/>
      <c r="U1" s="535"/>
      <c r="V1" s="535"/>
      <c r="W1" s="535"/>
      <c r="X1" s="535"/>
      <c r="Y1" s="535"/>
      <c r="Z1" s="535"/>
      <c r="AA1" s="535"/>
      <c r="AB1" s="535"/>
      <c r="AC1" s="535"/>
      <c r="AD1" s="535"/>
      <c r="AE1" s="535"/>
      <c r="AF1" s="535"/>
      <c r="AG1" s="535"/>
      <c r="AH1" s="536"/>
      <c r="AI1" s="537" t="s">
        <v>1658</v>
      </c>
      <c r="AJ1" s="537"/>
      <c r="AK1" s="537"/>
      <c r="AL1" s="537"/>
      <c r="AM1" s="537"/>
      <c r="AN1" s="537"/>
      <c r="AO1" s="537"/>
      <c r="AP1" s="537"/>
      <c r="AQ1" s="538" t="s">
        <v>1680</v>
      </c>
      <c r="AR1" s="539"/>
      <c r="AS1" s="539"/>
      <c r="AT1" s="539"/>
      <c r="AU1" s="539"/>
      <c r="AV1" s="539"/>
      <c r="AW1" s="539"/>
      <c r="AX1" s="539"/>
      <c r="AY1" s="539"/>
      <c r="AZ1" s="539"/>
      <c r="BA1" s="539"/>
      <c r="BB1" s="539"/>
      <c r="BC1" s="539"/>
      <c r="BD1" s="539"/>
      <c r="BE1" s="539"/>
      <c r="BF1" s="539"/>
      <c r="BG1" s="539"/>
      <c r="BH1" s="539"/>
      <c r="BI1" s="539"/>
      <c r="BJ1" s="539"/>
      <c r="BK1" s="529" t="s">
        <v>2497</v>
      </c>
      <c r="BL1" s="529"/>
      <c r="BM1" s="529"/>
      <c r="BN1" s="529"/>
      <c r="BO1" s="529"/>
      <c r="BP1" s="529"/>
      <c r="BQ1" s="529"/>
      <c r="BR1" s="529"/>
      <c r="BS1" s="529"/>
      <c r="BT1" s="529"/>
      <c r="BU1" s="529"/>
      <c r="BV1" s="529"/>
      <c r="BW1" s="529"/>
      <c r="BX1" s="529"/>
      <c r="BY1" s="529"/>
      <c r="BZ1" s="529"/>
      <c r="CA1" s="529"/>
      <c r="CB1" s="529"/>
      <c r="CC1" s="529"/>
      <c r="CD1" s="529"/>
      <c r="CE1" s="529"/>
      <c r="CF1" s="529"/>
      <c r="CG1" s="529"/>
      <c r="CH1" s="529"/>
      <c r="CI1" s="529"/>
      <c r="CJ1" s="529"/>
      <c r="CK1" s="529"/>
      <c r="CL1" s="529"/>
      <c r="CM1" s="529"/>
      <c r="CN1" s="529"/>
      <c r="CO1" s="529"/>
      <c r="CP1" s="529"/>
      <c r="CQ1" s="529"/>
      <c r="CR1" s="529"/>
      <c r="CS1" s="529"/>
      <c r="CT1" s="529"/>
      <c r="CU1" s="529"/>
      <c r="CV1" s="529"/>
      <c r="CW1" s="529"/>
      <c r="CX1" s="529"/>
      <c r="CY1" s="529"/>
      <c r="CZ1" s="529"/>
      <c r="DA1" s="529"/>
      <c r="DB1" s="529"/>
      <c r="DC1" s="529"/>
      <c r="DD1" s="529"/>
      <c r="DE1" s="529"/>
      <c r="DF1" s="529"/>
      <c r="DG1" s="529"/>
      <c r="DH1" s="529"/>
      <c r="DI1" s="529"/>
      <c r="DJ1" s="529"/>
      <c r="DK1" s="529"/>
      <c r="DL1" s="529"/>
      <c r="DM1" s="529"/>
      <c r="DN1" s="529"/>
      <c r="DO1" s="529"/>
      <c r="DP1" s="529"/>
      <c r="DQ1" s="529"/>
      <c r="DR1" s="529"/>
      <c r="DS1" s="529"/>
      <c r="DT1" s="529"/>
      <c r="DU1" s="530" t="s">
        <v>2498</v>
      </c>
      <c r="DV1" s="530"/>
      <c r="DW1" s="530"/>
      <c r="DX1" s="530"/>
      <c r="DY1" s="530"/>
      <c r="DZ1" s="530"/>
      <c r="EA1" s="530"/>
      <c r="EB1" s="530"/>
      <c r="EC1" s="530"/>
      <c r="ED1" s="530"/>
      <c r="EE1" s="530"/>
      <c r="EF1" s="530"/>
      <c r="EG1" s="530"/>
      <c r="EH1" s="530"/>
      <c r="EI1" s="530"/>
      <c r="EJ1" s="530"/>
      <c r="EK1" s="530"/>
      <c r="EL1" s="530"/>
      <c r="EM1" s="530"/>
      <c r="EN1" s="531" t="s">
        <v>2524</v>
      </c>
      <c r="EO1" s="531"/>
      <c r="EP1" s="531"/>
      <c r="EQ1" s="531"/>
      <c r="ER1" s="531"/>
      <c r="ES1" s="531"/>
      <c r="ET1" s="531"/>
      <c r="EU1" s="531"/>
      <c r="EV1" s="531"/>
      <c r="EW1" s="531"/>
      <c r="EX1" s="531"/>
      <c r="EY1" s="531"/>
      <c r="EZ1" s="531"/>
      <c r="FA1" s="531"/>
      <c r="FB1" s="531"/>
      <c r="FC1" s="532" t="s">
        <v>2616</v>
      </c>
      <c r="FD1" s="532"/>
      <c r="FE1" s="532"/>
      <c r="FF1" s="532"/>
      <c r="FG1" s="532"/>
      <c r="FH1" s="532"/>
      <c r="FI1" s="532"/>
      <c r="FJ1" s="532"/>
      <c r="FK1" s="532"/>
      <c r="FL1" s="532"/>
      <c r="FM1" s="532"/>
      <c r="FN1" s="532"/>
      <c r="FO1" s="532"/>
      <c r="FP1" s="532"/>
      <c r="FQ1" s="532"/>
      <c r="FR1" s="532"/>
      <c r="FS1" s="532"/>
      <c r="FT1" s="532"/>
      <c r="FU1" s="532"/>
      <c r="FV1" s="532"/>
      <c r="FW1" s="532"/>
      <c r="FX1" s="532"/>
      <c r="FY1" s="532"/>
      <c r="FZ1" s="532"/>
      <c r="GA1" s="532"/>
      <c r="GB1" s="532"/>
      <c r="GC1" s="532"/>
      <c r="GD1" s="532"/>
      <c r="GE1" s="532"/>
      <c r="GF1" s="532"/>
      <c r="GG1" s="532"/>
      <c r="GH1" s="532"/>
      <c r="GI1" s="532"/>
      <c r="GJ1" s="532"/>
      <c r="GK1" s="532"/>
      <c r="GL1" s="532"/>
      <c r="GM1" s="532"/>
      <c r="GN1" s="532"/>
      <c r="GO1" s="532"/>
      <c r="GP1" s="532"/>
      <c r="GQ1" s="532"/>
      <c r="GR1" s="532"/>
      <c r="GS1" s="532"/>
      <c r="GT1" s="532"/>
      <c r="GU1" s="532"/>
      <c r="GV1" s="532"/>
      <c r="GW1" s="532"/>
      <c r="GX1" s="532"/>
      <c r="GY1" s="532"/>
      <c r="GZ1" s="532"/>
      <c r="HA1" s="532"/>
      <c r="HB1" s="532"/>
      <c r="HC1" s="532"/>
      <c r="HD1" s="532"/>
      <c r="HE1" s="532"/>
      <c r="HF1" s="532"/>
      <c r="HG1" s="532"/>
      <c r="HH1" s="532"/>
      <c r="HI1" s="532"/>
      <c r="HJ1" s="532"/>
      <c r="HK1" s="532"/>
      <c r="HL1" s="532"/>
      <c r="HM1" s="532"/>
      <c r="HN1" s="532"/>
      <c r="HO1" s="532"/>
      <c r="HP1" s="532"/>
      <c r="HQ1" s="532"/>
      <c r="HR1" s="532"/>
      <c r="HS1" s="532"/>
      <c r="HT1" s="532"/>
      <c r="HU1" s="532"/>
      <c r="HV1" s="532"/>
      <c r="HW1" s="532"/>
      <c r="HX1" s="532"/>
      <c r="HY1" s="532"/>
      <c r="HZ1" s="532"/>
      <c r="IA1" s="532"/>
      <c r="IB1" s="532"/>
      <c r="IC1" s="532"/>
      <c r="ID1" s="532"/>
      <c r="IE1" s="532"/>
      <c r="IF1" s="532"/>
      <c r="IG1" s="532"/>
      <c r="IH1" s="532"/>
      <c r="II1" s="532"/>
      <c r="IJ1" s="532"/>
      <c r="IK1" s="532"/>
      <c r="IL1" s="532"/>
      <c r="IM1" s="532"/>
      <c r="IN1" s="532"/>
      <c r="IO1" s="532"/>
      <c r="IP1" s="532"/>
      <c r="IQ1" s="532"/>
      <c r="IR1" s="532"/>
      <c r="IS1" s="532"/>
      <c r="IT1" s="532"/>
      <c r="IU1" s="532"/>
      <c r="IV1" s="532"/>
      <c r="IW1" s="532"/>
      <c r="IX1" s="532"/>
      <c r="IY1" s="532"/>
      <c r="IZ1" s="532"/>
      <c r="JA1" s="532"/>
      <c r="JB1" s="532"/>
      <c r="JC1" s="532"/>
      <c r="JD1" s="532"/>
      <c r="JE1" s="532"/>
      <c r="JF1" s="541" t="s">
        <v>2627</v>
      </c>
      <c r="JG1" s="541"/>
      <c r="JH1" s="541"/>
      <c r="JI1" s="541"/>
      <c r="JJ1" s="541"/>
      <c r="JK1" s="541"/>
      <c r="JL1" s="541"/>
      <c r="JM1" s="541"/>
      <c r="JN1" s="541"/>
      <c r="JO1" s="541"/>
      <c r="JP1" s="541"/>
      <c r="JQ1" s="541"/>
      <c r="JR1" s="541"/>
      <c r="JS1" s="541"/>
      <c r="JT1" s="541"/>
      <c r="JU1" s="541"/>
      <c r="JV1" s="541"/>
      <c r="JW1" s="541"/>
      <c r="JX1" s="541"/>
      <c r="JY1" s="541"/>
      <c r="JZ1" s="541"/>
      <c r="KA1" s="541"/>
      <c r="KB1" s="541"/>
      <c r="KC1" s="541"/>
      <c r="KD1" s="541"/>
      <c r="KE1" s="541"/>
      <c r="KF1" s="541"/>
      <c r="KG1" s="541"/>
      <c r="KH1" s="541"/>
      <c r="KI1" s="541"/>
      <c r="KJ1" s="541"/>
      <c r="KK1" s="541"/>
      <c r="KL1" s="542" t="s">
        <v>2613</v>
      </c>
      <c r="KM1" s="542"/>
      <c r="KN1" s="542"/>
      <c r="KO1" s="542"/>
      <c r="KP1" s="542"/>
      <c r="KQ1" s="542"/>
      <c r="KR1" s="542"/>
      <c r="KS1" s="542"/>
      <c r="KT1" s="542"/>
      <c r="KU1" s="542"/>
      <c r="KV1" s="542"/>
      <c r="KW1" s="542"/>
      <c r="KX1" s="542"/>
      <c r="KY1" s="542"/>
      <c r="KZ1" s="542"/>
      <c r="LA1" s="542"/>
      <c r="LB1" s="542"/>
      <c r="LC1" s="543" t="s">
        <v>2628</v>
      </c>
      <c r="LD1" s="543"/>
      <c r="LE1" s="543"/>
      <c r="LF1" s="543"/>
      <c r="LG1" s="543"/>
      <c r="LH1" s="543"/>
      <c r="LI1" s="543"/>
      <c r="LJ1" s="543"/>
      <c r="LK1" s="543"/>
      <c r="LL1" s="543"/>
      <c r="LM1" s="543"/>
      <c r="LN1" s="544" t="s">
        <v>2629</v>
      </c>
      <c r="LO1" s="544"/>
      <c r="LP1" s="544"/>
      <c r="LQ1" s="544"/>
      <c r="LR1" s="544"/>
      <c r="LS1" s="544"/>
      <c r="LT1" s="544"/>
      <c r="LU1" s="545" t="s">
        <v>2630</v>
      </c>
      <c r="LV1" s="545"/>
      <c r="LW1" s="545"/>
      <c r="LX1" s="545"/>
      <c r="LY1" s="545"/>
      <c r="LZ1" s="545"/>
      <c r="MA1" s="545"/>
      <c r="MB1" s="540" t="s">
        <v>2508</v>
      </c>
      <c r="MC1" s="540"/>
      <c r="MD1" s="540"/>
      <c r="ME1" s="540"/>
      <c r="MF1" s="540"/>
      <c r="MG1" s="540"/>
      <c r="MH1" s="540"/>
      <c r="MI1" s="540"/>
      <c r="MJ1" s="540"/>
      <c r="MK1" s="540"/>
      <c r="ML1" s="540"/>
      <c r="MM1" s="540"/>
      <c r="MN1" s="540"/>
      <c r="MO1" s="540"/>
      <c r="MP1" s="540"/>
      <c r="MQ1" s="540"/>
      <c r="MR1" s="540"/>
      <c r="MS1" s="540"/>
      <c r="MT1" s="540"/>
      <c r="MU1" s="540"/>
      <c r="MV1" s="532" t="s">
        <v>2525</v>
      </c>
      <c r="MW1" s="532"/>
      <c r="MX1" s="532"/>
      <c r="MY1" s="532"/>
      <c r="MZ1" s="532"/>
      <c r="NA1" s="532"/>
      <c r="NB1" s="532"/>
      <c r="NC1" s="532"/>
      <c r="ND1" s="532"/>
      <c r="NE1" s="532"/>
      <c r="NF1" s="532"/>
      <c r="NG1" s="532"/>
      <c r="NH1" s="532"/>
      <c r="NI1" s="532"/>
      <c r="NJ1" s="532"/>
      <c r="NK1" s="532"/>
      <c r="NL1" s="532"/>
      <c r="NM1" s="532"/>
      <c r="NN1" s="532"/>
      <c r="NO1" s="532"/>
      <c r="NP1" s="532"/>
      <c r="NQ1" s="532"/>
      <c r="NR1" s="532"/>
      <c r="NS1" s="532"/>
    </row>
    <row r="2" spans="1:383" ht="15.75" thickBot="1" x14ac:dyDescent="0.3">
      <c r="A2" s="313"/>
      <c r="B2" s="313"/>
      <c r="C2" s="313"/>
      <c r="D2" s="313"/>
      <c r="E2" s="313"/>
      <c r="F2" s="313"/>
      <c r="G2" s="313"/>
      <c r="H2" s="313"/>
      <c r="I2" s="313"/>
      <c r="J2" s="313"/>
      <c r="K2" s="313"/>
      <c r="L2" s="313"/>
      <c r="M2" s="313"/>
      <c r="N2" s="313"/>
      <c r="O2" s="314"/>
      <c r="P2" s="315"/>
      <c r="Q2" s="315"/>
      <c r="R2" s="315"/>
      <c r="S2" s="315"/>
      <c r="T2" s="315"/>
      <c r="U2" s="315"/>
      <c r="V2" s="315"/>
      <c r="W2" s="315"/>
      <c r="X2" s="315"/>
      <c r="Y2" s="315"/>
      <c r="Z2" s="315"/>
      <c r="AA2" s="315"/>
      <c r="AB2" s="315"/>
      <c r="AC2" s="315"/>
      <c r="AD2" s="315"/>
      <c r="AE2" s="315"/>
      <c r="AF2" s="315"/>
      <c r="AG2" s="315"/>
      <c r="AH2" s="316"/>
      <c r="AI2" s="317"/>
      <c r="AJ2" s="317"/>
      <c r="AK2" s="317"/>
      <c r="AL2" s="317"/>
      <c r="AM2" s="317"/>
      <c r="AN2" s="317"/>
      <c r="AO2" s="317"/>
      <c r="AP2" s="354"/>
      <c r="AQ2" s="318"/>
      <c r="AR2" s="318"/>
      <c r="AS2" s="318"/>
      <c r="AT2" s="318"/>
      <c r="AU2" s="318"/>
      <c r="AV2" s="318"/>
      <c r="AW2" s="318"/>
      <c r="AX2" s="318"/>
      <c r="AY2" s="318"/>
      <c r="AZ2" s="318"/>
      <c r="BA2" s="318"/>
      <c r="BB2" s="318"/>
      <c r="BC2" s="318"/>
      <c r="BD2" s="318"/>
      <c r="BE2" s="318"/>
      <c r="BF2" s="318"/>
      <c r="BG2" s="318"/>
      <c r="BH2" s="318"/>
      <c r="BI2" s="318"/>
      <c r="BJ2" s="318"/>
      <c r="BK2" s="50" t="s">
        <v>1691</v>
      </c>
      <c r="BL2" s="51" t="s">
        <v>1695</v>
      </c>
      <c r="BM2" s="51" t="s">
        <v>1698</v>
      </c>
      <c r="BN2" s="53" t="s">
        <v>1700</v>
      </c>
      <c r="BO2" s="51" t="s">
        <v>1703</v>
      </c>
      <c r="BP2" s="53" t="s">
        <v>1706</v>
      </c>
      <c r="BQ2" s="51" t="s">
        <v>1708</v>
      </c>
      <c r="BR2" s="53" t="s">
        <v>1710</v>
      </c>
      <c r="BS2" s="51" t="s">
        <v>1713</v>
      </c>
      <c r="BT2" s="53" t="s">
        <v>1715</v>
      </c>
      <c r="BU2" s="51" t="s">
        <v>1718</v>
      </c>
      <c r="BV2" s="51" t="s">
        <v>1721</v>
      </c>
      <c r="BW2" s="51" t="s">
        <v>1723</v>
      </c>
      <c r="BX2" s="51" t="s">
        <v>1725</v>
      </c>
      <c r="BY2" s="256" t="s">
        <v>1728</v>
      </c>
      <c r="BZ2" s="256" t="s">
        <v>1728</v>
      </c>
      <c r="CA2" s="256" t="s">
        <v>1728</v>
      </c>
      <c r="CB2" s="51" t="s">
        <v>1731</v>
      </c>
      <c r="CC2" s="51" t="s">
        <v>1734</v>
      </c>
      <c r="CD2" s="51" t="s">
        <v>1736</v>
      </c>
      <c r="CE2" s="51" t="s">
        <v>1738</v>
      </c>
      <c r="CF2" s="51" t="s">
        <v>1740</v>
      </c>
      <c r="CG2" s="51" t="s">
        <v>1742</v>
      </c>
      <c r="CH2" s="51" t="s">
        <v>1744</v>
      </c>
      <c r="CI2" s="51" t="s">
        <v>1746</v>
      </c>
      <c r="CJ2" s="51" t="s">
        <v>1748</v>
      </c>
      <c r="CK2" s="51" t="s">
        <v>1750</v>
      </c>
      <c r="CL2" s="51" t="s">
        <v>1752</v>
      </c>
      <c r="CM2" s="51" t="s">
        <v>1754</v>
      </c>
      <c r="CN2" s="51" t="s">
        <v>1756</v>
      </c>
      <c r="CO2" s="51" t="s">
        <v>1758</v>
      </c>
      <c r="CP2" s="51" t="s">
        <v>1760</v>
      </c>
      <c r="CQ2" s="51" t="s">
        <v>1762</v>
      </c>
      <c r="CR2" s="51" t="s">
        <v>1764</v>
      </c>
      <c r="CS2" s="51" t="s">
        <v>1767</v>
      </c>
      <c r="CT2" s="51" t="s">
        <v>1770</v>
      </c>
      <c r="CU2" s="51" t="s">
        <v>1772</v>
      </c>
      <c r="CV2" s="51" t="s">
        <v>1774</v>
      </c>
      <c r="CW2" s="51" t="s">
        <v>1776</v>
      </c>
      <c r="CX2" s="51" t="s">
        <v>1778</v>
      </c>
      <c r="CY2" s="51" t="s">
        <v>1780</v>
      </c>
      <c r="CZ2" s="51" t="s">
        <v>1782</v>
      </c>
      <c r="DA2" s="51" t="s">
        <v>1784</v>
      </c>
      <c r="DB2" s="53" t="s">
        <v>1787</v>
      </c>
      <c r="DC2" s="51" t="s">
        <v>1790</v>
      </c>
      <c r="DD2" s="256" t="s">
        <v>1793</v>
      </c>
      <c r="DE2" s="256" t="s">
        <v>1793</v>
      </c>
      <c r="DF2" s="51" t="s">
        <v>1796</v>
      </c>
      <c r="DG2" s="51" t="s">
        <v>1798</v>
      </c>
      <c r="DH2" s="51" t="s">
        <v>1800</v>
      </c>
      <c r="DI2" s="51" t="s">
        <v>1802</v>
      </c>
      <c r="DJ2" s="51" t="s">
        <v>1804</v>
      </c>
      <c r="DK2" s="51" t="s">
        <v>1806</v>
      </c>
      <c r="DL2" s="51" t="s">
        <v>1808</v>
      </c>
      <c r="DM2" s="51" t="s">
        <v>1810</v>
      </c>
      <c r="DN2" s="51" t="s">
        <v>1812</v>
      </c>
      <c r="DO2" s="51" t="s">
        <v>1815</v>
      </c>
      <c r="DP2" s="51" t="s">
        <v>1817</v>
      </c>
      <c r="DQ2" s="51" t="s">
        <v>1819</v>
      </c>
      <c r="DR2" s="51" t="s">
        <v>1821</v>
      </c>
      <c r="DS2" s="51" t="s">
        <v>1823</v>
      </c>
      <c r="DT2" s="56" t="s">
        <v>1825</v>
      </c>
      <c r="DU2" s="53" t="s">
        <v>1831</v>
      </c>
      <c r="DV2" s="51" t="s">
        <v>1835</v>
      </c>
      <c r="DW2" s="53" t="s">
        <v>1838</v>
      </c>
      <c r="DX2" s="51" t="s">
        <v>1841</v>
      </c>
      <c r="DY2" s="51" t="s">
        <v>1844</v>
      </c>
      <c r="DZ2" s="51" t="s">
        <v>1847</v>
      </c>
      <c r="EA2" s="53" t="s">
        <v>1850</v>
      </c>
      <c r="EB2" s="51" t="s">
        <v>1853</v>
      </c>
      <c r="EC2" s="51" t="s">
        <v>1856</v>
      </c>
      <c r="ED2" s="51" t="s">
        <v>1858</v>
      </c>
      <c r="EE2" s="51" t="s">
        <v>1860</v>
      </c>
      <c r="EF2" s="51" t="s">
        <v>1863</v>
      </c>
      <c r="EG2" s="53" t="s">
        <v>1865</v>
      </c>
      <c r="EH2" s="272"/>
      <c r="EI2" s="51" t="s">
        <v>1869</v>
      </c>
      <c r="EJ2" s="275" t="s">
        <v>1872</v>
      </c>
      <c r="EK2" s="53" t="s">
        <v>1875</v>
      </c>
      <c r="EL2" s="51" t="s">
        <v>1878</v>
      </c>
      <c r="EM2" s="56" t="s">
        <v>1881</v>
      </c>
      <c r="EN2" s="50" t="s">
        <v>1884</v>
      </c>
      <c r="EO2" s="51" t="s">
        <v>1888</v>
      </c>
      <c r="EP2" s="51" t="s">
        <v>1891</v>
      </c>
      <c r="EQ2" s="51" t="s">
        <v>1893</v>
      </c>
      <c r="ER2" s="53" t="s">
        <v>1896</v>
      </c>
      <c r="ES2" s="86"/>
      <c r="ET2" s="51" t="s">
        <v>1901</v>
      </c>
      <c r="EU2" s="51" t="s">
        <v>1904</v>
      </c>
      <c r="EV2" s="51" t="s">
        <v>1906</v>
      </c>
      <c r="EW2" s="51" t="s">
        <v>1909</v>
      </c>
      <c r="EX2" s="51" t="s">
        <v>1912</v>
      </c>
      <c r="EY2" s="51" t="s">
        <v>1915</v>
      </c>
      <c r="EZ2" s="51" t="s">
        <v>1918</v>
      </c>
      <c r="FA2" s="51" t="s">
        <v>1920</v>
      </c>
      <c r="FB2" s="56" t="s">
        <v>1923</v>
      </c>
      <c r="FC2" s="279" t="s">
        <v>1930</v>
      </c>
      <c r="FD2" s="280" t="s">
        <v>1933</v>
      </c>
      <c r="FE2" s="279" t="s">
        <v>1935</v>
      </c>
      <c r="FF2" s="281"/>
      <c r="FG2" s="282" t="s">
        <v>1939</v>
      </c>
      <c r="FH2" s="282" t="s">
        <v>1942</v>
      </c>
      <c r="FI2" s="282" t="s">
        <v>1944</v>
      </c>
      <c r="FJ2" s="279" t="s">
        <v>1946</v>
      </c>
      <c r="FK2" s="281"/>
      <c r="FL2" s="282" t="s">
        <v>1949</v>
      </c>
      <c r="FM2" s="282" t="s">
        <v>1952</v>
      </c>
      <c r="FN2" s="282" t="s">
        <v>1954</v>
      </c>
      <c r="FO2" s="282" t="s">
        <v>1957</v>
      </c>
      <c r="FP2" s="282" t="s">
        <v>1959</v>
      </c>
      <c r="FQ2" s="282" t="s">
        <v>1961</v>
      </c>
      <c r="FR2" s="279" t="s">
        <v>1963</v>
      </c>
      <c r="FS2" s="281"/>
      <c r="FT2" s="282" t="s">
        <v>1966</v>
      </c>
      <c r="FU2" s="282" t="s">
        <v>1969</v>
      </c>
      <c r="FV2" s="282" t="s">
        <v>1971</v>
      </c>
      <c r="FW2" s="282" t="s">
        <v>1974</v>
      </c>
      <c r="FX2" s="282" t="s">
        <v>1977</v>
      </c>
      <c r="FY2" s="282" t="s">
        <v>1979</v>
      </c>
      <c r="FZ2" s="282" t="s">
        <v>1981</v>
      </c>
      <c r="GA2" s="282" t="s">
        <v>1984</v>
      </c>
      <c r="GB2" s="282" t="s">
        <v>1986</v>
      </c>
      <c r="GC2" s="282" t="s">
        <v>1988</v>
      </c>
      <c r="GD2" s="282" t="s">
        <v>1991</v>
      </c>
      <c r="GE2" s="279" t="s">
        <v>1993</v>
      </c>
      <c r="GF2" s="281"/>
      <c r="GG2" s="282" t="s">
        <v>1996</v>
      </c>
      <c r="GH2" s="282" t="s">
        <v>1999</v>
      </c>
      <c r="GI2" s="282" t="s">
        <v>2002</v>
      </c>
      <c r="GJ2" s="282" t="s">
        <v>2005</v>
      </c>
      <c r="GK2" s="282" t="s">
        <v>2008</v>
      </c>
      <c r="GL2" s="282" t="s">
        <v>2011</v>
      </c>
      <c r="GM2" s="282" t="s">
        <v>2013</v>
      </c>
      <c r="GN2" s="282" t="s">
        <v>2015</v>
      </c>
      <c r="GO2" s="282" t="s">
        <v>2017</v>
      </c>
      <c r="GP2" s="282" t="s">
        <v>2019</v>
      </c>
      <c r="GQ2" s="282" t="s">
        <v>2021</v>
      </c>
      <c r="GR2" s="282" t="s">
        <v>2023</v>
      </c>
      <c r="GS2" s="282" t="s">
        <v>2025</v>
      </c>
      <c r="GT2" s="282" t="s">
        <v>2028</v>
      </c>
      <c r="GU2" s="282" t="s">
        <v>2030</v>
      </c>
      <c r="GV2" s="282" t="s">
        <v>2032</v>
      </c>
      <c r="GW2" s="282" t="s">
        <v>2034</v>
      </c>
      <c r="GX2" s="282" t="s">
        <v>2036</v>
      </c>
      <c r="GY2" s="282" t="s">
        <v>2039</v>
      </c>
      <c r="GZ2" s="282" t="s">
        <v>2041</v>
      </c>
      <c r="HA2" s="282" t="s">
        <v>2044</v>
      </c>
      <c r="HB2" s="279" t="s">
        <v>2047</v>
      </c>
      <c r="HC2" s="281"/>
      <c r="HD2" s="282" t="s">
        <v>2050</v>
      </c>
      <c r="HE2" s="282" t="s">
        <v>2053</v>
      </c>
      <c r="HF2" s="282" t="s">
        <v>2055</v>
      </c>
      <c r="HG2" s="282" t="s">
        <v>2057</v>
      </c>
      <c r="HH2" s="282" t="s">
        <v>2059</v>
      </c>
      <c r="HI2" s="282" t="s">
        <v>2061</v>
      </c>
      <c r="HJ2" s="283" t="s">
        <v>2064</v>
      </c>
      <c r="HK2" s="281"/>
      <c r="HL2" s="282" t="s">
        <v>2067</v>
      </c>
      <c r="HM2" s="283" t="s">
        <v>2070</v>
      </c>
      <c r="HN2" s="281"/>
      <c r="HO2" s="282" t="s">
        <v>2073</v>
      </c>
      <c r="HP2" s="282" t="s">
        <v>2076</v>
      </c>
      <c r="HQ2" s="282" t="s">
        <v>2078</v>
      </c>
      <c r="HR2" s="282" t="s">
        <v>2080</v>
      </c>
      <c r="HS2" s="282" t="s">
        <v>2083</v>
      </c>
      <c r="HT2" s="282" t="s">
        <v>2085</v>
      </c>
      <c r="HU2" s="282" t="s">
        <v>2087</v>
      </c>
      <c r="HV2" s="282" t="s">
        <v>2089</v>
      </c>
      <c r="HW2" s="282" t="s">
        <v>2091</v>
      </c>
      <c r="HX2" s="279" t="s">
        <v>2093</v>
      </c>
      <c r="HY2" s="281"/>
      <c r="HZ2" s="282" t="s">
        <v>2096</v>
      </c>
      <c r="IA2" s="282" t="s">
        <v>2099</v>
      </c>
      <c r="IB2" s="282" t="s">
        <v>2101</v>
      </c>
      <c r="IC2" s="282" t="s">
        <v>2103</v>
      </c>
      <c r="ID2" s="282" t="s">
        <v>2105</v>
      </c>
      <c r="IE2" s="282" t="s">
        <v>2107</v>
      </c>
      <c r="IF2" s="282" t="s">
        <v>2109</v>
      </c>
      <c r="IG2" s="283" t="s">
        <v>2111</v>
      </c>
      <c r="IH2" s="281"/>
      <c r="II2" s="282" t="s">
        <v>2114</v>
      </c>
      <c r="IJ2" s="282" t="s">
        <v>2117</v>
      </c>
      <c r="IK2" s="282" t="s">
        <v>2119</v>
      </c>
      <c r="IL2" s="282" t="s">
        <v>2122</v>
      </c>
      <c r="IM2" s="282" t="s">
        <v>2125</v>
      </c>
      <c r="IN2" s="282" t="s">
        <v>2127</v>
      </c>
      <c r="IO2" s="283" t="s">
        <v>2129</v>
      </c>
      <c r="IP2" s="281"/>
      <c r="IQ2" s="282" t="s">
        <v>2132</v>
      </c>
      <c r="IR2" s="282" t="s">
        <v>2135</v>
      </c>
      <c r="IS2" s="282" t="s">
        <v>2138</v>
      </c>
      <c r="IT2" s="282" t="s">
        <v>2140</v>
      </c>
      <c r="IU2" s="282" t="s">
        <v>2142</v>
      </c>
      <c r="IV2" s="282" t="s">
        <v>2144</v>
      </c>
      <c r="IW2" s="283" t="s">
        <v>2146</v>
      </c>
      <c r="IX2" s="281"/>
      <c r="IY2" s="282" t="s">
        <v>2149</v>
      </c>
      <c r="IZ2" s="282" t="s">
        <v>2152</v>
      </c>
      <c r="JA2" s="282" t="s">
        <v>2154</v>
      </c>
      <c r="JB2" s="282" t="s">
        <v>2156</v>
      </c>
      <c r="JC2" s="282" t="s">
        <v>2159</v>
      </c>
      <c r="JD2" s="282" t="s">
        <v>2161</v>
      </c>
      <c r="JE2" s="298" t="s">
        <v>2164</v>
      </c>
      <c r="JF2" s="279" t="s">
        <v>2168</v>
      </c>
      <c r="JG2" s="279" t="s">
        <v>2168</v>
      </c>
      <c r="JH2" s="279" t="s">
        <v>2168</v>
      </c>
      <c r="JI2" s="282" t="s">
        <v>2171</v>
      </c>
      <c r="JJ2" s="282" t="s">
        <v>2174</v>
      </c>
      <c r="JK2" s="300"/>
      <c r="JL2" s="282" t="s">
        <v>2178</v>
      </c>
      <c r="JM2" s="282" t="s">
        <v>2181</v>
      </c>
      <c r="JN2" s="282" t="s">
        <v>2183</v>
      </c>
      <c r="JO2" s="282" t="s">
        <v>2185</v>
      </c>
      <c r="JP2" s="282" t="s">
        <v>2187</v>
      </c>
      <c r="JQ2" s="282" t="s">
        <v>2189</v>
      </c>
      <c r="JR2" s="282" t="s">
        <v>2191</v>
      </c>
      <c r="JS2" s="282" t="s">
        <v>2193</v>
      </c>
      <c r="JT2" s="282" t="s">
        <v>2195</v>
      </c>
      <c r="JU2" s="282" t="s">
        <v>2197</v>
      </c>
      <c r="JV2" s="282" t="s">
        <v>2199</v>
      </c>
      <c r="JW2" s="282" t="s">
        <v>2201</v>
      </c>
      <c r="JX2" s="282" t="s">
        <v>2203</v>
      </c>
      <c r="JY2" s="282" t="s">
        <v>2205</v>
      </c>
      <c r="JZ2" s="282" t="s">
        <v>2207</v>
      </c>
      <c r="KA2" s="282" t="s">
        <v>2209</v>
      </c>
      <c r="KB2" s="282" t="s">
        <v>2211</v>
      </c>
      <c r="KC2" s="282" t="s">
        <v>2213</v>
      </c>
      <c r="KD2" s="282" t="s">
        <v>2215</v>
      </c>
      <c r="KE2" s="282" t="s">
        <v>2217</v>
      </c>
      <c r="KF2" s="282" t="s">
        <v>2220</v>
      </c>
      <c r="KG2" s="282" t="s">
        <v>2222</v>
      </c>
      <c r="KH2" s="282" t="s">
        <v>2224</v>
      </c>
      <c r="KI2" s="282" t="s">
        <v>2227</v>
      </c>
      <c r="KJ2" s="282" t="s">
        <v>2229</v>
      </c>
      <c r="KK2" s="298" t="s">
        <v>2231</v>
      </c>
      <c r="KL2" s="65" t="s">
        <v>2234</v>
      </c>
      <c r="KM2" s="51" t="s">
        <v>2237</v>
      </c>
      <c r="KN2" s="53" t="s">
        <v>2239</v>
      </c>
      <c r="KO2" s="51" t="s">
        <v>2242</v>
      </c>
      <c r="KP2" s="51" t="s">
        <v>2245</v>
      </c>
      <c r="KQ2" s="51" t="s">
        <v>2247</v>
      </c>
      <c r="KR2" s="53" t="s">
        <v>2249</v>
      </c>
      <c r="KS2" s="51" t="s">
        <v>2252</v>
      </c>
      <c r="KT2" s="51" t="s">
        <v>2255</v>
      </c>
      <c r="KU2" s="51" t="s">
        <v>2258</v>
      </c>
      <c r="KV2" s="53" t="s">
        <v>2260</v>
      </c>
      <c r="KW2" s="301" t="s">
        <v>2263</v>
      </c>
      <c r="KX2" s="301" t="s">
        <v>2266</v>
      </c>
      <c r="KY2" s="53" t="s">
        <v>2268</v>
      </c>
      <c r="KZ2" s="51" t="s">
        <v>2270</v>
      </c>
      <c r="LA2" s="51" t="s">
        <v>2272</v>
      </c>
      <c r="LB2" s="56" t="s">
        <v>2275</v>
      </c>
      <c r="LC2" s="304" t="s">
        <v>2278</v>
      </c>
      <c r="LD2" s="282" t="s">
        <v>2281</v>
      </c>
      <c r="LE2" s="282" t="s">
        <v>2283</v>
      </c>
      <c r="LF2" s="282" t="s">
        <v>2285</v>
      </c>
      <c r="LG2" s="282" t="s">
        <v>2287</v>
      </c>
      <c r="LH2" s="279" t="s">
        <v>2289</v>
      </c>
      <c r="LI2" s="282" t="s">
        <v>2292</v>
      </c>
      <c r="LJ2" s="282" t="s">
        <v>2295</v>
      </c>
      <c r="LK2" s="282" t="s">
        <v>2298</v>
      </c>
      <c r="LL2" s="282" t="s">
        <v>2301</v>
      </c>
      <c r="LM2" s="298" t="s">
        <v>2304</v>
      </c>
      <c r="LN2" s="53" t="s">
        <v>2571</v>
      </c>
      <c r="LO2" s="51" t="s">
        <v>2572</v>
      </c>
      <c r="LP2" s="53" t="s">
        <v>2307</v>
      </c>
      <c r="LQ2" s="51" t="s">
        <v>2573</v>
      </c>
      <c r="LR2" s="51" t="s">
        <v>2578</v>
      </c>
      <c r="LS2" s="53" t="s">
        <v>2579</v>
      </c>
      <c r="LT2" s="56" t="s">
        <v>2580</v>
      </c>
      <c r="LU2" s="50" t="s">
        <v>2313</v>
      </c>
      <c r="LV2" s="86"/>
      <c r="LW2" s="51" t="s">
        <v>2317</v>
      </c>
      <c r="LX2" s="51" t="s">
        <v>2320</v>
      </c>
      <c r="LY2" s="51" t="s">
        <v>2323</v>
      </c>
      <c r="LZ2" s="51" t="s">
        <v>2326</v>
      </c>
      <c r="MA2" s="56" t="s">
        <v>2329</v>
      </c>
      <c r="MB2" s="53" t="s">
        <v>2333</v>
      </c>
      <c r="MC2" s="53" t="s">
        <v>2333</v>
      </c>
      <c r="MD2" s="51" t="s">
        <v>2336</v>
      </c>
      <c r="ME2" s="51" t="s">
        <v>2338</v>
      </c>
      <c r="MF2" s="51" t="s">
        <v>2341</v>
      </c>
      <c r="MG2" s="51" t="s">
        <v>2344</v>
      </c>
      <c r="MH2" s="51" t="s">
        <v>2347</v>
      </c>
      <c r="MI2" s="51" t="s">
        <v>2350</v>
      </c>
      <c r="MJ2" s="51" t="s">
        <v>2353</v>
      </c>
      <c r="MK2" s="51" t="s">
        <v>2356</v>
      </c>
      <c r="ML2" s="51" t="s">
        <v>2359</v>
      </c>
      <c r="MM2" s="51" t="s">
        <v>2362</v>
      </c>
      <c r="MN2" s="51" t="s">
        <v>2365</v>
      </c>
      <c r="MO2" s="51" t="s">
        <v>2369</v>
      </c>
      <c r="MP2" s="53" t="s">
        <v>2372</v>
      </c>
      <c r="MQ2" s="51" t="s">
        <v>2375</v>
      </c>
      <c r="MR2" s="51" t="s">
        <v>2377</v>
      </c>
      <c r="MS2" s="53" t="s">
        <v>2379</v>
      </c>
      <c r="MT2" s="51" t="s">
        <v>2382</v>
      </c>
      <c r="MU2" s="56" t="s">
        <v>2385</v>
      </c>
      <c r="MV2" s="53" t="s">
        <v>2387</v>
      </c>
      <c r="MW2" s="53" t="s">
        <v>2387</v>
      </c>
      <c r="MX2" s="86"/>
      <c r="MY2" s="51" t="s">
        <v>2391</v>
      </c>
      <c r="MZ2" s="51" t="s">
        <v>2394</v>
      </c>
      <c r="NA2" s="51" t="s">
        <v>2397</v>
      </c>
      <c r="NB2" s="51" t="s">
        <v>2400</v>
      </c>
      <c r="NC2" s="51" t="s">
        <v>2403</v>
      </c>
      <c r="ND2" s="51" t="s">
        <v>2406</v>
      </c>
      <c r="NE2" s="51" t="s">
        <v>2409</v>
      </c>
      <c r="NF2" s="51" t="s">
        <v>2411</v>
      </c>
      <c r="NG2" s="51" t="s">
        <v>2414</v>
      </c>
      <c r="NH2" s="51" t="s">
        <v>2416</v>
      </c>
      <c r="NI2" s="51" t="s">
        <v>2419</v>
      </c>
      <c r="NJ2" s="51" t="s">
        <v>2421</v>
      </c>
      <c r="NK2" s="51" t="s">
        <v>2424</v>
      </c>
      <c r="NL2" s="51" t="s">
        <v>2426</v>
      </c>
      <c r="NM2" s="51" t="s">
        <v>2429</v>
      </c>
      <c r="NN2" s="51" t="s">
        <v>2432</v>
      </c>
      <c r="NO2" s="53" t="s">
        <v>2435</v>
      </c>
      <c r="NP2" s="51" t="s">
        <v>2438</v>
      </c>
      <c r="NQ2" s="51" t="s">
        <v>2441</v>
      </c>
      <c r="NR2" s="51" t="s">
        <v>2443</v>
      </c>
      <c r="NS2" s="56" t="s">
        <v>2445</v>
      </c>
    </row>
    <row r="3" spans="1:383" ht="409.5" x14ac:dyDescent="0.25">
      <c r="A3" s="355" t="s">
        <v>1652</v>
      </c>
      <c r="B3" s="355" t="s">
        <v>1487</v>
      </c>
      <c r="C3" s="355" t="s">
        <v>1489</v>
      </c>
      <c r="D3" s="355" t="s">
        <v>1491</v>
      </c>
      <c r="E3" s="355" t="s">
        <v>1493</v>
      </c>
      <c r="F3" s="355" t="s">
        <v>1495</v>
      </c>
      <c r="G3" s="355" t="s">
        <v>1497</v>
      </c>
      <c r="H3" s="355" t="s">
        <v>1499</v>
      </c>
      <c r="I3" s="355" t="s">
        <v>1501</v>
      </c>
      <c r="J3" s="355" t="s">
        <v>1653</v>
      </c>
      <c r="K3" s="355" t="s">
        <v>1505</v>
      </c>
      <c r="L3" s="355" t="s">
        <v>1536</v>
      </c>
      <c r="M3" s="355" t="s">
        <v>1507</v>
      </c>
      <c r="N3" s="355" t="s">
        <v>1509</v>
      </c>
      <c r="O3" s="356" t="s">
        <v>1511</v>
      </c>
      <c r="P3" s="355" t="s">
        <v>1516</v>
      </c>
      <c r="Q3" s="355" t="s">
        <v>1655</v>
      </c>
      <c r="R3" s="355" t="s">
        <v>1519</v>
      </c>
      <c r="S3" s="355" t="s">
        <v>1521</v>
      </c>
      <c r="T3" s="355" t="s">
        <v>1523</v>
      </c>
      <c r="U3" s="355" t="s">
        <v>1491</v>
      </c>
      <c r="V3" s="355" t="s">
        <v>1656</v>
      </c>
      <c r="W3" s="355" t="s">
        <v>1528</v>
      </c>
      <c r="X3" s="355" t="s">
        <v>1657</v>
      </c>
      <c r="Y3" s="355" t="s">
        <v>1530</v>
      </c>
      <c r="Z3" s="355" t="s">
        <v>1532</v>
      </c>
      <c r="AA3" s="355" t="s">
        <v>1534</v>
      </c>
      <c r="AB3" s="355" t="s">
        <v>1536</v>
      </c>
      <c r="AC3" s="355" t="s">
        <v>1507</v>
      </c>
      <c r="AD3" s="355" t="s">
        <v>1509</v>
      </c>
      <c r="AE3" s="355" t="s">
        <v>1540</v>
      </c>
      <c r="AF3" s="355" t="s">
        <v>1542</v>
      </c>
      <c r="AG3" s="357" t="s">
        <v>1544</v>
      </c>
      <c r="AH3" s="358" t="s">
        <v>1546</v>
      </c>
      <c r="AI3" s="355" t="s">
        <v>1548</v>
      </c>
      <c r="AJ3" s="355" t="s">
        <v>1550</v>
      </c>
      <c r="AK3" s="355" t="s">
        <v>2526</v>
      </c>
      <c r="AL3" s="355" t="s">
        <v>1554</v>
      </c>
      <c r="AM3" s="359" t="s">
        <v>1556</v>
      </c>
      <c r="AN3" s="355" t="s">
        <v>1662</v>
      </c>
      <c r="AO3" s="355" t="s">
        <v>1562</v>
      </c>
      <c r="AP3" s="356" t="s">
        <v>1564</v>
      </c>
      <c r="AQ3" s="355" t="s">
        <v>1681</v>
      </c>
      <c r="AR3" s="355" t="s">
        <v>1569</v>
      </c>
      <c r="AS3" s="355" t="s">
        <v>1571</v>
      </c>
      <c r="AT3" s="355" t="s">
        <v>1573</v>
      </c>
      <c r="AU3" s="355" t="s">
        <v>1575</v>
      </c>
      <c r="AV3" s="355" t="s">
        <v>1577</v>
      </c>
      <c r="AW3" s="355" t="s">
        <v>1581</v>
      </c>
      <c r="AX3" s="355" t="s">
        <v>1583</v>
      </c>
      <c r="AY3" s="355" t="s">
        <v>1585</v>
      </c>
      <c r="AZ3" s="355" t="s">
        <v>1532</v>
      </c>
      <c r="BA3" s="355" t="s">
        <v>1682</v>
      </c>
      <c r="BB3" s="355" t="s">
        <v>1569</v>
      </c>
      <c r="BC3" s="355" t="s">
        <v>1571</v>
      </c>
      <c r="BD3" s="355" t="s">
        <v>1573</v>
      </c>
      <c r="BE3" s="355" t="s">
        <v>1575</v>
      </c>
      <c r="BF3" s="355" t="s">
        <v>1577</v>
      </c>
      <c r="BG3" s="355" t="s">
        <v>1581</v>
      </c>
      <c r="BH3" s="355" t="s">
        <v>1583</v>
      </c>
      <c r="BI3" s="355" t="s">
        <v>1585</v>
      </c>
      <c r="BJ3" s="356" t="s">
        <v>1532</v>
      </c>
      <c r="BK3" s="360" t="s">
        <v>1692</v>
      </c>
      <c r="BL3" s="361" t="s">
        <v>1696</v>
      </c>
      <c r="BM3" s="361" t="s">
        <v>1699</v>
      </c>
      <c r="BN3" s="362" t="s">
        <v>1701</v>
      </c>
      <c r="BO3" s="361" t="s">
        <v>1704</v>
      </c>
      <c r="BP3" s="362" t="s">
        <v>1707</v>
      </c>
      <c r="BQ3" s="361" t="s">
        <v>1709</v>
      </c>
      <c r="BR3" s="362" t="s">
        <v>1711</v>
      </c>
      <c r="BS3" s="361" t="s">
        <v>1714</v>
      </c>
      <c r="BT3" s="363" t="s">
        <v>1716</v>
      </c>
      <c r="BU3" s="364" t="s">
        <v>1719</v>
      </c>
      <c r="BV3" s="364" t="s">
        <v>1722</v>
      </c>
      <c r="BW3" s="364" t="s">
        <v>1724</v>
      </c>
      <c r="BX3" s="364" t="s">
        <v>1726</v>
      </c>
      <c r="BY3" s="257" t="s">
        <v>1729</v>
      </c>
      <c r="BZ3" s="257" t="s">
        <v>1729</v>
      </c>
      <c r="CA3" s="257" t="s">
        <v>1729</v>
      </c>
      <c r="CB3" s="364" t="s">
        <v>1732</v>
      </c>
      <c r="CC3" s="364" t="s">
        <v>1735</v>
      </c>
      <c r="CD3" s="364" t="s">
        <v>1737</v>
      </c>
      <c r="CE3" s="364" t="s">
        <v>1739</v>
      </c>
      <c r="CF3" s="364" t="s">
        <v>1741</v>
      </c>
      <c r="CG3" s="364" t="s">
        <v>1743</v>
      </c>
      <c r="CH3" s="364" t="s">
        <v>1745</v>
      </c>
      <c r="CI3" s="364" t="s">
        <v>1747</v>
      </c>
      <c r="CJ3" s="364" t="s">
        <v>1749</v>
      </c>
      <c r="CK3" s="364" t="s">
        <v>1751</v>
      </c>
      <c r="CL3" s="364" t="s">
        <v>1753</v>
      </c>
      <c r="CM3" s="364" t="s">
        <v>1755</v>
      </c>
      <c r="CN3" s="364" t="s">
        <v>1757</v>
      </c>
      <c r="CO3" s="364" t="s">
        <v>1759</v>
      </c>
      <c r="CP3" s="364" t="s">
        <v>1761</v>
      </c>
      <c r="CQ3" s="364" t="s">
        <v>1763</v>
      </c>
      <c r="CR3" s="364" t="s">
        <v>1765</v>
      </c>
      <c r="CS3" s="364" t="s">
        <v>1768</v>
      </c>
      <c r="CT3" s="364" t="s">
        <v>1771</v>
      </c>
      <c r="CU3" s="364" t="s">
        <v>1773</v>
      </c>
      <c r="CV3" s="364" t="s">
        <v>1775</v>
      </c>
      <c r="CW3" s="364" t="s">
        <v>1777</v>
      </c>
      <c r="CX3" s="364" t="s">
        <v>1779</v>
      </c>
      <c r="CY3" s="364" t="s">
        <v>2565</v>
      </c>
      <c r="CZ3" s="364" t="s">
        <v>1783</v>
      </c>
      <c r="DA3" s="364" t="s">
        <v>1785</v>
      </c>
      <c r="DB3" s="363" t="s">
        <v>1788</v>
      </c>
      <c r="DC3" s="364" t="s">
        <v>1791</v>
      </c>
      <c r="DD3" s="257" t="s">
        <v>1794</v>
      </c>
      <c r="DE3" s="257" t="s">
        <v>1794</v>
      </c>
      <c r="DF3" s="365" t="s">
        <v>1797</v>
      </c>
      <c r="DG3" s="364" t="s">
        <v>1799</v>
      </c>
      <c r="DH3" s="365" t="s">
        <v>1801</v>
      </c>
      <c r="DI3" s="364" t="s">
        <v>1803</v>
      </c>
      <c r="DJ3" s="365" t="s">
        <v>1805</v>
      </c>
      <c r="DK3" s="364" t="s">
        <v>1807</v>
      </c>
      <c r="DL3" s="365" t="s">
        <v>1809</v>
      </c>
      <c r="DM3" s="364" t="s">
        <v>1811</v>
      </c>
      <c r="DN3" s="364" t="s">
        <v>1813</v>
      </c>
      <c r="DO3" s="364" t="s">
        <v>1816</v>
      </c>
      <c r="DP3" s="364" t="s">
        <v>1818</v>
      </c>
      <c r="DQ3" s="364" t="s">
        <v>1820</v>
      </c>
      <c r="DR3" s="364" t="s">
        <v>1822</v>
      </c>
      <c r="DS3" s="364" t="s">
        <v>1824</v>
      </c>
      <c r="DT3" s="364" t="s">
        <v>1826</v>
      </c>
      <c r="DU3" s="366" t="s">
        <v>1832</v>
      </c>
      <c r="DV3" s="367" t="s">
        <v>1836</v>
      </c>
      <c r="DW3" s="366" t="s">
        <v>1839</v>
      </c>
      <c r="DX3" s="367" t="s">
        <v>1842</v>
      </c>
      <c r="DY3" s="367" t="s">
        <v>1845</v>
      </c>
      <c r="DZ3" s="367" t="s">
        <v>1848</v>
      </c>
      <c r="EA3" s="366" t="s">
        <v>1851</v>
      </c>
      <c r="EB3" s="367" t="s">
        <v>1854</v>
      </c>
      <c r="EC3" s="367" t="s">
        <v>1857</v>
      </c>
      <c r="ED3" s="367" t="s">
        <v>1859</v>
      </c>
      <c r="EE3" s="367" t="s">
        <v>1861</v>
      </c>
      <c r="EF3" s="367" t="s">
        <v>1864</v>
      </c>
      <c r="EG3" s="366" t="s">
        <v>1866</v>
      </c>
      <c r="EH3" s="368" t="s">
        <v>1868</v>
      </c>
      <c r="EI3" s="367" t="s">
        <v>1870</v>
      </c>
      <c r="EJ3" s="369" t="s">
        <v>1873</v>
      </c>
      <c r="EK3" s="366" t="s">
        <v>1876</v>
      </c>
      <c r="EL3" s="367" t="s">
        <v>1879</v>
      </c>
      <c r="EM3" s="361" t="s">
        <v>1882</v>
      </c>
      <c r="EN3" s="370" t="s">
        <v>1885</v>
      </c>
      <c r="EO3" s="371" t="s">
        <v>1889</v>
      </c>
      <c r="EP3" s="364" t="s">
        <v>1892</v>
      </c>
      <c r="EQ3" s="364" t="s">
        <v>1894</v>
      </c>
      <c r="ER3" s="372" t="s">
        <v>1897</v>
      </c>
      <c r="ES3" s="373" t="s">
        <v>1899</v>
      </c>
      <c r="ET3" s="374" t="s">
        <v>1902</v>
      </c>
      <c r="EU3" s="374" t="s">
        <v>1905</v>
      </c>
      <c r="EV3" s="374" t="s">
        <v>1907</v>
      </c>
      <c r="EW3" s="374" t="s">
        <v>1910</v>
      </c>
      <c r="EX3" s="374" t="s">
        <v>1913</v>
      </c>
      <c r="EY3" s="371" t="s">
        <v>1916</v>
      </c>
      <c r="EZ3" s="371" t="s">
        <v>1919</v>
      </c>
      <c r="FA3" s="374" t="s">
        <v>1921</v>
      </c>
      <c r="FB3" s="374" t="s">
        <v>1924</v>
      </c>
      <c r="FC3" s="375" t="s">
        <v>1931</v>
      </c>
      <c r="FD3" s="376" t="s">
        <v>1934</v>
      </c>
      <c r="FE3" s="375" t="s">
        <v>1936</v>
      </c>
      <c r="FF3" s="377" t="s">
        <v>1938</v>
      </c>
      <c r="FG3" s="361" t="s">
        <v>1940</v>
      </c>
      <c r="FH3" s="361" t="s">
        <v>1943</v>
      </c>
      <c r="FI3" s="361" t="s">
        <v>1945</v>
      </c>
      <c r="FJ3" s="375" t="s">
        <v>1947</v>
      </c>
      <c r="FK3" s="377" t="s">
        <v>1938</v>
      </c>
      <c r="FL3" s="361" t="s">
        <v>1950</v>
      </c>
      <c r="FM3" s="361" t="s">
        <v>1953</v>
      </c>
      <c r="FN3" s="361" t="s">
        <v>1955</v>
      </c>
      <c r="FO3" s="361" t="s">
        <v>1958</v>
      </c>
      <c r="FP3" s="361" t="s">
        <v>1960</v>
      </c>
      <c r="FQ3" s="361" t="s">
        <v>1962</v>
      </c>
      <c r="FR3" s="378" t="s">
        <v>1964</v>
      </c>
      <c r="FS3" s="377" t="s">
        <v>1938</v>
      </c>
      <c r="FT3" s="361" t="s">
        <v>1967</v>
      </c>
      <c r="FU3" s="361" t="s">
        <v>1970</v>
      </c>
      <c r="FV3" s="361" t="s">
        <v>1972</v>
      </c>
      <c r="FW3" s="361" t="s">
        <v>1975</v>
      </c>
      <c r="FX3" s="361" t="s">
        <v>1978</v>
      </c>
      <c r="FY3" s="361" t="s">
        <v>1980</v>
      </c>
      <c r="FZ3" s="361" t="s">
        <v>1982</v>
      </c>
      <c r="GA3" s="361" t="s">
        <v>1985</v>
      </c>
      <c r="GB3" s="361" t="s">
        <v>1987</v>
      </c>
      <c r="GC3" s="361" t="s">
        <v>1989</v>
      </c>
      <c r="GD3" s="361" t="s">
        <v>1992</v>
      </c>
      <c r="GE3" s="378" t="s">
        <v>1994</v>
      </c>
      <c r="GF3" s="377" t="s">
        <v>1938</v>
      </c>
      <c r="GG3" s="361" t="s">
        <v>1997</v>
      </c>
      <c r="GH3" s="361" t="s">
        <v>2000</v>
      </c>
      <c r="GI3" s="361" t="s">
        <v>2003</v>
      </c>
      <c r="GJ3" s="364" t="s">
        <v>2006</v>
      </c>
      <c r="GK3" s="364" t="s">
        <v>2009</v>
      </c>
      <c r="GL3" s="364" t="s">
        <v>2012</v>
      </c>
      <c r="GM3" s="364" t="s">
        <v>2014</v>
      </c>
      <c r="GN3" s="364" t="s">
        <v>2016</v>
      </c>
      <c r="GO3" s="364" t="s">
        <v>2018</v>
      </c>
      <c r="GP3" s="364" t="s">
        <v>2020</v>
      </c>
      <c r="GQ3" s="364" t="s">
        <v>2022</v>
      </c>
      <c r="GR3" s="364" t="s">
        <v>2024</v>
      </c>
      <c r="GS3" s="364" t="s">
        <v>2026</v>
      </c>
      <c r="GT3" s="364" t="s">
        <v>2029</v>
      </c>
      <c r="GU3" s="364" t="s">
        <v>2031</v>
      </c>
      <c r="GV3" s="364" t="s">
        <v>2033</v>
      </c>
      <c r="GW3" s="364" t="s">
        <v>2035</v>
      </c>
      <c r="GX3" s="364" t="s">
        <v>2037</v>
      </c>
      <c r="GY3" s="364" t="s">
        <v>2040</v>
      </c>
      <c r="GZ3" s="364" t="s">
        <v>2042</v>
      </c>
      <c r="HA3" s="364" t="s">
        <v>2045</v>
      </c>
      <c r="HB3" s="378" t="s">
        <v>2048</v>
      </c>
      <c r="HC3" s="377" t="s">
        <v>1938</v>
      </c>
      <c r="HD3" s="364" t="s">
        <v>2051</v>
      </c>
      <c r="HE3" s="364" t="s">
        <v>2054</v>
      </c>
      <c r="HF3" s="364" t="s">
        <v>2056</v>
      </c>
      <c r="HG3" s="364" t="s">
        <v>2058</v>
      </c>
      <c r="HH3" s="364" t="s">
        <v>2060</v>
      </c>
      <c r="HI3" s="364" t="s">
        <v>2062</v>
      </c>
      <c r="HJ3" s="378" t="s">
        <v>2065</v>
      </c>
      <c r="HK3" s="377" t="s">
        <v>1938</v>
      </c>
      <c r="HL3" s="364" t="s">
        <v>2068</v>
      </c>
      <c r="HM3" s="378" t="s">
        <v>2071</v>
      </c>
      <c r="HN3" s="377" t="s">
        <v>1938</v>
      </c>
      <c r="HO3" s="364" t="s">
        <v>2074</v>
      </c>
      <c r="HP3" s="364" t="s">
        <v>2077</v>
      </c>
      <c r="HQ3" s="364" t="s">
        <v>2079</v>
      </c>
      <c r="HR3" s="364" t="s">
        <v>2081</v>
      </c>
      <c r="HS3" s="364" t="s">
        <v>2084</v>
      </c>
      <c r="HT3" s="364" t="s">
        <v>2086</v>
      </c>
      <c r="HU3" s="364" t="s">
        <v>2088</v>
      </c>
      <c r="HV3" s="364" t="s">
        <v>2090</v>
      </c>
      <c r="HW3" s="364" t="s">
        <v>2092</v>
      </c>
      <c r="HX3" s="378" t="s">
        <v>2094</v>
      </c>
      <c r="HY3" s="377" t="s">
        <v>1938</v>
      </c>
      <c r="HZ3" s="364" t="s">
        <v>2097</v>
      </c>
      <c r="IA3" s="364" t="s">
        <v>2100</v>
      </c>
      <c r="IB3" s="364" t="s">
        <v>2102</v>
      </c>
      <c r="IC3" s="364" t="s">
        <v>2104</v>
      </c>
      <c r="ID3" s="364" t="s">
        <v>2106</v>
      </c>
      <c r="IE3" s="364" t="s">
        <v>2108</v>
      </c>
      <c r="IF3" s="364" t="s">
        <v>1958</v>
      </c>
      <c r="IG3" s="378" t="s">
        <v>2112</v>
      </c>
      <c r="IH3" s="377" t="s">
        <v>1938</v>
      </c>
      <c r="II3" s="364" t="s">
        <v>2115</v>
      </c>
      <c r="IJ3" s="364" t="s">
        <v>2118</v>
      </c>
      <c r="IK3" s="364" t="s">
        <v>2120</v>
      </c>
      <c r="IL3" s="364" t="s">
        <v>2123</v>
      </c>
      <c r="IM3" s="364" t="s">
        <v>2126</v>
      </c>
      <c r="IN3" s="364" t="s">
        <v>2128</v>
      </c>
      <c r="IO3" s="378" t="s">
        <v>2130</v>
      </c>
      <c r="IP3" s="377" t="s">
        <v>1938</v>
      </c>
      <c r="IQ3" s="364" t="s">
        <v>2133</v>
      </c>
      <c r="IR3" s="364" t="s">
        <v>2136</v>
      </c>
      <c r="IS3" s="364" t="s">
        <v>2139</v>
      </c>
      <c r="IT3" s="364" t="s">
        <v>2141</v>
      </c>
      <c r="IU3" s="364" t="s">
        <v>2143</v>
      </c>
      <c r="IV3" s="364" t="s">
        <v>2145</v>
      </c>
      <c r="IW3" s="378" t="s">
        <v>2147</v>
      </c>
      <c r="IX3" s="377" t="s">
        <v>1938</v>
      </c>
      <c r="IY3" s="364" t="s">
        <v>2150</v>
      </c>
      <c r="IZ3" s="364" t="s">
        <v>2153</v>
      </c>
      <c r="JA3" s="364" t="s">
        <v>2155</v>
      </c>
      <c r="JB3" s="364" t="s">
        <v>2157</v>
      </c>
      <c r="JC3" s="364" t="s">
        <v>2160</v>
      </c>
      <c r="JD3" s="364" t="s">
        <v>2162</v>
      </c>
      <c r="JE3" s="364" t="s">
        <v>2165</v>
      </c>
      <c r="JF3" s="372" t="s">
        <v>2169</v>
      </c>
      <c r="JG3" s="372" t="s">
        <v>2169</v>
      </c>
      <c r="JH3" s="372" t="s">
        <v>2169</v>
      </c>
      <c r="JI3" s="379" t="s">
        <v>2172</v>
      </c>
      <c r="JJ3" s="364" t="s">
        <v>2175</v>
      </c>
      <c r="JK3" s="373" t="s">
        <v>2177</v>
      </c>
      <c r="JL3" s="374" t="s">
        <v>2179</v>
      </c>
      <c r="JM3" s="364" t="s">
        <v>2182</v>
      </c>
      <c r="JN3" s="364" t="s">
        <v>2184</v>
      </c>
      <c r="JO3" s="364" t="s">
        <v>2186</v>
      </c>
      <c r="JP3" s="364" t="s">
        <v>2188</v>
      </c>
      <c r="JQ3" s="364" t="s">
        <v>2190</v>
      </c>
      <c r="JR3" s="364" t="s">
        <v>2192</v>
      </c>
      <c r="JS3" s="364" t="s">
        <v>2194</v>
      </c>
      <c r="JT3" s="364" t="s">
        <v>2196</v>
      </c>
      <c r="JU3" s="364" t="s">
        <v>2198</v>
      </c>
      <c r="JV3" s="364" t="s">
        <v>2200</v>
      </c>
      <c r="JW3" s="364" t="s">
        <v>2202</v>
      </c>
      <c r="JX3" s="364" t="s">
        <v>2204</v>
      </c>
      <c r="JY3" s="364" t="s">
        <v>2206</v>
      </c>
      <c r="JZ3" s="364" t="s">
        <v>2208</v>
      </c>
      <c r="KA3" s="364" t="s">
        <v>2210</v>
      </c>
      <c r="KB3" s="364" t="s">
        <v>2212</v>
      </c>
      <c r="KC3" s="364" t="s">
        <v>2214</v>
      </c>
      <c r="KD3" s="364" t="s">
        <v>2216</v>
      </c>
      <c r="KE3" s="364" t="s">
        <v>2218</v>
      </c>
      <c r="KF3" s="364" t="s">
        <v>2221</v>
      </c>
      <c r="KG3" s="364" t="s">
        <v>2223</v>
      </c>
      <c r="KH3" s="364" t="s">
        <v>2225</v>
      </c>
      <c r="KI3" s="364" t="s">
        <v>2228</v>
      </c>
      <c r="KJ3" s="364" t="s">
        <v>2230</v>
      </c>
      <c r="KK3" s="364" t="s">
        <v>2232</v>
      </c>
      <c r="KL3" s="380" t="s">
        <v>2235</v>
      </c>
      <c r="KM3" s="364" t="s">
        <v>2238</v>
      </c>
      <c r="KN3" s="375" t="s">
        <v>2240</v>
      </c>
      <c r="KO3" s="364" t="s">
        <v>2243</v>
      </c>
      <c r="KP3" s="364" t="s">
        <v>2246</v>
      </c>
      <c r="KQ3" s="364" t="s">
        <v>2248</v>
      </c>
      <c r="KR3" s="375" t="s">
        <v>2250</v>
      </c>
      <c r="KS3" s="364" t="s">
        <v>2253</v>
      </c>
      <c r="KT3" s="364" t="s">
        <v>2256</v>
      </c>
      <c r="KU3" s="364" t="s">
        <v>2259</v>
      </c>
      <c r="KV3" s="375" t="s">
        <v>2261</v>
      </c>
      <c r="KW3" s="361" t="s">
        <v>2264</v>
      </c>
      <c r="KX3" s="361" t="s">
        <v>2267</v>
      </c>
      <c r="KY3" s="375" t="s">
        <v>2269</v>
      </c>
      <c r="KZ3" s="364" t="s">
        <v>2271</v>
      </c>
      <c r="LA3" s="364" t="s">
        <v>2273</v>
      </c>
      <c r="LB3" s="364" t="s">
        <v>2276</v>
      </c>
      <c r="LC3" s="381" t="s">
        <v>2279</v>
      </c>
      <c r="LD3" s="364" t="s">
        <v>2282</v>
      </c>
      <c r="LE3" s="364" t="s">
        <v>2284</v>
      </c>
      <c r="LF3" s="364" t="s">
        <v>2286</v>
      </c>
      <c r="LG3" s="364" t="s">
        <v>2288</v>
      </c>
      <c r="LH3" s="375" t="s">
        <v>2290</v>
      </c>
      <c r="LI3" s="364" t="s">
        <v>2293</v>
      </c>
      <c r="LJ3" s="361" t="s">
        <v>2296</v>
      </c>
      <c r="LK3" s="364" t="s">
        <v>2299</v>
      </c>
      <c r="LL3" s="361" t="s">
        <v>2302</v>
      </c>
      <c r="LM3" s="361" t="s">
        <v>2305</v>
      </c>
      <c r="LN3" s="382" t="s">
        <v>2308</v>
      </c>
      <c r="LO3" s="364" t="s">
        <v>2310</v>
      </c>
      <c r="LP3" s="382" t="s">
        <v>2566</v>
      </c>
      <c r="LQ3" s="364" t="s">
        <v>2568</v>
      </c>
      <c r="LR3" s="364" t="s">
        <v>2570</v>
      </c>
      <c r="LS3" s="382" t="s">
        <v>2574</v>
      </c>
      <c r="LT3" s="383" t="s">
        <v>2577</v>
      </c>
      <c r="LU3" s="384" t="s">
        <v>2314</v>
      </c>
      <c r="LV3" s="377" t="s">
        <v>2316</v>
      </c>
      <c r="LW3" s="361" t="s">
        <v>2318</v>
      </c>
      <c r="LX3" s="364" t="s">
        <v>2321</v>
      </c>
      <c r="LY3" s="361" t="s">
        <v>2324</v>
      </c>
      <c r="LZ3" s="361" t="s">
        <v>2327</v>
      </c>
      <c r="MA3" s="361" t="s">
        <v>2330</v>
      </c>
      <c r="MB3" s="375" t="s">
        <v>2334</v>
      </c>
      <c r="MC3" s="375" t="s">
        <v>2334</v>
      </c>
      <c r="MD3" s="376" t="s">
        <v>2337</v>
      </c>
      <c r="ME3" s="364" t="s">
        <v>2339</v>
      </c>
      <c r="MF3" s="385" t="s">
        <v>2342</v>
      </c>
      <c r="MG3" s="385" t="s">
        <v>2345</v>
      </c>
      <c r="MH3" s="364" t="s">
        <v>2348</v>
      </c>
      <c r="MI3" s="364" t="s">
        <v>2351</v>
      </c>
      <c r="MJ3" s="364" t="s">
        <v>2354</v>
      </c>
      <c r="MK3" s="364" t="s">
        <v>2357</v>
      </c>
      <c r="ML3" s="364" t="s">
        <v>2360</v>
      </c>
      <c r="MM3" s="364" t="s">
        <v>2363</v>
      </c>
      <c r="MN3" s="364" t="s">
        <v>2366</v>
      </c>
      <c r="MO3" s="364" t="s">
        <v>2370</v>
      </c>
      <c r="MP3" s="372" t="s">
        <v>2373</v>
      </c>
      <c r="MQ3" s="364" t="s">
        <v>2376</v>
      </c>
      <c r="MR3" s="364" t="s">
        <v>2378</v>
      </c>
      <c r="MS3" s="375" t="s">
        <v>2380</v>
      </c>
      <c r="MT3" s="364" t="s">
        <v>2383</v>
      </c>
      <c r="MU3" s="364" t="s">
        <v>1727</v>
      </c>
      <c r="MV3" s="375" t="s">
        <v>2388</v>
      </c>
      <c r="MW3" s="375" t="s">
        <v>2388</v>
      </c>
      <c r="MX3" s="377" t="s">
        <v>2390</v>
      </c>
      <c r="MY3" s="364" t="s">
        <v>2392</v>
      </c>
      <c r="MZ3" s="364" t="s">
        <v>2395</v>
      </c>
      <c r="NA3" s="376" t="s">
        <v>2398</v>
      </c>
      <c r="NB3" s="376" t="s">
        <v>2401</v>
      </c>
      <c r="NC3" s="364" t="s">
        <v>2404</v>
      </c>
      <c r="ND3" s="364" t="s">
        <v>2407</v>
      </c>
      <c r="NE3" s="364" t="s">
        <v>2410</v>
      </c>
      <c r="NF3" s="364" t="s">
        <v>2412</v>
      </c>
      <c r="NG3" s="364" t="s">
        <v>2415</v>
      </c>
      <c r="NH3" s="364" t="s">
        <v>2417</v>
      </c>
      <c r="NI3" s="364" t="s">
        <v>2420</v>
      </c>
      <c r="NJ3" s="364" t="s">
        <v>2422</v>
      </c>
      <c r="NK3" s="364" t="s">
        <v>2425</v>
      </c>
      <c r="NL3" s="364" t="s">
        <v>2427</v>
      </c>
      <c r="NM3" s="364" t="s">
        <v>2430</v>
      </c>
      <c r="NN3" s="364" t="s">
        <v>2433</v>
      </c>
      <c r="NO3" s="372" t="s">
        <v>2436</v>
      </c>
      <c r="NP3" s="364" t="s">
        <v>2439</v>
      </c>
      <c r="NQ3" s="364" t="s">
        <v>2442</v>
      </c>
      <c r="NR3" s="376" t="s">
        <v>2444</v>
      </c>
      <c r="NS3" s="386" t="s">
        <v>2446</v>
      </c>
    </row>
    <row r="4" spans="1:383" x14ac:dyDescent="0.25">
      <c r="A4" s="208">
        <f>+'1. Información General'!B2</f>
        <v>0</v>
      </c>
      <c r="B4" s="95">
        <f>+'1. Información General'!F2</f>
        <v>0</v>
      </c>
      <c r="C4" s="208">
        <f>+'1. Información General'!B3</f>
        <v>0</v>
      </c>
      <c r="D4" s="209">
        <f>+'1. Información General'!F3</f>
        <v>0</v>
      </c>
      <c r="E4" s="95">
        <f>+'1. Información General'!B4</f>
        <v>0</v>
      </c>
      <c r="F4" s="95">
        <f>+'1. Información General'!D4</f>
        <v>0</v>
      </c>
      <c r="G4" s="95">
        <f>+'1. Información General'!B5</f>
        <v>0</v>
      </c>
      <c r="H4" s="95">
        <f>+'1. Información General'!D5</f>
        <v>0</v>
      </c>
      <c r="I4" s="95">
        <f>+'1. Información General'!B6</f>
        <v>0</v>
      </c>
      <c r="J4" s="208">
        <f>+'1. Información General'!D6</f>
        <v>0</v>
      </c>
      <c r="K4" s="208">
        <f>+'1. Información General'!B7</f>
        <v>0</v>
      </c>
      <c r="L4" s="209">
        <f>+'1. Información General'!F7</f>
        <v>0</v>
      </c>
      <c r="M4" s="95">
        <f>+'1. Información General'!B8</f>
        <v>0</v>
      </c>
      <c r="N4" s="95">
        <f>+'1. Información General'!D8</f>
        <v>0</v>
      </c>
      <c r="O4" s="208">
        <f>+'1. Información General'!F8</f>
        <v>0</v>
      </c>
      <c r="P4" s="208">
        <f>+'1. Información General'!B11</f>
        <v>0</v>
      </c>
      <c r="Q4" s="95">
        <f>+'1. Información General'!F11</f>
        <v>0</v>
      </c>
      <c r="R4" s="95">
        <f>+'1. Información General'!B12</f>
        <v>0</v>
      </c>
      <c r="S4" s="95">
        <f>+'1. Información General'!D12</f>
        <v>0</v>
      </c>
      <c r="T4" s="208">
        <f>+'1. Información General'!B13</f>
        <v>0</v>
      </c>
      <c r="U4" s="209">
        <f>+'1. Información General'!F13</f>
        <v>0</v>
      </c>
      <c r="V4" s="95">
        <f>+'1. Información General'!B14</f>
        <v>0</v>
      </c>
      <c r="W4" s="208">
        <f>+'1. Información General'!D14</f>
        <v>0</v>
      </c>
      <c r="X4" s="95">
        <f>+'1. Información General'!B15</f>
        <v>0</v>
      </c>
      <c r="Y4" s="95">
        <f>+'1. Información General'!D15</f>
        <v>0</v>
      </c>
      <c r="Z4" s="95">
        <f>+'1. Información General'!F15</f>
        <v>0</v>
      </c>
      <c r="AA4" s="208">
        <f>+'1. Información General'!B16</f>
        <v>0</v>
      </c>
      <c r="AB4" s="209">
        <f>+'1. Información General'!F16</f>
        <v>0</v>
      </c>
      <c r="AC4" s="95">
        <f>+'1. Información General'!B17</f>
        <v>0</v>
      </c>
      <c r="AD4" s="95">
        <f>+'1. Información General'!D17</f>
        <v>0</v>
      </c>
      <c r="AE4" s="95">
        <f>+'1. Información General'!F17</f>
        <v>0</v>
      </c>
      <c r="AF4" s="95">
        <f>+'1. Información General'!B18</f>
        <v>0</v>
      </c>
      <c r="AG4" s="95" t="str">
        <f>+'1. Información General'!D18</f>
        <v xml:space="preserve"> </v>
      </c>
      <c r="AH4" s="95" t="str">
        <f>+'1. Información General'!F18</f>
        <v xml:space="preserve"> </v>
      </c>
      <c r="AI4" s="95">
        <f>+'1. Información General'!B21</f>
        <v>0</v>
      </c>
      <c r="AJ4" s="210">
        <f>+'1. Información General'!D21</f>
        <v>0</v>
      </c>
      <c r="AK4" s="210">
        <f>+'1. Información General'!F21</f>
        <v>0</v>
      </c>
      <c r="AL4" s="95">
        <f>+'1. Información General'!B23</f>
        <v>0</v>
      </c>
      <c r="AM4" s="208">
        <f>+'1. Información General'!D23</f>
        <v>0</v>
      </c>
      <c r="AN4" s="208">
        <f>+'1. Información General'!B24</f>
        <v>0</v>
      </c>
      <c r="AO4" s="208">
        <f>+'1. Información General'!B33</f>
        <v>0</v>
      </c>
      <c r="AP4" s="208">
        <f>+'1. Información General'!E33</f>
        <v>0</v>
      </c>
      <c r="AQ4" s="208">
        <f>+'1. Información General'!B36</f>
        <v>0</v>
      </c>
      <c r="AR4" s="208">
        <f>+'1. Información General'!D36</f>
        <v>0</v>
      </c>
      <c r="AS4" s="95">
        <f>+'1. Información General'!B37</f>
        <v>0</v>
      </c>
      <c r="AT4" s="210">
        <f>+'1. Información General'!D37</f>
        <v>0</v>
      </c>
      <c r="AU4" s="210">
        <f>+'1. Información General'!F37</f>
        <v>0</v>
      </c>
      <c r="AV4" s="208">
        <f>+'1. Información General'!B38</f>
        <v>0</v>
      </c>
      <c r="AW4" s="95">
        <f>+'1. Información General'!F38</f>
        <v>0</v>
      </c>
      <c r="AX4" s="95">
        <f>+'1. Información General'!B39</f>
        <v>0</v>
      </c>
      <c r="AY4" s="95">
        <f>+'1. Información General'!D39</f>
        <v>0</v>
      </c>
      <c r="AZ4" s="95">
        <f>+'1. Información General'!F39</f>
        <v>0</v>
      </c>
      <c r="BA4" s="208">
        <f>+'1. Información General'!B40</f>
        <v>0</v>
      </c>
      <c r="BB4" s="208">
        <f>+'1. Información General'!D40</f>
        <v>0</v>
      </c>
      <c r="BC4" s="95">
        <f>+'1. Información General'!B41</f>
        <v>0</v>
      </c>
      <c r="BD4" s="210">
        <f>+'1. Información General'!D41</f>
        <v>0</v>
      </c>
      <c r="BE4" s="210">
        <f>+'1. Información General'!F41</f>
        <v>0</v>
      </c>
      <c r="BF4" s="208">
        <f>+'1. Información General'!B42</f>
        <v>0</v>
      </c>
      <c r="BG4" s="95">
        <f>+'1. Información General'!F42</f>
        <v>0</v>
      </c>
      <c r="BH4" s="95">
        <f>+'1. Información General'!B43</f>
        <v>0</v>
      </c>
      <c r="BI4" s="95">
        <f>+'1. Información General'!D43</f>
        <v>0</v>
      </c>
      <c r="BJ4" s="95">
        <f>+'1. Información General'!F43</f>
        <v>0</v>
      </c>
      <c r="BK4" s="387" t="str">
        <f>+'2.Ambientes Adecuados y Seguros'!$D3</f>
        <v>NO APLICA</v>
      </c>
      <c r="BL4" s="387">
        <f>+'2.Ambientes Adecuados y Seguros'!$D4</f>
        <v>0</v>
      </c>
      <c r="BM4" s="387">
        <f>+'2.Ambientes Adecuados y Seguros'!$D5</f>
        <v>0</v>
      </c>
      <c r="BN4" s="387" t="str">
        <f>+'2.Ambientes Adecuados y Seguros'!$D6</f>
        <v>NO APLICA</v>
      </c>
      <c r="BO4" s="387">
        <f>+'2.Ambientes Adecuados y Seguros'!$D7</f>
        <v>0</v>
      </c>
      <c r="BP4" s="387" t="str">
        <f>+'2.Ambientes Adecuados y Seguros'!$D8</f>
        <v>NO APLICA</v>
      </c>
      <c r="BQ4" s="387">
        <f>+'2.Ambientes Adecuados y Seguros'!$D9</f>
        <v>0</v>
      </c>
      <c r="BR4" s="387" t="str">
        <f>+'2.Ambientes Adecuados y Seguros'!$D10</f>
        <v>NO APLICA</v>
      </c>
      <c r="BS4" s="387">
        <f>+'2.Ambientes Adecuados y Seguros'!$D11</f>
        <v>0</v>
      </c>
      <c r="BT4" s="387" t="str">
        <f>+'2.Ambientes Adecuados y Seguros'!$D12</f>
        <v>NO APLICA</v>
      </c>
      <c r="BU4" s="387">
        <f>+'2.Ambientes Adecuados y Seguros'!$D13</f>
        <v>0</v>
      </c>
      <c r="BV4" s="387">
        <f>+'2.Ambientes Adecuados y Seguros'!$D14</f>
        <v>0</v>
      </c>
      <c r="BW4" s="387">
        <f>+'2.Ambientes Adecuados y Seguros'!$D15</f>
        <v>0</v>
      </c>
      <c r="BX4" s="387">
        <f>+'2.Ambientes Adecuados y Seguros'!$D16</f>
        <v>0</v>
      </c>
      <c r="BY4" s="387" t="str">
        <f>+'2.Ambientes Adecuados y Seguros'!$D17</f>
        <v>NO APLICA</v>
      </c>
      <c r="BZ4" s="387" t="str">
        <f>+'2.Ambientes Adecuados y Seguros'!$D18</f>
        <v>NO APLICA</v>
      </c>
      <c r="CA4" s="387" t="str">
        <f>+'2.Ambientes Adecuados y Seguros'!$D19</f>
        <v>NO APLICA</v>
      </c>
      <c r="CB4" s="387">
        <f>+'2.Ambientes Adecuados y Seguros'!$D20</f>
        <v>0</v>
      </c>
      <c r="CC4" s="387">
        <f>+'2.Ambientes Adecuados y Seguros'!$D21</f>
        <v>0</v>
      </c>
      <c r="CD4" s="387">
        <f>+'2.Ambientes Adecuados y Seguros'!$D22</f>
        <v>0</v>
      </c>
      <c r="CE4" s="387">
        <f>+'2.Ambientes Adecuados y Seguros'!$D23</f>
        <v>0</v>
      </c>
      <c r="CF4" s="387">
        <f>+'2.Ambientes Adecuados y Seguros'!$D24</f>
        <v>0</v>
      </c>
      <c r="CG4" s="387">
        <f>+'2.Ambientes Adecuados y Seguros'!$D25</f>
        <v>0</v>
      </c>
      <c r="CH4" s="387">
        <f>+'2.Ambientes Adecuados y Seguros'!$D26</f>
        <v>0</v>
      </c>
      <c r="CI4" s="387">
        <f>+'2.Ambientes Adecuados y Seguros'!$D27</f>
        <v>0</v>
      </c>
      <c r="CJ4" s="387">
        <f>+'2.Ambientes Adecuados y Seguros'!$D28</f>
        <v>0</v>
      </c>
      <c r="CK4" s="387">
        <f>+'2.Ambientes Adecuados y Seguros'!$D29</f>
        <v>0</v>
      </c>
      <c r="CL4" s="387">
        <f>+'2.Ambientes Adecuados y Seguros'!$D30</f>
        <v>0</v>
      </c>
      <c r="CM4" s="387">
        <f>+'2.Ambientes Adecuados y Seguros'!$D31</f>
        <v>0</v>
      </c>
      <c r="CN4" s="387">
        <f>+'2.Ambientes Adecuados y Seguros'!$D32</f>
        <v>0</v>
      </c>
      <c r="CO4" s="387">
        <f>+'2.Ambientes Adecuados y Seguros'!$D33</f>
        <v>0</v>
      </c>
      <c r="CP4" s="387">
        <f>+'2.Ambientes Adecuados y Seguros'!$D34</f>
        <v>0</v>
      </c>
      <c r="CQ4" s="387">
        <f>+'2.Ambientes Adecuados y Seguros'!$D35</f>
        <v>0</v>
      </c>
      <c r="CR4" s="387">
        <f>+'2.Ambientes Adecuados y Seguros'!$D36</f>
        <v>0</v>
      </c>
      <c r="CS4" s="387">
        <f>+'2.Ambientes Adecuados y Seguros'!$D37</f>
        <v>0</v>
      </c>
      <c r="CT4" s="387">
        <f>+'2.Ambientes Adecuados y Seguros'!$D38</f>
        <v>0</v>
      </c>
      <c r="CU4" s="387">
        <f>+'2.Ambientes Adecuados y Seguros'!$D39</f>
        <v>0</v>
      </c>
      <c r="CV4" s="387">
        <f>+'2.Ambientes Adecuados y Seguros'!$D40</f>
        <v>0</v>
      </c>
      <c r="CW4" s="387">
        <f>+'2.Ambientes Adecuados y Seguros'!$D41</f>
        <v>0</v>
      </c>
      <c r="CX4" s="387">
        <f>+'2.Ambientes Adecuados y Seguros'!$D42</f>
        <v>0</v>
      </c>
      <c r="CY4" s="387">
        <f>+'2.Ambientes Adecuados y Seguros'!$D43</f>
        <v>0</v>
      </c>
      <c r="CZ4" s="387">
        <f>+'2.Ambientes Adecuados y Seguros'!$D44</f>
        <v>0</v>
      </c>
      <c r="DA4" s="387">
        <f>+'2.Ambientes Adecuados y Seguros'!$D45</f>
        <v>0</v>
      </c>
      <c r="DB4" s="387" t="str">
        <f>+'2.Ambientes Adecuados y Seguros'!$D46</f>
        <v>NO APLICA</v>
      </c>
      <c r="DC4" s="387">
        <f>+'2.Ambientes Adecuados y Seguros'!$D47</f>
        <v>0</v>
      </c>
      <c r="DD4" s="387" t="str">
        <f>+'2.Ambientes Adecuados y Seguros'!$D48</f>
        <v>NO APLICA</v>
      </c>
      <c r="DE4" s="387" t="str">
        <f>+'2.Ambientes Adecuados y Seguros'!$D49</f>
        <v>NO APLICA</v>
      </c>
      <c r="DF4" s="387">
        <f>+'2.Ambientes Adecuados y Seguros'!$D50</f>
        <v>0</v>
      </c>
      <c r="DG4" s="387">
        <f>+'2.Ambientes Adecuados y Seguros'!$D51</f>
        <v>0</v>
      </c>
      <c r="DH4" s="387">
        <f>+'2.Ambientes Adecuados y Seguros'!$D52</f>
        <v>0</v>
      </c>
      <c r="DI4" s="387">
        <f>+'2.Ambientes Adecuados y Seguros'!$D53</f>
        <v>0</v>
      </c>
      <c r="DJ4" s="387">
        <f>+'2.Ambientes Adecuados y Seguros'!$D54</f>
        <v>0</v>
      </c>
      <c r="DK4" s="387">
        <f>+'2.Ambientes Adecuados y Seguros'!$D55</f>
        <v>0</v>
      </c>
      <c r="DL4" s="387">
        <f>+'2.Ambientes Adecuados y Seguros'!$D56</f>
        <v>0</v>
      </c>
      <c r="DM4" s="387">
        <f>+'2.Ambientes Adecuados y Seguros'!$D57</f>
        <v>0</v>
      </c>
      <c r="DN4" s="387">
        <f>+'2.Ambientes Adecuados y Seguros'!$D58</f>
        <v>0</v>
      </c>
      <c r="DO4" s="387">
        <f>+'2.Ambientes Adecuados y Seguros'!$D59</f>
        <v>0</v>
      </c>
      <c r="DP4" s="387">
        <f>+'2.Ambientes Adecuados y Seguros'!$D60</f>
        <v>0</v>
      </c>
      <c r="DQ4" s="387">
        <f>+'2.Ambientes Adecuados y Seguros'!$D61</f>
        <v>0</v>
      </c>
      <c r="DR4" s="387">
        <f>+'2.Ambientes Adecuados y Seguros'!$D62</f>
        <v>0</v>
      </c>
      <c r="DS4" s="387">
        <f>+'2.Ambientes Adecuados y Seguros'!$D63</f>
        <v>0</v>
      </c>
      <c r="DT4" s="387">
        <f>+'2.Ambientes Adecuados y Seguros'!$D64</f>
        <v>0</v>
      </c>
      <c r="DU4" s="387" t="str">
        <f>+'3. Alimentacion y Nutrición'!$D3</f>
        <v>NO APLICA</v>
      </c>
      <c r="DV4" s="387">
        <f>+'3. Alimentacion y Nutrición'!$D4</f>
        <v>0</v>
      </c>
      <c r="DW4" s="387" t="str">
        <f>+'3. Alimentacion y Nutrición'!$D5</f>
        <v>NO APLICA</v>
      </c>
      <c r="DX4" s="387">
        <f>+'3. Alimentacion y Nutrición'!$D6</f>
        <v>0</v>
      </c>
      <c r="DY4" s="387">
        <f>+'3. Alimentacion y Nutrición'!$D7</f>
        <v>0</v>
      </c>
      <c r="DZ4" s="387">
        <f>+'3. Alimentacion y Nutrición'!$D8</f>
        <v>0</v>
      </c>
      <c r="EA4" s="387" t="str">
        <f>+'3. Alimentacion y Nutrición'!$D9</f>
        <v>NO APLICA</v>
      </c>
      <c r="EB4" s="387">
        <f>+'3. Alimentacion y Nutrición'!$D10</f>
        <v>0</v>
      </c>
      <c r="EC4" s="387">
        <f>+'3. Alimentacion y Nutrición'!$D11</f>
        <v>0</v>
      </c>
      <c r="ED4" s="387">
        <f>+'3. Alimentacion y Nutrición'!$D12</f>
        <v>0</v>
      </c>
      <c r="EE4" s="387">
        <f>+'3. Alimentacion y Nutrición'!$D13</f>
        <v>0</v>
      </c>
      <c r="EF4" s="387">
        <f>+'3. Alimentacion y Nutrición'!$D14</f>
        <v>0</v>
      </c>
      <c r="EG4" s="387" t="str">
        <f>+'3. Alimentacion y Nutrición'!$D15</f>
        <v>NO APLICA</v>
      </c>
      <c r="EH4" s="387">
        <f>+'3. Alimentacion y Nutrición'!$D16</f>
        <v>0</v>
      </c>
      <c r="EI4" s="387">
        <f>+'3. Alimentacion y Nutrición'!$D17</f>
        <v>0</v>
      </c>
      <c r="EJ4" s="387">
        <f>+'3. Alimentacion y Nutrición'!$D18</f>
        <v>0</v>
      </c>
      <c r="EK4" s="387" t="str">
        <f>+'3. Alimentacion y Nutrición'!$D19</f>
        <v>NO APLICA</v>
      </c>
      <c r="EL4" s="387">
        <f>+'3. Alimentacion y Nutrición'!$D20</f>
        <v>0</v>
      </c>
      <c r="EM4" s="387">
        <f>+'3. Alimentacion y Nutrición'!$D21</f>
        <v>0</v>
      </c>
      <c r="EN4" s="387" t="str">
        <f>+'4. Modelo de Atencion'!$D3</f>
        <v>NO APLICA</v>
      </c>
      <c r="EO4" s="387">
        <f>+'4. Modelo de Atencion'!$D4</f>
        <v>0</v>
      </c>
      <c r="EP4" s="387">
        <f>+'4. Modelo de Atencion'!$D5</f>
        <v>0</v>
      </c>
      <c r="EQ4" s="387">
        <f>+'4. Modelo de Atencion'!$D6</f>
        <v>0</v>
      </c>
      <c r="ER4" s="387" t="str">
        <f>+'4. Modelo de Atencion'!$D7</f>
        <v>NO APLICA</v>
      </c>
      <c r="ES4" s="387">
        <f>+'4. Modelo de Atencion'!$D8</f>
        <v>0</v>
      </c>
      <c r="ET4" s="387">
        <f>+'4. Modelo de Atencion'!$D9</f>
        <v>0</v>
      </c>
      <c r="EU4" s="387">
        <f>+'4. Modelo de Atencion'!$D10</f>
        <v>0</v>
      </c>
      <c r="EV4" s="387">
        <f>+'4. Modelo de Atencion'!$D11</f>
        <v>0</v>
      </c>
      <c r="EW4" s="387">
        <f>+'4. Modelo de Atencion'!$D12</f>
        <v>0</v>
      </c>
      <c r="EX4" s="387">
        <f>+'4. Modelo de Atencion'!$D13</f>
        <v>0</v>
      </c>
      <c r="EY4" s="387">
        <f>+'4. Modelo de Atencion'!$D14</f>
        <v>0</v>
      </c>
      <c r="EZ4" s="387">
        <f>+'4. Modelo de Atencion'!$D15</f>
        <v>0</v>
      </c>
      <c r="FA4" s="387">
        <f>+'4. Modelo de Atencion'!$D16</f>
        <v>0</v>
      </c>
      <c r="FB4" s="387">
        <f>+'4. Modelo de Atencion'!$D17</f>
        <v>0</v>
      </c>
      <c r="FC4" s="387" t="str">
        <f>+'5. Situaciones de Riesgo'!$D3</f>
        <v>NO APLICA</v>
      </c>
      <c r="FD4" s="387">
        <f>+'5. Situaciones de Riesgo'!$D4</f>
        <v>0</v>
      </c>
      <c r="FE4" s="387" t="str">
        <f>+'5. Situaciones de Riesgo'!$D5</f>
        <v>NO APLICA</v>
      </c>
      <c r="FF4" s="387">
        <f>+'5. Situaciones de Riesgo'!$D6</f>
        <v>0</v>
      </c>
      <c r="FG4" s="387">
        <f>+'5. Situaciones de Riesgo'!$D7</f>
        <v>0</v>
      </c>
      <c r="FH4" s="387">
        <f>+'5. Situaciones de Riesgo'!$D8</f>
        <v>0</v>
      </c>
      <c r="FI4" s="387">
        <f>+'5. Situaciones de Riesgo'!$D9</f>
        <v>0</v>
      </c>
      <c r="FJ4" s="387" t="str">
        <f>+'5. Situaciones de Riesgo'!$D10</f>
        <v>NO APLICA</v>
      </c>
      <c r="FK4" s="387">
        <f>+'5. Situaciones de Riesgo'!$D11</f>
        <v>0</v>
      </c>
      <c r="FL4" s="387">
        <f>+'5. Situaciones de Riesgo'!$D12</f>
        <v>0</v>
      </c>
      <c r="FM4" s="387">
        <f>+'5. Situaciones de Riesgo'!$D13</f>
        <v>0</v>
      </c>
      <c r="FN4" s="387">
        <f>+'5. Situaciones de Riesgo'!$D14</f>
        <v>0</v>
      </c>
      <c r="FO4" s="387">
        <f>+'5. Situaciones de Riesgo'!$D15</f>
        <v>0</v>
      </c>
      <c r="FP4" s="387">
        <f>+'5. Situaciones de Riesgo'!$D16</f>
        <v>0</v>
      </c>
      <c r="FQ4" s="387">
        <f>+'5. Situaciones de Riesgo'!$D17</f>
        <v>0</v>
      </c>
      <c r="FR4" s="387" t="str">
        <f>+'5. Situaciones de Riesgo'!$D18</f>
        <v>NO APLICA</v>
      </c>
      <c r="FS4" s="387">
        <f>+'5. Situaciones de Riesgo'!$D19</f>
        <v>0</v>
      </c>
      <c r="FT4" s="387">
        <f>+'5. Situaciones de Riesgo'!$D20</f>
        <v>0</v>
      </c>
      <c r="FU4" s="387">
        <f>+'5. Situaciones de Riesgo'!$D21</f>
        <v>0</v>
      </c>
      <c r="FV4" s="387">
        <f>+'5. Situaciones de Riesgo'!$D22</f>
        <v>0</v>
      </c>
      <c r="FW4" s="387">
        <f>+'5. Situaciones de Riesgo'!$D23</f>
        <v>0</v>
      </c>
      <c r="FX4" s="387">
        <f>+'5. Situaciones de Riesgo'!$D24</f>
        <v>0</v>
      </c>
      <c r="FY4" s="387">
        <f>+'5. Situaciones de Riesgo'!$D25</f>
        <v>0</v>
      </c>
      <c r="FZ4" s="387">
        <f>+'5. Situaciones de Riesgo'!$D26</f>
        <v>0</v>
      </c>
      <c r="GA4" s="387">
        <f>+'5. Situaciones de Riesgo'!$D27</f>
        <v>0</v>
      </c>
      <c r="GB4" s="387">
        <f>+'5. Situaciones de Riesgo'!$D28</f>
        <v>0</v>
      </c>
      <c r="GC4" s="387">
        <f>+'5. Situaciones de Riesgo'!$D29</f>
        <v>0</v>
      </c>
      <c r="GD4" s="387">
        <f>+'5. Situaciones de Riesgo'!$D30</f>
        <v>0</v>
      </c>
      <c r="GE4" s="387" t="str">
        <f>+'5. Situaciones de Riesgo'!$D31</f>
        <v>NO APLICA</v>
      </c>
      <c r="GF4" s="387">
        <f>+'5. Situaciones de Riesgo'!$D32</f>
        <v>0</v>
      </c>
      <c r="GG4" s="387">
        <f>+'5. Situaciones de Riesgo'!$D33</f>
        <v>0</v>
      </c>
      <c r="GH4" s="387">
        <f>+'5. Situaciones de Riesgo'!$D34</f>
        <v>0</v>
      </c>
      <c r="GI4" s="387">
        <f>+'5. Situaciones de Riesgo'!$D35</f>
        <v>0</v>
      </c>
      <c r="GJ4" s="387">
        <f>+'5. Situaciones de Riesgo'!$D36</f>
        <v>0</v>
      </c>
      <c r="GK4" s="387">
        <f>+'5. Situaciones de Riesgo'!$D37</f>
        <v>0</v>
      </c>
      <c r="GL4" s="387">
        <f>+'5. Situaciones de Riesgo'!$D38</f>
        <v>0</v>
      </c>
      <c r="GM4" s="387">
        <f>+'5. Situaciones de Riesgo'!$D39</f>
        <v>0</v>
      </c>
      <c r="GN4" s="387">
        <f>+'5. Situaciones de Riesgo'!$D40</f>
        <v>0</v>
      </c>
      <c r="GO4" s="387">
        <f>+'5. Situaciones de Riesgo'!$D41</f>
        <v>0</v>
      </c>
      <c r="GP4" s="387">
        <f>+'5. Situaciones de Riesgo'!$D42</f>
        <v>0</v>
      </c>
      <c r="GQ4" s="387">
        <f>+'5. Situaciones de Riesgo'!$D43</f>
        <v>0</v>
      </c>
      <c r="GR4" s="387">
        <f>+'5. Situaciones de Riesgo'!$D44</f>
        <v>0</v>
      </c>
      <c r="GS4" s="387">
        <f>+'5. Situaciones de Riesgo'!$D45</f>
        <v>0</v>
      </c>
      <c r="GT4" s="387">
        <f>+'5. Situaciones de Riesgo'!$D46</f>
        <v>0</v>
      </c>
      <c r="GU4" s="387">
        <f>+'5. Situaciones de Riesgo'!$D47</f>
        <v>0</v>
      </c>
      <c r="GV4" s="387">
        <f>+'5. Situaciones de Riesgo'!$D48</f>
        <v>0</v>
      </c>
      <c r="GW4" s="387">
        <f>+'5. Situaciones de Riesgo'!$D49</f>
        <v>0</v>
      </c>
      <c r="GX4" s="387">
        <f>+'5. Situaciones de Riesgo'!$D50</f>
        <v>0</v>
      </c>
      <c r="GY4" s="387">
        <f>+'5. Situaciones de Riesgo'!$D51</f>
        <v>0</v>
      </c>
      <c r="GZ4" s="387">
        <f>+'5. Situaciones de Riesgo'!$D52</f>
        <v>0</v>
      </c>
      <c r="HA4" s="387">
        <f>+'5. Situaciones de Riesgo'!$D53</f>
        <v>0</v>
      </c>
      <c r="HB4" s="387" t="str">
        <f>+'5. Situaciones de Riesgo'!$D54</f>
        <v>NO APLICA</v>
      </c>
      <c r="HC4" s="387">
        <f>+'5. Situaciones de Riesgo'!$D55</f>
        <v>0</v>
      </c>
      <c r="HD4" s="387">
        <f>+'5. Situaciones de Riesgo'!$D56</f>
        <v>0</v>
      </c>
      <c r="HE4" s="387">
        <f>+'5. Situaciones de Riesgo'!$D57</f>
        <v>0</v>
      </c>
      <c r="HF4" s="387">
        <f>+'5. Situaciones de Riesgo'!$D58</f>
        <v>0</v>
      </c>
      <c r="HG4" s="387">
        <f>+'5. Situaciones de Riesgo'!$D59</f>
        <v>0</v>
      </c>
      <c r="HH4" s="387">
        <f>+'5. Situaciones de Riesgo'!$D60</f>
        <v>0</v>
      </c>
      <c r="HI4" s="387">
        <f>+'5. Situaciones de Riesgo'!$D61</f>
        <v>0</v>
      </c>
      <c r="HJ4" s="387" t="str">
        <f>+'5. Situaciones de Riesgo'!$D62</f>
        <v>NO APLICA</v>
      </c>
      <c r="HK4" s="387">
        <f>+'5. Situaciones de Riesgo'!$D63</f>
        <v>0</v>
      </c>
      <c r="HL4" s="387">
        <f>+'5. Situaciones de Riesgo'!$D64</f>
        <v>0</v>
      </c>
      <c r="HM4" s="387" t="str">
        <f>+'5. Situaciones de Riesgo'!$D65</f>
        <v>NO APLICA</v>
      </c>
      <c r="HN4" s="387">
        <f>+'5. Situaciones de Riesgo'!$D66</f>
        <v>0</v>
      </c>
      <c r="HO4" s="387">
        <f>+'5. Situaciones de Riesgo'!$D67</f>
        <v>0</v>
      </c>
      <c r="HP4" s="387">
        <f>+'5. Situaciones de Riesgo'!$D68</f>
        <v>0</v>
      </c>
      <c r="HQ4" s="387">
        <f>+'5. Situaciones de Riesgo'!$D69</f>
        <v>0</v>
      </c>
      <c r="HR4" s="387">
        <f>+'5. Situaciones de Riesgo'!$D70</f>
        <v>0</v>
      </c>
      <c r="HS4" s="387">
        <f>+'5. Situaciones de Riesgo'!$D71</f>
        <v>0</v>
      </c>
      <c r="HT4" s="387">
        <f>+'5. Situaciones de Riesgo'!$D72</f>
        <v>0</v>
      </c>
      <c r="HU4" s="387">
        <f>+'5. Situaciones de Riesgo'!$D73</f>
        <v>0</v>
      </c>
      <c r="HV4" s="387">
        <f>+'5. Situaciones de Riesgo'!$D74</f>
        <v>0</v>
      </c>
      <c r="HW4" s="387">
        <f>+'5. Situaciones de Riesgo'!$D75</f>
        <v>0</v>
      </c>
      <c r="HX4" s="387" t="str">
        <f>+'5. Situaciones de Riesgo'!$D76</f>
        <v>NO APLICA</v>
      </c>
      <c r="HY4" s="387">
        <f>+'5. Situaciones de Riesgo'!$D77</f>
        <v>0</v>
      </c>
      <c r="HZ4" s="387">
        <f>+'5. Situaciones de Riesgo'!$D78</f>
        <v>0</v>
      </c>
      <c r="IA4" s="387">
        <f>+'5. Situaciones de Riesgo'!$D79</f>
        <v>0</v>
      </c>
      <c r="IB4" s="387">
        <f>+'5. Situaciones de Riesgo'!$D80</f>
        <v>0</v>
      </c>
      <c r="IC4" s="387">
        <f>+'5. Situaciones de Riesgo'!$D81</f>
        <v>0</v>
      </c>
      <c r="ID4" s="387">
        <f>+'5. Situaciones de Riesgo'!$D82</f>
        <v>0</v>
      </c>
      <c r="IE4" s="387">
        <f>+'5. Situaciones de Riesgo'!$D83</f>
        <v>0</v>
      </c>
      <c r="IF4" s="387">
        <f>+'5. Situaciones de Riesgo'!$D84</f>
        <v>0</v>
      </c>
      <c r="IG4" s="387" t="str">
        <f>+'5. Situaciones de Riesgo'!$D85</f>
        <v>NO APLICA</v>
      </c>
      <c r="IH4" s="387">
        <f>+'5. Situaciones de Riesgo'!$D86</f>
        <v>0</v>
      </c>
      <c r="II4" s="387">
        <f>+'5. Situaciones de Riesgo'!$D87</f>
        <v>0</v>
      </c>
      <c r="IJ4" s="387">
        <f>+'5. Situaciones de Riesgo'!$D88</f>
        <v>0</v>
      </c>
      <c r="IK4" s="387">
        <f>+'5. Situaciones de Riesgo'!$D89</f>
        <v>0</v>
      </c>
      <c r="IL4" s="387">
        <f>+'5. Situaciones de Riesgo'!$D90</f>
        <v>0</v>
      </c>
      <c r="IM4" s="387">
        <f>+'5. Situaciones de Riesgo'!$D91</f>
        <v>0</v>
      </c>
      <c r="IN4" s="387">
        <f>+'5. Situaciones de Riesgo'!$D92</f>
        <v>0</v>
      </c>
      <c r="IO4" s="387" t="str">
        <f>+'5. Situaciones de Riesgo'!$D93</f>
        <v>NO APLICA</v>
      </c>
      <c r="IP4" s="387">
        <f>+'5. Situaciones de Riesgo'!$D94</f>
        <v>0</v>
      </c>
      <c r="IQ4" s="387">
        <f>+'5. Situaciones de Riesgo'!$D95</f>
        <v>0</v>
      </c>
      <c r="IR4" s="387">
        <f>+'5. Situaciones de Riesgo'!$D96</f>
        <v>0</v>
      </c>
      <c r="IS4" s="387">
        <f>+'5. Situaciones de Riesgo'!$D97</f>
        <v>0</v>
      </c>
      <c r="IT4" s="387">
        <f>+'5. Situaciones de Riesgo'!$D98</f>
        <v>0</v>
      </c>
      <c r="IU4" s="387">
        <f>+'5. Situaciones de Riesgo'!$D99</f>
        <v>0</v>
      </c>
      <c r="IV4" s="387">
        <f>+'5. Situaciones de Riesgo'!$D100</f>
        <v>0</v>
      </c>
      <c r="IW4" s="387" t="str">
        <f>+'5. Situaciones de Riesgo'!$D101</f>
        <v>NO APLICA</v>
      </c>
      <c r="IX4" s="387">
        <f>+'5. Situaciones de Riesgo'!$D102</f>
        <v>0</v>
      </c>
      <c r="IY4" s="387">
        <f>+'5. Situaciones de Riesgo'!$D103</f>
        <v>0</v>
      </c>
      <c r="IZ4" s="387">
        <f>+'5. Situaciones de Riesgo'!$D104</f>
        <v>0</v>
      </c>
      <c r="JA4" s="387">
        <f>+'5. Situaciones de Riesgo'!$D105</f>
        <v>0</v>
      </c>
      <c r="JB4" s="387">
        <f>+'5. Situaciones de Riesgo'!$D106</f>
        <v>0</v>
      </c>
      <c r="JC4" s="387">
        <f>+'5. Situaciones de Riesgo'!$D107</f>
        <v>0</v>
      </c>
      <c r="JD4" s="387">
        <f>+'5. Situaciones de Riesgo'!$D108</f>
        <v>0</v>
      </c>
      <c r="JE4" s="387">
        <f>+'5. Situaciones de Riesgo'!$D109</f>
        <v>0</v>
      </c>
      <c r="JF4" s="387" t="str">
        <f>+'6. Código de Etica'!$D3</f>
        <v>NO APLICA</v>
      </c>
      <c r="JG4" s="387" t="str">
        <f>+'6. Código de Etica'!$D4</f>
        <v>NO APLICA</v>
      </c>
      <c r="JH4" s="387" t="str">
        <f>+'6. Código de Etica'!$D5</f>
        <v>NO APLICA</v>
      </c>
      <c r="JI4" s="387">
        <f>+'6. Código de Etica'!$D6</f>
        <v>0</v>
      </c>
      <c r="JJ4" s="387">
        <f>+'6. Código de Etica'!$D7</f>
        <v>0</v>
      </c>
      <c r="JK4" s="387">
        <f>+'6. Código de Etica'!$D8</f>
        <v>0</v>
      </c>
      <c r="JL4" s="387">
        <f>+'6. Código de Etica'!$D9</f>
        <v>0</v>
      </c>
      <c r="JM4" s="387">
        <f>+'6. Código de Etica'!$D10</f>
        <v>0</v>
      </c>
      <c r="JN4" s="387">
        <f>+'6. Código de Etica'!$D11</f>
        <v>0</v>
      </c>
      <c r="JO4" s="387">
        <f>+'6. Código de Etica'!$D12</f>
        <v>0</v>
      </c>
      <c r="JP4" s="387">
        <f>+'6. Código de Etica'!$D13</f>
        <v>0</v>
      </c>
      <c r="JQ4" s="387">
        <f>+'6. Código de Etica'!$D14</f>
        <v>0</v>
      </c>
      <c r="JR4" s="387">
        <f>+'6. Código de Etica'!$D15</f>
        <v>0</v>
      </c>
      <c r="JS4" s="387">
        <f>+'6. Código de Etica'!$D16</f>
        <v>0</v>
      </c>
      <c r="JT4" s="387">
        <f>+'6. Código de Etica'!$D17</f>
        <v>0</v>
      </c>
      <c r="JU4" s="387">
        <f>+'6. Código de Etica'!$D18</f>
        <v>0</v>
      </c>
      <c r="JV4" s="387">
        <f>+'6. Código de Etica'!$D19</f>
        <v>0</v>
      </c>
      <c r="JW4" s="387">
        <f>+'6. Código de Etica'!$D20</f>
        <v>0</v>
      </c>
      <c r="JX4" s="387">
        <f>+'6. Código de Etica'!$D21</f>
        <v>0</v>
      </c>
      <c r="JY4" s="387">
        <f>+'6. Código de Etica'!$D22</f>
        <v>0</v>
      </c>
      <c r="JZ4" s="387">
        <f>+'6. Código de Etica'!$D23</f>
        <v>0</v>
      </c>
      <c r="KA4" s="387">
        <f>+'6. Código de Etica'!$D24</f>
        <v>0</v>
      </c>
      <c r="KB4" s="387">
        <f>+'6. Código de Etica'!$D25</f>
        <v>0</v>
      </c>
      <c r="KC4" s="387">
        <f>+'6. Código de Etica'!$D26</f>
        <v>0</v>
      </c>
      <c r="KD4" s="387">
        <f>+'6. Código de Etica'!$D27</f>
        <v>0</v>
      </c>
      <c r="KE4" s="387">
        <f>+'6. Código de Etica'!$D28</f>
        <v>0</v>
      </c>
      <c r="KF4" s="387">
        <f>+'6. Código de Etica'!$D29</f>
        <v>0</v>
      </c>
      <c r="KG4" s="387">
        <f>+'6. Código de Etica'!$D30</f>
        <v>0</v>
      </c>
      <c r="KH4" s="387">
        <f>+'6. Código de Etica'!$D31</f>
        <v>0</v>
      </c>
      <c r="KI4" s="387">
        <f>+'6. Código de Etica'!$D32</f>
        <v>0</v>
      </c>
      <c r="KJ4" s="387">
        <f>+'6. Código de Etica'!$D33</f>
        <v>0</v>
      </c>
      <c r="KK4" s="387">
        <f>+'6. Código de Etica'!$D34</f>
        <v>0</v>
      </c>
      <c r="KL4" s="387" t="str">
        <f>+'7. Talento Humano'!$D3</f>
        <v>NO APLICA</v>
      </c>
      <c r="KM4" s="387">
        <f>+'7. Talento Humano'!$D4</f>
        <v>0</v>
      </c>
      <c r="KN4" s="387" t="str">
        <f>+'7. Talento Humano'!$D5</f>
        <v>NO APLICA</v>
      </c>
      <c r="KO4" s="387">
        <f>+'7. Talento Humano'!$D6</f>
        <v>0</v>
      </c>
      <c r="KP4" s="387">
        <f>+'7. Talento Humano'!$D7</f>
        <v>0</v>
      </c>
      <c r="KQ4" s="387">
        <f>+'7. Talento Humano'!$D8</f>
        <v>0</v>
      </c>
      <c r="KR4" s="387" t="str">
        <f>+'7. Talento Humano'!$D9</f>
        <v>NO APLICA</v>
      </c>
      <c r="KS4" s="387">
        <f>+'7. Talento Humano'!$D10</f>
        <v>0</v>
      </c>
      <c r="KT4" s="387">
        <f>+'7. Talento Humano'!$D11</f>
        <v>0</v>
      </c>
      <c r="KU4" s="387">
        <f>+'7. Talento Humano'!$D12</f>
        <v>0</v>
      </c>
      <c r="KV4" s="387" t="str">
        <f>+'7. Talento Humano'!$D13</f>
        <v>NO APLICA</v>
      </c>
      <c r="KW4" s="387">
        <f>+'7. Talento Humano'!$D14</f>
        <v>0</v>
      </c>
      <c r="KX4" s="387">
        <f>+'7. Talento Humano'!$D15</f>
        <v>0</v>
      </c>
      <c r="KY4" s="387" t="str">
        <f>+'7. Talento Humano'!$D16</f>
        <v>NO APLICA</v>
      </c>
      <c r="KZ4" s="387">
        <f>+'7. Talento Humano'!$D17</f>
        <v>0</v>
      </c>
      <c r="LA4" s="387">
        <f>+'7. Talento Humano'!$D18</f>
        <v>0</v>
      </c>
      <c r="LB4" s="387">
        <f>+'7. Talento Humano'!$D19</f>
        <v>0</v>
      </c>
      <c r="LC4" s="387" t="str">
        <f>+'8. Financiero'!$D3</f>
        <v>NO APLICA</v>
      </c>
      <c r="LD4" s="387">
        <f>+'8. Financiero'!$D4</f>
        <v>0</v>
      </c>
      <c r="LE4" s="387">
        <f>+'8. Financiero'!$D5</f>
        <v>0</v>
      </c>
      <c r="LF4" s="387">
        <f>+'8. Financiero'!$D6</f>
        <v>0</v>
      </c>
      <c r="LG4" s="387">
        <f>+'8. Financiero'!$D7</f>
        <v>0</v>
      </c>
      <c r="LH4" s="387" t="str">
        <f>+'8. Financiero'!$D8</f>
        <v>NO APLICA</v>
      </c>
      <c r="LI4" s="387">
        <f>+'8. Financiero'!$D9</f>
        <v>0</v>
      </c>
      <c r="LJ4" s="387">
        <f>+'8. Financiero'!$D10</f>
        <v>0</v>
      </c>
      <c r="LK4" s="387">
        <f>+'8. Financiero'!$D11</f>
        <v>0</v>
      </c>
      <c r="LL4" s="387">
        <f>+'8. Financiero'!$D12</f>
        <v>0</v>
      </c>
      <c r="LM4" s="387">
        <f>+'8. Financiero'!$D13</f>
        <v>0</v>
      </c>
      <c r="LN4" s="387" t="str">
        <f>+'9. Dotacion'!$D3</f>
        <v>NO APLICA</v>
      </c>
      <c r="LO4" s="387">
        <f>+'9. Dotacion'!$D4</f>
        <v>0</v>
      </c>
      <c r="LP4" s="387" t="str">
        <f>+'9. Dotacion'!$D5</f>
        <v>NO APLICA</v>
      </c>
      <c r="LQ4" s="387">
        <f>+'9. Dotacion'!$D6</f>
        <v>0</v>
      </c>
      <c r="LR4" s="387">
        <f>+'9. Dotacion'!$D7</f>
        <v>0</v>
      </c>
      <c r="LS4" s="387" t="str">
        <f>+'9. Dotacion'!$D8</f>
        <v>NO APLICA</v>
      </c>
      <c r="LT4" s="387">
        <f>+'9. Dotacion'!$D9</f>
        <v>0</v>
      </c>
      <c r="LU4" s="387" t="str">
        <f>+'Anexo 1 Violencias'!$D3</f>
        <v>NO APLICA</v>
      </c>
      <c r="LV4" s="387">
        <f>+'Anexo 1 Violencias'!$D4</f>
        <v>0</v>
      </c>
      <c r="LW4" s="387">
        <f>+'Anexo 1 Violencias'!$D5</f>
        <v>0</v>
      </c>
      <c r="LX4" s="387">
        <f>+'Anexo 1 Violencias'!$D6</f>
        <v>0</v>
      </c>
      <c r="LY4" s="387">
        <f>+'Anexo 1 Violencias'!$D7</f>
        <v>0</v>
      </c>
      <c r="LZ4" s="387">
        <f>+'Anexo 1 Violencias'!$D8</f>
        <v>0</v>
      </c>
      <c r="MA4" s="387">
        <f>+'Anexo 1 Violencias'!$D9</f>
        <v>0</v>
      </c>
      <c r="MB4" s="387" t="str">
        <f>+'Anexo 2. Discapacidad'!$D3</f>
        <v>NO APLICA</v>
      </c>
      <c r="MC4" s="387" t="str">
        <f>+'Anexo 2. Discapacidad'!$D4</f>
        <v>NO APLICA</v>
      </c>
      <c r="MD4" s="387">
        <f>+'Anexo 2. Discapacidad'!$D5</f>
        <v>0</v>
      </c>
      <c r="ME4" s="387">
        <f>+'Anexo 2. Discapacidad'!$D6</f>
        <v>0</v>
      </c>
      <c r="MF4" s="387">
        <f>+'Anexo 2. Discapacidad'!$D7</f>
        <v>0</v>
      </c>
      <c r="MG4" s="387">
        <f>+'Anexo 2. Discapacidad'!$D8</f>
        <v>0</v>
      </c>
      <c r="MH4" s="387">
        <f>+'Anexo 2. Discapacidad'!$D9</f>
        <v>0</v>
      </c>
      <c r="MI4" s="387">
        <f>+'Anexo 2. Discapacidad'!$D10</f>
        <v>0</v>
      </c>
      <c r="MJ4" s="387">
        <f>+'Anexo 2. Discapacidad'!$D11</f>
        <v>0</v>
      </c>
      <c r="MK4" s="387">
        <f>+'Anexo 2. Discapacidad'!$D12</f>
        <v>0</v>
      </c>
      <c r="ML4" s="387">
        <f>+'Anexo 2. Discapacidad'!$D13</f>
        <v>0</v>
      </c>
      <c r="MM4" s="387">
        <f>+'Anexo 2. Discapacidad'!$D14</f>
        <v>0</v>
      </c>
      <c r="MN4" s="387">
        <f>+'Anexo 2. Discapacidad'!$D15</f>
        <v>0</v>
      </c>
      <c r="MO4" s="387">
        <f>+'Anexo 2. Discapacidad'!$D16</f>
        <v>0</v>
      </c>
      <c r="MP4" s="387" t="str">
        <f>+'Anexo 2. Discapacidad'!$D17</f>
        <v>NO APLICA</v>
      </c>
      <c r="MQ4" s="387">
        <f>+'Anexo 2. Discapacidad'!$D18</f>
        <v>0</v>
      </c>
      <c r="MR4" s="387">
        <f>+'Anexo 2. Discapacidad'!$D19</f>
        <v>0</v>
      </c>
      <c r="MS4" s="387" t="str">
        <f>+'Anexo 2. Discapacidad'!$D20</f>
        <v>NO APLICA</v>
      </c>
      <c r="MT4" s="387">
        <f>+'Anexo 2. Discapacidad'!$D21</f>
        <v>0</v>
      </c>
      <c r="MU4" s="387">
        <f>+'Anexo 2. Discapacidad'!$D22</f>
        <v>0</v>
      </c>
      <c r="MV4" s="387" t="str">
        <f>+'Anexo 3. Gestantes y Lactan'!$D3</f>
        <v>NO APLICA</v>
      </c>
      <c r="MW4" s="387" t="str">
        <f>+'Anexo 3. Gestantes y Lactan'!$D4</f>
        <v>NO APLICA</v>
      </c>
      <c r="MX4" s="387">
        <f>+'Anexo 3. Gestantes y Lactan'!$D5</f>
        <v>0</v>
      </c>
      <c r="MY4" s="387">
        <f>+'Anexo 3. Gestantes y Lactan'!$D6</f>
        <v>0</v>
      </c>
      <c r="MZ4" s="387">
        <f>+'Anexo 3. Gestantes y Lactan'!$D7</f>
        <v>0</v>
      </c>
      <c r="NA4" s="387">
        <f>+'Anexo 3. Gestantes y Lactan'!$D8</f>
        <v>0</v>
      </c>
      <c r="NB4" s="387">
        <f>+'Anexo 3. Gestantes y Lactan'!$D9</f>
        <v>0</v>
      </c>
      <c r="NC4" s="387">
        <f>+'Anexo 3. Gestantes y Lactan'!$D10</f>
        <v>0</v>
      </c>
      <c r="ND4" s="387">
        <f>+'Anexo 3. Gestantes y Lactan'!$D11</f>
        <v>0</v>
      </c>
      <c r="NE4" s="387">
        <f>+'Anexo 3. Gestantes y Lactan'!$D12</f>
        <v>0</v>
      </c>
      <c r="NF4" s="387">
        <f>+'Anexo 3. Gestantes y Lactan'!$D13</f>
        <v>0</v>
      </c>
      <c r="NG4" s="387">
        <f>+'Anexo 3. Gestantes y Lactan'!$D14</f>
        <v>0</v>
      </c>
      <c r="NH4" s="387">
        <f>+'Anexo 3. Gestantes y Lactan'!$D15</f>
        <v>0</v>
      </c>
      <c r="NI4" s="387">
        <f>+'Anexo 3. Gestantes y Lactan'!$D16</f>
        <v>0</v>
      </c>
      <c r="NJ4" s="387">
        <f>+'Anexo 3. Gestantes y Lactan'!$D17</f>
        <v>0</v>
      </c>
      <c r="NK4" s="387">
        <f>+'Anexo 3. Gestantes y Lactan'!$D18</f>
        <v>0</v>
      </c>
      <c r="NL4" s="387">
        <f>+'Anexo 3. Gestantes y Lactan'!$D19</f>
        <v>0</v>
      </c>
      <c r="NM4" s="387">
        <f>+'Anexo 3. Gestantes y Lactan'!$D20</f>
        <v>0</v>
      </c>
      <c r="NN4" s="387">
        <f>+'Anexo 3. Gestantes y Lactan'!$D21</f>
        <v>0</v>
      </c>
      <c r="NO4" s="387" t="str">
        <f>+'Anexo 3. Gestantes y Lactan'!$D22</f>
        <v>NO APLICA</v>
      </c>
      <c r="NP4" s="387">
        <f>+'Anexo 3. Gestantes y Lactan'!$D23</f>
        <v>0</v>
      </c>
      <c r="NQ4" s="387">
        <f>+'Anexo 3. Gestantes y Lactan'!$D24</f>
        <v>0</v>
      </c>
      <c r="NR4" s="387">
        <f>+'Anexo 3. Gestantes y Lactan'!$D25</f>
        <v>0</v>
      </c>
      <c r="NS4" s="387">
        <f>+'Anexo 3. Gestantes y Lactan'!$D26</f>
        <v>0</v>
      </c>
    </row>
  </sheetData>
  <sheetProtection algorithmName="SHA-512" hashValue="PSMglIjP/KmwOALdR2M4fFPxDkbvbJBgsGhdYV4NMHjLuXe1AnWaPDgeyinxAAoKaFeyaVXF/a/cq16HODMmEw==" saltValue="hj3/OqrTUoZVmtfOke4+hQ==" spinCount="100000" sheet="1" formatRows="0"/>
  <mergeCells count="15">
    <mergeCell ref="MB1:MU1"/>
    <mergeCell ref="MV1:NS1"/>
    <mergeCell ref="JF1:KK1"/>
    <mergeCell ref="KL1:LB1"/>
    <mergeCell ref="LC1:LM1"/>
    <mergeCell ref="LN1:LT1"/>
    <mergeCell ref="LU1:MA1"/>
    <mergeCell ref="BK1:DT1"/>
    <mergeCell ref="DU1:EM1"/>
    <mergeCell ref="EN1:FB1"/>
    <mergeCell ref="FC1:JE1"/>
    <mergeCell ref="A1:O1"/>
    <mergeCell ref="P1:AH1"/>
    <mergeCell ref="AI1:AP1"/>
    <mergeCell ref="AQ1:BJ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workbookViewId="0">
      <selection sqref="A1:R1"/>
    </sheetView>
  </sheetViews>
  <sheetFormatPr baseColWidth="10" defaultColWidth="11.42578125" defaultRowHeight="14.25" x14ac:dyDescent="0.2"/>
  <cols>
    <col min="1" max="1" width="5.42578125" style="112" customWidth="1"/>
    <col min="2" max="2" width="24.7109375" style="112" customWidth="1"/>
    <col min="3" max="3" width="54" style="112" customWidth="1"/>
    <col min="4" max="4" width="86.5703125" style="112" customWidth="1"/>
    <col min="5" max="7" width="41" style="215" customWidth="1"/>
    <col min="8" max="8" width="33" style="215" customWidth="1"/>
    <col min="9" max="10" width="37.42578125" style="112" customWidth="1"/>
    <col min="11" max="11" width="32.42578125" style="112" customWidth="1"/>
    <col min="12" max="12" width="36.28515625" style="112" customWidth="1"/>
    <col min="13" max="13" width="20.85546875" style="112" customWidth="1"/>
    <col min="14" max="14" width="27.42578125" style="112" customWidth="1"/>
    <col min="15" max="15" width="34" style="112" customWidth="1"/>
    <col min="16" max="17" width="40.5703125" style="112" customWidth="1"/>
    <col min="18" max="18" width="68.7109375" style="112" customWidth="1"/>
    <col min="19" max="19" width="11.42578125" style="112"/>
    <col min="20" max="20" width="101" style="112" hidden="1" customWidth="1"/>
    <col min="21" max="16384" width="11.42578125" style="112"/>
  </cols>
  <sheetData>
    <row r="1" spans="1:20" ht="42.75" x14ac:dyDescent="0.2">
      <c r="A1" s="547" t="s">
        <v>2527</v>
      </c>
      <c r="B1" s="547"/>
      <c r="C1" s="547"/>
      <c r="D1" s="547"/>
      <c r="E1" s="547"/>
      <c r="F1" s="547"/>
      <c r="G1" s="547"/>
      <c r="H1" s="547"/>
      <c r="I1" s="547"/>
      <c r="J1" s="547"/>
      <c r="K1" s="547"/>
      <c r="L1" s="547"/>
      <c r="M1" s="547"/>
      <c r="N1" s="547"/>
      <c r="O1" s="547"/>
      <c r="P1" s="547"/>
      <c r="Q1" s="547"/>
      <c r="R1" s="547"/>
      <c r="T1" s="216" t="s">
        <v>2528</v>
      </c>
    </row>
    <row r="2" spans="1:20" ht="42.75" customHeight="1" x14ac:dyDescent="0.2">
      <c r="A2" s="546" t="s">
        <v>2529</v>
      </c>
      <c r="B2" s="546"/>
      <c r="C2" s="546"/>
      <c r="D2" s="546"/>
      <c r="E2" s="552" t="s">
        <v>2530</v>
      </c>
      <c r="F2" s="552"/>
      <c r="G2" s="552"/>
      <c r="H2" s="552"/>
      <c r="I2" s="546" t="s">
        <v>2531</v>
      </c>
      <c r="J2" s="546"/>
      <c r="K2" s="546"/>
      <c r="L2" s="546"/>
      <c r="M2" s="546"/>
      <c r="N2" s="546"/>
      <c r="O2" s="546"/>
      <c r="P2" s="224" t="s">
        <v>2532</v>
      </c>
      <c r="Q2" s="546" t="s">
        <v>2533</v>
      </c>
      <c r="R2" s="546"/>
      <c r="T2" s="216" t="s">
        <v>2534</v>
      </c>
    </row>
    <row r="3" spans="1:20" ht="85.5" customHeight="1" x14ac:dyDescent="0.2">
      <c r="A3" s="223" t="s">
        <v>2535</v>
      </c>
      <c r="B3" s="223" t="s">
        <v>2522</v>
      </c>
      <c r="C3" s="223" t="s">
        <v>2536</v>
      </c>
      <c r="D3" s="223" t="s">
        <v>2537</v>
      </c>
      <c r="E3" s="220" t="s">
        <v>2538</v>
      </c>
      <c r="F3" s="220" t="s">
        <v>2539</v>
      </c>
      <c r="G3" s="220" t="s">
        <v>2540</v>
      </c>
      <c r="H3" s="220" t="s">
        <v>2541</v>
      </c>
      <c r="I3" s="223" t="s">
        <v>2542</v>
      </c>
      <c r="J3" s="223" t="s">
        <v>2543</v>
      </c>
      <c r="K3" s="223" t="s">
        <v>2544</v>
      </c>
      <c r="L3" s="223" t="s">
        <v>2545</v>
      </c>
      <c r="M3" s="223" t="s">
        <v>2546</v>
      </c>
      <c r="N3" s="223" t="s">
        <v>2547</v>
      </c>
      <c r="O3" s="223" t="s">
        <v>2548</v>
      </c>
      <c r="P3" s="220" t="s">
        <v>2549</v>
      </c>
      <c r="Q3" s="223" t="s">
        <v>2550</v>
      </c>
      <c r="R3" s="223" t="s">
        <v>2551</v>
      </c>
      <c r="T3" s="216" t="s">
        <v>2552</v>
      </c>
    </row>
    <row r="4" spans="1:20" s="213" customFormat="1" ht="306" x14ac:dyDescent="0.25">
      <c r="A4" s="217">
        <v>1</v>
      </c>
      <c r="B4" s="217" t="e">
        <f>+#REF!</f>
        <v>#REF!</v>
      </c>
      <c r="C4" s="221" t="e">
        <f>+#REF!</f>
        <v>#REF!</v>
      </c>
      <c r="D4" s="221" t="e">
        <f>+#REF!</f>
        <v>#REF!</v>
      </c>
      <c r="E4" s="211" t="s">
        <v>2553</v>
      </c>
      <c r="F4" s="211" t="s">
        <v>2554</v>
      </c>
      <c r="G4" s="211" t="s">
        <v>2555</v>
      </c>
      <c r="H4" s="211" t="s">
        <v>2556</v>
      </c>
      <c r="I4" s="212" t="s">
        <v>2557</v>
      </c>
      <c r="J4" s="212"/>
      <c r="K4" s="212" t="s">
        <v>2558</v>
      </c>
      <c r="L4" s="212" t="s">
        <v>2559</v>
      </c>
      <c r="M4" s="212" t="s">
        <v>2560</v>
      </c>
      <c r="N4" s="212" t="s">
        <v>2561</v>
      </c>
      <c r="O4" s="212" t="s">
        <v>2562</v>
      </c>
      <c r="P4" s="212" t="s">
        <v>2563</v>
      </c>
      <c r="Q4" s="212"/>
      <c r="R4" s="212"/>
    </row>
    <row r="5" spans="1:20" s="213" customFormat="1" ht="306" x14ac:dyDescent="0.25">
      <c r="A5" s="217">
        <v>2</v>
      </c>
      <c r="B5" s="217" t="e">
        <f>+#REF!</f>
        <v>#REF!</v>
      </c>
      <c r="C5" s="221" t="e">
        <f>+#REF!</f>
        <v>#REF!</v>
      </c>
      <c r="D5" s="221" t="e">
        <f>+#REF!</f>
        <v>#REF!</v>
      </c>
      <c r="E5" s="211" t="s">
        <v>2553</v>
      </c>
      <c r="F5" s="211" t="s">
        <v>2554</v>
      </c>
      <c r="G5" s="211" t="s">
        <v>2555</v>
      </c>
      <c r="H5" s="211" t="s">
        <v>2556</v>
      </c>
      <c r="I5" s="212" t="s">
        <v>2557</v>
      </c>
      <c r="J5" s="212"/>
      <c r="K5" s="212" t="s">
        <v>2558</v>
      </c>
      <c r="L5" s="212" t="s">
        <v>2559</v>
      </c>
      <c r="M5" s="212" t="s">
        <v>2560</v>
      </c>
      <c r="N5" s="212" t="s">
        <v>2561</v>
      </c>
      <c r="O5" s="212" t="s">
        <v>2562</v>
      </c>
      <c r="P5" s="212" t="s">
        <v>2563</v>
      </c>
      <c r="Q5" s="212"/>
      <c r="R5" s="212"/>
    </row>
    <row r="6" spans="1:20" s="213" customFormat="1" ht="306" x14ac:dyDescent="0.25">
      <c r="A6" s="217">
        <v>3</v>
      </c>
      <c r="B6" s="217" t="e">
        <f>+#REF!</f>
        <v>#REF!</v>
      </c>
      <c r="C6" s="221" t="e">
        <f>+#REF!</f>
        <v>#REF!</v>
      </c>
      <c r="D6" s="221" t="e">
        <f>+#REF!</f>
        <v>#REF!</v>
      </c>
      <c r="E6" s="211" t="s">
        <v>2553</v>
      </c>
      <c r="F6" s="211" t="s">
        <v>2554</v>
      </c>
      <c r="G6" s="211" t="s">
        <v>2555</v>
      </c>
      <c r="H6" s="211" t="s">
        <v>2556</v>
      </c>
      <c r="I6" s="214" t="s">
        <v>2557</v>
      </c>
      <c r="J6" s="214"/>
      <c r="K6" s="214" t="s">
        <v>2558</v>
      </c>
      <c r="L6" s="214" t="s">
        <v>2559</v>
      </c>
      <c r="M6" s="212" t="s">
        <v>2560</v>
      </c>
      <c r="N6" s="212" t="s">
        <v>2561</v>
      </c>
      <c r="O6" s="212" t="s">
        <v>2562</v>
      </c>
      <c r="P6" s="212" t="s">
        <v>2563</v>
      </c>
      <c r="Q6" s="212"/>
      <c r="R6" s="212"/>
    </row>
    <row r="7" spans="1:20" s="213" customFormat="1" ht="306" x14ac:dyDescent="0.25">
      <c r="A7" s="217">
        <v>4</v>
      </c>
      <c r="B7" s="217" t="e">
        <f>+#REF!</f>
        <v>#REF!</v>
      </c>
      <c r="C7" s="221" t="e">
        <f>+#REF!</f>
        <v>#REF!</v>
      </c>
      <c r="D7" s="221" t="e">
        <f>+#REF!</f>
        <v>#REF!</v>
      </c>
      <c r="E7" s="211" t="s">
        <v>2553</v>
      </c>
      <c r="F7" s="211" t="s">
        <v>2554</v>
      </c>
      <c r="G7" s="211" t="s">
        <v>2555</v>
      </c>
      <c r="H7" s="211" t="s">
        <v>2556</v>
      </c>
      <c r="I7" s="214" t="s">
        <v>2557</v>
      </c>
      <c r="J7" s="214"/>
      <c r="K7" s="214" t="s">
        <v>2558</v>
      </c>
      <c r="L7" s="214" t="s">
        <v>2559</v>
      </c>
      <c r="M7" s="212" t="s">
        <v>2560</v>
      </c>
      <c r="N7" s="212" t="s">
        <v>2561</v>
      </c>
      <c r="O7" s="212" t="s">
        <v>2562</v>
      </c>
      <c r="P7" s="212" t="s">
        <v>2563</v>
      </c>
      <c r="Q7" s="212"/>
      <c r="R7" s="212"/>
    </row>
    <row r="8" spans="1:20" s="213" customFormat="1" ht="306" x14ac:dyDescent="0.25">
      <c r="A8" s="217">
        <v>5</v>
      </c>
      <c r="B8" s="217" t="e">
        <f>+#REF!</f>
        <v>#REF!</v>
      </c>
      <c r="C8" s="221" t="e">
        <f>+#REF!</f>
        <v>#REF!</v>
      </c>
      <c r="D8" s="221" t="e">
        <f>+#REF!</f>
        <v>#REF!</v>
      </c>
      <c r="E8" s="211" t="s">
        <v>2553</v>
      </c>
      <c r="F8" s="211" t="s">
        <v>2554</v>
      </c>
      <c r="G8" s="211" t="s">
        <v>2555</v>
      </c>
      <c r="H8" s="211" t="s">
        <v>2556</v>
      </c>
      <c r="I8" s="214" t="s">
        <v>2557</v>
      </c>
      <c r="J8" s="214"/>
      <c r="K8" s="214" t="s">
        <v>2558</v>
      </c>
      <c r="L8" s="214" t="s">
        <v>2559</v>
      </c>
      <c r="M8" s="212" t="s">
        <v>2560</v>
      </c>
      <c r="N8" s="212" t="s">
        <v>2561</v>
      </c>
      <c r="O8" s="212" t="s">
        <v>2562</v>
      </c>
      <c r="P8" s="212" t="s">
        <v>2563</v>
      </c>
      <c r="Q8" s="212"/>
      <c r="R8" s="212"/>
    </row>
    <row r="9" spans="1:20" s="213" customFormat="1" ht="306" x14ac:dyDescent="0.25">
      <c r="A9" s="217">
        <v>6</v>
      </c>
      <c r="B9" s="217" t="e">
        <f>+#REF!</f>
        <v>#REF!</v>
      </c>
      <c r="C9" s="221" t="e">
        <f>+#REF!</f>
        <v>#REF!</v>
      </c>
      <c r="D9" s="221" t="e">
        <f>+#REF!</f>
        <v>#REF!</v>
      </c>
      <c r="E9" s="211" t="s">
        <v>2553</v>
      </c>
      <c r="F9" s="211" t="s">
        <v>2554</v>
      </c>
      <c r="G9" s="211" t="s">
        <v>2555</v>
      </c>
      <c r="H9" s="211" t="s">
        <v>2556</v>
      </c>
      <c r="I9" s="212" t="s">
        <v>2557</v>
      </c>
      <c r="J9" s="212"/>
      <c r="K9" s="212" t="s">
        <v>2558</v>
      </c>
      <c r="L9" s="212" t="s">
        <v>2559</v>
      </c>
      <c r="M9" s="212" t="s">
        <v>2560</v>
      </c>
      <c r="N9" s="212" t="s">
        <v>2561</v>
      </c>
      <c r="O9" s="212" t="s">
        <v>2562</v>
      </c>
      <c r="P9" s="212" t="s">
        <v>2563</v>
      </c>
      <c r="Q9" s="212"/>
      <c r="R9" s="212"/>
    </row>
    <row r="10" spans="1:20" s="213" customFormat="1" ht="306" x14ac:dyDescent="0.25">
      <c r="A10" s="217">
        <v>7</v>
      </c>
      <c r="B10" s="217" t="e">
        <f>+#REF!</f>
        <v>#REF!</v>
      </c>
      <c r="C10" s="221" t="e">
        <f>+#REF!</f>
        <v>#REF!</v>
      </c>
      <c r="D10" s="221" t="e">
        <f>+#REF!</f>
        <v>#REF!</v>
      </c>
      <c r="E10" s="211" t="s">
        <v>2553</v>
      </c>
      <c r="F10" s="211" t="s">
        <v>2554</v>
      </c>
      <c r="G10" s="211" t="s">
        <v>2555</v>
      </c>
      <c r="H10" s="211" t="s">
        <v>2556</v>
      </c>
      <c r="I10" s="212" t="s">
        <v>2557</v>
      </c>
      <c r="J10" s="212"/>
      <c r="K10" s="212" t="s">
        <v>2558</v>
      </c>
      <c r="L10" s="212" t="s">
        <v>2559</v>
      </c>
      <c r="M10" s="212" t="s">
        <v>2560</v>
      </c>
      <c r="N10" s="212" t="s">
        <v>2561</v>
      </c>
      <c r="O10" s="212" t="s">
        <v>2562</v>
      </c>
      <c r="P10" s="212" t="s">
        <v>2563</v>
      </c>
      <c r="Q10" s="212"/>
      <c r="R10" s="212"/>
    </row>
    <row r="11" spans="1:20" s="213" customFormat="1" ht="306" x14ac:dyDescent="0.25">
      <c r="A11" s="217">
        <v>8</v>
      </c>
      <c r="B11" s="217" t="e">
        <f>+#REF!</f>
        <v>#REF!</v>
      </c>
      <c r="C11" s="221" t="e">
        <f>+#REF!</f>
        <v>#REF!</v>
      </c>
      <c r="D11" s="221" t="e">
        <f>+#REF!</f>
        <v>#REF!</v>
      </c>
      <c r="E11" s="211" t="s">
        <v>2553</v>
      </c>
      <c r="F11" s="211" t="s">
        <v>2554</v>
      </c>
      <c r="G11" s="211" t="s">
        <v>2555</v>
      </c>
      <c r="H11" s="211" t="s">
        <v>2556</v>
      </c>
      <c r="I11" s="214" t="s">
        <v>2557</v>
      </c>
      <c r="J11" s="214"/>
      <c r="K11" s="214" t="s">
        <v>2558</v>
      </c>
      <c r="L11" s="214" t="s">
        <v>2559</v>
      </c>
      <c r="M11" s="212" t="s">
        <v>2560</v>
      </c>
      <c r="N11" s="212" t="s">
        <v>2561</v>
      </c>
      <c r="O11" s="212" t="s">
        <v>2562</v>
      </c>
      <c r="P11" s="212" t="s">
        <v>2563</v>
      </c>
      <c r="Q11" s="212"/>
      <c r="R11" s="212"/>
    </row>
    <row r="12" spans="1:20" s="213" customFormat="1" ht="306" x14ac:dyDescent="0.25">
      <c r="A12" s="217">
        <v>9</v>
      </c>
      <c r="B12" s="217" t="e">
        <f>+#REF!</f>
        <v>#REF!</v>
      </c>
      <c r="C12" s="221" t="e">
        <f>+#REF!</f>
        <v>#REF!</v>
      </c>
      <c r="D12" s="221" t="e">
        <f>+#REF!</f>
        <v>#REF!</v>
      </c>
      <c r="E12" s="211" t="s">
        <v>2553</v>
      </c>
      <c r="F12" s="211" t="s">
        <v>2554</v>
      </c>
      <c r="G12" s="211" t="s">
        <v>2555</v>
      </c>
      <c r="H12" s="211" t="s">
        <v>2556</v>
      </c>
      <c r="I12" s="214" t="s">
        <v>2557</v>
      </c>
      <c r="J12" s="214"/>
      <c r="K12" s="214" t="s">
        <v>2558</v>
      </c>
      <c r="L12" s="214" t="s">
        <v>2559</v>
      </c>
      <c r="M12" s="212" t="s">
        <v>2560</v>
      </c>
      <c r="N12" s="212" t="s">
        <v>2561</v>
      </c>
      <c r="O12" s="212" t="s">
        <v>2562</v>
      </c>
      <c r="P12" s="212" t="s">
        <v>2563</v>
      </c>
      <c r="Q12" s="212"/>
      <c r="R12" s="212"/>
    </row>
    <row r="13" spans="1:20" s="213" customFormat="1" ht="306" x14ac:dyDescent="0.25">
      <c r="A13" s="217">
        <v>10</v>
      </c>
      <c r="B13" s="217" t="e">
        <f>+#REF!</f>
        <v>#REF!</v>
      </c>
      <c r="C13" s="221" t="e">
        <f>+#REF!</f>
        <v>#REF!</v>
      </c>
      <c r="D13" s="221" t="e">
        <f>+#REF!</f>
        <v>#REF!</v>
      </c>
      <c r="E13" s="211" t="s">
        <v>2553</v>
      </c>
      <c r="F13" s="211" t="s">
        <v>2554</v>
      </c>
      <c r="G13" s="211" t="s">
        <v>2555</v>
      </c>
      <c r="H13" s="211" t="s">
        <v>2556</v>
      </c>
      <c r="I13" s="214" t="s">
        <v>2557</v>
      </c>
      <c r="J13" s="214"/>
      <c r="K13" s="214" t="s">
        <v>2558</v>
      </c>
      <c r="L13" s="214" t="s">
        <v>2559</v>
      </c>
      <c r="M13" s="212" t="s">
        <v>2560</v>
      </c>
      <c r="N13" s="212" t="s">
        <v>2561</v>
      </c>
      <c r="O13" s="212" t="s">
        <v>2562</v>
      </c>
      <c r="P13" s="212" t="s">
        <v>2563</v>
      </c>
      <c r="Q13" s="212"/>
      <c r="R13" s="212"/>
    </row>
    <row r="14" spans="1:20" s="213" customFormat="1" ht="306" x14ac:dyDescent="0.25">
      <c r="A14" s="217">
        <v>11</v>
      </c>
      <c r="B14" s="217" t="e">
        <f>+#REF!</f>
        <v>#REF!</v>
      </c>
      <c r="C14" s="221" t="e">
        <f>+#REF!</f>
        <v>#REF!</v>
      </c>
      <c r="D14" s="221" t="e">
        <f>+#REF!</f>
        <v>#REF!</v>
      </c>
      <c r="E14" s="211" t="s">
        <v>2553</v>
      </c>
      <c r="F14" s="211" t="s">
        <v>2554</v>
      </c>
      <c r="G14" s="211" t="s">
        <v>2555</v>
      </c>
      <c r="H14" s="211" t="s">
        <v>2556</v>
      </c>
      <c r="I14" s="212" t="s">
        <v>2557</v>
      </c>
      <c r="J14" s="212"/>
      <c r="K14" s="212" t="s">
        <v>2558</v>
      </c>
      <c r="L14" s="212" t="s">
        <v>2559</v>
      </c>
      <c r="M14" s="212" t="s">
        <v>2560</v>
      </c>
      <c r="N14" s="212" t="s">
        <v>2561</v>
      </c>
      <c r="O14" s="212" t="s">
        <v>2562</v>
      </c>
      <c r="P14" s="212" t="s">
        <v>2563</v>
      </c>
      <c r="Q14" s="212"/>
      <c r="R14" s="212"/>
    </row>
    <row r="15" spans="1:20" s="213" customFormat="1" ht="306" x14ac:dyDescent="0.25">
      <c r="A15" s="217">
        <v>12</v>
      </c>
      <c r="B15" s="217" t="e">
        <f>+#REF!</f>
        <v>#REF!</v>
      </c>
      <c r="C15" s="221" t="e">
        <f>+#REF!</f>
        <v>#REF!</v>
      </c>
      <c r="D15" s="221" t="e">
        <f>+#REF!</f>
        <v>#REF!</v>
      </c>
      <c r="E15" s="211" t="s">
        <v>2553</v>
      </c>
      <c r="F15" s="211" t="s">
        <v>2554</v>
      </c>
      <c r="G15" s="211" t="s">
        <v>2555</v>
      </c>
      <c r="H15" s="211" t="s">
        <v>2556</v>
      </c>
      <c r="I15" s="212" t="s">
        <v>2557</v>
      </c>
      <c r="J15" s="212"/>
      <c r="K15" s="212" t="s">
        <v>2558</v>
      </c>
      <c r="L15" s="212" t="s">
        <v>2559</v>
      </c>
      <c r="M15" s="212" t="s">
        <v>2560</v>
      </c>
      <c r="N15" s="212" t="s">
        <v>2561</v>
      </c>
      <c r="O15" s="212" t="s">
        <v>2562</v>
      </c>
      <c r="P15" s="212" t="s">
        <v>2563</v>
      </c>
      <c r="Q15" s="212"/>
      <c r="R15" s="212"/>
    </row>
    <row r="16" spans="1:20" s="213" customFormat="1" ht="306" x14ac:dyDescent="0.25">
      <c r="A16" s="217">
        <v>13</v>
      </c>
      <c r="B16" s="217" t="e">
        <f>+#REF!</f>
        <v>#REF!</v>
      </c>
      <c r="C16" s="221" t="e">
        <f>+#REF!</f>
        <v>#REF!</v>
      </c>
      <c r="D16" s="221" t="e">
        <f>+#REF!</f>
        <v>#REF!</v>
      </c>
      <c r="E16" s="211" t="s">
        <v>2553</v>
      </c>
      <c r="F16" s="211" t="s">
        <v>2554</v>
      </c>
      <c r="G16" s="211" t="s">
        <v>2555</v>
      </c>
      <c r="H16" s="211" t="s">
        <v>2556</v>
      </c>
      <c r="I16" s="214" t="s">
        <v>2557</v>
      </c>
      <c r="J16" s="214"/>
      <c r="K16" s="214" t="s">
        <v>2558</v>
      </c>
      <c r="L16" s="214" t="s">
        <v>2559</v>
      </c>
      <c r="M16" s="212" t="s">
        <v>2560</v>
      </c>
      <c r="N16" s="212" t="s">
        <v>2561</v>
      </c>
      <c r="O16" s="212" t="s">
        <v>2562</v>
      </c>
      <c r="P16" s="212" t="s">
        <v>2563</v>
      </c>
      <c r="Q16" s="212"/>
      <c r="R16" s="212"/>
    </row>
    <row r="17" spans="1:18" s="213" customFormat="1" ht="306" x14ac:dyDescent="0.25">
      <c r="A17" s="217">
        <v>14</v>
      </c>
      <c r="B17" s="217" t="e">
        <f>+#REF!</f>
        <v>#REF!</v>
      </c>
      <c r="C17" s="221" t="e">
        <f>+#REF!</f>
        <v>#REF!</v>
      </c>
      <c r="D17" s="221" t="e">
        <f>+#REF!</f>
        <v>#REF!</v>
      </c>
      <c r="E17" s="211" t="s">
        <v>2553</v>
      </c>
      <c r="F17" s="211" t="s">
        <v>2554</v>
      </c>
      <c r="G17" s="211" t="s">
        <v>2555</v>
      </c>
      <c r="H17" s="211" t="s">
        <v>2556</v>
      </c>
      <c r="I17" s="214" t="s">
        <v>2557</v>
      </c>
      <c r="J17" s="214"/>
      <c r="K17" s="214" t="s">
        <v>2558</v>
      </c>
      <c r="L17" s="214" t="s">
        <v>2559</v>
      </c>
      <c r="M17" s="212" t="s">
        <v>2560</v>
      </c>
      <c r="N17" s="212" t="s">
        <v>2561</v>
      </c>
      <c r="O17" s="212" t="s">
        <v>2562</v>
      </c>
      <c r="P17" s="212" t="s">
        <v>2563</v>
      </c>
      <c r="Q17" s="212"/>
      <c r="R17" s="212"/>
    </row>
    <row r="18" spans="1:18" s="213" customFormat="1" ht="306" x14ac:dyDescent="0.25">
      <c r="A18" s="217">
        <v>15</v>
      </c>
      <c r="B18" s="217" t="e">
        <f>+#REF!</f>
        <v>#REF!</v>
      </c>
      <c r="C18" s="221" t="e">
        <f>+#REF!</f>
        <v>#REF!</v>
      </c>
      <c r="D18" s="221" t="e">
        <f>+#REF!</f>
        <v>#REF!</v>
      </c>
      <c r="E18" s="211" t="s">
        <v>2553</v>
      </c>
      <c r="F18" s="211" t="s">
        <v>2554</v>
      </c>
      <c r="G18" s="211" t="s">
        <v>2555</v>
      </c>
      <c r="H18" s="211" t="s">
        <v>2556</v>
      </c>
      <c r="I18" s="214" t="s">
        <v>2557</v>
      </c>
      <c r="J18" s="214"/>
      <c r="K18" s="214" t="s">
        <v>2558</v>
      </c>
      <c r="L18" s="214" t="s">
        <v>2559</v>
      </c>
      <c r="M18" s="212" t="s">
        <v>2560</v>
      </c>
      <c r="N18" s="212" t="s">
        <v>2561</v>
      </c>
      <c r="O18" s="212" t="s">
        <v>2562</v>
      </c>
      <c r="P18" s="212" t="s">
        <v>2563</v>
      </c>
      <c r="Q18" s="212"/>
      <c r="R18" s="212"/>
    </row>
    <row r="19" spans="1:18" s="213" customFormat="1" ht="306" x14ac:dyDescent="0.25">
      <c r="A19" s="217">
        <v>16</v>
      </c>
      <c r="B19" s="217" t="e">
        <f>+#REF!</f>
        <v>#REF!</v>
      </c>
      <c r="C19" s="221" t="e">
        <f>+#REF!</f>
        <v>#REF!</v>
      </c>
      <c r="D19" s="221" t="e">
        <f>+#REF!</f>
        <v>#REF!</v>
      </c>
      <c r="E19" s="211" t="s">
        <v>2553</v>
      </c>
      <c r="F19" s="211" t="s">
        <v>2554</v>
      </c>
      <c r="G19" s="211" t="s">
        <v>2555</v>
      </c>
      <c r="H19" s="211" t="s">
        <v>2556</v>
      </c>
      <c r="I19" s="212" t="s">
        <v>2557</v>
      </c>
      <c r="J19" s="212"/>
      <c r="K19" s="212" t="s">
        <v>2558</v>
      </c>
      <c r="L19" s="212" t="s">
        <v>2559</v>
      </c>
      <c r="M19" s="212" t="s">
        <v>2560</v>
      </c>
      <c r="N19" s="212" t="s">
        <v>2561</v>
      </c>
      <c r="O19" s="212" t="s">
        <v>2562</v>
      </c>
      <c r="P19" s="212" t="s">
        <v>2563</v>
      </c>
      <c r="Q19" s="212"/>
      <c r="R19" s="212"/>
    </row>
    <row r="20" spans="1:18" s="213" customFormat="1" ht="306" x14ac:dyDescent="0.25">
      <c r="A20" s="217">
        <v>17</v>
      </c>
      <c r="B20" s="217" t="e">
        <f>+#REF!</f>
        <v>#REF!</v>
      </c>
      <c r="C20" s="221" t="e">
        <f>+#REF!</f>
        <v>#REF!</v>
      </c>
      <c r="D20" s="221" t="e">
        <f>+#REF!</f>
        <v>#REF!</v>
      </c>
      <c r="E20" s="211" t="s">
        <v>2553</v>
      </c>
      <c r="F20" s="211" t="s">
        <v>2554</v>
      </c>
      <c r="G20" s="211" t="s">
        <v>2555</v>
      </c>
      <c r="H20" s="211" t="s">
        <v>2556</v>
      </c>
      <c r="I20" s="214" t="s">
        <v>2557</v>
      </c>
      <c r="J20" s="214"/>
      <c r="K20" s="214" t="s">
        <v>2558</v>
      </c>
      <c r="L20" s="214" t="s">
        <v>2559</v>
      </c>
      <c r="M20" s="212" t="s">
        <v>2560</v>
      </c>
      <c r="N20" s="212" t="s">
        <v>2561</v>
      </c>
      <c r="O20" s="212" t="s">
        <v>2562</v>
      </c>
      <c r="P20" s="212" t="s">
        <v>2563</v>
      </c>
      <c r="Q20" s="212"/>
      <c r="R20" s="212"/>
    </row>
    <row r="21" spans="1:18" s="213" customFormat="1" ht="306" x14ac:dyDescent="0.25">
      <c r="A21" s="217">
        <v>18</v>
      </c>
      <c r="B21" s="217" t="e">
        <f>+#REF!</f>
        <v>#REF!</v>
      </c>
      <c r="C21" s="221" t="e">
        <f>+#REF!</f>
        <v>#REF!</v>
      </c>
      <c r="D21" s="221" t="e">
        <f>+#REF!</f>
        <v>#REF!</v>
      </c>
      <c r="E21" s="211" t="s">
        <v>2553</v>
      </c>
      <c r="F21" s="211" t="s">
        <v>2554</v>
      </c>
      <c r="G21" s="211" t="s">
        <v>2555</v>
      </c>
      <c r="H21" s="211" t="s">
        <v>2556</v>
      </c>
      <c r="I21" s="214" t="s">
        <v>2557</v>
      </c>
      <c r="J21" s="214"/>
      <c r="K21" s="214" t="s">
        <v>2558</v>
      </c>
      <c r="L21" s="214" t="s">
        <v>2559</v>
      </c>
      <c r="M21" s="212" t="s">
        <v>2560</v>
      </c>
      <c r="N21" s="212" t="s">
        <v>2561</v>
      </c>
      <c r="O21" s="212" t="s">
        <v>2562</v>
      </c>
      <c r="P21" s="212" t="s">
        <v>2563</v>
      </c>
      <c r="Q21" s="212"/>
      <c r="R21" s="212"/>
    </row>
    <row r="22" spans="1:18" s="213" customFormat="1" ht="306" x14ac:dyDescent="0.25">
      <c r="A22" s="217">
        <v>19</v>
      </c>
      <c r="B22" s="217" t="e">
        <f>+#REF!</f>
        <v>#REF!</v>
      </c>
      <c r="C22" s="221" t="e">
        <f>+#REF!</f>
        <v>#REF!</v>
      </c>
      <c r="D22" s="221" t="e">
        <f>+#REF!</f>
        <v>#REF!</v>
      </c>
      <c r="E22" s="211" t="s">
        <v>2553</v>
      </c>
      <c r="F22" s="211" t="s">
        <v>2554</v>
      </c>
      <c r="G22" s="211" t="s">
        <v>2555</v>
      </c>
      <c r="H22" s="211" t="s">
        <v>2556</v>
      </c>
      <c r="I22" s="214" t="s">
        <v>2557</v>
      </c>
      <c r="J22" s="214"/>
      <c r="K22" s="214" t="s">
        <v>2558</v>
      </c>
      <c r="L22" s="214" t="s">
        <v>2559</v>
      </c>
      <c r="M22" s="212" t="s">
        <v>2560</v>
      </c>
      <c r="N22" s="212" t="s">
        <v>2561</v>
      </c>
      <c r="O22" s="212" t="s">
        <v>2562</v>
      </c>
      <c r="P22" s="212" t="s">
        <v>2563</v>
      </c>
      <c r="Q22" s="212"/>
      <c r="R22" s="212"/>
    </row>
    <row r="23" spans="1:18" ht="306" x14ac:dyDescent="0.2">
      <c r="A23" s="217">
        <v>20</v>
      </c>
      <c r="B23" s="217" t="e">
        <f>+#REF!</f>
        <v>#REF!</v>
      </c>
      <c r="C23" s="221" t="e">
        <f>+#REF!</f>
        <v>#REF!</v>
      </c>
      <c r="D23" s="221" t="e">
        <f>+#REF!</f>
        <v>#REF!</v>
      </c>
      <c r="E23" s="211" t="s">
        <v>2553</v>
      </c>
      <c r="F23" s="211" t="s">
        <v>2554</v>
      </c>
      <c r="G23" s="211" t="s">
        <v>2555</v>
      </c>
      <c r="H23" s="211" t="s">
        <v>2556</v>
      </c>
      <c r="I23" s="214" t="s">
        <v>2557</v>
      </c>
      <c r="J23" s="214"/>
      <c r="K23" s="214" t="s">
        <v>2558</v>
      </c>
      <c r="L23" s="214" t="s">
        <v>2559</v>
      </c>
      <c r="M23" s="212" t="s">
        <v>2560</v>
      </c>
      <c r="N23" s="212" t="s">
        <v>2561</v>
      </c>
      <c r="O23" s="212" t="s">
        <v>2562</v>
      </c>
      <c r="P23" s="212" t="s">
        <v>2563</v>
      </c>
      <c r="Q23" s="212"/>
      <c r="R23" s="212"/>
    </row>
    <row r="24" spans="1:18" ht="306" x14ac:dyDescent="0.2">
      <c r="A24" s="217">
        <v>21</v>
      </c>
      <c r="B24" s="217" t="e">
        <f>+#REF!</f>
        <v>#REF!</v>
      </c>
      <c r="C24" s="221" t="e">
        <f>+#REF!</f>
        <v>#REF!</v>
      </c>
      <c r="D24" s="221" t="e">
        <f>+#REF!</f>
        <v>#REF!</v>
      </c>
      <c r="E24" s="211" t="s">
        <v>2553</v>
      </c>
      <c r="F24" s="211" t="s">
        <v>2554</v>
      </c>
      <c r="G24" s="211" t="s">
        <v>2555</v>
      </c>
      <c r="H24" s="211" t="s">
        <v>2556</v>
      </c>
      <c r="I24" s="214" t="s">
        <v>2557</v>
      </c>
      <c r="J24" s="214"/>
      <c r="K24" s="214" t="s">
        <v>2558</v>
      </c>
      <c r="L24" s="214" t="s">
        <v>2559</v>
      </c>
      <c r="M24" s="212" t="s">
        <v>2560</v>
      </c>
      <c r="N24" s="212" t="s">
        <v>2561</v>
      </c>
      <c r="O24" s="222" t="s">
        <v>2562</v>
      </c>
      <c r="P24" s="222" t="s">
        <v>2563</v>
      </c>
      <c r="Q24" s="222"/>
      <c r="R24" s="222"/>
    </row>
    <row r="25" spans="1:18" ht="306" x14ac:dyDescent="0.2">
      <c r="A25" s="217">
        <v>22</v>
      </c>
      <c r="B25" s="217" t="e">
        <f>+#REF!</f>
        <v>#REF!</v>
      </c>
      <c r="C25" s="221" t="e">
        <f>+#REF!</f>
        <v>#REF!</v>
      </c>
      <c r="D25" s="221" t="e">
        <f>+#REF!</f>
        <v>#REF!</v>
      </c>
      <c r="E25" s="211" t="s">
        <v>2553</v>
      </c>
      <c r="F25" s="211" t="s">
        <v>2554</v>
      </c>
      <c r="G25" s="211" t="s">
        <v>2555</v>
      </c>
      <c r="H25" s="211" t="s">
        <v>2556</v>
      </c>
      <c r="I25" s="214" t="s">
        <v>2557</v>
      </c>
      <c r="J25" s="214"/>
      <c r="K25" s="214" t="s">
        <v>2558</v>
      </c>
      <c r="L25" s="214" t="s">
        <v>2559</v>
      </c>
      <c r="M25" s="212" t="s">
        <v>2560</v>
      </c>
      <c r="N25" s="212" t="s">
        <v>2561</v>
      </c>
      <c r="O25" s="222" t="s">
        <v>2562</v>
      </c>
      <c r="P25" s="222" t="s">
        <v>2563</v>
      </c>
      <c r="Q25" s="222"/>
      <c r="R25" s="222"/>
    </row>
    <row r="26" spans="1:18" ht="306" x14ac:dyDescent="0.2">
      <c r="A26" s="217">
        <v>23</v>
      </c>
      <c r="B26" s="217" t="e">
        <f>+#REF!</f>
        <v>#REF!</v>
      </c>
      <c r="C26" s="221" t="e">
        <f>+#REF!</f>
        <v>#REF!</v>
      </c>
      <c r="D26" s="221" t="e">
        <f>+#REF!</f>
        <v>#REF!</v>
      </c>
      <c r="E26" s="211" t="s">
        <v>2553</v>
      </c>
      <c r="F26" s="211" t="s">
        <v>2554</v>
      </c>
      <c r="G26" s="211" t="s">
        <v>2555</v>
      </c>
      <c r="H26" s="211" t="s">
        <v>2556</v>
      </c>
      <c r="I26" s="214" t="s">
        <v>2557</v>
      </c>
      <c r="J26" s="214"/>
      <c r="K26" s="214" t="s">
        <v>2558</v>
      </c>
      <c r="L26" s="214" t="s">
        <v>2559</v>
      </c>
      <c r="M26" s="212" t="s">
        <v>2560</v>
      </c>
      <c r="N26" s="212" t="s">
        <v>2561</v>
      </c>
      <c r="O26" s="222" t="s">
        <v>2562</v>
      </c>
      <c r="P26" s="222" t="s">
        <v>2563</v>
      </c>
      <c r="Q26" s="222"/>
      <c r="R26" s="222"/>
    </row>
    <row r="27" spans="1:18" ht="306" x14ac:dyDescent="0.2">
      <c r="A27" s="217">
        <v>24</v>
      </c>
      <c r="B27" s="217" t="e">
        <f>+#REF!</f>
        <v>#REF!</v>
      </c>
      <c r="C27" s="221" t="e">
        <f>+#REF!</f>
        <v>#REF!</v>
      </c>
      <c r="D27" s="221" t="e">
        <f>+#REF!</f>
        <v>#REF!</v>
      </c>
      <c r="E27" s="211" t="s">
        <v>2553</v>
      </c>
      <c r="F27" s="211" t="s">
        <v>2554</v>
      </c>
      <c r="G27" s="211" t="s">
        <v>2555</v>
      </c>
      <c r="H27" s="211" t="s">
        <v>2556</v>
      </c>
      <c r="I27" s="214" t="s">
        <v>2557</v>
      </c>
      <c r="J27" s="214"/>
      <c r="K27" s="214" t="s">
        <v>2558</v>
      </c>
      <c r="L27" s="214" t="s">
        <v>2559</v>
      </c>
      <c r="M27" s="212" t="s">
        <v>2560</v>
      </c>
      <c r="N27" s="212" t="s">
        <v>2561</v>
      </c>
      <c r="O27" s="222" t="s">
        <v>2562</v>
      </c>
      <c r="P27" s="222" t="s">
        <v>2563</v>
      </c>
      <c r="Q27" s="222"/>
      <c r="R27" s="222"/>
    </row>
    <row r="28" spans="1:18" ht="306" x14ac:dyDescent="0.2">
      <c r="A28" s="217">
        <v>25</v>
      </c>
      <c r="B28" s="217" t="e">
        <f>+#REF!</f>
        <v>#REF!</v>
      </c>
      <c r="C28" s="221" t="e">
        <f>+#REF!</f>
        <v>#REF!</v>
      </c>
      <c r="D28" s="221" t="e">
        <f>+#REF!</f>
        <v>#REF!</v>
      </c>
      <c r="E28" s="211" t="s">
        <v>2553</v>
      </c>
      <c r="F28" s="211" t="s">
        <v>2554</v>
      </c>
      <c r="G28" s="211" t="s">
        <v>2555</v>
      </c>
      <c r="H28" s="211" t="s">
        <v>2556</v>
      </c>
      <c r="I28" s="214" t="s">
        <v>2557</v>
      </c>
      <c r="J28" s="214"/>
      <c r="K28" s="214" t="s">
        <v>2558</v>
      </c>
      <c r="L28" s="214" t="s">
        <v>2559</v>
      </c>
      <c r="M28" s="212" t="s">
        <v>2560</v>
      </c>
      <c r="N28" s="212" t="s">
        <v>2561</v>
      </c>
      <c r="O28" s="222" t="s">
        <v>2562</v>
      </c>
      <c r="P28" s="222" t="s">
        <v>2563</v>
      </c>
      <c r="Q28" s="222"/>
      <c r="R28" s="222"/>
    </row>
    <row r="29" spans="1:18" ht="306" x14ac:dyDescent="0.2">
      <c r="A29" s="217">
        <v>26</v>
      </c>
      <c r="B29" s="217" t="e">
        <f>+#REF!</f>
        <v>#REF!</v>
      </c>
      <c r="C29" s="221" t="e">
        <f>+#REF!</f>
        <v>#REF!</v>
      </c>
      <c r="D29" s="221" t="e">
        <f>+#REF!</f>
        <v>#REF!</v>
      </c>
      <c r="E29" s="211" t="s">
        <v>2553</v>
      </c>
      <c r="F29" s="211" t="s">
        <v>2554</v>
      </c>
      <c r="G29" s="211" t="s">
        <v>2555</v>
      </c>
      <c r="H29" s="211" t="s">
        <v>2556</v>
      </c>
      <c r="I29" s="214" t="s">
        <v>2557</v>
      </c>
      <c r="J29" s="214"/>
      <c r="K29" s="214" t="s">
        <v>2558</v>
      </c>
      <c r="L29" s="214" t="s">
        <v>2559</v>
      </c>
      <c r="M29" s="212" t="s">
        <v>2560</v>
      </c>
      <c r="N29" s="212" t="s">
        <v>2561</v>
      </c>
      <c r="O29" s="222" t="s">
        <v>2562</v>
      </c>
      <c r="P29" s="222" t="s">
        <v>2563</v>
      </c>
      <c r="Q29" s="222"/>
      <c r="R29" s="222"/>
    </row>
    <row r="30" spans="1:18" ht="306" x14ac:dyDescent="0.2">
      <c r="A30" s="217">
        <v>27</v>
      </c>
      <c r="B30" s="217" t="e">
        <f>+#REF!</f>
        <v>#REF!</v>
      </c>
      <c r="C30" s="221" t="e">
        <f>+#REF!</f>
        <v>#REF!</v>
      </c>
      <c r="D30" s="221" t="e">
        <f>+#REF!</f>
        <v>#REF!</v>
      </c>
      <c r="E30" s="211" t="s">
        <v>2553</v>
      </c>
      <c r="F30" s="211" t="s">
        <v>2554</v>
      </c>
      <c r="G30" s="211" t="s">
        <v>2555</v>
      </c>
      <c r="H30" s="211" t="s">
        <v>2556</v>
      </c>
      <c r="I30" s="214" t="s">
        <v>2557</v>
      </c>
      <c r="J30" s="214"/>
      <c r="K30" s="214" t="s">
        <v>2558</v>
      </c>
      <c r="L30" s="214" t="s">
        <v>2559</v>
      </c>
      <c r="M30" s="212" t="s">
        <v>2560</v>
      </c>
      <c r="N30" s="212" t="s">
        <v>2561</v>
      </c>
      <c r="O30" s="222" t="s">
        <v>2562</v>
      </c>
      <c r="P30" s="222" t="s">
        <v>2563</v>
      </c>
      <c r="Q30" s="222"/>
      <c r="R30" s="222"/>
    </row>
    <row r="31" spans="1:18" ht="306" x14ac:dyDescent="0.2">
      <c r="A31" s="217">
        <v>28</v>
      </c>
      <c r="B31" s="217" t="e">
        <f>+#REF!</f>
        <v>#REF!</v>
      </c>
      <c r="C31" s="221" t="e">
        <f>+#REF!</f>
        <v>#REF!</v>
      </c>
      <c r="D31" s="221" t="e">
        <f>+#REF!</f>
        <v>#REF!</v>
      </c>
      <c r="E31" s="211" t="s">
        <v>2553</v>
      </c>
      <c r="F31" s="211" t="s">
        <v>2554</v>
      </c>
      <c r="G31" s="211" t="s">
        <v>2555</v>
      </c>
      <c r="H31" s="211" t="s">
        <v>2556</v>
      </c>
      <c r="I31" s="214" t="s">
        <v>2557</v>
      </c>
      <c r="J31" s="214"/>
      <c r="K31" s="214" t="s">
        <v>2558</v>
      </c>
      <c r="L31" s="214" t="s">
        <v>2559</v>
      </c>
      <c r="M31" s="212" t="s">
        <v>2560</v>
      </c>
      <c r="N31" s="212" t="s">
        <v>2561</v>
      </c>
      <c r="O31" s="222" t="s">
        <v>2562</v>
      </c>
      <c r="P31" s="222" t="s">
        <v>2563</v>
      </c>
      <c r="Q31" s="222"/>
      <c r="R31" s="222"/>
    </row>
    <row r="32" spans="1:18" ht="306" x14ac:dyDescent="0.2">
      <c r="A32" s="217">
        <v>29</v>
      </c>
      <c r="B32" s="217" t="e">
        <f>+#REF!</f>
        <v>#REF!</v>
      </c>
      <c r="C32" s="221" t="e">
        <f>+#REF!</f>
        <v>#REF!</v>
      </c>
      <c r="D32" s="221" t="e">
        <f>+#REF!</f>
        <v>#REF!</v>
      </c>
      <c r="E32" s="211" t="s">
        <v>2553</v>
      </c>
      <c r="F32" s="211" t="s">
        <v>2554</v>
      </c>
      <c r="G32" s="211" t="s">
        <v>2555</v>
      </c>
      <c r="H32" s="211" t="s">
        <v>2556</v>
      </c>
      <c r="I32" s="214" t="s">
        <v>2557</v>
      </c>
      <c r="J32" s="214"/>
      <c r="K32" s="214" t="s">
        <v>2558</v>
      </c>
      <c r="L32" s="214" t="s">
        <v>2559</v>
      </c>
      <c r="M32" s="212" t="s">
        <v>2560</v>
      </c>
      <c r="N32" s="212" t="s">
        <v>2561</v>
      </c>
      <c r="O32" s="222" t="s">
        <v>2562</v>
      </c>
      <c r="P32" s="222" t="s">
        <v>2563</v>
      </c>
      <c r="Q32" s="222"/>
      <c r="R32" s="222"/>
    </row>
    <row r="33" spans="1:18" ht="306" x14ac:dyDescent="0.2">
      <c r="A33" s="217">
        <v>30</v>
      </c>
      <c r="B33" s="217" t="e">
        <f>+#REF!</f>
        <v>#REF!</v>
      </c>
      <c r="C33" s="221" t="e">
        <f>+#REF!</f>
        <v>#REF!</v>
      </c>
      <c r="D33" s="221" t="e">
        <f>+#REF!</f>
        <v>#REF!</v>
      </c>
      <c r="E33" s="211" t="s">
        <v>2553</v>
      </c>
      <c r="F33" s="211" t="s">
        <v>2554</v>
      </c>
      <c r="G33" s="211" t="s">
        <v>2555</v>
      </c>
      <c r="H33" s="211" t="s">
        <v>2556</v>
      </c>
      <c r="I33" s="214" t="s">
        <v>2557</v>
      </c>
      <c r="J33" s="214"/>
      <c r="K33" s="214" t="s">
        <v>2558</v>
      </c>
      <c r="L33" s="214" t="s">
        <v>2559</v>
      </c>
      <c r="M33" s="212" t="s">
        <v>2560</v>
      </c>
      <c r="N33" s="212" t="s">
        <v>2561</v>
      </c>
      <c r="O33" s="222" t="s">
        <v>2562</v>
      </c>
      <c r="P33" s="222" t="s">
        <v>2563</v>
      </c>
      <c r="Q33" s="222"/>
      <c r="R33" s="222"/>
    </row>
    <row r="34" spans="1:18" ht="39" customHeight="1" x14ac:dyDescent="0.2">
      <c r="A34" s="548" t="s">
        <v>2564</v>
      </c>
      <c r="B34" s="548"/>
      <c r="C34" s="549" t="s">
        <v>2534</v>
      </c>
      <c r="D34" s="550"/>
      <c r="E34" s="550"/>
      <c r="F34" s="550"/>
      <c r="G34" s="550"/>
      <c r="H34" s="551"/>
      <c r="I34" s="219"/>
      <c r="J34" s="219"/>
      <c r="K34" s="219"/>
      <c r="L34" s="219"/>
      <c r="M34" s="218"/>
      <c r="N34" s="218"/>
      <c r="O34" s="218"/>
      <c r="P34" s="218"/>
      <c r="Q34" s="218"/>
      <c r="R34" s="218"/>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E99"/>
  <sheetViews>
    <sheetView workbookViewId="0"/>
  </sheetViews>
  <sheetFormatPr baseColWidth="10" defaultColWidth="11.42578125" defaultRowHeight="15" x14ac:dyDescent="0.25"/>
  <cols>
    <col min="1" max="1" width="86.85546875" style="97" customWidth="1"/>
    <col min="2" max="2" width="150.85546875" style="29" customWidth="1"/>
  </cols>
  <sheetData>
    <row r="2" spans="1:5" ht="17.25" thickBot="1" x14ac:dyDescent="0.3">
      <c r="A2" s="401" t="s">
        <v>2582</v>
      </c>
      <c r="B2" s="402"/>
    </row>
    <row r="3" spans="1:5" ht="17.25" customHeight="1" x14ac:dyDescent="0.25">
      <c r="A3" s="172" t="s">
        <v>1481</v>
      </c>
      <c r="B3" s="172" t="s">
        <v>1482</v>
      </c>
      <c r="E3" t="str">
        <f>UPPER(D2)</f>
        <v/>
      </c>
    </row>
    <row r="4" spans="1:5" ht="17.25" thickBot="1" x14ac:dyDescent="0.3">
      <c r="A4" s="401" t="s">
        <v>1483</v>
      </c>
      <c r="B4" s="402"/>
    </row>
    <row r="5" spans="1:5" ht="16.5" x14ac:dyDescent="0.25">
      <c r="A5" s="403" t="s">
        <v>1484</v>
      </c>
      <c r="B5" s="403"/>
    </row>
    <row r="6" spans="1:5" x14ac:dyDescent="0.25">
      <c r="A6" s="97" t="s">
        <v>1485</v>
      </c>
      <c r="B6" s="29" t="s">
        <v>1486</v>
      </c>
    </row>
    <row r="7" spans="1:5" x14ac:dyDescent="0.25">
      <c r="A7" s="97" t="s">
        <v>1487</v>
      </c>
      <c r="B7" s="29" t="s">
        <v>1488</v>
      </c>
    </row>
    <row r="8" spans="1:5" x14ac:dyDescent="0.25">
      <c r="A8" s="97" t="s">
        <v>1489</v>
      </c>
      <c r="B8" s="29" t="s">
        <v>1490</v>
      </c>
    </row>
    <row r="9" spans="1:5" x14ac:dyDescent="0.25">
      <c r="A9" s="97" t="s">
        <v>1491</v>
      </c>
      <c r="B9" s="29" t="s">
        <v>1492</v>
      </c>
    </row>
    <row r="10" spans="1:5" ht="17.25" customHeight="1" x14ac:dyDescent="0.25">
      <c r="A10" s="97" t="s">
        <v>1493</v>
      </c>
      <c r="B10" s="29" t="s">
        <v>1494</v>
      </c>
    </row>
    <row r="11" spans="1:5" x14ac:dyDescent="0.25">
      <c r="A11" s="97" t="s">
        <v>1495</v>
      </c>
      <c r="B11" s="29" t="s">
        <v>1496</v>
      </c>
    </row>
    <row r="12" spans="1:5" x14ac:dyDescent="0.25">
      <c r="A12" s="97" t="s">
        <v>1497</v>
      </c>
      <c r="B12" s="29" t="s">
        <v>1498</v>
      </c>
    </row>
    <row r="13" spans="1:5" x14ac:dyDescent="0.25">
      <c r="A13" s="97" t="s">
        <v>1499</v>
      </c>
      <c r="B13" s="29" t="s">
        <v>1500</v>
      </c>
    </row>
    <row r="14" spans="1:5" x14ac:dyDescent="0.25">
      <c r="A14" s="97" t="s">
        <v>1501</v>
      </c>
      <c r="B14" s="29" t="s">
        <v>1502</v>
      </c>
    </row>
    <row r="15" spans="1:5" ht="17.25" customHeight="1" x14ac:dyDescent="0.25">
      <c r="A15" s="97" t="s">
        <v>1503</v>
      </c>
      <c r="B15" s="29" t="s">
        <v>1504</v>
      </c>
    </row>
    <row r="16" spans="1:5" x14ac:dyDescent="0.25">
      <c r="A16" s="97" t="s">
        <v>1505</v>
      </c>
      <c r="B16" s="29" t="s">
        <v>1506</v>
      </c>
    </row>
    <row r="17" spans="1:2" x14ac:dyDescent="0.25">
      <c r="A17" s="97" t="s">
        <v>1507</v>
      </c>
      <c r="B17" s="29" t="s">
        <v>1508</v>
      </c>
    </row>
    <row r="18" spans="1:2" x14ac:dyDescent="0.25">
      <c r="A18" s="97" t="s">
        <v>1509</v>
      </c>
      <c r="B18" s="29" t="s">
        <v>1510</v>
      </c>
    </row>
    <row r="19" spans="1:2" ht="15.75" thickBot="1" x14ac:dyDescent="0.3">
      <c r="A19" s="97" t="s">
        <v>1511</v>
      </c>
      <c r="B19" s="29" t="s">
        <v>1512</v>
      </c>
    </row>
    <row r="20" spans="1:2" ht="16.5" x14ac:dyDescent="0.25">
      <c r="A20" s="403" t="s">
        <v>1513</v>
      </c>
      <c r="B20" s="403"/>
    </row>
    <row r="21" spans="1:2" ht="30" x14ac:dyDescent="0.25">
      <c r="A21" s="173" t="s">
        <v>1514</v>
      </c>
      <c r="B21" s="174" t="s">
        <v>1515</v>
      </c>
    </row>
    <row r="22" spans="1:2" x14ac:dyDescent="0.25">
      <c r="A22" s="97" t="s">
        <v>1516</v>
      </c>
      <c r="B22" s="29" t="s">
        <v>1486</v>
      </c>
    </row>
    <row r="23" spans="1:2" x14ac:dyDescent="0.25">
      <c r="A23" s="97" t="s">
        <v>1517</v>
      </c>
      <c r="B23" s="29" t="s">
        <v>1518</v>
      </c>
    </row>
    <row r="24" spans="1:2" x14ac:dyDescent="0.25">
      <c r="A24" s="97" t="s">
        <v>1519</v>
      </c>
      <c r="B24" s="29" t="s">
        <v>1520</v>
      </c>
    </row>
    <row r="25" spans="1:2" x14ac:dyDescent="0.25">
      <c r="A25" s="97" t="s">
        <v>1521</v>
      </c>
      <c r="B25" s="29" t="s">
        <v>1522</v>
      </c>
    </row>
    <row r="26" spans="1:2" x14ac:dyDescent="0.25">
      <c r="A26" s="97" t="s">
        <v>1523</v>
      </c>
      <c r="B26" s="29" t="s">
        <v>1524</v>
      </c>
    </row>
    <row r="27" spans="1:2" x14ac:dyDescent="0.25">
      <c r="A27" s="97" t="s">
        <v>1491</v>
      </c>
      <c r="B27" s="29" t="s">
        <v>1525</v>
      </c>
    </row>
    <row r="28" spans="1:2" x14ac:dyDescent="0.25">
      <c r="A28" s="97" t="s">
        <v>1526</v>
      </c>
      <c r="B28" s="29" t="s">
        <v>1527</v>
      </c>
    </row>
    <row r="29" spans="1:2" ht="30" x14ac:dyDescent="0.25">
      <c r="A29" s="97" t="s">
        <v>1528</v>
      </c>
      <c r="B29" s="29" t="s">
        <v>1529</v>
      </c>
    </row>
    <row r="30" spans="1:2" x14ac:dyDescent="0.25">
      <c r="A30" s="97" t="s">
        <v>1530</v>
      </c>
      <c r="B30" s="29" t="s">
        <v>1531</v>
      </c>
    </row>
    <row r="31" spans="1:2" x14ac:dyDescent="0.25">
      <c r="A31" s="97" t="s">
        <v>1532</v>
      </c>
      <c r="B31" s="29" t="s">
        <v>1533</v>
      </c>
    </row>
    <row r="32" spans="1:2" x14ac:dyDescent="0.25">
      <c r="A32" s="97" t="s">
        <v>1534</v>
      </c>
      <c r="B32" s="29" t="s">
        <v>1535</v>
      </c>
    </row>
    <row r="33" spans="1:2" x14ac:dyDescent="0.25">
      <c r="A33" s="97" t="s">
        <v>1536</v>
      </c>
      <c r="B33" s="29" t="s">
        <v>1537</v>
      </c>
    </row>
    <row r="34" spans="1:2" x14ac:dyDescent="0.25">
      <c r="A34" s="97" t="s">
        <v>1507</v>
      </c>
      <c r="B34" s="29" t="s">
        <v>1538</v>
      </c>
    </row>
    <row r="35" spans="1:2" x14ac:dyDescent="0.25">
      <c r="A35" s="97" t="s">
        <v>1509</v>
      </c>
      <c r="B35" s="29" t="s">
        <v>1539</v>
      </c>
    </row>
    <row r="36" spans="1:2" x14ac:dyDescent="0.25">
      <c r="A36" s="97" t="s">
        <v>1540</v>
      </c>
      <c r="B36" s="29" t="s">
        <v>1541</v>
      </c>
    </row>
    <row r="37" spans="1:2" ht="75" x14ac:dyDescent="0.25">
      <c r="A37" s="97" t="s">
        <v>1542</v>
      </c>
      <c r="B37" s="29" t="s">
        <v>1543</v>
      </c>
    </row>
    <row r="38" spans="1:2" x14ac:dyDescent="0.25">
      <c r="A38" s="97" t="s">
        <v>1544</v>
      </c>
      <c r="B38" s="29" t="s">
        <v>1545</v>
      </c>
    </row>
    <row r="39" spans="1:2" ht="15.75" thickBot="1" x14ac:dyDescent="0.3">
      <c r="A39" s="97" t="s">
        <v>1546</v>
      </c>
      <c r="B39" s="29" t="s">
        <v>1545</v>
      </c>
    </row>
    <row r="40" spans="1:2" ht="16.5" x14ac:dyDescent="0.25">
      <c r="A40" s="403" t="s">
        <v>1547</v>
      </c>
      <c r="B40" s="403"/>
    </row>
    <row r="41" spans="1:2" x14ac:dyDescent="0.25">
      <c r="A41" s="97" t="s">
        <v>1548</v>
      </c>
      <c r="B41" s="29" t="s">
        <v>1549</v>
      </c>
    </row>
    <row r="42" spans="1:2" x14ac:dyDescent="0.25">
      <c r="A42" s="97" t="s">
        <v>1550</v>
      </c>
      <c r="B42" s="29" t="s">
        <v>1551</v>
      </c>
    </row>
    <row r="43" spans="1:2" x14ac:dyDescent="0.25">
      <c r="A43" s="97" t="s">
        <v>1552</v>
      </c>
      <c r="B43" s="29" t="s">
        <v>1553</v>
      </c>
    </row>
    <row r="44" spans="1:2" x14ac:dyDescent="0.25">
      <c r="A44" s="97" t="s">
        <v>1554</v>
      </c>
      <c r="B44" s="29" t="s">
        <v>1555</v>
      </c>
    </row>
    <row r="45" spans="1:2" x14ac:dyDescent="0.25">
      <c r="A45" s="97" t="s">
        <v>1556</v>
      </c>
      <c r="B45" s="29" t="s">
        <v>1557</v>
      </c>
    </row>
    <row r="46" spans="1:2" x14ac:dyDescent="0.25">
      <c r="A46" s="97" t="s">
        <v>1558</v>
      </c>
      <c r="B46" s="174" t="s">
        <v>1559</v>
      </c>
    </row>
    <row r="47" spans="1:2" x14ac:dyDescent="0.25">
      <c r="A47" s="97" t="s">
        <v>1560</v>
      </c>
      <c r="B47" s="174" t="s">
        <v>1561</v>
      </c>
    </row>
    <row r="48" spans="1:2" x14ac:dyDescent="0.25">
      <c r="A48" s="97" t="s">
        <v>1562</v>
      </c>
      <c r="B48" s="29" t="s">
        <v>1563</v>
      </c>
    </row>
    <row r="49" spans="1:2" ht="15.75" thickBot="1" x14ac:dyDescent="0.3">
      <c r="A49" s="97" t="s">
        <v>1564</v>
      </c>
      <c r="B49" s="29" t="s">
        <v>1565</v>
      </c>
    </row>
    <row r="50" spans="1:2" ht="16.5" x14ac:dyDescent="0.25">
      <c r="A50" s="403" t="s">
        <v>1566</v>
      </c>
      <c r="B50" s="403"/>
    </row>
    <row r="51" spans="1:2" x14ac:dyDescent="0.25">
      <c r="A51" s="97" t="s">
        <v>1567</v>
      </c>
      <c r="B51" s="29" t="s">
        <v>1568</v>
      </c>
    </row>
    <row r="52" spans="1:2" x14ac:dyDescent="0.25">
      <c r="A52" s="97" t="s">
        <v>1569</v>
      </c>
      <c r="B52" s="29" t="s">
        <v>1570</v>
      </c>
    </row>
    <row r="53" spans="1:2" x14ac:dyDescent="0.25">
      <c r="A53" s="97" t="s">
        <v>1571</v>
      </c>
      <c r="B53" s="29" t="s">
        <v>1572</v>
      </c>
    </row>
    <row r="54" spans="1:2" x14ac:dyDescent="0.25">
      <c r="A54" s="97" t="s">
        <v>1573</v>
      </c>
      <c r="B54" s="29" t="s">
        <v>1574</v>
      </c>
    </row>
    <row r="55" spans="1:2" x14ac:dyDescent="0.25">
      <c r="A55" s="97" t="s">
        <v>1575</v>
      </c>
      <c r="B55" s="29" t="s">
        <v>1576</v>
      </c>
    </row>
    <row r="56" spans="1:2" x14ac:dyDescent="0.25">
      <c r="A56" s="97" t="s">
        <v>1577</v>
      </c>
      <c r="B56" s="29" t="s">
        <v>1578</v>
      </c>
    </row>
    <row r="57" spans="1:2" x14ac:dyDescent="0.25">
      <c r="A57" s="97" t="s">
        <v>1579</v>
      </c>
      <c r="B57" s="29" t="s">
        <v>1580</v>
      </c>
    </row>
    <row r="58" spans="1:2" x14ac:dyDescent="0.25">
      <c r="A58" s="97" t="s">
        <v>1581</v>
      </c>
      <c r="B58" s="29" t="s">
        <v>1582</v>
      </c>
    </row>
    <row r="59" spans="1:2" x14ac:dyDescent="0.25">
      <c r="A59" s="97" t="s">
        <v>1583</v>
      </c>
      <c r="B59" s="29" t="s">
        <v>1584</v>
      </c>
    </row>
    <row r="60" spans="1:2" x14ac:dyDescent="0.25">
      <c r="A60" s="97" t="s">
        <v>1585</v>
      </c>
      <c r="B60" s="29" t="s">
        <v>1586</v>
      </c>
    </row>
    <row r="61" spans="1:2" x14ac:dyDescent="0.25">
      <c r="A61" s="97" t="s">
        <v>1532</v>
      </c>
      <c r="B61" s="29" t="s">
        <v>1587</v>
      </c>
    </row>
    <row r="62" spans="1:2" ht="16.5" x14ac:dyDescent="0.25">
      <c r="A62" s="397" t="s">
        <v>1588</v>
      </c>
      <c r="B62" s="398"/>
    </row>
    <row r="63" spans="1:2" x14ac:dyDescent="0.25">
      <c r="A63" s="405" t="s">
        <v>1589</v>
      </c>
      <c r="B63" s="175" t="s">
        <v>1590</v>
      </c>
    </row>
    <row r="64" spans="1:2" x14ac:dyDescent="0.25">
      <c r="A64" s="405"/>
      <c r="B64" s="176" t="s">
        <v>1591</v>
      </c>
    </row>
    <row r="65" spans="1:2" x14ac:dyDescent="0.25">
      <c r="A65" s="405"/>
      <c r="B65" s="177" t="s">
        <v>1592</v>
      </c>
    </row>
    <row r="66" spans="1:2" x14ac:dyDescent="0.25">
      <c r="A66" s="405"/>
      <c r="B66" s="178" t="s">
        <v>1593</v>
      </c>
    </row>
    <row r="67" spans="1:2" x14ac:dyDescent="0.25">
      <c r="A67" s="405"/>
      <c r="B67" s="179" t="s">
        <v>1594</v>
      </c>
    </row>
    <row r="68" spans="1:2" x14ac:dyDescent="0.25">
      <c r="A68" s="97" t="s">
        <v>1595</v>
      </c>
      <c r="B68" s="29" t="s">
        <v>1596</v>
      </c>
    </row>
    <row r="69" spans="1:2" ht="90" x14ac:dyDescent="0.25">
      <c r="A69" s="97" t="s">
        <v>1597</v>
      </c>
      <c r="B69" s="29" t="s">
        <v>1598</v>
      </c>
    </row>
    <row r="70" spans="1:2" ht="45.75" thickBot="1" x14ac:dyDescent="0.3">
      <c r="A70" s="97" t="s">
        <v>1599</v>
      </c>
      <c r="B70" s="29" t="s">
        <v>1600</v>
      </c>
    </row>
    <row r="71" spans="1:2" ht="16.5" x14ac:dyDescent="0.25">
      <c r="A71" s="399" t="s">
        <v>1601</v>
      </c>
      <c r="B71" s="399"/>
    </row>
    <row r="72" spans="1:2" ht="181.5" customHeight="1" x14ac:dyDescent="0.25">
      <c r="A72" s="97" t="s">
        <v>1602</v>
      </c>
      <c r="B72" s="180" t="s">
        <v>1603</v>
      </c>
    </row>
    <row r="73" spans="1:2" ht="63" customHeight="1" x14ac:dyDescent="0.25">
      <c r="A73" s="97" t="s">
        <v>1604</v>
      </c>
      <c r="B73" s="29" t="s">
        <v>1605</v>
      </c>
    </row>
    <row r="74" spans="1:2" ht="257.25" customHeight="1" x14ac:dyDescent="0.25">
      <c r="A74" s="97" t="s">
        <v>1606</v>
      </c>
      <c r="B74" s="29" t="s">
        <v>1607</v>
      </c>
    </row>
    <row r="75" spans="1:2" ht="278.25" customHeight="1" x14ac:dyDescent="0.25">
      <c r="A75" s="97" t="s">
        <v>1608</v>
      </c>
      <c r="B75" s="29" t="s">
        <v>1609</v>
      </c>
    </row>
    <row r="76" spans="1:2" ht="93" customHeight="1" x14ac:dyDescent="0.25">
      <c r="A76" s="97" t="s">
        <v>1610</v>
      </c>
      <c r="B76" s="29" t="s">
        <v>1611</v>
      </c>
    </row>
    <row r="77" spans="1:2" ht="156" customHeight="1" x14ac:dyDescent="0.25">
      <c r="A77" s="97" t="s">
        <v>1612</v>
      </c>
      <c r="B77" s="29" t="s">
        <v>1613</v>
      </c>
    </row>
    <row r="78" spans="1:2" ht="90" x14ac:dyDescent="0.25">
      <c r="A78" s="97" t="s">
        <v>1614</v>
      </c>
      <c r="B78" s="29" t="s">
        <v>1615</v>
      </c>
    </row>
    <row r="79" spans="1:2" ht="135" x14ac:dyDescent="0.25">
      <c r="A79" s="97" t="s">
        <v>1616</v>
      </c>
      <c r="B79" s="174" t="s">
        <v>1617</v>
      </c>
    </row>
    <row r="80" spans="1:2" ht="45" x14ac:dyDescent="0.25">
      <c r="A80" s="97" t="s">
        <v>1618</v>
      </c>
      <c r="B80" s="174" t="s">
        <v>1619</v>
      </c>
    </row>
    <row r="81" spans="1:2" ht="69" customHeight="1" thickBot="1" x14ac:dyDescent="0.3">
      <c r="A81" s="234" t="s">
        <v>1620</v>
      </c>
      <c r="B81" s="174" t="s">
        <v>1621</v>
      </c>
    </row>
    <row r="82" spans="1:2" ht="16.5" x14ac:dyDescent="0.25">
      <c r="A82" s="399" t="s">
        <v>1622</v>
      </c>
      <c r="B82" s="399"/>
    </row>
    <row r="83" spans="1:2" ht="30" x14ac:dyDescent="0.25">
      <c r="A83" s="97" t="s">
        <v>1623</v>
      </c>
      <c r="B83" s="29" t="s">
        <v>1624</v>
      </c>
    </row>
    <row r="84" spans="1:2" ht="75.75" thickBot="1" x14ac:dyDescent="0.3">
      <c r="A84" s="97" t="s">
        <v>1625</v>
      </c>
      <c r="B84" s="29" t="s">
        <v>1626</v>
      </c>
    </row>
    <row r="85" spans="1:2" ht="16.5" x14ac:dyDescent="0.25">
      <c r="A85" s="406" t="s">
        <v>1627</v>
      </c>
      <c r="B85" s="406"/>
    </row>
    <row r="86" spans="1:2" ht="135" x14ac:dyDescent="0.25">
      <c r="A86" s="97" t="s">
        <v>1628</v>
      </c>
      <c r="B86" s="29" t="s">
        <v>1629</v>
      </c>
    </row>
    <row r="87" spans="1:2" ht="120" x14ac:dyDescent="0.25">
      <c r="A87" s="97" t="s">
        <v>1630</v>
      </c>
      <c r="B87" s="29" t="s">
        <v>1629</v>
      </c>
    </row>
    <row r="88" spans="1:2" ht="105" x14ac:dyDescent="0.25">
      <c r="A88" s="97" t="s">
        <v>1631</v>
      </c>
      <c r="B88" s="29" t="s">
        <v>1629</v>
      </c>
    </row>
    <row r="89" spans="1:2" ht="45.75" thickBot="1" x14ac:dyDescent="0.3">
      <c r="A89" s="97" t="s">
        <v>1632</v>
      </c>
      <c r="B89" s="29" t="s">
        <v>1633</v>
      </c>
    </row>
    <row r="90" spans="1:2" ht="16.5" x14ac:dyDescent="0.25">
      <c r="A90" s="404" t="s">
        <v>1634</v>
      </c>
      <c r="B90" s="404"/>
    </row>
    <row r="91" spans="1:2" ht="30" x14ac:dyDescent="0.25">
      <c r="A91" s="97" t="s">
        <v>1635</v>
      </c>
      <c r="B91" s="174" t="s">
        <v>1636</v>
      </c>
    </row>
    <row r="92" spans="1:2" ht="45.75" thickBot="1" x14ac:dyDescent="0.3">
      <c r="A92" s="97" t="s">
        <v>1637</v>
      </c>
      <c r="B92" s="174" t="s">
        <v>1638</v>
      </c>
    </row>
    <row r="93" spans="1:2" ht="16.5" x14ac:dyDescent="0.25">
      <c r="A93" s="406" t="s">
        <v>1639</v>
      </c>
      <c r="B93" s="406"/>
    </row>
    <row r="94" spans="1:2" ht="15.75" thickBot="1" x14ac:dyDescent="0.3">
      <c r="A94" s="97" t="s">
        <v>1640</v>
      </c>
      <c r="B94" s="29" t="s">
        <v>1641</v>
      </c>
    </row>
    <row r="95" spans="1:2" ht="16.5" x14ac:dyDescent="0.25">
      <c r="A95" s="400" t="s">
        <v>1642</v>
      </c>
      <c r="B95" s="400"/>
    </row>
    <row r="96" spans="1:2" ht="30" x14ac:dyDescent="0.25">
      <c r="A96" s="97" t="s">
        <v>1643</v>
      </c>
      <c r="B96" s="29" t="s">
        <v>1644</v>
      </c>
    </row>
    <row r="97" spans="1:2" ht="30" x14ac:dyDescent="0.25">
      <c r="A97" s="97" t="s">
        <v>1645</v>
      </c>
      <c r="B97" s="29" t="s">
        <v>1646</v>
      </c>
    </row>
    <row r="98" spans="1:2" ht="30" x14ac:dyDescent="0.25">
      <c r="A98" s="97" t="s">
        <v>1647</v>
      </c>
      <c r="B98" s="29" t="s">
        <v>1648</v>
      </c>
    </row>
    <row r="99" spans="1:2" x14ac:dyDescent="0.25">
      <c r="A99" s="97" t="s">
        <v>1649</v>
      </c>
      <c r="B99" s="29" t="s">
        <v>1650</v>
      </c>
    </row>
  </sheetData>
  <sheetProtection algorithmName="SHA-512" hashValue="wwzuB5FMdrFTSWTe+qJ4+5DgJEuCenUmcIjmlEGfVrJ/5OI5RPv8MNZxDlLZ6Q34ElkfZpu87d4lJyQQCN0w9w==" saltValue="aj4rBimGc3dlD40h87P+XQ==" spinCount="100000" sheet="1" formatRows="0"/>
  <mergeCells count="14">
    <mergeCell ref="A62:B62"/>
    <mergeCell ref="A71:B71"/>
    <mergeCell ref="A95:B95"/>
    <mergeCell ref="A2:B2"/>
    <mergeCell ref="A4:B4"/>
    <mergeCell ref="A5:B5"/>
    <mergeCell ref="A20:B20"/>
    <mergeCell ref="A40:B40"/>
    <mergeCell ref="A50:B50"/>
    <mergeCell ref="A90:B90"/>
    <mergeCell ref="A63:A67"/>
    <mergeCell ref="A85:B85"/>
    <mergeCell ref="A82:B82"/>
    <mergeCell ref="A93:B93"/>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IV
INTERVENCIÓN DE APOYO PSICOSOCIAL
&amp;RIN77.IVC
Versión 1
24/02/2026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topLeftCell="A5" workbookViewId="0">
      <selection activeCell="B36" sqref="B36"/>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410" t="s">
        <v>1651</v>
      </c>
      <c r="B1" s="411"/>
      <c r="C1" s="411"/>
      <c r="D1" s="411"/>
      <c r="E1" s="411"/>
      <c r="F1" s="412"/>
    </row>
    <row r="2" spans="1:6" ht="29.25" customHeight="1" thickBot="1" x14ac:dyDescent="0.3">
      <c r="A2" s="12" t="s">
        <v>1652</v>
      </c>
      <c r="B2" s="409"/>
      <c r="C2" s="409"/>
      <c r="D2" s="413"/>
      <c r="E2" s="12" t="s">
        <v>1487</v>
      </c>
      <c r="F2" s="227"/>
    </row>
    <row r="3" spans="1:6" ht="36" customHeight="1" thickBot="1" x14ac:dyDescent="0.3">
      <c r="A3" s="12" t="s">
        <v>1489</v>
      </c>
      <c r="B3" s="409"/>
      <c r="C3" s="409"/>
      <c r="D3" s="409"/>
      <c r="E3" s="12" t="s">
        <v>1491</v>
      </c>
      <c r="F3" s="228"/>
    </row>
    <row r="4" spans="1:6" ht="33.6" customHeight="1" thickBot="1" x14ac:dyDescent="0.3">
      <c r="A4" s="12" t="s">
        <v>1493</v>
      </c>
      <c r="B4" s="115"/>
      <c r="C4" s="12" t="s">
        <v>1495</v>
      </c>
      <c r="D4" s="407"/>
      <c r="E4" s="407"/>
      <c r="F4" s="408"/>
    </row>
    <row r="5" spans="1:6" ht="30.75" thickBot="1" x14ac:dyDescent="0.3">
      <c r="A5" s="12" t="s">
        <v>1497</v>
      </c>
      <c r="B5" s="227"/>
      <c r="C5" s="12" t="s">
        <v>1499</v>
      </c>
      <c r="D5" s="409"/>
      <c r="E5" s="409"/>
      <c r="F5" s="413"/>
    </row>
    <row r="6" spans="1:6" ht="45.75" thickBot="1" x14ac:dyDescent="0.3">
      <c r="A6" s="12" t="s">
        <v>1501</v>
      </c>
      <c r="B6" s="227"/>
      <c r="C6" s="21" t="s">
        <v>1653</v>
      </c>
      <c r="D6" s="409"/>
      <c r="E6" s="409"/>
      <c r="F6" s="413"/>
    </row>
    <row r="7" spans="1:6" ht="31.5" customHeight="1" thickBot="1" x14ac:dyDescent="0.3">
      <c r="A7" s="12" t="s">
        <v>1505</v>
      </c>
      <c r="B7" s="409"/>
      <c r="C7" s="409"/>
      <c r="D7" s="413"/>
      <c r="E7" s="12" t="s">
        <v>1536</v>
      </c>
      <c r="F7" s="228"/>
    </row>
    <row r="8" spans="1:6" ht="30" customHeight="1" thickBot="1" x14ac:dyDescent="0.3">
      <c r="A8" s="12" t="s">
        <v>1507</v>
      </c>
      <c r="B8" s="227"/>
      <c r="C8" s="12" t="s">
        <v>1509</v>
      </c>
      <c r="D8" s="227"/>
      <c r="E8" s="12" t="s">
        <v>1511</v>
      </c>
      <c r="F8" s="227"/>
    </row>
    <row r="9" spans="1:6" ht="9" customHeight="1" thickBot="1" x14ac:dyDescent="0.3">
      <c r="A9" s="216"/>
      <c r="B9" s="216"/>
      <c r="C9" s="216"/>
      <c r="D9" s="216"/>
      <c r="E9" s="216"/>
      <c r="F9" s="216"/>
    </row>
    <row r="10" spans="1:6" ht="15.75" thickBot="1" x14ac:dyDescent="0.3">
      <c r="A10" s="422" t="s">
        <v>1654</v>
      </c>
      <c r="B10" s="423"/>
      <c r="C10" s="423"/>
      <c r="D10" s="423"/>
      <c r="E10" s="423"/>
      <c r="F10" s="424"/>
    </row>
    <row r="11" spans="1:6" ht="30.75" thickBot="1" x14ac:dyDescent="0.3">
      <c r="A11" s="12" t="s">
        <v>1516</v>
      </c>
      <c r="B11" s="409"/>
      <c r="C11" s="409"/>
      <c r="D11" s="413"/>
      <c r="E11" s="12" t="s">
        <v>1655</v>
      </c>
      <c r="F11" s="227"/>
    </row>
    <row r="12" spans="1:6" ht="33.75" customHeight="1" thickBot="1" x14ac:dyDescent="0.3">
      <c r="A12" s="12" t="s">
        <v>1519</v>
      </c>
      <c r="B12" s="115"/>
      <c r="C12" s="12" t="s">
        <v>1521</v>
      </c>
      <c r="D12" s="407"/>
      <c r="E12" s="407"/>
      <c r="F12" s="408"/>
    </row>
    <row r="13" spans="1:6" ht="30.75" thickBot="1" x14ac:dyDescent="0.3">
      <c r="A13" s="12" t="s">
        <v>1523</v>
      </c>
      <c r="B13" s="409"/>
      <c r="C13" s="409"/>
      <c r="D13" s="409"/>
      <c r="E13" s="12" t="s">
        <v>1491</v>
      </c>
      <c r="F13" s="228"/>
    </row>
    <row r="14" spans="1:6" ht="60.75" thickBot="1" x14ac:dyDescent="0.3">
      <c r="A14" s="12" t="s">
        <v>1656</v>
      </c>
      <c r="B14" s="225"/>
      <c r="C14" s="12" t="s">
        <v>1528</v>
      </c>
      <c r="D14" s="409"/>
      <c r="E14" s="409"/>
      <c r="F14" s="413"/>
    </row>
    <row r="15" spans="1:6" ht="37.5" customHeight="1" thickBot="1" x14ac:dyDescent="0.3">
      <c r="A15" s="12" t="s">
        <v>1657</v>
      </c>
      <c r="B15" s="227"/>
      <c r="C15" s="12" t="s">
        <v>1530</v>
      </c>
      <c r="D15" s="227"/>
      <c r="E15" s="12" t="s">
        <v>1532</v>
      </c>
      <c r="F15" s="227"/>
    </row>
    <row r="16" spans="1:6" ht="45.75" thickBot="1" x14ac:dyDescent="0.3">
      <c r="A16" s="12" t="s">
        <v>1534</v>
      </c>
      <c r="B16" s="409"/>
      <c r="C16" s="409"/>
      <c r="D16" s="413"/>
      <c r="E16" s="12" t="s">
        <v>1536</v>
      </c>
      <c r="F16" s="228"/>
    </row>
    <row r="17" spans="1:6" ht="22.35" customHeight="1" thickBot="1" x14ac:dyDescent="0.3">
      <c r="A17" s="12" t="s">
        <v>1507</v>
      </c>
      <c r="B17" s="227"/>
      <c r="C17" s="12" t="s">
        <v>1509</v>
      </c>
      <c r="D17" s="227"/>
      <c r="E17" s="12" t="s">
        <v>1540</v>
      </c>
      <c r="F17" s="227"/>
    </row>
    <row r="18" spans="1:6" ht="48.6" customHeight="1" thickBot="1" x14ac:dyDescent="0.3">
      <c r="A18" s="12" t="s">
        <v>1542</v>
      </c>
      <c r="B18" s="229"/>
      <c r="C18" s="170" t="s">
        <v>1544</v>
      </c>
      <c r="D18" s="230" t="str">
        <f>IFERROR(LEFT($B$18,FIND(",",$B$18)-1)," ")</f>
        <v xml:space="preserve"> </v>
      </c>
      <c r="E18" s="171" t="s">
        <v>1546</v>
      </c>
      <c r="F18" s="230" t="str">
        <f>IFERROR(RIGHT($B$18,FIND(",",$B$18))," ")</f>
        <v xml:space="preserve"> </v>
      </c>
    </row>
    <row r="19" spans="1:6" ht="57.75" customHeight="1" thickBot="1" x14ac:dyDescent="0.3">
      <c r="A19" s="216"/>
      <c r="B19" s="216"/>
      <c r="C19" s="216"/>
      <c r="D19" s="216"/>
      <c r="E19" s="216"/>
      <c r="F19" s="216"/>
    </row>
    <row r="20" spans="1:6" ht="15.75" thickBot="1" x14ac:dyDescent="0.3">
      <c r="A20" s="410" t="s">
        <v>1658</v>
      </c>
      <c r="B20" s="411"/>
      <c r="C20" s="411"/>
      <c r="D20" s="411"/>
      <c r="E20" s="411"/>
      <c r="F20" s="412"/>
    </row>
    <row r="21" spans="1:6" ht="30.75" thickBot="1" x14ac:dyDescent="0.3">
      <c r="A21" s="12" t="s">
        <v>1548</v>
      </c>
      <c r="B21" s="115"/>
      <c r="C21" s="12" t="s">
        <v>1550</v>
      </c>
      <c r="D21" s="116"/>
      <c r="E21" s="12" t="s">
        <v>1659</v>
      </c>
      <c r="F21" s="116"/>
    </row>
    <row r="22" spans="1:6" ht="30.75" thickBot="1" x14ac:dyDescent="0.3">
      <c r="A22" s="12" t="s">
        <v>1660</v>
      </c>
      <c r="B22" s="407"/>
      <c r="C22" s="407"/>
      <c r="D22" s="407"/>
      <c r="E22" s="12" t="s">
        <v>1661</v>
      </c>
      <c r="F22" s="115"/>
    </row>
    <row r="23" spans="1:6" ht="35.25" customHeight="1" thickBot="1" x14ac:dyDescent="0.3">
      <c r="A23" s="12" t="s">
        <v>1554</v>
      </c>
      <c r="B23" s="115"/>
      <c r="C23" s="13" t="s">
        <v>1556</v>
      </c>
      <c r="D23" s="414"/>
      <c r="E23" s="414"/>
      <c r="F23" s="415"/>
    </row>
    <row r="24" spans="1:6" ht="45.75" customHeight="1" thickBot="1" x14ac:dyDescent="0.3">
      <c r="A24" s="12" t="s">
        <v>1662</v>
      </c>
      <c r="B24" s="416"/>
      <c r="C24" s="416"/>
      <c r="D24" s="416"/>
      <c r="E24" s="416"/>
      <c r="F24" s="417"/>
    </row>
    <row r="25" spans="1:6" ht="23.25" customHeight="1" thickBot="1" x14ac:dyDescent="0.3">
      <c r="A25" s="428" t="s">
        <v>1663</v>
      </c>
      <c r="B25" s="425" t="s">
        <v>1664</v>
      </c>
      <c r="C25" s="426"/>
      <c r="D25" s="426"/>
      <c r="E25" s="426"/>
      <c r="F25" s="427"/>
    </row>
    <row r="26" spans="1:6" ht="20.25" customHeight="1" thickBot="1" x14ac:dyDescent="0.3">
      <c r="A26" s="429"/>
      <c r="B26" s="431"/>
      <c r="C26" s="99" t="s">
        <v>1665</v>
      </c>
      <c r="D26" s="99" t="s">
        <v>1666</v>
      </c>
      <c r="E26" s="99" t="s">
        <v>1667</v>
      </c>
      <c r="F26" s="434"/>
    </row>
    <row r="27" spans="1:6" ht="19.5" customHeight="1" x14ac:dyDescent="0.25">
      <c r="A27" s="429"/>
      <c r="B27" s="432"/>
      <c r="C27" s="117" t="b">
        <v>0</v>
      </c>
      <c r="D27" s="61" t="s">
        <v>1668</v>
      </c>
      <c r="E27" s="61" t="s">
        <v>1669</v>
      </c>
      <c r="F27" s="435"/>
    </row>
    <row r="28" spans="1:6" ht="19.5" customHeight="1" x14ac:dyDescent="0.25">
      <c r="A28" s="429"/>
      <c r="B28" s="432"/>
      <c r="C28" s="117" t="b">
        <v>0</v>
      </c>
      <c r="D28" s="61" t="s">
        <v>1670</v>
      </c>
      <c r="E28" s="61" t="s">
        <v>1671</v>
      </c>
      <c r="F28" s="435"/>
    </row>
    <row r="29" spans="1:6" ht="18" customHeight="1" x14ac:dyDescent="0.25">
      <c r="A29" s="429"/>
      <c r="B29" s="432"/>
      <c r="C29" s="117" t="b">
        <v>0</v>
      </c>
      <c r="D29" s="61" t="s">
        <v>1672</v>
      </c>
      <c r="E29" s="61" t="s">
        <v>1673</v>
      </c>
      <c r="F29" s="435"/>
    </row>
    <row r="30" spans="1:6" ht="18" customHeight="1" x14ac:dyDescent="0.25">
      <c r="A30" s="429"/>
      <c r="B30" s="432"/>
      <c r="C30" s="117" t="b">
        <v>0</v>
      </c>
      <c r="D30" s="61" t="s">
        <v>1674</v>
      </c>
      <c r="E30" s="61" t="s">
        <v>1675</v>
      </c>
      <c r="F30" s="435"/>
    </row>
    <row r="31" spans="1:6" ht="21" customHeight="1" x14ac:dyDescent="0.25">
      <c r="A31" s="429"/>
      <c r="B31" s="432"/>
      <c r="C31" s="117" t="b">
        <v>0</v>
      </c>
      <c r="D31" s="61" t="s">
        <v>1676</v>
      </c>
      <c r="E31" s="61" t="s">
        <v>1677</v>
      </c>
      <c r="F31" s="435"/>
    </row>
    <row r="32" spans="1:6" ht="20.25" customHeight="1" thickBot="1" x14ac:dyDescent="0.3">
      <c r="A32" s="430"/>
      <c r="B32" s="433"/>
      <c r="C32" s="117" t="b">
        <v>0</v>
      </c>
      <c r="D32" s="61" t="s">
        <v>1678</v>
      </c>
      <c r="E32" s="61" t="s">
        <v>1679</v>
      </c>
      <c r="F32" s="436"/>
    </row>
    <row r="33" spans="1:6" ht="31.5" customHeight="1" thickBot="1" x14ac:dyDescent="0.3">
      <c r="A33" s="12" t="s">
        <v>1562</v>
      </c>
      <c r="B33" s="418"/>
      <c r="C33" s="419"/>
      <c r="D33" s="98" t="s">
        <v>1564</v>
      </c>
      <c r="E33" s="420"/>
      <c r="F33" s="421"/>
    </row>
    <row r="34" spans="1:6" ht="8.25" customHeight="1" thickBot="1" x14ac:dyDescent="0.3">
      <c r="A34" s="71"/>
      <c r="B34" s="71"/>
      <c r="C34" s="71"/>
      <c r="D34" s="71"/>
      <c r="E34" s="71"/>
      <c r="F34" s="71"/>
    </row>
    <row r="35" spans="1:6" ht="15.75" thickBot="1" x14ac:dyDescent="0.3">
      <c r="A35" s="410" t="s">
        <v>1680</v>
      </c>
      <c r="B35" s="411"/>
      <c r="C35" s="411"/>
      <c r="D35" s="411"/>
      <c r="E35" s="411"/>
      <c r="F35" s="412"/>
    </row>
    <row r="36" spans="1:6" ht="20.25" customHeight="1" thickBot="1" x14ac:dyDescent="0.3">
      <c r="A36" s="12" t="s">
        <v>1681</v>
      </c>
      <c r="B36" s="115"/>
      <c r="C36" s="12" t="s">
        <v>1569</v>
      </c>
      <c r="D36" s="407"/>
      <c r="E36" s="407"/>
      <c r="F36" s="408"/>
    </row>
    <row r="37" spans="1:6" ht="30.75" thickBot="1" x14ac:dyDescent="0.3">
      <c r="A37" s="12" t="s">
        <v>1571</v>
      </c>
      <c r="B37" s="226"/>
      <c r="C37" s="12" t="s">
        <v>1573</v>
      </c>
      <c r="D37" s="204"/>
      <c r="E37" s="12" t="s">
        <v>1575</v>
      </c>
      <c r="F37" s="204"/>
    </row>
    <row r="38" spans="1:6" ht="30.75" thickBot="1" x14ac:dyDescent="0.3">
      <c r="A38" s="12" t="s">
        <v>1577</v>
      </c>
      <c r="B38" s="409"/>
      <c r="C38" s="409"/>
      <c r="D38" s="409"/>
      <c r="E38" s="12" t="s">
        <v>1581</v>
      </c>
      <c r="F38" s="227"/>
    </row>
    <row r="39" spans="1:6" ht="30.75" thickBot="1" x14ac:dyDescent="0.3">
      <c r="A39" s="12" t="s">
        <v>1583</v>
      </c>
      <c r="B39" s="227"/>
      <c r="C39" s="12" t="s">
        <v>1585</v>
      </c>
      <c r="D39" s="227"/>
      <c r="E39" s="12" t="s">
        <v>1532</v>
      </c>
      <c r="F39" s="227"/>
    </row>
    <row r="40" spans="1:6" ht="20.25" customHeight="1" thickBot="1" x14ac:dyDescent="0.3">
      <c r="A40" s="12" t="s">
        <v>1682</v>
      </c>
      <c r="B40" s="115"/>
      <c r="C40" s="12" t="s">
        <v>1569</v>
      </c>
      <c r="D40" s="407"/>
      <c r="E40" s="407"/>
      <c r="F40" s="408"/>
    </row>
    <row r="41" spans="1:6" ht="30.75" thickBot="1" x14ac:dyDescent="0.3">
      <c r="A41" s="12" t="s">
        <v>1571</v>
      </c>
      <c r="B41" s="226"/>
      <c r="C41" s="12" t="s">
        <v>1573</v>
      </c>
      <c r="D41" s="204"/>
      <c r="E41" s="12" t="s">
        <v>1575</v>
      </c>
      <c r="F41" s="204"/>
    </row>
    <row r="42" spans="1:6" ht="30.75" thickBot="1" x14ac:dyDescent="0.3">
      <c r="A42" s="12" t="s">
        <v>1577</v>
      </c>
      <c r="B42" s="409"/>
      <c r="C42" s="409"/>
      <c r="D42" s="409"/>
      <c r="E42" s="12" t="s">
        <v>1581</v>
      </c>
      <c r="F42" s="226"/>
    </row>
    <row r="43" spans="1:6" ht="30.75" thickBot="1" x14ac:dyDescent="0.3">
      <c r="A43" s="12" t="s">
        <v>1583</v>
      </c>
      <c r="B43" s="226"/>
      <c r="C43" s="12" t="s">
        <v>1585</v>
      </c>
      <c r="D43" s="226"/>
      <c r="E43" s="12" t="s">
        <v>1532</v>
      </c>
      <c r="F43" s="226"/>
    </row>
  </sheetData>
  <sheetProtection algorithmName="SHA-512" hashValue="h/E2FVFsYeSqSqoWIX2ILzC3ZJmGBCj8pRmSLe1KC1vx4/MPRmx8MdnV5kjLgvREX7vL4Z3KaRyXp680vMUumQ==" saltValue="CHwLbw1zY8knKomeHaNJrg==" spinCount="100000" sheet="1" objects="1" scenarios="1"/>
  <mergeCells count="28">
    <mergeCell ref="B13:D13"/>
    <mergeCell ref="B16:D16"/>
    <mergeCell ref="D14:F14"/>
    <mergeCell ref="B38:D38"/>
    <mergeCell ref="A20:F20"/>
    <mergeCell ref="A35:F35"/>
    <mergeCell ref="D36:F36"/>
    <mergeCell ref="B25:F25"/>
    <mergeCell ref="A25:A32"/>
    <mergeCell ref="B26:B32"/>
    <mergeCell ref="F26:F32"/>
    <mergeCell ref="B22:D22"/>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INTERVENCIÓN DE APOYO PSICOSOCIAL
&amp;RIN77.IVC
Versión 1
24/02/2026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B12 B4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56D9D-F840-4B5B-88AB-28EC8617D37C}">
  <sheetPr>
    <tabColor rgb="FFFFFF00"/>
    <pageSetUpPr fitToPage="1"/>
  </sheetPr>
  <dimension ref="A1:G68"/>
  <sheetViews>
    <sheetView zoomScale="70" zoomScaleNormal="70" workbookViewId="0">
      <selection activeCell="C63" sqref="C63"/>
    </sheetView>
  </sheetViews>
  <sheetFormatPr baseColWidth="10" defaultColWidth="11.42578125" defaultRowHeight="15" x14ac:dyDescent="0.25"/>
  <cols>
    <col min="1" max="1" width="9.85546875" style="104" customWidth="1"/>
    <col min="2" max="2" width="7.85546875" style="14" customWidth="1"/>
    <col min="3" max="3" width="112.85546875" customWidth="1"/>
    <col min="4" max="4" width="21.140625" customWidth="1"/>
    <col min="5" max="5" width="68.140625" customWidth="1"/>
    <col min="6" max="6" width="39.28515625" customWidth="1"/>
    <col min="7" max="7" width="11.42578125" hidden="1" customWidth="1"/>
  </cols>
  <sheetData>
    <row r="1" spans="1:7" s="34" customFormat="1" ht="21.75" customHeight="1" thickBot="1" x14ac:dyDescent="0.3">
      <c r="A1" s="388" t="s">
        <v>1683</v>
      </c>
      <c r="B1" s="437" t="s">
        <v>1684</v>
      </c>
      <c r="C1" s="438"/>
      <c r="D1" s="438"/>
      <c r="E1" s="439"/>
      <c r="F1" s="30"/>
    </row>
    <row r="2" spans="1:7" s="32" customFormat="1" ht="59.25" customHeight="1" thickBot="1" x14ac:dyDescent="0.3">
      <c r="A2" s="101" t="s">
        <v>1685</v>
      </c>
      <c r="B2" s="57" t="s">
        <v>1686</v>
      </c>
      <c r="C2" s="59" t="s">
        <v>1687</v>
      </c>
      <c r="D2" s="248" t="s">
        <v>1688</v>
      </c>
      <c r="E2" s="249" t="s">
        <v>1689</v>
      </c>
      <c r="F2" s="250" t="s">
        <v>1690</v>
      </c>
    </row>
    <row r="3" spans="1:7" ht="30.75" customHeight="1" x14ac:dyDescent="0.25">
      <c r="A3" s="102"/>
      <c r="B3" s="50" t="s">
        <v>1691</v>
      </c>
      <c r="C3" s="251" t="s">
        <v>1692</v>
      </c>
      <c r="D3" s="73" t="str">
        <f>IF(COUNTIF(D4:D5,"NO CUMPLE")&gt;0,"NO CUMPLE CONDICIÓN",IF(COUNTIF(D4:D5,"CUMPLE")=0,"NO APLICA","CUMPLE"))</f>
        <v>NO APLICA</v>
      </c>
      <c r="E3" s="68" t="str">
        <f>CONCATENATE(IF(D4="NO CUMPLE",CONCATENATE(E4," "),""),IF(D5="NO CUMPLE",CONCATENATE(E5," "),""))</f>
        <v/>
      </c>
      <c r="F3" s="252" t="s">
        <v>1693</v>
      </c>
      <c r="G3" s="14">
        <f>IF(D3="CUMPLE",1,IF(D3="NO CUMPLE CONDICIÓN",2,3))</f>
        <v>3</v>
      </c>
    </row>
    <row r="4" spans="1:7" ht="60.75" customHeight="1" x14ac:dyDescent="0.25">
      <c r="A4" s="103" t="s">
        <v>1694</v>
      </c>
      <c r="B4" s="51" t="s">
        <v>1695</v>
      </c>
      <c r="C4" s="52" t="s">
        <v>1696</v>
      </c>
      <c r="D4" s="285"/>
      <c r="E4" s="118"/>
      <c r="F4" s="231" t="s">
        <v>1697</v>
      </c>
      <c r="G4" s="14"/>
    </row>
    <row r="5" spans="1:7" ht="103.5" customHeight="1" x14ac:dyDescent="0.25">
      <c r="A5" s="103" t="s">
        <v>1694</v>
      </c>
      <c r="B5" s="51" t="s">
        <v>1698</v>
      </c>
      <c r="C5" s="52" t="s">
        <v>1699</v>
      </c>
      <c r="D5" s="285"/>
      <c r="E5" s="118"/>
      <c r="F5" s="231" t="s">
        <v>1697</v>
      </c>
      <c r="G5" s="14"/>
    </row>
    <row r="6" spans="1:7" ht="35.25" customHeight="1" x14ac:dyDescent="0.25">
      <c r="B6" s="53" t="s">
        <v>1700</v>
      </c>
      <c r="C6" s="253" t="s">
        <v>1701</v>
      </c>
      <c r="D6" s="73" t="str">
        <f>IF(COUNTIF(D7:D7,"NO CUMPLE")&gt;0,"NO CUMPLE CONDICIÓN",IF(COUNTIF(D7:D7,"CUMPLE")=0,"NO APLICA","CUMPLE"))</f>
        <v>NO APLICA</v>
      </c>
      <c r="E6" s="68" t="str">
        <f>CONCATENATE(IF(D7="NO CUMPLE",CONCATENATE(E7," "),""))</f>
        <v/>
      </c>
      <c r="F6" s="254" t="s">
        <v>1702</v>
      </c>
      <c r="G6" s="14">
        <f t="shared" ref="G6:G49" si="0">IF(D6="CUMPLE",1,IF(D6="NO CUMPLE CONDICIÓN",2,3))</f>
        <v>3</v>
      </c>
    </row>
    <row r="7" spans="1:7" ht="53.45" customHeight="1" x14ac:dyDescent="0.25">
      <c r="A7" s="103" t="s">
        <v>1694</v>
      </c>
      <c r="B7" s="51" t="s">
        <v>1703</v>
      </c>
      <c r="C7" s="52" t="s">
        <v>1704</v>
      </c>
      <c r="D7" s="285"/>
      <c r="E7" s="118"/>
      <c r="F7" s="231" t="s">
        <v>1705</v>
      </c>
      <c r="G7" s="14"/>
    </row>
    <row r="8" spans="1:7" ht="33.75" customHeight="1" x14ac:dyDescent="0.25">
      <c r="B8" s="53" t="s">
        <v>1706</v>
      </c>
      <c r="C8" s="253" t="s">
        <v>1707</v>
      </c>
      <c r="D8" s="73" t="str">
        <f>IF(COUNTIF(D9:D9,"NO CUMPLE")&gt;0,"NO CUMPLE CONDICIÓN",IF(COUNTIF(D9:D9,"CUMPLE")=0,"NO APLICA","CUMPLE"))</f>
        <v>NO APLICA</v>
      </c>
      <c r="E8" s="68" t="str">
        <f>CONCATENATE(IF(D9="NO CUMPLE",CONCATENATE(E9," "),""))</f>
        <v/>
      </c>
      <c r="F8" s="254" t="s">
        <v>1702</v>
      </c>
      <c r="G8" s="14">
        <f t="shared" si="0"/>
        <v>3</v>
      </c>
    </row>
    <row r="9" spans="1:7" ht="53.45" customHeight="1" x14ac:dyDescent="0.25">
      <c r="A9" s="103" t="s">
        <v>1694</v>
      </c>
      <c r="B9" s="51" t="s">
        <v>1708</v>
      </c>
      <c r="C9" s="52" t="s">
        <v>1709</v>
      </c>
      <c r="D9" s="285"/>
      <c r="E9" s="118"/>
      <c r="F9" s="231" t="s">
        <v>1705</v>
      </c>
      <c r="G9" s="14"/>
    </row>
    <row r="10" spans="1:7" ht="33" customHeight="1" x14ac:dyDescent="0.25">
      <c r="B10" s="53" t="s">
        <v>1710</v>
      </c>
      <c r="C10" s="253" t="s">
        <v>1711</v>
      </c>
      <c r="D10" s="73" t="str">
        <f>IF(COUNTIF(D11:D11,"NO CUMPLE")&gt;0,"NO CUMPLE CONDICIÓN",IF(COUNTIF(D11:D11,"CUMPLE")=0,"NO APLICA","CUMPLE"))</f>
        <v>NO APLICA</v>
      </c>
      <c r="E10" s="68" t="str">
        <f>CONCATENATE(IF(D11="NO CUMPLE",CONCATENATE(E11," "),""))</f>
        <v/>
      </c>
      <c r="F10" s="254" t="s">
        <v>1712</v>
      </c>
      <c r="G10" s="14">
        <f t="shared" si="0"/>
        <v>3</v>
      </c>
    </row>
    <row r="11" spans="1:7" ht="38.450000000000003" customHeight="1" x14ac:dyDescent="0.25">
      <c r="A11" s="103" t="s">
        <v>1694</v>
      </c>
      <c r="B11" s="51" t="s">
        <v>1713</v>
      </c>
      <c r="C11" s="52" t="s">
        <v>1714</v>
      </c>
      <c r="D11" s="285"/>
      <c r="E11" s="118"/>
      <c r="F11" s="231" t="s">
        <v>1712</v>
      </c>
      <c r="G11" s="14"/>
    </row>
    <row r="12" spans="1:7" ht="33" customHeight="1" x14ac:dyDescent="0.25">
      <c r="B12" s="53" t="s">
        <v>1715</v>
      </c>
      <c r="C12" s="255" t="s">
        <v>1716</v>
      </c>
      <c r="D12" s="73" t="str">
        <f>IF(COUNTIF(D13:D16,"NO CUMPLE")&gt;0,"NO CUMPLE CONDICIÓN",IF(COUNTIF(D13:D16,"CUMPLE")=0,"NO APLICA","CUMPLE"))</f>
        <v>NO APLICA</v>
      </c>
      <c r="E12" s="68" t="str">
        <f>CONCATENATE(IF(D13="NO CUMPLE",CONCATENATE(E13," / "),""),IF(D14="NO CUMPLE",CONCATENATE(E14," / "),""),IF(D15="NO CUMPLE",CONCATENATE(E15," / "),""),IF(D16="NO CUMPLE",CONCATENATE(E16," / "),""))</f>
        <v/>
      </c>
      <c r="F12" s="254" t="s">
        <v>1717</v>
      </c>
      <c r="G12" s="14">
        <f t="shared" si="0"/>
        <v>3</v>
      </c>
    </row>
    <row r="13" spans="1:7" ht="25.5" customHeight="1" x14ac:dyDescent="0.25">
      <c r="A13" s="103" t="s">
        <v>1694</v>
      </c>
      <c r="B13" s="51" t="s">
        <v>1718</v>
      </c>
      <c r="C13" s="55" t="s">
        <v>1719</v>
      </c>
      <c r="D13" s="285"/>
      <c r="E13" s="118"/>
      <c r="F13" s="231" t="s">
        <v>1720</v>
      </c>
      <c r="G13" s="14"/>
    </row>
    <row r="14" spans="1:7" ht="28.5" customHeight="1" x14ac:dyDescent="0.25">
      <c r="A14" s="103" t="s">
        <v>1694</v>
      </c>
      <c r="B14" s="51" t="s">
        <v>1721</v>
      </c>
      <c r="C14" s="55" t="s">
        <v>1722</v>
      </c>
      <c r="D14" s="285"/>
      <c r="E14" s="118"/>
      <c r="F14" s="231" t="s">
        <v>1720</v>
      </c>
      <c r="G14" s="14"/>
    </row>
    <row r="15" spans="1:7" ht="31.5" customHeight="1" x14ac:dyDescent="0.25">
      <c r="A15" s="103" t="s">
        <v>1694</v>
      </c>
      <c r="B15" s="51" t="s">
        <v>1723</v>
      </c>
      <c r="C15" s="55" t="s">
        <v>1724</v>
      </c>
      <c r="D15" s="285"/>
      <c r="E15" s="118"/>
      <c r="F15" s="231" t="s">
        <v>1720</v>
      </c>
      <c r="G15" s="14"/>
    </row>
    <row r="16" spans="1:7" ht="33" customHeight="1" x14ac:dyDescent="0.25">
      <c r="A16" s="103" t="s">
        <v>1694</v>
      </c>
      <c r="B16" s="51" t="s">
        <v>1725</v>
      </c>
      <c r="C16" s="55" t="s">
        <v>1726</v>
      </c>
      <c r="D16" s="285"/>
      <c r="E16" s="118"/>
      <c r="F16" s="231" t="s">
        <v>1720</v>
      </c>
      <c r="G16" s="14"/>
    </row>
    <row r="17" spans="1:7" ht="36.75" customHeight="1" x14ac:dyDescent="0.25">
      <c r="B17" s="256" t="s">
        <v>1728</v>
      </c>
      <c r="C17" s="257" t="s">
        <v>1729</v>
      </c>
      <c r="D17" s="258" t="str">
        <f>IF(COUNTIF(D20:D29,"NO CUMPLE")&gt;0,"NO CUMPLE CONDICIÓN",IF(COUNTIF(D20:D29,"CUMPLE")=0,"NO APLICA","CUMPLE"))</f>
        <v>NO APLICA</v>
      </c>
      <c r="E17" s="259"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f>
        <v/>
      </c>
      <c r="F17" s="260" t="s">
        <v>1730</v>
      </c>
      <c r="G17" s="14">
        <f t="shared" si="0"/>
        <v>3</v>
      </c>
    </row>
    <row r="18" spans="1:7" ht="36.75" customHeight="1" x14ac:dyDescent="0.25">
      <c r="B18" s="256" t="s">
        <v>1728</v>
      </c>
      <c r="C18" s="257" t="s">
        <v>1729</v>
      </c>
      <c r="D18" s="258" t="str">
        <f>IF(COUNTIF(D30:D38,"NO CUMPLE")&gt;0,"NO CUMPLE CONDICIÓN",IF(COUNTIF(D30:D38,"CUMPLE")=0,"NO APLICA","CUMPLE"))</f>
        <v>NO APLICA</v>
      </c>
      <c r="E18" s="259" t="str">
        <f>CONCATENATE(IF(D30="NO CUMPLE",CONCATENATE(E30," / "),""),IF(D31="NO CUMPLE",CONCATENATE(E31," / "),""),IF(D32="NO CUMPLE",CONCATENATE(E32," / "),""),IF(D33="NO CUMPLE",CONCATENATE(E33," / "),""),IF(D34="NO CUMPLE",CONCATENATE(E34," / "),""),IF(D35="NO CUMPLE",CONCATENATE(E35," / "),""),IF(D36="NO CUMPLE",CONCATENATE(E36," / "),""),IF(D37="NO CUMPLE",CONCATENATE(E37," / "),""),IF(D38="NO CUMPLE",CONCATENATE(E38," / "),""))</f>
        <v/>
      </c>
      <c r="F18" s="260" t="s">
        <v>1730</v>
      </c>
      <c r="G18" s="14">
        <f t="shared" si="0"/>
        <v>3</v>
      </c>
    </row>
    <row r="19" spans="1:7" ht="36.75" customHeight="1" x14ac:dyDescent="0.25">
      <c r="B19" s="256" t="s">
        <v>1728</v>
      </c>
      <c r="C19" s="257" t="s">
        <v>1729</v>
      </c>
      <c r="D19" s="258" t="str">
        <f>IF(COUNTIF(D39:D45,"NO CUMPLE")&gt;0,"NO CUMPLE CONDICIÓN",IF(COUNTIF(D39:D45,"CUMPLE")=0,"NO APLICA","CUMPLE"))</f>
        <v>NO APLICA</v>
      </c>
      <c r="E19" s="259" t="str">
        <f>CONCATENATE(IF(D39="NO CUMPLE",CONCATENATE(E39," / "),""),IF(D40="NO CUMPLE",CONCATENATE(E40," / "),""),IF(D41="NO CUMPLE",CONCATENATE(E41," / "),""),IF(D42="NO CUMPLE",CONCATENATE(E42," / "),""),IF(D43="NO CUMPLE",CONCATENATE(E43," / "),""),CONCATENATE(IF(D44="NO CUMPLE",CONCATENATE(E44," / "),""),IF(D45="NO CUMPLE",CONCATENATE(E45," / "),"")))</f>
        <v/>
      </c>
      <c r="F19" s="260" t="s">
        <v>1730</v>
      </c>
      <c r="G19" s="14">
        <f t="shared" si="0"/>
        <v>3</v>
      </c>
    </row>
    <row r="20" spans="1:7" ht="31.5" customHeight="1" x14ac:dyDescent="0.25">
      <c r="A20" s="103" t="s">
        <v>1694</v>
      </c>
      <c r="B20" s="51" t="s">
        <v>1731</v>
      </c>
      <c r="C20" s="55" t="s">
        <v>1732</v>
      </c>
      <c r="D20" s="285"/>
      <c r="E20" s="118"/>
      <c r="F20" s="231" t="s">
        <v>1733</v>
      </c>
      <c r="G20" s="14"/>
    </row>
    <row r="21" spans="1:7" ht="35.450000000000003" customHeight="1" x14ac:dyDescent="0.25">
      <c r="A21" s="103" t="s">
        <v>1694</v>
      </c>
      <c r="B21" s="51" t="s">
        <v>1734</v>
      </c>
      <c r="C21" s="55" t="s">
        <v>1735</v>
      </c>
      <c r="D21" s="285"/>
      <c r="E21" s="118"/>
      <c r="F21" s="231" t="s">
        <v>1733</v>
      </c>
      <c r="G21" s="14"/>
    </row>
    <row r="22" spans="1:7" ht="28.5" customHeight="1" x14ac:dyDescent="0.25">
      <c r="A22" s="103" t="s">
        <v>1694</v>
      </c>
      <c r="B22" s="51" t="s">
        <v>1736</v>
      </c>
      <c r="C22" s="55" t="s">
        <v>1737</v>
      </c>
      <c r="D22" s="285"/>
      <c r="E22" s="118"/>
      <c r="F22" s="231" t="s">
        <v>1733</v>
      </c>
      <c r="G22" s="14"/>
    </row>
    <row r="23" spans="1:7" ht="35.450000000000003" customHeight="1" x14ac:dyDescent="0.25">
      <c r="A23" s="103" t="s">
        <v>1694</v>
      </c>
      <c r="B23" s="51" t="s">
        <v>1738</v>
      </c>
      <c r="C23" s="55" t="s">
        <v>1739</v>
      </c>
      <c r="D23" s="285"/>
      <c r="E23" s="118"/>
      <c r="F23" s="231" t="s">
        <v>1733</v>
      </c>
      <c r="G23" s="14"/>
    </row>
    <row r="24" spans="1:7" ht="41.1" customHeight="1" x14ac:dyDescent="0.25">
      <c r="A24" s="103" t="s">
        <v>1694</v>
      </c>
      <c r="B24" s="51" t="s">
        <v>1740</v>
      </c>
      <c r="C24" s="55" t="s">
        <v>1741</v>
      </c>
      <c r="D24" s="285"/>
      <c r="E24" s="118"/>
      <c r="F24" s="231" t="s">
        <v>1733</v>
      </c>
      <c r="G24" s="14"/>
    </row>
    <row r="25" spans="1:7" ht="28.5" customHeight="1" x14ac:dyDescent="0.25">
      <c r="A25" s="103" t="s">
        <v>1694</v>
      </c>
      <c r="B25" s="51" t="s">
        <v>1742</v>
      </c>
      <c r="C25" s="55" t="s">
        <v>1743</v>
      </c>
      <c r="D25" s="285"/>
      <c r="E25" s="118"/>
      <c r="F25" s="231" t="s">
        <v>1733</v>
      </c>
      <c r="G25" s="14"/>
    </row>
    <row r="26" spans="1:7" ht="41.1" customHeight="1" x14ac:dyDescent="0.25">
      <c r="A26" s="103" t="s">
        <v>1694</v>
      </c>
      <c r="B26" s="51" t="s">
        <v>1744</v>
      </c>
      <c r="C26" s="55" t="s">
        <v>1745</v>
      </c>
      <c r="D26" s="285"/>
      <c r="E26" s="118"/>
      <c r="F26" s="231" t="s">
        <v>1733</v>
      </c>
      <c r="G26" s="14"/>
    </row>
    <row r="27" spans="1:7" ht="41.1" customHeight="1" x14ac:dyDescent="0.25">
      <c r="A27" s="103" t="s">
        <v>1694</v>
      </c>
      <c r="B27" s="51" t="s">
        <v>1746</v>
      </c>
      <c r="C27" s="55" t="s">
        <v>1747</v>
      </c>
      <c r="D27" s="285"/>
      <c r="E27" s="118"/>
      <c r="F27" s="231" t="s">
        <v>1733</v>
      </c>
      <c r="G27" s="14"/>
    </row>
    <row r="28" spans="1:7" ht="28.5" customHeight="1" x14ac:dyDescent="0.25">
      <c r="A28" s="103" t="s">
        <v>1694</v>
      </c>
      <c r="B28" s="51" t="s">
        <v>1748</v>
      </c>
      <c r="C28" s="55" t="s">
        <v>1749</v>
      </c>
      <c r="D28" s="285"/>
      <c r="E28" s="118"/>
      <c r="F28" s="231" t="s">
        <v>1733</v>
      </c>
      <c r="G28" s="14"/>
    </row>
    <row r="29" spans="1:7" ht="28.5" customHeight="1" x14ac:dyDescent="0.25">
      <c r="A29" s="103" t="s">
        <v>1694</v>
      </c>
      <c r="B29" s="51" t="s">
        <v>1750</v>
      </c>
      <c r="C29" s="55" t="s">
        <v>1751</v>
      </c>
      <c r="D29" s="285"/>
      <c r="E29" s="118"/>
      <c r="F29" s="231" t="s">
        <v>1733</v>
      </c>
      <c r="G29" s="14"/>
    </row>
    <row r="30" spans="1:7" ht="41.1" customHeight="1" x14ac:dyDescent="0.25">
      <c r="A30" s="103" t="s">
        <v>1694</v>
      </c>
      <c r="B30" s="51" t="s">
        <v>1752</v>
      </c>
      <c r="C30" s="55" t="s">
        <v>1753</v>
      </c>
      <c r="D30" s="285"/>
      <c r="E30" s="118"/>
      <c r="F30" s="231" t="s">
        <v>1733</v>
      </c>
      <c r="G30" s="14"/>
    </row>
    <row r="31" spans="1:7" ht="87.6" customHeight="1" x14ac:dyDescent="0.25">
      <c r="A31" s="103" t="s">
        <v>1694</v>
      </c>
      <c r="B31" s="51" t="s">
        <v>1754</v>
      </c>
      <c r="C31" s="55" t="s">
        <v>1755</v>
      </c>
      <c r="D31" s="285"/>
      <c r="E31" s="118"/>
      <c r="F31" s="231" t="s">
        <v>1733</v>
      </c>
      <c r="G31" s="14"/>
    </row>
    <row r="32" spans="1:7" ht="32.450000000000003" customHeight="1" x14ac:dyDescent="0.25">
      <c r="A32" s="103" t="s">
        <v>1694</v>
      </c>
      <c r="B32" s="51" t="s">
        <v>1756</v>
      </c>
      <c r="C32" s="55" t="s">
        <v>1757</v>
      </c>
      <c r="D32" s="285"/>
      <c r="E32" s="118"/>
      <c r="F32" s="231" t="s">
        <v>1733</v>
      </c>
      <c r="G32" s="14"/>
    </row>
    <row r="33" spans="1:7" ht="32.450000000000003" customHeight="1" x14ac:dyDescent="0.25">
      <c r="A33" s="103" t="s">
        <v>1694</v>
      </c>
      <c r="B33" s="51" t="s">
        <v>1758</v>
      </c>
      <c r="C33" s="55" t="s">
        <v>1759</v>
      </c>
      <c r="D33" s="285"/>
      <c r="E33" s="118"/>
      <c r="F33" s="231" t="s">
        <v>1733</v>
      </c>
      <c r="G33" s="14"/>
    </row>
    <row r="34" spans="1:7" ht="32.450000000000003" customHeight="1" x14ac:dyDescent="0.25">
      <c r="A34" s="103" t="s">
        <v>1694</v>
      </c>
      <c r="B34" s="51" t="s">
        <v>1760</v>
      </c>
      <c r="C34" s="55" t="s">
        <v>1761</v>
      </c>
      <c r="D34" s="285"/>
      <c r="E34" s="118"/>
      <c r="F34" s="231" t="s">
        <v>1733</v>
      </c>
      <c r="G34" s="14"/>
    </row>
    <row r="35" spans="1:7" ht="32.450000000000003" customHeight="1" x14ac:dyDescent="0.25">
      <c r="A35" s="103" t="s">
        <v>1694</v>
      </c>
      <c r="B35" s="51" t="s">
        <v>1762</v>
      </c>
      <c r="C35" s="55" t="s">
        <v>1763</v>
      </c>
      <c r="D35" s="285"/>
      <c r="E35" s="118"/>
      <c r="F35" s="231" t="s">
        <v>1733</v>
      </c>
      <c r="G35" s="14"/>
    </row>
    <row r="36" spans="1:7" ht="32.450000000000003" customHeight="1" x14ac:dyDescent="0.25">
      <c r="A36" s="103" t="s">
        <v>1694</v>
      </c>
      <c r="B36" s="51" t="s">
        <v>1764</v>
      </c>
      <c r="C36" s="55" t="s">
        <v>1765</v>
      </c>
      <c r="D36" s="285"/>
      <c r="E36" s="118"/>
      <c r="F36" s="231" t="s">
        <v>1766</v>
      </c>
      <c r="G36" s="14"/>
    </row>
    <row r="37" spans="1:7" ht="168" customHeight="1" x14ac:dyDescent="0.25">
      <c r="A37" s="103" t="s">
        <v>1694</v>
      </c>
      <c r="B37" s="51" t="s">
        <v>1767</v>
      </c>
      <c r="C37" s="55" t="s">
        <v>1768</v>
      </c>
      <c r="D37" s="285"/>
      <c r="E37" s="118"/>
      <c r="F37" s="231" t="s">
        <v>1769</v>
      </c>
      <c r="G37" s="14"/>
    </row>
    <row r="38" spans="1:7" ht="38.1" customHeight="1" x14ac:dyDescent="0.25">
      <c r="A38" s="103" t="s">
        <v>1694</v>
      </c>
      <c r="B38" s="51" t="s">
        <v>1770</v>
      </c>
      <c r="C38" s="55" t="s">
        <v>1771</v>
      </c>
      <c r="D38" s="285"/>
      <c r="E38" s="118"/>
      <c r="F38" s="231" t="s">
        <v>1733</v>
      </c>
      <c r="G38" s="14"/>
    </row>
    <row r="39" spans="1:7" ht="38.1" customHeight="1" x14ac:dyDescent="0.25">
      <c r="A39" s="103" t="s">
        <v>1694</v>
      </c>
      <c r="B39" s="51" t="s">
        <v>1772</v>
      </c>
      <c r="C39" s="55" t="s">
        <v>1773</v>
      </c>
      <c r="D39" s="285"/>
      <c r="E39" s="118"/>
      <c r="F39" s="231" t="s">
        <v>1733</v>
      </c>
      <c r="G39" s="14"/>
    </row>
    <row r="40" spans="1:7" ht="38.1" customHeight="1" x14ac:dyDescent="0.25">
      <c r="A40" s="103" t="s">
        <v>1694</v>
      </c>
      <c r="B40" s="51" t="s">
        <v>1774</v>
      </c>
      <c r="C40" s="55" t="s">
        <v>1775</v>
      </c>
      <c r="D40" s="285"/>
      <c r="E40" s="118"/>
      <c r="F40" s="231" t="s">
        <v>1733</v>
      </c>
      <c r="G40" s="14"/>
    </row>
    <row r="41" spans="1:7" ht="38.1" customHeight="1" x14ac:dyDescent="0.25">
      <c r="A41" s="103" t="s">
        <v>1694</v>
      </c>
      <c r="B41" s="51" t="s">
        <v>1776</v>
      </c>
      <c r="C41" s="55" t="s">
        <v>1777</v>
      </c>
      <c r="D41" s="285"/>
      <c r="E41" s="118"/>
      <c r="F41" s="231" t="s">
        <v>1733</v>
      </c>
      <c r="G41" s="14"/>
    </row>
    <row r="42" spans="1:7" ht="38.1" customHeight="1" x14ac:dyDescent="0.25">
      <c r="A42" s="103" t="s">
        <v>1694</v>
      </c>
      <c r="B42" s="51" t="s">
        <v>1778</v>
      </c>
      <c r="C42" s="55" t="s">
        <v>1779</v>
      </c>
      <c r="D42" s="285"/>
      <c r="E42" s="118"/>
      <c r="F42" s="231" t="s">
        <v>1733</v>
      </c>
      <c r="G42" s="14"/>
    </row>
    <row r="43" spans="1:7" ht="38.1" customHeight="1" x14ac:dyDescent="0.25">
      <c r="A43" s="103" t="s">
        <v>1694</v>
      </c>
      <c r="B43" s="51" t="s">
        <v>1780</v>
      </c>
      <c r="C43" s="55" t="s">
        <v>2565</v>
      </c>
      <c r="D43" s="285"/>
      <c r="E43" s="118"/>
      <c r="F43" s="231" t="s">
        <v>1781</v>
      </c>
      <c r="G43" s="14"/>
    </row>
    <row r="44" spans="1:7" ht="36.950000000000003" customHeight="1" x14ac:dyDescent="0.25">
      <c r="A44" s="103" t="s">
        <v>1694</v>
      </c>
      <c r="B44" s="51" t="s">
        <v>1782</v>
      </c>
      <c r="C44" s="55" t="s">
        <v>1783</v>
      </c>
      <c r="D44" s="285"/>
      <c r="E44" s="118"/>
      <c r="F44" s="231" t="s">
        <v>1733</v>
      </c>
      <c r="G44" s="14"/>
    </row>
    <row r="45" spans="1:7" ht="38.1" customHeight="1" x14ac:dyDescent="0.25">
      <c r="A45" s="103" t="s">
        <v>1694</v>
      </c>
      <c r="B45" s="51" t="s">
        <v>1784</v>
      </c>
      <c r="C45" s="55" t="s">
        <v>1785</v>
      </c>
      <c r="D45" s="285"/>
      <c r="E45" s="118"/>
      <c r="F45" s="231" t="s">
        <v>1733</v>
      </c>
      <c r="G45" s="14"/>
    </row>
    <row r="46" spans="1:7" ht="38.25" customHeight="1" x14ac:dyDescent="0.25">
      <c r="A46" s="389" t="s">
        <v>1786</v>
      </c>
      <c r="B46" s="53" t="s">
        <v>1787</v>
      </c>
      <c r="C46" s="255" t="s">
        <v>1788</v>
      </c>
      <c r="D46" s="73" t="str">
        <f>IF(COUNTIF(D47:D47,"NO CUMPLE")&gt;0,"NO CUMPLE CONDICIÓN",IF(COUNTIF(D47:D47,"CUMPLE")=0,"NO APLICA","CUMPLE"))</f>
        <v>NO APLICA</v>
      </c>
      <c r="E46" s="68" t="str">
        <f>CONCATENATE(IF(D47="NO CUMPLE",CONCATENATE(E47," "),""))</f>
        <v/>
      </c>
      <c r="F46" s="254" t="s">
        <v>1789</v>
      </c>
      <c r="G46" s="14">
        <f t="shared" si="0"/>
        <v>3</v>
      </c>
    </row>
    <row r="47" spans="1:7" ht="56.1" customHeight="1" x14ac:dyDescent="0.25">
      <c r="A47" s="103" t="s">
        <v>1694</v>
      </c>
      <c r="B47" s="51" t="s">
        <v>1790</v>
      </c>
      <c r="C47" s="55" t="s">
        <v>1791</v>
      </c>
      <c r="D47" s="285"/>
      <c r="E47" s="118"/>
      <c r="F47" s="231" t="s">
        <v>1792</v>
      </c>
      <c r="G47" s="14"/>
    </row>
    <row r="48" spans="1:7" s="14" customFormat="1" ht="43.5" customHeight="1" x14ac:dyDescent="0.25">
      <c r="A48" s="102"/>
      <c r="B48" s="256" t="s">
        <v>1793</v>
      </c>
      <c r="C48" s="257" t="s">
        <v>1794</v>
      </c>
      <c r="D48" s="258" t="str">
        <f>IF(COUNTIF(D50:D57,"NO CUMPLE")&gt;0,"NO CUMPLE CONDICIÓN",IF(COUNTIF(D50:D57,"CUMPLE")=0,"NO APLICA","CUMPLE"))</f>
        <v>NO APLICA</v>
      </c>
      <c r="E48" s="259" t="str">
        <f>CONCATENATE(IF(D50="NO CUMPLE",CONCATENATE(E50," / "),""),IF(D51="NO CUMPLE",CONCATENATE(E51," / "),""),IF(D52="NO CUMPLE",CONCATENATE(E52," / "),""),IF(D53="NO CUMPLE",CONCATENATE(E53," / "),""),IF(D54="NO CUMPLE",CONCATENATE(E54," / "),""),IF(D55="NO CUMPLE",CONCATENATE(E55," / "),""),IF(D56="NO CUMPLE",CONCATENATE(E56," / "),""),IF(D57="NO CUMPLE",CONCATENATE(E57," / "),""))</f>
        <v/>
      </c>
      <c r="F48" s="260" t="s">
        <v>1795</v>
      </c>
      <c r="G48" s="14">
        <f t="shared" si="0"/>
        <v>3</v>
      </c>
    </row>
    <row r="49" spans="1:7" s="14" customFormat="1" ht="43.5" customHeight="1" x14ac:dyDescent="0.25">
      <c r="A49" s="102"/>
      <c r="B49" s="256" t="s">
        <v>1793</v>
      </c>
      <c r="C49" s="257" t="s">
        <v>1794</v>
      </c>
      <c r="D49" s="258" t="str">
        <f>IF(COUNTIF(D58:D64,"NO CUMPLE")&gt;0,"NO CUMPLE CONDICIÓN",IF(COUNTIF(D58:D64,"CUMPLE")=0,"NO APLICA","CUMPLE"))</f>
        <v>NO APLICA</v>
      </c>
      <c r="E49" s="259" t="str">
        <f>CONCATENATE(IF(D58="NO CUMPLE",CONCATENATE(E58," / "),""),IF(D60="NO CUMPLE",CONCATENATE(E60," / "),""),IF(D61="NO CUMPLE",CONCATENATE(E61," / "),""),IF(D62="NO CUMPLE",CONCATENATE(E62," / "),""),IF(D63="NO CUMPLE",CONCATENATE(E63," / "),""),IF(D64="NO CUMPLE",CONCATENATE(E64," / "),""))</f>
        <v/>
      </c>
      <c r="F49" s="260" t="s">
        <v>1795</v>
      </c>
      <c r="G49" s="14">
        <f t="shared" si="0"/>
        <v>3</v>
      </c>
    </row>
    <row r="50" spans="1:7" ht="32.450000000000003" customHeight="1" x14ac:dyDescent="0.25">
      <c r="A50" s="103" t="s">
        <v>1694</v>
      </c>
      <c r="B50" s="51" t="s">
        <v>1796</v>
      </c>
      <c r="C50" s="261" t="s">
        <v>1797</v>
      </c>
      <c r="D50" s="285"/>
      <c r="E50" s="118"/>
      <c r="F50" s="231" t="s">
        <v>1795</v>
      </c>
      <c r="G50" s="14"/>
    </row>
    <row r="51" spans="1:7" ht="88.5" customHeight="1" x14ac:dyDescent="0.25">
      <c r="A51" s="103" t="s">
        <v>1694</v>
      </c>
      <c r="B51" s="51" t="s">
        <v>1798</v>
      </c>
      <c r="C51" s="55" t="s">
        <v>1799</v>
      </c>
      <c r="D51" s="285"/>
      <c r="E51" s="118"/>
      <c r="F51" s="231" t="s">
        <v>1795</v>
      </c>
      <c r="G51" s="14"/>
    </row>
    <row r="52" spans="1:7" ht="32.450000000000003" customHeight="1" x14ac:dyDescent="0.25">
      <c r="A52" s="103" t="s">
        <v>1694</v>
      </c>
      <c r="B52" s="51" t="s">
        <v>1800</v>
      </c>
      <c r="C52" s="261" t="s">
        <v>1801</v>
      </c>
      <c r="D52" s="285"/>
      <c r="E52" s="118"/>
      <c r="F52" s="231" t="s">
        <v>1795</v>
      </c>
      <c r="G52" s="14"/>
    </row>
    <row r="53" spans="1:7" ht="92.45" customHeight="1" x14ac:dyDescent="0.25">
      <c r="A53" s="103" t="s">
        <v>1694</v>
      </c>
      <c r="B53" s="51" t="s">
        <v>1802</v>
      </c>
      <c r="C53" s="55" t="s">
        <v>1803</v>
      </c>
      <c r="D53" s="285"/>
      <c r="E53" s="118"/>
      <c r="F53" s="231" t="s">
        <v>1795</v>
      </c>
      <c r="G53" s="14"/>
    </row>
    <row r="54" spans="1:7" ht="32.450000000000003" customHeight="1" x14ac:dyDescent="0.25">
      <c r="A54" s="103" t="s">
        <v>1694</v>
      </c>
      <c r="B54" s="51" t="s">
        <v>1804</v>
      </c>
      <c r="C54" s="261" t="s">
        <v>1805</v>
      </c>
      <c r="D54" s="285"/>
      <c r="E54" s="118"/>
      <c r="F54" s="231" t="s">
        <v>1795</v>
      </c>
      <c r="G54" s="14"/>
    </row>
    <row r="55" spans="1:7" ht="63" customHeight="1" x14ac:dyDescent="0.25">
      <c r="A55" s="103" t="s">
        <v>1694</v>
      </c>
      <c r="B55" s="51" t="s">
        <v>1806</v>
      </c>
      <c r="C55" s="55" t="s">
        <v>1807</v>
      </c>
      <c r="D55" s="285"/>
      <c r="E55" s="118"/>
      <c r="F55" s="231" t="s">
        <v>1795</v>
      </c>
      <c r="G55" s="14"/>
    </row>
    <row r="56" spans="1:7" ht="32.450000000000003" customHeight="1" x14ac:dyDescent="0.25">
      <c r="A56" s="103" t="s">
        <v>1694</v>
      </c>
      <c r="B56" s="51" t="s">
        <v>1808</v>
      </c>
      <c r="C56" s="261" t="s">
        <v>1809</v>
      </c>
      <c r="D56" s="285"/>
      <c r="E56" s="118"/>
      <c r="F56" s="231" t="s">
        <v>1795</v>
      </c>
      <c r="G56" s="14"/>
    </row>
    <row r="57" spans="1:7" ht="99.95" customHeight="1" x14ac:dyDescent="0.25">
      <c r="A57" s="103" t="s">
        <v>1694</v>
      </c>
      <c r="B57" s="51" t="s">
        <v>1810</v>
      </c>
      <c r="C57" s="55" t="s">
        <v>1811</v>
      </c>
      <c r="D57" s="285"/>
      <c r="E57" s="118"/>
      <c r="F57" s="231" t="s">
        <v>1795</v>
      </c>
      <c r="G57" s="14"/>
    </row>
    <row r="58" spans="1:7" ht="50.45" customHeight="1" x14ac:dyDescent="0.25">
      <c r="A58" s="103" t="s">
        <v>1694</v>
      </c>
      <c r="B58" s="51" t="s">
        <v>1812</v>
      </c>
      <c r="C58" s="55" t="s">
        <v>1813</v>
      </c>
      <c r="D58" s="285"/>
      <c r="E58" s="118"/>
      <c r="F58" s="231" t="s">
        <v>1814</v>
      </c>
      <c r="G58" s="14"/>
    </row>
    <row r="59" spans="1:7" ht="49.5" customHeight="1" x14ac:dyDescent="0.25">
      <c r="A59" s="103" t="s">
        <v>1694</v>
      </c>
      <c r="B59" s="51" t="s">
        <v>1815</v>
      </c>
      <c r="C59" s="55" t="s">
        <v>1816</v>
      </c>
      <c r="D59" s="285"/>
      <c r="E59" s="118"/>
      <c r="F59" s="231" t="s">
        <v>1814</v>
      </c>
      <c r="G59" s="14"/>
    </row>
    <row r="60" spans="1:7" ht="38.1" customHeight="1" x14ac:dyDescent="0.25">
      <c r="A60" s="103" t="s">
        <v>1694</v>
      </c>
      <c r="B60" s="51" t="s">
        <v>1817</v>
      </c>
      <c r="C60" s="55" t="s">
        <v>1818</v>
      </c>
      <c r="D60" s="285"/>
      <c r="E60" s="118"/>
      <c r="F60" s="231" t="s">
        <v>1814</v>
      </c>
      <c r="G60" s="14"/>
    </row>
    <row r="61" spans="1:7" ht="38.1" customHeight="1" x14ac:dyDescent="0.25">
      <c r="A61" s="103" t="s">
        <v>1694</v>
      </c>
      <c r="B61" s="51" t="s">
        <v>1819</v>
      </c>
      <c r="C61" s="55" t="s">
        <v>1820</v>
      </c>
      <c r="D61" s="285"/>
      <c r="E61" s="118"/>
      <c r="F61" s="231" t="s">
        <v>1814</v>
      </c>
      <c r="G61" s="14"/>
    </row>
    <row r="62" spans="1:7" ht="38.1" customHeight="1" x14ac:dyDescent="0.25">
      <c r="A62" s="103" t="s">
        <v>1694</v>
      </c>
      <c r="B62" s="51" t="s">
        <v>1821</v>
      </c>
      <c r="C62" s="55" t="s">
        <v>1822</v>
      </c>
      <c r="D62" s="285"/>
      <c r="E62" s="118"/>
      <c r="F62" s="231" t="s">
        <v>1814</v>
      </c>
      <c r="G62" s="14"/>
    </row>
    <row r="63" spans="1:7" ht="38.1" customHeight="1" x14ac:dyDescent="0.25">
      <c r="A63" s="103" t="s">
        <v>1694</v>
      </c>
      <c r="B63" s="51" t="s">
        <v>1823</v>
      </c>
      <c r="C63" s="55" t="s">
        <v>1824</v>
      </c>
      <c r="D63" s="285"/>
      <c r="E63" s="118"/>
      <c r="F63" s="231" t="s">
        <v>1814</v>
      </c>
      <c r="G63" s="14"/>
    </row>
    <row r="64" spans="1:7" ht="38.1" customHeight="1" thickBot="1" x14ac:dyDescent="0.3">
      <c r="A64" s="103" t="s">
        <v>1694</v>
      </c>
      <c r="B64" s="56" t="s">
        <v>1825</v>
      </c>
      <c r="C64" s="90" t="s">
        <v>1826</v>
      </c>
      <c r="D64" s="286"/>
      <c r="E64" s="119"/>
      <c r="F64" s="232" t="s">
        <v>1814</v>
      </c>
      <c r="G64" s="14"/>
    </row>
    <row r="66" spans="3:4" hidden="1" x14ac:dyDescent="0.25">
      <c r="C66" s="93" t="s">
        <v>1827</v>
      </c>
      <c r="D66" s="14">
        <f>COUNTIF(G3:G64,1)</f>
        <v>0</v>
      </c>
    </row>
    <row r="67" spans="3:4" hidden="1" x14ac:dyDescent="0.25">
      <c r="C67" s="93" t="s">
        <v>1828</v>
      </c>
      <c r="D67" s="14">
        <f>COUNTIF(G3:G64,2)</f>
        <v>0</v>
      </c>
    </row>
    <row r="68" spans="3:4" hidden="1" x14ac:dyDescent="0.25">
      <c r="C68" s="93" t="s">
        <v>1829</v>
      </c>
      <c r="D68" s="14">
        <f>COUNTIF(G3:G64,3)</f>
        <v>11</v>
      </c>
    </row>
  </sheetData>
  <sheetProtection algorithmName="SHA-512" hashValue="5smj1H+0TyiH5CahJdlYgpxvKn88sZhvqIFTA0PJz9ud/KWJTVtcbarpFexXSngMvbobhboG8TkljfXmM5+bvQ==" saltValue="sHjLfv/3g4qVGwsKQOfhfw==" spinCount="100000" sheet="1" formatRows="0" autoFilter="0"/>
  <autoFilter ref="A2:G64" xr:uid="{00000000-0001-0000-0400-000000000000}"/>
  <mergeCells count="1">
    <mergeCell ref="B1:E1"/>
  </mergeCells>
  <conditionalFormatting sqref="D3">
    <cfRule type="cellIs" dxfId="90" priority="1" operator="equal">
      <formula>"NO CUMPLE CONDICIÓN"</formula>
    </cfRule>
    <cfRule type="cellIs" dxfId="89" priority="2" operator="equal">
      <formula>"No Cumple"</formula>
    </cfRule>
  </conditionalFormatting>
  <conditionalFormatting sqref="D6">
    <cfRule type="cellIs" dxfId="88" priority="15" operator="equal">
      <formula>"NO CUMPLE CONDICIÓN"</formula>
    </cfRule>
    <cfRule type="cellIs" dxfId="87" priority="16" operator="equal">
      <formula>"No Cumple"</formula>
    </cfRule>
  </conditionalFormatting>
  <conditionalFormatting sqref="D8">
    <cfRule type="cellIs" dxfId="86" priority="13" operator="equal">
      <formula>"NO CUMPLE CONDICIÓN"</formula>
    </cfRule>
    <cfRule type="cellIs" dxfId="85" priority="14" operator="equal">
      <formula>"No Cumple"</formula>
    </cfRule>
  </conditionalFormatting>
  <conditionalFormatting sqref="D10">
    <cfRule type="cellIs" dxfId="84" priority="11" operator="equal">
      <formula>"NO CUMPLE CONDICIÓN"</formula>
    </cfRule>
    <cfRule type="cellIs" dxfId="83" priority="12" operator="equal">
      <formula>"No Cumple"</formula>
    </cfRule>
  </conditionalFormatting>
  <conditionalFormatting sqref="D12">
    <cfRule type="cellIs" dxfId="82" priority="9" operator="equal">
      <formula>"NO CUMPLE CONDICIÓN"</formula>
    </cfRule>
    <cfRule type="cellIs" dxfId="81" priority="10" operator="equal">
      <formula>"No Cumple"</formula>
    </cfRule>
  </conditionalFormatting>
  <conditionalFormatting sqref="D17:D19">
    <cfRule type="cellIs" dxfId="80" priority="7" operator="equal">
      <formula>"NO CUMPLE CONDICIÓN"</formula>
    </cfRule>
    <cfRule type="cellIs" dxfId="79" priority="8" operator="equal">
      <formula>"No Cumple"</formula>
    </cfRule>
  </conditionalFormatting>
  <conditionalFormatting sqref="D46">
    <cfRule type="cellIs" dxfId="78" priority="5" operator="equal">
      <formula>"NO CUMPLE CONDICIÓN"</formula>
    </cfRule>
    <cfRule type="cellIs" dxfId="77" priority="6" operator="equal">
      <formula>"No Cumple"</formula>
    </cfRule>
  </conditionalFormatting>
  <conditionalFormatting sqref="D48:D49">
    <cfRule type="cellIs" dxfId="76" priority="3" operator="equal">
      <formula>"NO CUMPLE CONDICIÓN"</formula>
    </cfRule>
    <cfRule type="cellIs" dxfId="75" priority="4" operator="equal">
      <formula>"No Cumple"</formula>
    </cfRule>
  </conditionalFormatting>
  <dataValidations count="2">
    <dataValidation type="list" allowBlank="1" showInputMessage="1" showErrorMessage="1" sqref="D20:D30 D13:D16 D32:D33 D50:D64 D11 D4:D5 D38:D45" xr:uid="{F416AFDD-BA8D-4A9A-880B-BF61B3F9E748}">
      <formula1>"CUMPLE,NO CUMPLE"</formula1>
    </dataValidation>
    <dataValidation type="list" allowBlank="1" showInputMessage="1" showErrorMessage="1" sqref="D7 D9 D31 D34:D37 D47" xr:uid="{6A93E7D2-D917-4BFF-9FBE-0C151371E607}">
      <formula1>"CUMPLE,NO CUMPLE,NO APLICA"</formula1>
    </dataValidation>
  </dataValidations>
  <hyperlinks>
    <hyperlink ref="A1" location="PORTADA!A1" display="Portada" xr:uid="{AAD49AC9-A926-4CB6-9D26-43A3FC44BEFD}"/>
    <hyperlink ref="A46" location="'Tabla 3. Amb Adec y Seg - Á'!A1" display="Click" xr:uid="{71DDDD20-8EEE-4885-AD56-2FE9F53ADF1D}"/>
  </hyperlinks>
  <printOptions horizontalCentered="1"/>
  <pageMargins left="0.59055118110236227" right="0.59055118110236227" top="1.1811023622047245" bottom="0.74803149606299213" header="0.31496062992125984" footer="0.31496062992125984"/>
  <pageSetup scale="59" fitToHeight="0" orientation="landscape" r:id="rId1"/>
  <headerFooter>
    <oddHeader>&amp;L&amp;G&amp;CPROCESO DE INSPECCIÓN, VIGILANCIA Y CONTROL
INSTRUMENTO IV
INTERVENCIÓN DE APOYO PSICOSOCIAL&amp;RIN77.IVC
Versión 1
24/02/2026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435FA-19E8-46CE-A40F-726C981CD643}">
  <sheetPr>
    <tabColor rgb="FFF2CEEF"/>
    <pageSetUpPr fitToPage="1"/>
  </sheetPr>
  <dimension ref="A1:G30"/>
  <sheetViews>
    <sheetView zoomScale="70" zoomScaleNormal="70" workbookViewId="0">
      <selection activeCell="D8" sqref="D8"/>
    </sheetView>
  </sheetViews>
  <sheetFormatPr baseColWidth="10" defaultColWidth="11.42578125" defaultRowHeight="15" x14ac:dyDescent="0.25"/>
  <cols>
    <col min="1" max="1" width="6.85546875" style="104" customWidth="1"/>
    <col min="2" max="2" width="7.140625" style="14" customWidth="1"/>
    <col min="3" max="3" width="112.140625" customWidth="1"/>
    <col min="4" max="4" width="19.85546875" customWidth="1"/>
    <col min="5" max="5" width="74.42578125" customWidth="1"/>
    <col min="6" max="6" width="46.42578125" style="43" customWidth="1"/>
    <col min="7" max="7" width="11.42578125" style="14" hidden="1" customWidth="1"/>
  </cols>
  <sheetData>
    <row r="1" spans="1:7" s="34" customFormat="1" ht="20.25" customHeight="1" thickBot="1" x14ac:dyDescent="0.3">
      <c r="A1" s="31"/>
      <c r="B1" s="440" t="s">
        <v>1830</v>
      </c>
      <c r="C1" s="441"/>
      <c r="D1" s="441"/>
      <c r="E1" s="442"/>
      <c r="F1" s="263"/>
      <c r="G1" s="240"/>
    </row>
    <row r="2" spans="1:7" s="32" customFormat="1" ht="74.25" customHeight="1" x14ac:dyDescent="0.25">
      <c r="A2" s="288" t="s">
        <v>1685</v>
      </c>
      <c r="B2" s="291" t="s">
        <v>1686</v>
      </c>
      <c r="C2" s="289" t="s">
        <v>1687</v>
      </c>
      <c r="D2" s="290" t="s">
        <v>1688</v>
      </c>
      <c r="E2" s="292" t="s">
        <v>1689</v>
      </c>
      <c r="F2" s="264" t="s">
        <v>1690</v>
      </c>
      <c r="G2" s="265"/>
    </row>
    <row r="3" spans="1:7" ht="60.95" customHeight="1" x14ac:dyDescent="0.25">
      <c r="B3" s="53" t="s">
        <v>1831</v>
      </c>
      <c r="C3" s="266" t="s">
        <v>1832</v>
      </c>
      <c r="D3" s="73" t="str">
        <f>IF(COUNTIF(D4:D4,"NO CUMPLE")&gt;0,"NO CUMPLE CONDICIÓN",IF(COUNTIF(D4:D4,"CUMPLE")=0,"NO APLICA","CUMPLE"))</f>
        <v>NO APLICA</v>
      </c>
      <c r="E3" s="68" t="str">
        <f>CONCATENATE(IF(D4="NO CUMPLE",CONCATENATE(E4," / "),""))</f>
        <v/>
      </c>
      <c r="F3" s="49" t="s">
        <v>1833</v>
      </c>
      <c r="G3" s="14">
        <f>IF(D3="CUMPLE",1,IF(D3="NO CUMPLE CONDICIÓN",2,3))</f>
        <v>3</v>
      </c>
    </row>
    <row r="4" spans="1:7" ht="80.25" customHeight="1" x14ac:dyDescent="0.25">
      <c r="A4" s="106" t="s">
        <v>1834</v>
      </c>
      <c r="B4" s="51" t="s">
        <v>1835</v>
      </c>
      <c r="C4" s="267" t="s">
        <v>1836</v>
      </c>
      <c r="D4" s="285"/>
      <c r="E4" s="268"/>
      <c r="F4" s="49" t="s">
        <v>1837</v>
      </c>
    </row>
    <row r="5" spans="1:7" ht="60.95" customHeight="1" x14ac:dyDescent="0.25">
      <c r="B5" s="53" t="s">
        <v>1838</v>
      </c>
      <c r="C5" s="266" t="s">
        <v>1839</v>
      </c>
      <c r="D5" s="73" t="str">
        <f>IF(COUNTIF(D6:D8,"NO CUMPLE")&gt;0,"NO CUMPLE CONDICIÓN",IF(COUNTIF(D6:D8,"CUMPLE")=0,"NO APLICA","CUMPLE"))</f>
        <v>NO APLICA</v>
      </c>
      <c r="E5" s="68" t="str">
        <f>CONCATENATE(IF(D6="NO CUMPLE",CONCATENATE(E6," / "),""),IF(D7="NO CUMPLE",CONCATENATE(E7,"  "),""),IF(D8="NO CUMPLE",CONCATENATE(E8,"  "),""))</f>
        <v/>
      </c>
      <c r="F5" s="49" t="s">
        <v>1840</v>
      </c>
      <c r="G5" s="14">
        <f>IF(D5="CUMPLE",1,IF(D5="NO CUMPLE CONDICIÓN",2,3))</f>
        <v>3</v>
      </c>
    </row>
    <row r="6" spans="1:7" ht="54.75" customHeight="1" x14ac:dyDescent="0.25">
      <c r="A6" s="106" t="s">
        <v>1834</v>
      </c>
      <c r="B6" s="51" t="s">
        <v>1841</v>
      </c>
      <c r="C6" s="267" t="s">
        <v>1842</v>
      </c>
      <c r="D6" s="285"/>
      <c r="E6" s="120"/>
      <c r="F6" s="49" t="s">
        <v>1843</v>
      </c>
    </row>
    <row r="7" spans="1:7" ht="51" customHeight="1" x14ac:dyDescent="0.25">
      <c r="A7" s="106" t="s">
        <v>1834</v>
      </c>
      <c r="B7" s="51" t="s">
        <v>1844</v>
      </c>
      <c r="C7" s="267" t="s">
        <v>1845</v>
      </c>
      <c r="D7" s="285"/>
      <c r="E7" s="120"/>
      <c r="F7" s="49" t="s">
        <v>1846</v>
      </c>
    </row>
    <row r="8" spans="1:7" s="270" customFormat="1" ht="68.25" customHeight="1" x14ac:dyDescent="0.25">
      <c r="A8" s="106" t="s">
        <v>1834</v>
      </c>
      <c r="B8" s="51" t="s">
        <v>1847</v>
      </c>
      <c r="C8" s="267" t="s">
        <v>1848</v>
      </c>
      <c r="D8" s="285"/>
      <c r="E8" s="268"/>
      <c r="F8" s="269" t="s">
        <v>1849</v>
      </c>
      <c r="G8" s="14"/>
    </row>
    <row r="9" spans="1:7" ht="60.95" customHeight="1" x14ac:dyDescent="0.25">
      <c r="B9" s="53" t="s">
        <v>1850</v>
      </c>
      <c r="C9" s="266" t="s">
        <v>1851</v>
      </c>
      <c r="D9" s="73" t="str">
        <f>IF(COUNTIF(D10:D14,"NO CUMPLE")&gt;0,"NO CUMPLE CONDICIÓN",IF(COUNTIF(D10:D14,"CUMPLE")=0,"NO APLICA","CUMPLE"))</f>
        <v>NO APLICA</v>
      </c>
      <c r="E9" s="68" t="str">
        <f>CONCATENATE(IF(D10="NO CUMPLE",CONCATENATE(E10," / "),""),IF(D11="NO CUMPLE",CONCATENATE(E11,"  "),""),IF(D12="NO CUMPLE",CONCATENATE(E12,"  "),""),IF(D13="NO CUMPLE",CONCATENATE(E13,"  "),""),IF(D14="NO CUMPLE",CONCATENATE(E14,"  "),""))</f>
        <v/>
      </c>
      <c r="F9" s="49" t="s">
        <v>1852</v>
      </c>
      <c r="G9" s="14">
        <f>IF(D9="CUMPLE",1,IF(D9="NO CUMPLE CONDICIÓN",2,3))</f>
        <v>3</v>
      </c>
    </row>
    <row r="10" spans="1:7" ht="99.95" customHeight="1" x14ac:dyDescent="0.25">
      <c r="A10" s="106" t="s">
        <v>1834</v>
      </c>
      <c r="B10" s="51" t="s">
        <v>1853</v>
      </c>
      <c r="C10" s="267" t="s">
        <v>1854</v>
      </c>
      <c r="D10" s="285"/>
      <c r="E10" s="120"/>
      <c r="F10" s="49" t="s">
        <v>1855</v>
      </c>
    </row>
    <row r="11" spans="1:7" ht="54.75" customHeight="1" x14ac:dyDescent="0.25">
      <c r="A11" s="106" t="s">
        <v>1834</v>
      </c>
      <c r="B11" s="51" t="s">
        <v>1856</v>
      </c>
      <c r="C11" s="267" t="s">
        <v>1857</v>
      </c>
      <c r="D11" s="285"/>
      <c r="E11" s="120"/>
      <c r="F11" s="49" t="s">
        <v>1855</v>
      </c>
    </row>
    <row r="12" spans="1:7" ht="49.5" customHeight="1" x14ac:dyDescent="0.25">
      <c r="A12" s="106" t="s">
        <v>1834</v>
      </c>
      <c r="B12" s="51" t="s">
        <v>1858</v>
      </c>
      <c r="C12" s="267" t="s">
        <v>1859</v>
      </c>
      <c r="D12" s="285"/>
      <c r="E12" s="120"/>
      <c r="F12" s="49" t="s">
        <v>1855</v>
      </c>
    </row>
    <row r="13" spans="1:7" ht="60.95" customHeight="1" x14ac:dyDescent="0.25">
      <c r="A13" s="106" t="s">
        <v>1834</v>
      </c>
      <c r="B13" s="51" t="s">
        <v>1860</v>
      </c>
      <c r="C13" s="267" t="s">
        <v>1861</v>
      </c>
      <c r="D13" s="285"/>
      <c r="E13" s="120"/>
      <c r="F13" s="49" t="s">
        <v>1862</v>
      </c>
    </row>
    <row r="14" spans="1:7" ht="51" customHeight="1" x14ac:dyDescent="0.25">
      <c r="A14" s="106" t="s">
        <v>1834</v>
      </c>
      <c r="B14" s="51" t="s">
        <v>1863</v>
      </c>
      <c r="C14" s="267" t="s">
        <v>1864</v>
      </c>
      <c r="D14" s="285"/>
      <c r="E14" s="120"/>
      <c r="F14" s="49" t="s">
        <v>1855</v>
      </c>
    </row>
    <row r="15" spans="1:7" s="270" customFormat="1" ht="60.95" customHeight="1" x14ac:dyDescent="0.25">
      <c r="A15" s="271"/>
      <c r="B15" s="53" t="s">
        <v>1865</v>
      </c>
      <c r="C15" s="266" t="s">
        <v>1866</v>
      </c>
      <c r="D15" s="73" t="str">
        <f>IF(COUNTIF(D17:D18,"NO CUMPLE")&gt;0,"NO CUMPLE CONDICIÓN",IF(COUNTIF(D17:D18,"CUMPLE")=0,"NO APLICA","CUMPLE"))</f>
        <v>NO APLICA</v>
      </c>
      <c r="E15" s="68" t="str">
        <f>CONCATENATE(IF(D17="NO CUMPLE",CONCATENATE(E17,"  "),""),IF(D18="NO CUMPLE",CONCATENATE(E18,"  "),""))</f>
        <v/>
      </c>
      <c r="F15" s="269" t="s">
        <v>1867</v>
      </c>
      <c r="G15" s="14">
        <f>IF(D15="CUMPLE",1,IF(D15="NO CUMPLE CONDICIÓN",2,3))</f>
        <v>3</v>
      </c>
    </row>
    <row r="16" spans="1:7" s="270" customFormat="1" ht="60.95" customHeight="1" x14ac:dyDescent="0.25">
      <c r="A16" s="271"/>
      <c r="B16" s="272"/>
      <c r="C16" s="273" t="s">
        <v>1868</v>
      </c>
      <c r="D16" s="273"/>
      <c r="E16" s="274"/>
      <c r="F16" s="269"/>
      <c r="G16" s="14"/>
    </row>
    <row r="17" spans="1:7" ht="158.25" customHeight="1" x14ac:dyDescent="0.25">
      <c r="A17" s="106" t="s">
        <v>1834</v>
      </c>
      <c r="B17" s="51" t="s">
        <v>1869</v>
      </c>
      <c r="C17" s="267" t="s">
        <v>1870</v>
      </c>
      <c r="D17" s="285"/>
      <c r="E17" s="120"/>
      <c r="F17" s="49" t="s">
        <v>1871</v>
      </c>
    </row>
    <row r="18" spans="1:7" ht="85.5" customHeight="1" x14ac:dyDescent="0.25">
      <c r="A18" s="106" t="s">
        <v>1834</v>
      </c>
      <c r="B18" s="275" t="s">
        <v>1872</v>
      </c>
      <c r="C18" s="276" t="s">
        <v>1873</v>
      </c>
      <c r="D18" s="285"/>
      <c r="E18" s="120"/>
      <c r="F18" s="49" t="s">
        <v>1874</v>
      </c>
    </row>
    <row r="19" spans="1:7" ht="60.95" customHeight="1" x14ac:dyDescent="0.25">
      <c r="B19" s="53" t="s">
        <v>1875</v>
      </c>
      <c r="C19" s="266" t="s">
        <v>1876</v>
      </c>
      <c r="D19" s="73" t="str">
        <f>IF(COUNTIF(D20:D21,"NO CUMPLE")&gt;0,"NO CUMPLE CONDICIÓN",IF(COUNTIF(D20:D21,"CUMPLE")=0,"NO APLICA","CUMPLE"))</f>
        <v>NO APLICA</v>
      </c>
      <c r="E19" s="68" t="str">
        <f>CONCATENATE(IF(D20="NO CUMPLE",CONCATENATE(E20," / "),""),IF(D21="NO CUMPLE",CONCATENATE(E21,"  "),""))</f>
        <v/>
      </c>
      <c r="F19" s="49" t="s">
        <v>1877</v>
      </c>
      <c r="G19" s="14">
        <f>IF(D19="CUMPLE",1,IF(D19="NO CUMPLE CONDICIÓN",2,3))</f>
        <v>3</v>
      </c>
    </row>
    <row r="20" spans="1:7" ht="123.6" customHeight="1" x14ac:dyDescent="0.25">
      <c r="A20" s="106" t="s">
        <v>1834</v>
      </c>
      <c r="B20" s="51" t="s">
        <v>1878</v>
      </c>
      <c r="C20" s="267" t="s">
        <v>1879</v>
      </c>
      <c r="D20" s="285"/>
      <c r="E20" s="120"/>
      <c r="F20" s="49" t="s">
        <v>1880</v>
      </c>
    </row>
    <row r="21" spans="1:7" ht="79.5" customHeight="1" thickBot="1" x14ac:dyDescent="0.3">
      <c r="A21" s="106" t="s">
        <v>1834</v>
      </c>
      <c r="B21" s="56" t="s">
        <v>1881</v>
      </c>
      <c r="C21" s="60" t="s">
        <v>1882</v>
      </c>
      <c r="D21" s="286"/>
      <c r="E21" s="287"/>
      <c r="F21" s="49" t="s">
        <v>1880</v>
      </c>
    </row>
    <row r="22" spans="1:7" x14ac:dyDescent="0.25">
      <c r="C22" s="14"/>
      <c r="D22" s="14"/>
      <c r="E22" s="14"/>
      <c r="F22" s="102"/>
    </row>
    <row r="23" spans="1:7" hidden="1" x14ac:dyDescent="0.25">
      <c r="C23" s="93" t="s">
        <v>1827</v>
      </c>
      <c r="D23" s="14">
        <f>COUNTIF(G3:G21,1)</f>
        <v>0</v>
      </c>
      <c r="E23" s="14"/>
      <c r="F23" s="102"/>
    </row>
    <row r="24" spans="1:7" hidden="1" x14ac:dyDescent="0.25">
      <c r="C24" s="93" t="s">
        <v>1828</v>
      </c>
      <c r="D24" s="14">
        <f>COUNTIF(G3:G21,2)</f>
        <v>0</v>
      </c>
      <c r="E24" s="14"/>
      <c r="F24" s="102"/>
    </row>
    <row r="25" spans="1:7" hidden="1" x14ac:dyDescent="0.25">
      <c r="C25" s="93" t="s">
        <v>1829</v>
      </c>
      <c r="D25" s="14">
        <f>COUNTIF(G3:G21,3)</f>
        <v>5</v>
      </c>
      <c r="E25" s="14"/>
      <c r="F25" s="102"/>
    </row>
    <row r="26" spans="1:7" x14ac:dyDescent="0.25">
      <c r="C26" s="14"/>
      <c r="D26" s="14"/>
      <c r="E26" s="14"/>
      <c r="F26" s="102"/>
    </row>
    <row r="27" spans="1:7" x14ac:dyDescent="0.25">
      <c r="C27" s="14"/>
      <c r="D27" s="14"/>
      <c r="E27" s="14"/>
      <c r="F27" s="102"/>
    </row>
    <row r="28" spans="1:7" x14ac:dyDescent="0.25">
      <c r="C28" s="14"/>
      <c r="D28" s="14"/>
      <c r="E28" s="14"/>
      <c r="F28" s="102"/>
    </row>
    <row r="29" spans="1:7" x14ac:dyDescent="0.25">
      <c r="C29" s="14"/>
      <c r="D29" s="14"/>
      <c r="E29" s="14"/>
      <c r="F29" s="102"/>
    </row>
    <row r="30" spans="1:7" x14ac:dyDescent="0.25">
      <c r="C30" s="14"/>
      <c r="D30" s="14"/>
      <c r="E30" s="14"/>
      <c r="F30" s="102"/>
    </row>
  </sheetData>
  <sheetProtection algorithmName="SHA-512" hashValue="ehHJF+81/caPI/R3kvwUHYoOwB6QeRDEWzeWjF2fMKPVGqiz9Iblj//In56ROcKsUtVJF+SPGfF1oZL0G0BCcw==" saltValue="CdRDqiaBMD0C64L6KtsAQQ==" spinCount="100000" sheet="1" formatRows="0" autoFilter="0"/>
  <autoFilter ref="A2:G2" xr:uid="{00000000-0009-0000-0000-000005000000}"/>
  <mergeCells count="1">
    <mergeCell ref="B1:E1"/>
  </mergeCells>
  <conditionalFormatting sqref="D3">
    <cfRule type="cellIs" dxfId="74" priority="9" operator="equal">
      <formula>"NO CUMPLE CONDICIÓN"</formula>
    </cfRule>
    <cfRule type="cellIs" dxfId="73" priority="10" operator="equal">
      <formula>"No Cumple"</formula>
    </cfRule>
  </conditionalFormatting>
  <conditionalFormatting sqref="D5">
    <cfRule type="cellIs" dxfId="72" priority="7" operator="equal">
      <formula>"NO CUMPLE CONDICIÓN"</formula>
    </cfRule>
    <cfRule type="cellIs" dxfId="71" priority="8" operator="equal">
      <formula>"No Cumple"</formula>
    </cfRule>
  </conditionalFormatting>
  <conditionalFormatting sqref="D9">
    <cfRule type="cellIs" dxfId="70" priority="5" operator="equal">
      <formula>"NO CUMPLE CONDICIÓN"</formula>
    </cfRule>
    <cfRule type="cellIs" dxfId="69" priority="6" operator="equal">
      <formula>"No Cumple"</formula>
    </cfRule>
  </conditionalFormatting>
  <conditionalFormatting sqref="D15">
    <cfRule type="cellIs" dxfId="68" priority="3" operator="equal">
      <formula>"NO CUMPLE CONDICIÓN"</formula>
    </cfRule>
    <cfRule type="cellIs" dxfId="67" priority="4" operator="equal">
      <formula>"No Cumple"</formula>
    </cfRule>
  </conditionalFormatting>
  <conditionalFormatting sqref="D19">
    <cfRule type="cellIs" dxfId="66" priority="1" operator="equal">
      <formula>"NO CUMPLE CONDICIÓN"</formula>
    </cfRule>
    <cfRule type="cellIs" dxfId="65" priority="2" operator="equal">
      <formula>"No Cumple"</formula>
    </cfRule>
  </conditionalFormatting>
  <dataValidations count="2">
    <dataValidation type="list" allowBlank="1" showInputMessage="1" showErrorMessage="1" sqref="D17" xr:uid="{5B831C9E-861C-4362-8E0F-6C3D6DE472B3}">
      <formula1>"CUMPLE,NO CUMPLE,NO APLICA"</formula1>
    </dataValidation>
    <dataValidation type="list" allowBlank="1" showInputMessage="1" showErrorMessage="1" sqref="D10:D14 D18 D20:D21 D4 D6:D8" xr:uid="{AE500579-FA45-4764-93E8-42A300ADDF8B}">
      <formula1>"CUMPLE,NO CUMPLE"</formula1>
    </dataValidation>
  </dataValidations>
  <printOptions horizontalCentered="1"/>
  <pageMargins left="0.31496062992125984" right="0.31496062992125984" top="1.1811023622047245" bottom="0.74803149606299213" header="0.31496062992125984" footer="0.31496062992125984"/>
  <pageSetup scale="61" fitToHeight="0" orientation="landscape" r:id="rId1"/>
  <headerFooter>
    <oddHeader>&amp;L&amp;G&amp;C
PROCESO DE INSPECCIÓN, VIGILANCIA Y CONTROL
INSTRUMENTO DE VERIFICACIÓN  DE LAS CONDICIONES  DE PRESTACIÓN DEL SERVICIO
INTERNADO&amp;RINXX.IVC
Versión 1
Página &amp;P de &amp;N 
XX/XX/2025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383F9-833C-4C28-8D87-0934D3FF4CD6}">
  <sheetPr>
    <tabColor rgb="FFFFCCCC"/>
    <pageSetUpPr fitToPage="1"/>
  </sheetPr>
  <dimension ref="A1:H22"/>
  <sheetViews>
    <sheetView zoomScale="70" zoomScaleNormal="70" workbookViewId="0">
      <selection activeCell="E6" sqref="E6"/>
    </sheetView>
  </sheetViews>
  <sheetFormatPr baseColWidth="10" defaultColWidth="11.42578125" defaultRowHeight="15" x14ac:dyDescent="0.25"/>
  <cols>
    <col min="1" max="1" width="6.85546875" style="31" customWidth="1"/>
    <col min="2" max="2" width="9.85546875" style="36" customWidth="1"/>
    <col min="3" max="3" width="97.7109375" style="32" customWidth="1"/>
    <col min="4" max="4" width="19.85546875" style="34" customWidth="1"/>
    <col min="5" max="5" width="79.42578125" style="34" customWidth="1"/>
    <col min="6" max="6" width="45" style="247" customWidth="1"/>
    <col min="7" max="7" width="16.140625" style="30" hidden="1" customWidth="1"/>
    <col min="8" max="16384" width="11.42578125" style="34"/>
  </cols>
  <sheetData>
    <row r="1" spans="1:7" ht="21" customHeight="1" thickBot="1" x14ac:dyDescent="0.3">
      <c r="B1" s="443" t="s">
        <v>1883</v>
      </c>
      <c r="C1" s="444"/>
      <c r="D1" s="444"/>
      <c r="E1" s="445"/>
      <c r="F1" s="109"/>
    </row>
    <row r="2" spans="1:7" ht="74.25" customHeight="1" thickBot="1" x14ac:dyDescent="0.3">
      <c r="A2" s="105" t="s">
        <v>1685</v>
      </c>
      <c r="B2" s="75" t="s">
        <v>1686</v>
      </c>
      <c r="C2" s="76" t="s">
        <v>1687</v>
      </c>
      <c r="D2" s="77" t="s">
        <v>1688</v>
      </c>
      <c r="E2" s="78" t="s">
        <v>1689</v>
      </c>
      <c r="F2" s="35" t="s">
        <v>1690</v>
      </c>
    </row>
    <row r="3" spans="1:7" ht="30.6" customHeight="1" x14ac:dyDescent="0.25">
      <c r="B3" s="50" t="s">
        <v>1884</v>
      </c>
      <c r="C3" s="239" t="s">
        <v>1885</v>
      </c>
      <c r="D3" s="73" t="str">
        <f>IF(COUNTIF(D4:D6,"NO CUMPLE")&gt;0,"NO CUMPLE CONDICIÓN",IF(COUNTIF(D4:D6,"CUMPLE")=0,"NO APLICA","CUMPLE"))</f>
        <v>NO APLICA</v>
      </c>
      <c r="E3" s="68" t="str">
        <f>CONCATENATE(IF(D4="NO CUMPLE",CONCATENATE(E4," / "),""),IF(D5="NO CUMPLE",CONCATENATE(E5,"  "),""),IF(D6="NO CUMPLE",CONCATENATE(E6,"  "),""))</f>
        <v/>
      </c>
      <c r="F3" s="44" t="s">
        <v>1886</v>
      </c>
      <c r="G3" s="240">
        <f>IF(D3="CUMPLE",1,IF(D3="NO CUMPLE CONDICIÓN",2,3))</f>
        <v>3</v>
      </c>
    </row>
    <row r="4" spans="1:7" ht="27.75" customHeight="1" x14ac:dyDescent="0.25">
      <c r="A4" s="107" t="s">
        <v>1887</v>
      </c>
      <c r="B4" s="51" t="s">
        <v>1888</v>
      </c>
      <c r="C4" s="278" t="s">
        <v>1889</v>
      </c>
      <c r="D4" s="285"/>
      <c r="E4" s="118"/>
      <c r="F4" s="44" t="s">
        <v>1890</v>
      </c>
      <c r="G4" s="240"/>
    </row>
    <row r="5" spans="1:7" ht="82.5" x14ac:dyDescent="0.25">
      <c r="A5" s="107" t="s">
        <v>1887</v>
      </c>
      <c r="B5" s="51" t="s">
        <v>1891</v>
      </c>
      <c r="C5" s="55" t="s">
        <v>1892</v>
      </c>
      <c r="D5" s="285"/>
      <c r="E5" s="294"/>
      <c r="F5" s="44" t="s">
        <v>1890</v>
      </c>
      <c r="G5" s="240"/>
    </row>
    <row r="6" spans="1:7" ht="132.75" customHeight="1" x14ac:dyDescent="0.25">
      <c r="A6" s="107" t="s">
        <v>1887</v>
      </c>
      <c r="B6" s="51" t="s">
        <v>1893</v>
      </c>
      <c r="C6" s="55" t="s">
        <v>1894</v>
      </c>
      <c r="D6" s="285"/>
      <c r="E6" s="118"/>
      <c r="F6" s="44" t="s">
        <v>1895</v>
      </c>
      <c r="G6" s="240"/>
    </row>
    <row r="7" spans="1:7" ht="42" customHeight="1" x14ac:dyDescent="0.25">
      <c r="B7" s="53" t="s">
        <v>1896</v>
      </c>
      <c r="C7" s="63" t="s">
        <v>1897</v>
      </c>
      <c r="D7" s="73" t="str">
        <f>IF(COUNTIF(D9:D17,"NO CUMPLE")&gt;0,"NO CUMPLE CONDICIÓN",IF(COUNTIF(D9:D17,"CUMPLE")=0,"NO APLICA","CUMPLE"))</f>
        <v>NO APLICA</v>
      </c>
      <c r="E7" s="68"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f>
        <v/>
      </c>
      <c r="F7" s="44" t="s">
        <v>1898</v>
      </c>
      <c r="G7" s="240">
        <f>IF(D7="CUMPLE",1,IF(D7="NO CUMPLE CONDICIÓN",2,3))</f>
        <v>3</v>
      </c>
    </row>
    <row r="8" spans="1:7" ht="35.25" customHeight="1" x14ac:dyDescent="0.25">
      <c r="B8" s="86"/>
      <c r="C8" s="241" t="s">
        <v>1899</v>
      </c>
      <c r="D8" s="241"/>
      <c r="E8" s="295"/>
      <c r="F8" s="44" t="s">
        <v>1900</v>
      </c>
      <c r="G8" s="240"/>
    </row>
    <row r="9" spans="1:7" ht="52.5" customHeight="1" x14ac:dyDescent="0.25">
      <c r="A9" s="107" t="s">
        <v>1887</v>
      </c>
      <c r="B9" s="51" t="s">
        <v>1901</v>
      </c>
      <c r="C9" s="243" t="s">
        <v>1902</v>
      </c>
      <c r="D9" s="285"/>
      <c r="E9" s="118"/>
      <c r="F9" s="44" t="s">
        <v>1903</v>
      </c>
      <c r="G9" s="240"/>
    </row>
    <row r="10" spans="1:7" ht="63.75" customHeight="1" x14ac:dyDescent="0.25">
      <c r="A10" s="107" t="s">
        <v>1887</v>
      </c>
      <c r="B10" s="51" t="s">
        <v>1904</v>
      </c>
      <c r="C10" s="243" t="s">
        <v>1905</v>
      </c>
      <c r="D10" s="285"/>
      <c r="E10" s="118"/>
      <c r="F10" s="44" t="s">
        <v>1903</v>
      </c>
      <c r="G10" s="240"/>
    </row>
    <row r="11" spans="1:7" ht="125.25" customHeight="1" x14ac:dyDescent="0.25">
      <c r="A11" s="107" t="s">
        <v>1887</v>
      </c>
      <c r="B11" s="51" t="s">
        <v>1906</v>
      </c>
      <c r="C11" s="243" t="s">
        <v>1907</v>
      </c>
      <c r="D11" s="285"/>
      <c r="E11" s="118"/>
      <c r="F11" s="44" t="s">
        <v>1908</v>
      </c>
      <c r="G11" s="240"/>
    </row>
    <row r="12" spans="1:7" ht="44.25" customHeight="1" x14ac:dyDescent="0.25">
      <c r="A12" s="107" t="s">
        <v>1887</v>
      </c>
      <c r="B12" s="51" t="s">
        <v>1909</v>
      </c>
      <c r="C12" s="243" t="s">
        <v>1910</v>
      </c>
      <c r="D12" s="285"/>
      <c r="E12" s="118"/>
      <c r="F12" s="44" t="s">
        <v>1911</v>
      </c>
      <c r="G12" s="240"/>
    </row>
    <row r="13" spans="1:7" ht="132" x14ac:dyDescent="0.25">
      <c r="A13" s="107" t="s">
        <v>1887</v>
      </c>
      <c r="B13" s="51" t="s">
        <v>1912</v>
      </c>
      <c r="C13" s="243" t="s">
        <v>1913</v>
      </c>
      <c r="D13" s="285"/>
      <c r="E13" s="118"/>
      <c r="F13" s="44" t="s">
        <v>1914</v>
      </c>
      <c r="G13" s="240"/>
    </row>
    <row r="14" spans="1:7" ht="105" customHeight="1" x14ac:dyDescent="0.25">
      <c r="A14" s="107"/>
      <c r="B14" s="51" t="s">
        <v>1915</v>
      </c>
      <c r="C14" s="278" t="s">
        <v>1916</v>
      </c>
      <c r="D14" s="285"/>
      <c r="E14" s="118"/>
      <c r="F14" s="44" t="s">
        <v>1917</v>
      </c>
      <c r="G14" s="240"/>
    </row>
    <row r="15" spans="1:7" ht="52.5" customHeight="1" x14ac:dyDescent="0.25">
      <c r="A15" s="107"/>
      <c r="B15" s="51" t="s">
        <v>1918</v>
      </c>
      <c r="C15" s="278" t="s">
        <v>1919</v>
      </c>
      <c r="D15" s="285"/>
      <c r="E15" s="118"/>
      <c r="F15" s="44" t="s">
        <v>1917</v>
      </c>
      <c r="G15" s="240"/>
    </row>
    <row r="16" spans="1:7" ht="109.5" customHeight="1" x14ac:dyDescent="0.25">
      <c r="A16" s="107" t="s">
        <v>1887</v>
      </c>
      <c r="B16" s="51" t="s">
        <v>1920</v>
      </c>
      <c r="C16" s="243" t="s">
        <v>1921</v>
      </c>
      <c r="D16" s="124"/>
      <c r="E16" s="118"/>
      <c r="F16" s="44" t="s">
        <v>1922</v>
      </c>
      <c r="G16" s="240"/>
    </row>
    <row r="17" spans="1:8" ht="39" customHeight="1" thickBot="1" x14ac:dyDescent="0.3">
      <c r="A17" s="107" t="s">
        <v>1887</v>
      </c>
      <c r="B17" s="56" t="s">
        <v>1923</v>
      </c>
      <c r="C17" s="293" t="s">
        <v>1924</v>
      </c>
      <c r="D17" s="286"/>
      <c r="E17" s="119"/>
      <c r="F17" s="44" t="s">
        <v>1925</v>
      </c>
      <c r="G17" s="240"/>
      <c r="H17" s="244"/>
    </row>
    <row r="20" spans="1:8" hidden="1" x14ac:dyDescent="0.25">
      <c r="C20" s="93" t="s">
        <v>1827</v>
      </c>
      <c r="D20" s="14">
        <f>COUNTIF($G$3:$G$17,1)</f>
        <v>0</v>
      </c>
    </row>
    <row r="21" spans="1:8" hidden="1" x14ac:dyDescent="0.25">
      <c r="C21" s="93" t="s">
        <v>1828</v>
      </c>
      <c r="D21" s="14">
        <f>COUNTIF($G$3:$G$17,2)</f>
        <v>0</v>
      </c>
    </row>
    <row r="22" spans="1:8" hidden="1" x14ac:dyDescent="0.25">
      <c r="C22" s="93" t="s">
        <v>1829</v>
      </c>
      <c r="D22" s="14">
        <f>COUNTIF($G$3:$G$17,3)</f>
        <v>2</v>
      </c>
    </row>
  </sheetData>
  <sheetProtection algorithmName="SHA-512" hashValue="ngzmVuYYdGihw8PytD8f/PLJvFMPPbhwBDLJS9LFr+3WcSN990hth0Vs7Mf/+IquLXmKQM6jPIxloVffJmjd0g==" saltValue="0ouO69EgXASia59KJNbRsQ==" spinCount="100000" sheet="1" formatRows="0" autoFilter="0"/>
  <mergeCells count="1">
    <mergeCell ref="B1:E1"/>
  </mergeCells>
  <conditionalFormatting sqref="D3">
    <cfRule type="cellIs" dxfId="64" priority="1" operator="equal">
      <formula>"NO CUMPLE CONDICIÓN"</formula>
    </cfRule>
    <cfRule type="cellIs" dxfId="63" priority="2" operator="equal">
      <formula>"No Cumple"</formula>
    </cfRule>
  </conditionalFormatting>
  <conditionalFormatting sqref="D7">
    <cfRule type="cellIs" dxfId="62" priority="7" operator="equal">
      <formula>"NO CUMPLE CONDICIÓN"</formula>
    </cfRule>
    <cfRule type="cellIs" dxfId="61" priority="8" operator="equal">
      <formula>"No Cumple"</formula>
    </cfRule>
  </conditionalFormatting>
  <dataValidations count="2">
    <dataValidation type="list" allowBlank="1" showInputMessage="1" showErrorMessage="1" sqref="D16" xr:uid="{9F195F2A-EB2B-495C-A2C2-E73E98795C3E}">
      <formula1>"CUMPLE, NO CUMPLE,NO APLICA"</formula1>
    </dataValidation>
    <dataValidation type="list" allowBlank="1" showInputMessage="1" showErrorMessage="1" sqref="D4:D6 D17 D9:D15" xr:uid="{DDEE2E6B-DFC9-46A7-8826-75BF2FDB3446}">
      <formula1>"CUMPLE,NO CUMPLE"</formula1>
    </dataValidation>
  </dataValidations>
  <printOptions horizontalCentered="1"/>
  <pageMargins left="0.11811023622047245" right="0.11811023622047245" top="1.1811023622047245" bottom="0.74803149606299213" header="0.31496062992125984" footer="0.31496062992125984"/>
  <pageSetup scale="66" fitToHeight="0" orientation="landscape" r:id="rId1"/>
  <headerFooter>
    <oddHeader>&amp;L&amp;G&amp;CPROCESO DE INSPECCIÓN, VIGILANCIA Y CONTROL
INSTRUMENTO DE VERIFICACIÓN  DE LAS CONDICIONES  DE PRESTACIÓN DEL SERVICIO
INTERVENCIÓN DE APOYO PSICOSOCIAL&amp;RIN77.IVC
Versión 1
24/02/2026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2CB3E-A2BE-4B85-975B-08B2EE8366EF}">
  <sheetPr>
    <tabColor rgb="FFFFCCCC"/>
    <pageSetUpPr fitToPage="1"/>
  </sheetPr>
  <dimension ref="A1:R115"/>
  <sheetViews>
    <sheetView zoomScale="70" zoomScaleNormal="70" workbookViewId="0">
      <selection activeCell="C109" sqref="C109"/>
    </sheetView>
  </sheetViews>
  <sheetFormatPr baseColWidth="10" defaultColWidth="11.42578125" defaultRowHeight="15" x14ac:dyDescent="0.25"/>
  <cols>
    <col min="2" max="2" width="9.42578125" style="112" bestFit="1" customWidth="1"/>
    <col min="3" max="3" width="95" customWidth="1"/>
    <col min="4" max="4" width="23.85546875" style="28" customWidth="1"/>
    <col min="5" max="5" width="73.140625" style="28" customWidth="1"/>
    <col min="6" max="6" width="32.42578125" style="166" customWidth="1"/>
    <col min="7" max="7" width="13" hidden="1" customWidth="1"/>
  </cols>
  <sheetData>
    <row r="1" spans="1:18" ht="21.75" thickBot="1" x14ac:dyDescent="0.3">
      <c r="B1" s="440" t="s">
        <v>1926</v>
      </c>
      <c r="C1" s="441"/>
      <c r="D1" s="441"/>
      <c r="E1" s="442"/>
    </row>
    <row r="2" spans="1:18" s="112" customFormat="1" ht="60.75" thickBot="1" x14ac:dyDescent="0.25">
      <c r="A2" s="181" t="s">
        <v>1685</v>
      </c>
      <c r="B2" s="297" t="s">
        <v>1927</v>
      </c>
      <c r="C2" s="296" t="s">
        <v>1928</v>
      </c>
      <c r="D2" s="290" t="s">
        <v>1688</v>
      </c>
      <c r="E2" s="292" t="s">
        <v>1689</v>
      </c>
      <c r="F2" s="167" t="s">
        <v>1929</v>
      </c>
      <c r="I2" s="113"/>
      <c r="K2" s="113"/>
      <c r="M2" s="113"/>
      <c r="O2" s="113"/>
      <c r="Q2" s="113"/>
    </row>
    <row r="3" spans="1:18" s="39" customFormat="1" ht="66" x14ac:dyDescent="0.2">
      <c r="B3" s="279" t="s">
        <v>1930</v>
      </c>
      <c r="C3" s="92" t="s">
        <v>1931</v>
      </c>
      <c r="D3" s="73" t="str">
        <f>IF(COUNTIF(D4:D4,"NO CUMPLE")&gt;0,"NO CUMPLE CONDICIÓN",IF(COUNTIF(D4:D4,"CUMPLE")=0,"NO APLICA","CUMPLE"))</f>
        <v>NO APLICA</v>
      </c>
      <c r="E3" s="183" t="str">
        <f>CONCATENATE(IF(D4="NO CUMPLE",CONCATENATE(E4," / "),""))</f>
        <v/>
      </c>
      <c r="F3" s="182" t="s">
        <v>1932</v>
      </c>
      <c r="G3" s="94">
        <f>IF(D3="CUMPLE",1,IF(D3="NO CUMPLE CONDICIÓN",2,3))</f>
        <v>3</v>
      </c>
      <c r="I3" s="40"/>
      <c r="K3" s="40"/>
      <c r="M3" s="40"/>
      <c r="O3" s="40"/>
      <c r="Q3" s="40"/>
    </row>
    <row r="4" spans="1:18" s="41" customFormat="1" ht="84" customHeight="1" x14ac:dyDescent="0.2">
      <c r="A4" s="107" t="s">
        <v>1887</v>
      </c>
      <c r="B4" s="280" t="s">
        <v>1933</v>
      </c>
      <c r="C4" s="64" t="s">
        <v>1934</v>
      </c>
      <c r="D4" s="123"/>
      <c r="E4" s="184"/>
      <c r="F4" s="168" t="s">
        <v>1932</v>
      </c>
      <c r="G4" s="110"/>
      <c r="J4" s="39"/>
      <c r="K4" s="111"/>
      <c r="M4" s="111"/>
      <c r="O4" s="111"/>
      <c r="Q4" s="111"/>
    </row>
    <row r="5" spans="1:18" s="41" customFormat="1" ht="73.5" customHeight="1" x14ac:dyDescent="0.2">
      <c r="B5" s="279" t="s">
        <v>1935</v>
      </c>
      <c r="C5" s="92" t="s">
        <v>1936</v>
      </c>
      <c r="D5" s="73" t="str">
        <f>IF(COUNTIF(D6:D9,"NO CUMPLE")&gt;0,"NO CUMPLE CONDICIÓN",IF(COUNTIF(D6:D9,"CUMPLE")=0,"NO APLICA","CUMPLE"))</f>
        <v>NO APLICA</v>
      </c>
      <c r="E5" s="185" t="str">
        <f>CONCATENATE(IF(D7="NO CUMPLE",CONCATENATE(E7," / "),""),IF(D8="NO CUMPLE",CONCATENATE(E8," / "),""),IF(D9="NO CUMPLE",CONCATENATE(E9," / "),""))</f>
        <v/>
      </c>
      <c r="F5" s="182" t="s">
        <v>1937</v>
      </c>
      <c r="G5" s="94">
        <f>IF(D5="CUMPLE",1,IF(D5="NO CUMPLE CONDICIÓN",2,3))</f>
        <v>3</v>
      </c>
      <c r="H5" s="39"/>
      <c r="J5" s="39"/>
      <c r="K5" s="40"/>
      <c r="L5" s="39"/>
      <c r="M5" s="40"/>
      <c r="N5" s="39"/>
      <c r="O5" s="40"/>
      <c r="P5" s="39"/>
      <c r="Q5" s="40"/>
      <c r="R5" s="39"/>
    </row>
    <row r="6" spans="1:18" s="39" customFormat="1" ht="43.5" customHeight="1" x14ac:dyDescent="0.2">
      <c r="B6" s="281"/>
      <c r="C6" s="88" t="s">
        <v>1938</v>
      </c>
      <c r="D6" s="114"/>
      <c r="E6" s="87"/>
      <c r="F6" s="169" t="s">
        <v>1900</v>
      </c>
      <c r="G6" s="94"/>
      <c r="K6" s="40"/>
      <c r="M6" s="40"/>
      <c r="O6" s="40"/>
      <c r="Q6" s="40"/>
    </row>
    <row r="7" spans="1:18" s="39" customFormat="1" ht="82.5" x14ac:dyDescent="0.2">
      <c r="A7" s="107" t="s">
        <v>1887</v>
      </c>
      <c r="B7" s="282" t="s">
        <v>1939</v>
      </c>
      <c r="C7" s="52" t="s">
        <v>1940</v>
      </c>
      <c r="D7" s="124"/>
      <c r="E7" s="186"/>
      <c r="F7" s="169" t="s">
        <v>1941</v>
      </c>
      <c r="G7" s="94"/>
      <c r="K7" s="40"/>
      <c r="M7" s="40"/>
      <c r="O7" s="40"/>
      <c r="Q7" s="40"/>
    </row>
    <row r="8" spans="1:18" s="39" customFormat="1" ht="82.5" x14ac:dyDescent="0.2">
      <c r="A8" s="107" t="s">
        <v>1887</v>
      </c>
      <c r="B8" s="282" t="s">
        <v>1942</v>
      </c>
      <c r="C8" s="52" t="s">
        <v>1943</v>
      </c>
      <c r="D8" s="124"/>
      <c r="E8" s="186"/>
      <c r="F8" s="169" t="s">
        <v>1941</v>
      </c>
      <c r="G8" s="94"/>
      <c r="K8" s="40"/>
      <c r="M8" s="40"/>
      <c r="O8" s="40"/>
      <c r="Q8" s="40"/>
    </row>
    <row r="9" spans="1:18" s="39" customFormat="1" ht="82.5" x14ac:dyDescent="0.2">
      <c r="A9" s="107" t="s">
        <v>1887</v>
      </c>
      <c r="B9" s="282" t="s">
        <v>1944</v>
      </c>
      <c r="C9" s="52" t="s">
        <v>1945</v>
      </c>
      <c r="D9" s="124"/>
      <c r="E9" s="186"/>
      <c r="F9" s="169" t="s">
        <v>1941</v>
      </c>
      <c r="G9" s="94"/>
      <c r="K9" s="40"/>
      <c r="M9" s="40"/>
      <c r="O9" s="40"/>
      <c r="Q9" s="40"/>
    </row>
    <row r="10" spans="1:18" s="39" customFormat="1" ht="42" customHeight="1" x14ac:dyDescent="0.2">
      <c r="B10" s="279" t="s">
        <v>1946</v>
      </c>
      <c r="C10" s="92" t="s">
        <v>1947</v>
      </c>
      <c r="D10" s="73" t="str">
        <f>IF(COUNTIF(D12:D17,"NO CUMPLE")&gt;0,"NO CUMPLE CONDICIÓN",IF(COUNTIF(D12:D17,"CUMPLE")=0,"NO APLICA","CUMPLE"))</f>
        <v>NO APLICA</v>
      </c>
      <c r="E10" s="185" t="str">
        <f>CONCATENATE(IF(D12="NO CUMPLE",CONCATENATE(E12," / "),""),IF(D13="NO CUMPLE",CONCATENATE(E13," / "),""),IF(D14="NO CUMPLE",CONCATENATE(E14," / "),""),IF(D15="NO CUMPLE",CONCATENATE(E15," / "),""),IF(D16="NO CUMPLE",CONCATENATE(E16," / "),""),IF(D17="NO CUMPLE",CONCATENATE(E17," / "),""))</f>
        <v/>
      </c>
      <c r="F10" s="182" t="s">
        <v>1948</v>
      </c>
      <c r="G10" s="94">
        <f>IF(D10="CUMPLE",1,IF(D10="NO CUMPLE CONDICIÓN",2,3))</f>
        <v>3</v>
      </c>
      <c r="K10" s="40"/>
      <c r="M10" s="40"/>
      <c r="O10" s="40"/>
      <c r="Q10" s="40"/>
    </row>
    <row r="11" spans="1:18" s="39" customFormat="1" ht="40.5" customHeight="1" x14ac:dyDescent="0.2">
      <c r="B11" s="281"/>
      <c r="C11" s="88" t="s">
        <v>1938</v>
      </c>
      <c r="D11" s="114"/>
      <c r="E11" s="87"/>
      <c r="F11" s="169" t="s">
        <v>1900</v>
      </c>
      <c r="G11" s="94"/>
      <c r="K11" s="40"/>
      <c r="M11" s="40"/>
      <c r="O11" s="40"/>
      <c r="Q11" s="40"/>
    </row>
    <row r="12" spans="1:18" s="39" customFormat="1" ht="82.5" x14ac:dyDescent="0.2">
      <c r="A12" s="107" t="s">
        <v>1887</v>
      </c>
      <c r="B12" s="282" t="s">
        <v>1949</v>
      </c>
      <c r="C12" s="52" t="s">
        <v>1950</v>
      </c>
      <c r="D12" s="124"/>
      <c r="E12" s="186"/>
      <c r="F12" s="169" t="s">
        <v>1951</v>
      </c>
      <c r="G12" s="94"/>
      <c r="K12" s="40"/>
      <c r="M12" s="40"/>
      <c r="O12" s="40"/>
      <c r="Q12" s="40"/>
    </row>
    <row r="13" spans="1:18" s="39" customFormat="1" ht="82.5" x14ac:dyDescent="0.2">
      <c r="A13" s="107" t="s">
        <v>1887</v>
      </c>
      <c r="B13" s="282" t="s">
        <v>1952</v>
      </c>
      <c r="C13" s="52" t="s">
        <v>1953</v>
      </c>
      <c r="D13" s="124"/>
      <c r="E13" s="186"/>
      <c r="F13" s="169" t="s">
        <v>1951</v>
      </c>
      <c r="G13" s="94"/>
      <c r="K13" s="40"/>
      <c r="M13" s="40"/>
      <c r="O13" s="40"/>
      <c r="Q13" s="40"/>
    </row>
    <row r="14" spans="1:18" s="39" customFormat="1" ht="82.5" x14ac:dyDescent="0.2">
      <c r="A14" s="107" t="s">
        <v>1887</v>
      </c>
      <c r="B14" s="282" t="s">
        <v>1954</v>
      </c>
      <c r="C14" s="52" t="s">
        <v>1955</v>
      </c>
      <c r="D14" s="124"/>
      <c r="E14" s="186"/>
      <c r="F14" s="169" t="s">
        <v>1956</v>
      </c>
      <c r="G14" s="94"/>
      <c r="K14" s="40"/>
      <c r="M14" s="40"/>
      <c r="O14" s="40"/>
      <c r="Q14" s="40"/>
    </row>
    <row r="15" spans="1:18" s="41" customFormat="1" ht="82.5" x14ac:dyDescent="0.2">
      <c r="A15" s="107" t="s">
        <v>1887</v>
      </c>
      <c r="B15" s="282" t="s">
        <v>1957</v>
      </c>
      <c r="C15" s="52" t="s">
        <v>1958</v>
      </c>
      <c r="D15" s="124"/>
      <c r="E15" s="186"/>
      <c r="F15" s="169" t="s">
        <v>1956</v>
      </c>
      <c r="G15" s="94"/>
      <c r="H15" s="39"/>
      <c r="J15" s="39"/>
      <c r="K15" s="40"/>
      <c r="L15" s="39"/>
      <c r="M15" s="40"/>
      <c r="N15" s="39"/>
      <c r="O15" s="40"/>
      <c r="P15" s="39"/>
      <c r="Q15" s="40"/>
      <c r="R15" s="39"/>
    </row>
    <row r="16" spans="1:18" s="39" customFormat="1" ht="82.5" x14ac:dyDescent="0.2">
      <c r="A16" s="107" t="s">
        <v>1887</v>
      </c>
      <c r="B16" s="282" t="s">
        <v>1959</v>
      </c>
      <c r="C16" s="52" t="s">
        <v>1960</v>
      </c>
      <c r="D16" s="124"/>
      <c r="E16" s="186"/>
      <c r="F16" s="169" t="s">
        <v>1956</v>
      </c>
      <c r="G16" s="94"/>
      <c r="K16" s="40"/>
      <c r="M16" s="40"/>
      <c r="O16" s="40"/>
      <c r="Q16" s="40"/>
    </row>
    <row r="17" spans="1:18" s="39" customFormat="1" ht="82.5" x14ac:dyDescent="0.2">
      <c r="A17" s="107" t="s">
        <v>1887</v>
      </c>
      <c r="B17" s="282" t="s">
        <v>1961</v>
      </c>
      <c r="C17" s="52" t="s">
        <v>1962</v>
      </c>
      <c r="D17" s="124"/>
      <c r="E17" s="186"/>
      <c r="F17" s="169" t="s">
        <v>1956</v>
      </c>
      <c r="G17" s="94"/>
      <c r="K17" s="40"/>
      <c r="M17" s="40"/>
      <c r="O17" s="40"/>
      <c r="Q17" s="40"/>
    </row>
    <row r="18" spans="1:18" s="39" customFormat="1" ht="66" x14ac:dyDescent="0.2">
      <c r="B18" s="279" t="s">
        <v>1963</v>
      </c>
      <c r="C18" s="284" t="s">
        <v>1964</v>
      </c>
      <c r="D18" s="73" t="str">
        <f>IF(COUNTIF(D20:D30,"NO CUMPLE")&gt;0,"NO CUMPLE CONDICIÓN",IF(COUNTIF(D20:D30,"CUMPLE")=0,"NO APLICA","CUMPLE"))</f>
        <v>NO APLICA</v>
      </c>
      <c r="E18" s="185"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182" t="s">
        <v>1965</v>
      </c>
      <c r="G18" s="94">
        <f>IF(D18="CUMPLE",1,IF(D18="NO CUMPLE CONDICIÓN",2,3))</f>
        <v>3</v>
      </c>
      <c r="K18" s="40"/>
      <c r="M18" s="40"/>
      <c r="O18" s="40"/>
      <c r="Q18" s="40"/>
    </row>
    <row r="19" spans="1:18" s="39" customFormat="1" ht="42" customHeight="1" x14ac:dyDescent="0.2">
      <c r="B19" s="281"/>
      <c r="C19" s="88" t="s">
        <v>1938</v>
      </c>
      <c r="D19" s="114"/>
      <c r="E19" s="87"/>
      <c r="F19" s="169" t="s">
        <v>1900</v>
      </c>
      <c r="G19" s="94"/>
      <c r="K19" s="40"/>
      <c r="M19" s="40"/>
      <c r="O19" s="40"/>
      <c r="Q19" s="40"/>
    </row>
    <row r="20" spans="1:18" s="42" customFormat="1" ht="90.75" x14ac:dyDescent="0.2">
      <c r="A20" s="107" t="s">
        <v>1887</v>
      </c>
      <c r="B20" s="282" t="s">
        <v>1966</v>
      </c>
      <c r="C20" s="52" t="s">
        <v>1967</v>
      </c>
      <c r="D20" s="124"/>
      <c r="E20" s="186"/>
      <c r="F20" s="169" t="s">
        <v>1968</v>
      </c>
      <c r="G20" s="94"/>
      <c r="H20" s="39"/>
      <c r="J20" s="39"/>
      <c r="K20" s="40"/>
      <c r="L20" s="39"/>
      <c r="M20" s="40"/>
      <c r="N20" s="39"/>
      <c r="O20" s="40"/>
      <c r="P20" s="39"/>
      <c r="Q20" s="40"/>
      <c r="R20" s="39"/>
    </row>
    <row r="21" spans="1:18" s="39" customFormat="1" ht="90.75" x14ac:dyDescent="0.2">
      <c r="A21" s="107" t="s">
        <v>1887</v>
      </c>
      <c r="B21" s="282" t="s">
        <v>1969</v>
      </c>
      <c r="C21" s="52" t="s">
        <v>1970</v>
      </c>
      <c r="D21" s="124"/>
      <c r="E21" s="186"/>
      <c r="F21" s="169" t="s">
        <v>1968</v>
      </c>
      <c r="G21" s="94"/>
      <c r="K21" s="40"/>
      <c r="M21" s="40"/>
      <c r="O21" s="40"/>
      <c r="Q21" s="40"/>
    </row>
    <row r="22" spans="1:18" s="39" customFormat="1" ht="90.75" x14ac:dyDescent="0.2">
      <c r="A22" s="107" t="s">
        <v>1887</v>
      </c>
      <c r="B22" s="282" t="s">
        <v>1971</v>
      </c>
      <c r="C22" s="52" t="s">
        <v>1972</v>
      </c>
      <c r="D22" s="124"/>
      <c r="E22" s="186"/>
      <c r="F22" s="169" t="s">
        <v>1973</v>
      </c>
      <c r="G22" s="94"/>
      <c r="K22" s="40"/>
      <c r="M22" s="40"/>
      <c r="O22" s="40"/>
      <c r="Q22" s="40"/>
    </row>
    <row r="23" spans="1:18" s="39" customFormat="1" ht="90.75" x14ac:dyDescent="0.2">
      <c r="A23" s="107" t="s">
        <v>1887</v>
      </c>
      <c r="B23" s="282" t="s">
        <v>1974</v>
      </c>
      <c r="C23" s="52" t="s">
        <v>1975</v>
      </c>
      <c r="D23" s="124"/>
      <c r="E23" s="186"/>
      <c r="F23" s="169" t="s">
        <v>1976</v>
      </c>
      <c r="G23" s="94"/>
      <c r="K23" s="40"/>
      <c r="M23" s="40"/>
      <c r="O23" s="40"/>
      <c r="Q23" s="40"/>
    </row>
    <row r="24" spans="1:18" s="39" customFormat="1" ht="90.75" x14ac:dyDescent="0.2">
      <c r="A24" s="107" t="s">
        <v>1887</v>
      </c>
      <c r="B24" s="282" t="s">
        <v>1977</v>
      </c>
      <c r="C24" s="52" t="s">
        <v>1978</v>
      </c>
      <c r="D24" s="124"/>
      <c r="E24" s="186"/>
      <c r="F24" s="169" t="s">
        <v>1976</v>
      </c>
      <c r="G24" s="94"/>
      <c r="K24" s="40"/>
      <c r="M24" s="40"/>
      <c r="O24" s="40"/>
      <c r="Q24" s="40"/>
    </row>
    <row r="25" spans="1:18" s="39" customFormat="1" ht="90.75" x14ac:dyDescent="0.2">
      <c r="A25" s="107" t="s">
        <v>1887</v>
      </c>
      <c r="B25" s="282" t="s">
        <v>1979</v>
      </c>
      <c r="C25" s="52" t="s">
        <v>1980</v>
      </c>
      <c r="D25" s="124"/>
      <c r="E25" s="186"/>
      <c r="F25" s="169" t="s">
        <v>1976</v>
      </c>
      <c r="G25" s="94"/>
      <c r="K25" s="40"/>
      <c r="M25" s="40"/>
      <c r="O25" s="40"/>
      <c r="Q25" s="40"/>
    </row>
    <row r="26" spans="1:18" s="39" customFormat="1" ht="90.75" x14ac:dyDescent="0.2">
      <c r="A26" s="107" t="s">
        <v>1887</v>
      </c>
      <c r="B26" s="282" t="s">
        <v>1981</v>
      </c>
      <c r="C26" s="52" t="s">
        <v>1982</v>
      </c>
      <c r="D26" s="124"/>
      <c r="E26" s="186"/>
      <c r="F26" s="169" t="s">
        <v>1983</v>
      </c>
      <c r="G26" s="94"/>
      <c r="K26" s="40"/>
      <c r="M26" s="40"/>
      <c r="O26" s="40"/>
      <c r="Q26" s="40"/>
    </row>
    <row r="27" spans="1:18" s="42" customFormat="1" ht="90.75" x14ac:dyDescent="0.2">
      <c r="A27" s="107" t="s">
        <v>1887</v>
      </c>
      <c r="B27" s="282" t="s">
        <v>1984</v>
      </c>
      <c r="C27" s="52" t="s">
        <v>1985</v>
      </c>
      <c r="D27" s="124"/>
      <c r="E27" s="186"/>
      <c r="F27" s="169" t="s">
        <v>1983</v>
      </c>
      <c r="G27" s="94"/>
      <c r="H27" s="39"/>
      <c r="J27" s="39"/>
      <c r="K27" s="40"/>
      <c r="L27" s="39"/>
      <c r="M27" s="40"/>
      <c r="N27" s="39"/>
      <c r="O27" s="40"/>
      <c r="P27" s="39"/>
      <c r="Q27" s="40"/>
      <c r="R27" s="39"/>
    </row>
    <row r="28" spans="1:18" s="39" customFormat="1" ht="90.75" x14ac:dyDescent="0.2">
      <c r="A28" s="107" t="s">
        <v>1887</v>
      </c>
      <c r="B28" s="282" t="s">
        <v>1986</v>
      </c>
      <c r="C28" s="52" t="s">
        <v>1987</v>
      </c>
      <c r="D28" s="124"/>
      <c r="E28" s="186"/>
      <c r="F28" s="169" t="s">
        <v>1983</v>
      </c>
      <c r="G28" s="94"/>
      <c r="K28" s="40"/>
      <c r="M28" s="40"/>
      <c r="O28" s="40"/>
      <c r="Q28" s="40"/>
    </row>
    <row r="29" spans="1:18" s="39" customFormat="1" ht="90.75" x14ac:dyDescent="0.2">
      <c r="A29" s="107" t="s">
        <v>1887</v>
      </c>
      <c r="B29" s="282" t="s">
        <v>1988</v>
      </c>
      <c r="C29" s="52" t="s">
        <v>1989</v>
      </c>
      <c r="D29" s="124"/>
      <c r="E29" s="186"/>
      <c r="F29" s="169" t="s">
        <v>1990</v>
      </c>
      <c r="G29" s="94"/>
      <c r="K29" s="40"/>
      <c r="M29" s="40"/>
      <c r="O29" s="40"/>
      <c r="Q29" s="40"/>
    </row>
    <row r="30" spans="1:18" s="39" customFormat="1" ht="90.75" x14ac:dyDescent="0.2">
      <c r="A30" s="107" t="s">
        <v>1887</v>
      </c>
      <c r="B30" s="282" t="s">
        <v>1991</v>
      </c>
      <c r="C30" s="52" t="s">
        <v>1992</v>
      </c>
      <c r="D30" s="124"/>
      <c r="E30" s="186"/>
      <c r="F30" s="169" t="s">
        <v>1990</v>
      </c>
      <c r="G30" s="94"/>
      <c r="K30" s="40"/>
      <c r="M30" s="40"/>
      <c r="O30" s="40"/>
      <c r="Q30" s="40"/>
    </row>
    <row r="31" spans="1:18" s="39" customFormat="1" ht="66" x14ac:dyDescent="0.2">
      <c r="B31" s="279" t="s">
        <v>1993</v>
      </c>
      <c r="C31" s="284" t="s">
        <v>1994</v>
      </c>
      <c r="D31" s="73" t="str">
        <f>IF(COUNTIF(D33:D53,"NO CUMPLE")&gt;0,"NO CUMPLE CONDICIÓN",IF(COUNTIF(D33:D53,"CUMPLE")=0,"NO APLICA","CUMPLE"))</f>
        <v>NO APLICA</v>
      </c>
      <c r="E31" s="185"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1" s="182" t="s">
        <v>1995</v>
      </c>
      <c r="G31" s="94">
        <f>IF(D31="CUMPLE",1,IF(D31="NO CUMPLE CONDICIÓN",2,3))</f>
        <v>3</v>
      </c>
      <c r="K31" s="40"/>
      <c r="M31" s="40"/>
      <c r="O31" s="40"/>
      <c r="Q31" s="40"/>
    </row>
    <row r="32" spans="1:18" s="39" customFormat="1" ht="42" customHeight="1" x14ac:dyDescent="0.2">
      <c r="B32" s="281"/>
      <c r="C32" s="88" t="s">
        <v>1938</v>
      </c>
      <c r="D32" s="114"/>
      <c r="E32" s="87"/>
      <c r="F32" s="169" t="s">
        <v>1900</v>
      </c>
      <c r="G32" s="94"/>
      <c r="K32" s="40"/>
      <c r="M32" s="40"/>
      <c r="O32" s="40"/>
      <c r="Q32" s="40"/>
    </row>
    <row r="33" spans="1:18" s="39" customFormat="1" ht="90.75" x14ac:dyDescent="0.2">
      <c r="A33" s="107" t="s">
        <v>1887</v>
      </c>
      <c r="B33" s="282" t="s">
        <v>1996</v>
      </c>
      <c r="C33" s="52" t="s">
        <v>1997</v>
      </c>
      <c r="D33" s="124"/>
      <c r="E33" s="186"/>
      <c r="F33" s="169" t="s">
        <v>1998</v>
      </c>
      <c r="G33" s="94"/>
      <c r="K33" s="40"/>
      <c r="M33" s="40"/>
      <c r="O33" s="40"/>
      <c r="Q33" s="40"/>
    </row>
    <row r="34" spans="1:18" s="39" customFormat="1" ht="90.75" x14ac:dyDescent="0.2">
      <c r="A34" s="107" t="s">
        <v>1887</v>
      </c>
      <c r="B34" s="282" t="s">
        <v>1999</v>
      </c>
      <c r="C34" s="52" t="s">
        <v>2000</v>
      </c>
      <c r="D34" s="124"/>
      <c r="E34" s="186"/>
      <c r="F34" s="169" t="s">
        <v>2001</v>
      </c>
      <c r="G34" s="94"/>
      <c r="K34" s="40"/>
      <c r="M34" s="40"/>
      <c r="O34" s="40"/>
      <c r="Q34" s="40"/>
    </row>
    <row r="35" spans="1:18" s="39" customFormat="1" ht="90.75" x14ac:dyDescent="0.2">
      <c r="A35" s="107" t="s">
        <v>1887</v>
      </c>
      <c r="B35" s="282" t="s">
        <v>2002</v>
      </c>
      <c r="C35" s="52" t="s">
        <v>2003</v>
      </c>
      <c r="D35" s="124"/>
      <c r="E35" s="186"/>
      <c r="F35" s="169" t="s">
        <v>2004</v>
      </c>
      <c r="G35" s="94"/>
      <c r="K35" s="40"/>
      <c r="M35" s="40"/>
      <c r="O35" s="40"/>
      <c r="Q35" s="40"/>
    </row>
    <row r="36" spans="1:18" s="39" customFormat="1" ht="82.5" x14ac:dyDescent="0.2">
      <c r="A36" s="107" t="s">
        <v>1887</v>
      </c>
      <c r="B36" s="282" t="s">
        <v>2005</v>
      </c>
      <c r="C36" s="55" t="s">
        <v>2006</v>
      </c>
      <c r="D36" s="124"/>
      <c r="E36" s="186"/>
      <c r="F36" s="169" t="s">
        <v>2007</v>
      </c>
      <c r="G36" s="94"/>
      <c r="K36" s="40"/>
      <c r="M36" s="40"/>
      <c r="O36" s="40"/>
      <c r="Q36" s="40"/>
    </row>
    <row r="37" spans="1:18" s="39" customFormat="1" ht="82.5" x14ac:dyDescent="0.2">
      <c r="A37" s="107" t="s">
        <v>1887</v>
      </c>
      <c r="B37" s="282" t="s">
        <v>2008</v>
      </c>
      <c r="C37" s="55" t="s">
        <v>2009</v>
      </c>
      <c r="D37" s="124"/>
      <c r="E37" s="186"/>
      <c r="F37" s="169" t="s">
        <v>2010</v>
      </c>
      <c r="G37" s="94"/>
      <c r="K37" s="40"/>
      <c r="M37" s="40"/>
      <c r="O37" s="40"/>
      <c r="Q37" s="40"/>
    </row>
    <row r="38" spans="1:18" s="39" customFormat="1" ht="82.5" x14ac:dyDescent="0.2">
      <c r="A38" s="107" t="s">
        <v>1887</v>
      </c>
      <c r="B38" s="282" t="s">
        <v>2011</v>
      </c>
      <c r="C38" s="55" t="s">
        <v>2012</v>
      </c>
      <c r="D38" s="124"/>
      <c r="E38" s="186"/>
      <c r="F38" s="169" t="s">
        <v>2010</v>
      </c>
      <c r="G38" s="94"/>
      <c r="K38" s="40"/>
      <c r="M38" s="40"/>
      <c r="O38" s="40"/>
      <c r="Q38" s="40"/>
    </row>
    <row r="39" spans="1:18" s="39" customFormat="1" ht="82.5" x14ac:dyDescent="0.2">
      <c r="A39" s="107" t="s">
        <v>1887</v>
      </c>
      <c r="B39" s="282" t="s">
        <v>2013</v>
      </c>
      <c r="C39" s="55" t="s">
        <v>2014</v>
      </c>
      <c r="D39" s="124"/>
      <c r="E39" s="186"/>
      <c r="F39" s="169" t="s">
        <v>2010</v>
      </c>
      <c r="G39" s="94"/>
      <c r="K39" s="40"/>
      <c r="M39" s="40"/>
      <c r="O39" s="40"/>
      <c r="Q39" s="40"/>
    </row>
    <row r="40" spans="1:18" s="42" customFormat="1" ht="82.5" x14ac:dyDescent="0.2">
      <c r="A40" s="107" t="s">
        <v>1887</v>
      </c>
      <c r="B40" s="282" t="s">
        <v>2015</v>
      </c>
      <c r="C40" s="55" t="s">
        <v>2016</v>
      </c>
      <c r="D40" s="124"/>
      <c r="E40" s="186"/>
      <c r="F40" s="169" t="s">
        <v>2010</v>
      </c>
      <c r="G40" s="94"/>
      <c r="H40" s="39"/>
      <c r="J40" s="39"/>
      <c r="K40" s="40"/>
      <c r="L40" s="39"/>
      <c r="M40" s="40"/>
      <c r="N40" s="39"/>
      <c r="O40" s="40"/>
      <c r="P40" s="39"/>
      <c r="Q40" s="40"/>
      <c r="R40" s="39"/>
    </row>
    <row r="41" spans="1:18" s="39" customFormat="1" ht="82.5" x14ac:dyDescent="0.2">
      <c r="A41" s="107" t="s">
        <v>1887</v>
      </c>
      <c r="B41" s="282" t="s">
        <v>2017</v>
      </c>
      <c r="C41" s="55" t="s">
        <v>2018</v>
      </c>
      <c r="D41" s="124"/>
      <c r="E41" s="186"/>
      <c r="F41" s="169" t="s">
        <v>2010</v>
      </c>
      <c r="G41" s="94"/>
      <c r="K41" s="40"/>
      <c r="M41" s="40"/>
      <c r="O41" s="40"/>
      <c r="Q41" s="40"/>
    </row>
    <row r="42" spans="1:18" s="39" customFormat="1" ht="82.5" x14ac:dyDescent="0.2">
      <c r="A42" s="107" t="s">
        <v>1887</v>
      </c>
      <c r="B42" s="282" t="s">
        <v>2019</v>
      </c>
      <c r="C42" s="55" t="s">
        <v>2020</v>
      </c>
      <c r="D42" s="124"/>
      <c r="E42" s="186"/>
      <c r="F42" s="169" t="s">
        <v>2010</v>
      </c>
      <c r="G42" s="94"/>
      <c r="K42" s="40"/>
      <c r="M42" s="40"/>
      <c r="O42" s="40"/>
      <c r="Q42" s="40"/>
    </row>
    <row r="43" spans="1:18" s="39" customFormat="1" ht="82.5" x14ac:dyDescent="0.2">
      <c r="A43" s="107" t="s">
        <v>1887</v>
      </c>
      <c r="B43" s="282" t="s">
        <v>2021</v>
      </c>
      <c r="C43" s="55" t="s">
        <v>2022</v>
      </c>
      <c r="D43" s="124"/>
      <c r="E43" s="186"/>
      <c r="F43" s="169" t="s">
        <v>2010</v>
      </c>
      <c r="G43" s="94"/>
      <c r="K43" s="40"/>
      <c r="M43" s="40"/>
      <c r="O43" s="40"/>
      <c r="Q43" s="40"/>
    </row>
    <row r="44" spans="1:18" s="39" customFormat="1" ht="82.5" x14ac:dyDescent="0.2">
      <c r="A44" s="107" t="s">
        <v>1887</v>
      </c>
      <c r="B44" s="282" t="s">
        <v>2023</v>
      </c>
      <c r="C44" s="55" t="s">
        <v>2024</v>
      </c>
      <c r="D44" s="124"/>
      <c r="E44" s="186"/>
      <c r="F44" s="169" t="s">
        <v>2010</v>
      </c>
      <c r="G44" s="94"/>
      <c r="K44" s="40"/>
      <c r="M44" s="40"/>
      <c r="O44" s="40"/>
      <c r="Q44" s="40"/>
    </row>
    <row r="45" spans="1:18" s="39" customFormat="1" ht="82.5" x14ac:dyDescent="0.2">
      <c r="A45" s="107" t="s">
        <v>1887</v>
      </c>
      <c r="B45" s="282" t="s">
        <v>2025</v>
      </c>
      <c r="C45" s="55" t="s">
        <v>2026</v>
      </c>
      <c r="D45" s="124"/>
      <c r="E45" s="186"/>
      <c r="F45" s="169" t="s">
        <v>2027</v>
      </c>
      <c r="G45" s="94"/>
      <c r="K45" s="40"/>
      <c r="M45" s="40"/>
      <c r="O45" s="40"/>
      <c r="Q45" s="40"/>
    </row>
    <row r="46" spans="1:18" s="39" customFormat="1" ht="82.5" x14ac:dyDescent="0.2">
      <c r="A46" s="107" t="s">
        <v>1887</v>
      </c>
      <c r="B46" s="282" t="s">
        <v>2028</v>
      </c>
      <c r="C46" s="55" t="s">
        <v>2029</v>
      </c>
      <c r="D46" s="124"/>
      <c r="E46" s="186"/>
      <c r="F46" s="169" t="s">
        <v>2027</v>
      </c>
      <c r="G46" s="94"/>
      <c r="K46" s="40"/>
      <c r="M46" s="40"/>
      <c r="O46" s="40"/>
      <c r="Q46" s="40"/>
    </row>
    <row r="47" spans="1:18" s="39" customFormat="1" ht="82.5" x14ac:dyDescent="0.2">
      <c r="A47" s="107" t="s">
        <v>1887</v>
      </c>
      <c r="B47" s="282" t="s">
        <v>2030</v>
      </c>
      <c r="C47" s="55" t="s">
        <v>2031</v>
      </c>
      <c r="D47" s="124"/>
      <c r="E47" s="186"/>
      <c r="F47" s="169" t="s">
        <v>2027</v>
      </c>
      <c r="G47" s="94"/>
      <c r="K47" s="40"/>
      <c r="M47" s="40"/>
      <c r="O47" s="40"/>
      <c r="Q47" s="40"/>
    </row>
    <row r="48" spans="1:18" s="39" customFormat="1" ht="82.5" x14ac:dyDescent="0.2">
      <c r="A48" s="107" t="s">
        <v>1887</v>
      </c>
      <c r="B48" s="282" t="s">
        <v>2032</v>
      </c>
      <c r="C48" s="55" t="s">
        <v>2033</v>
      </c>
      <c r="D48" s="124"/>
      <c r="E48" s="186"/>
      <c r="F48" s="169" t="s">
        <v>2027</v>
      </c>
      <c r="G48" s="94"/>
      <c r="K48" s="40"/>
      <c r="M48" s="40"/>
      <c r="O48" s="40"/>
      <c r="Q48" s="40"/>
    </row>
    <row r="49" spans="1:18" s="39" customFormat="1" ht="82.5" x14ac:dyDescent="0.2">
      <c r="A49" s="107" t="s">
        <v>1887</v>
      </c>
      <c r="B49" s="282" t="s">
        <v>2034</v>
      </c>
      <c r="C49" s="55" t="s">
        <v>2035</v>
      </c>
      <c r="D49" s="124"/>
      <c r="E49" s="186"/>
      <c r="F49" s="169" t="s">
        <v>2027</v>
      </c>
      <c r="G49" s="94"/>
      <c r="K49" s="40"/>
      <c r="M49" s="40"/>
      <c r="O49" s="40"/>
      <c r="Q49" s="40"/>
    </row>
    <row r="50" spans="1:18" s="39" customFormat="1" ht="82.5" x14ac:dyDescent="0.2">
      <c r="A50" s="107" t="s">
        <v>1887</v>
      </c>
      <c r="B50" s="282" t="s">
        <v>2036</v>
      </c>
      <c r="C50" s="55" t="s">
        <v>2037</v>
      </c>
      <c r="D50" s="124"/>
      <c r="E50" s="186"/>
      <c r="F50" s="169" t="s">
        <v>2038</v>
      </c>
      <c r="G50" s="94"/>
      <c r="K50" s="40"/>
      <c r="M50" s="40"/>
      <c r="O50" s="40"/>
      <c r="Q50" s="40"/>
    </row>
    <row r="51" spans="1:18" s="39" customFormat="1" ht="82.5" x14ac:dyDescent="0.2">
      <c r="A51" s="107" t="s">
        <v>1887</v>
      </c>
      <c r="B51" s="282" t="s">
        <v>2039</v>
      </c>
      <c r="C51" s="55" t="s">
        <v>2040</v>
      </c>
      <c r="D51" s="124"/>
      <c r="E51" s="186"/>
      <c r="F51" s="169" t="s">
        <v>2038</v>
      </c>
      <c r="G51" s="94"/>
      <c r="K51" s="40"/>
      <c r="M51" s="40"/>
      <c r="O51" s="40"/>
      <c r="Q51" s="40"/>
    </row>
    <row r="52" spans="1:18" s="39" customFormat="1" ht="99.75" x14ac:dyDescent="0.2">
      <c r="A52" s="107" t="s">
        <v>1887</v>
      </c>
      <c r="B52" s="282" t="s">
        <v>2041</v>
      </c>
      <c r="C52" s="55" t="s">
        <v>2042</v>
      </c>
      <c r="D52" s="124"/>
      <c r="E52" s="186"/>
      <c r="F52" s="169" t="s">
        <v>2043</v>
      </c>
      <c r="G52" s="94"/>
      <c r="K52" s="40"/>
      <c r="M52" s="40"/>
      <c r="O52" s="40"/>
      <c r="Q52" s="40"/>
    </row>
    <row r="53" spans="1:18" s="39" customFormat="1" ht="90.75" x14ac:dyDescent="0.2">
      <c r="A53" s="107" t="s">
        <v>1887</v>
      </c>
      <c r="B53" s="282" t="s">
        <v>2044</v>
      </c>
      <c r="C53" s="55" t="s">
        <v>2045</v>
      </c>
      <c r="D53" s="124"/>
      <c r="E53" s="186"/>
      <c r="F53" s="169" t="s">
        <v>2046</v>
      </c>
      <c r="G53" s="94"/>
      <c r="K53" s="40"/>
      <c r="M53" s="40"/>
      <c r="O53" s="40"/>
      <c r="Q53" s="40"/>
    </row>
    <row r="54" spans="1:18" s="39" customFormat="1" ht="53.45" customHeight="1" x14ac:dyDescent="0.2">
      <c r="B54" s="279" t="s">
        <v>2047</v>
      </c>
      <c r="C54" s="284" t="s">
        <v>2048</v>
      </c>
      <c r="D54" s="73" t="str">
        <f>IF(COUNTIF(D56:D61,"NO CUMPLE")&gt;0,"NO CUMPLE CONDICIÓN",IF(COUNTIF(D56:D61,"CUMPLE")=0,"NO APLICA","CUMPLE"))</f>
        <v>NO APLICA</v>
      </c>
      <c r="E54" s="185" t="str">
        <f>CONCATENATE(IF(D56="NO CUMPLE",CONCATENATE(E56," / "),""),IF(D57="NO CUMPLE",CONCATENATE(E57," / "),""),IF(D58="NO CUMPLE",CONCATENATE(E58," / "),""),IF(D59="NO CUMPLE",CONCATENATE(E59," / "),""),IF(D60="NO CUMPLE",CONCATENATE(E60," / "),""),IF(D61="NO CUMPLE",CONCATENATE(E61," / "),""))</f>
        <v/>
      </c>
      <c r="F54" s="182" t="s">
        <v>2049</v>
      </c>
      <c r="G54" s="94">
        <f>IF(D54="CUMPLE",1,IF(D54="NO CUMPLE CONDICIÓN",2,3))</f>
        <v>3</v>
      </c>
      <c r="K54" s="40"/>
      <c r="M54" s="40"/>
      <c r="O54" s="40"/>
      <c r="Q54" s="40"/>
    </row>
    <row r="55" spans="1:18" s="39" customFormat="1" ht="46.5" customHeight="1" x14ac:dyDescent="0.2">
      <c r="B55" s="281"/>
      <c r="C55" s="88" t="s">
        <v>1938</v>
      </c>
      <c r="D55" s="114"/>
      <c r="E55" s="87"/>
      <c r="F55" s="169" t="s">
        <v>1900</v>
      </c>
      <c r="G55" s="94"/>
      <c r="K55" s="40"/>
      <c r="M55" s="40"/>
      <c r="O55" s="40"/>
      <c r="Q55" s="40"/>
    </row>
    <row r="56" spans="1:18" s="39" customFormat="1" ht="82.5" x14ac:dyDescent="0.2">
      <c r="A56" s="107" t="s">
        <v>1887</v>
      </c>
      <c r="B56" s="282" t="s">
        <v>2050</v>
      </c>
      <c r="C56" s="55" t="s">
        <v>2051</v>
      </c>
      <c r="D56" s="124"/>
      <c r="E56" s="186"/>
      <c r="F56" s="169" t="s">
        <v>2052</v>
      </c>
      <c r="G56" s="94"/>
      <c r="K56" s="40"/>
      <c r="M56" s="40"/>
      <c r="O56" s="40"/>
      <c r="Q56" s="40"/>
    </row>
    <row r="57" spans="1:18" s="39" customFormat="1" ht="82.5" x14ac:dyDescent="0.2">
      <c r="A57" s="107" t="s">
        <v>1887</v>
      </c>
      <c r="B57" s="282" t="s">
        <v>2053</v>
      </c>
      <c r="C57" s="55" t="s">
        <v>2054</v>
      </c>
      <c r="D57" s="124"/>
      <c r="E57" s="186"/>
      <c r="F57" s="169" t="s">
        <v>2052</v>
      </c>
      <c r="G57" s="94"/>
      <c r="K57" s="40"/>
      <c r="M57" s="40"/>
      <c r="O57" s="40"/>
      <c r="Q57" s="40"/>
    </row>
    <row r="58" spans="1:18" s="39" customFormat="1" ht="82.5" x14ac:dyDescent="0.2">
      <c r="A58" s="107" t="s">
        <v>1887</v>
      </c>
      <c r="B58" s="282" t="s">
        <v>2055</v>
      </c>
      <c r="C58" s="55" t="s">
        <v>2056</v>
      </c>
      <c r="D58" s="124"/>
      <c r="E58" s="186"/>
      <c r="F58" s="169" t="s">
        <v>2052</v>
      </c>
      <c r="G58" s="94"/>
      <c r="K58" s="40"/>
      <c r="M58" s="40"/>
      <c r="O58" s="40"/>
      <c r="Q58" s="40"/>
    </row>
    <row r="59" spans="1:18" s="39" customFormat="1" ht="82.5" x14ac:dyDescent="0.2">
      <c r="A59" s="107" t="s">
        <v>1887</v>
      </c>
      <c r="B59" s="282" t="s">
        <v>2057</v>
      </c>
      <c r="C59" s="55" t="s">
        <v>2058</v>
      </c>
      <c r="D59" s="124"/>
      <c r="E59" s="186"/>
      <c r="F59" s="169" t="s">
        <v>2052</v>
      </c>
      <c r="G59" s="94"/>
      <c r="K59" s="40"/>
      <c r="M59" s="40"/>
      <c r="O59" s="40"/>
      <c r="Q59" s="40"/>
    </row>
    <row r="60" spans="1:18" s="39" customFormat="1" ht="82.5" x14ac:dyDescent="0.2">
      <c r="A60" s="107" t="s">
        <v>1887</v>
      </c>
      <c r="B60" s="282" t="s">
        <v>2059</v>
      </c>
      <c r="C60" s="55" t="s">
        <v>2060</v>
      </c>
      <c r="D60" s="124"/>
      <c r="E60" s="186"/>
      <c r="F60" s="169" t="s">
        <v>2052</v>
      </c>
      <c r="G60" s="94"/>
      <c r="K60" s="40"/>
      <c r="M60" s="40"/>
      <c r="O60" s="40"/>
      <c r="Q60" s="40"/>
    </row>
    <row r="61" spans="1:18" s="39" customFormat="1" ht="82.5" x14ac:dyDescent="0.2">
      <c r="A61" s="107" t="s">
        <v>1887</v>
      </c>
      <c r="B61" s="282" t="s">
        <v>2061</v>
      </c>
      <c r="C61" s="55" t="s">
        <v>2062</v>
      </c>
      <c r="D61" s="124"/>
      <c r="E61" s="186"/>
      <c r="F61" s="169" t="s">
        <v>2063</v>
      </c>
      <c r="G61" s="94"/>
      <c r="K61" s="40"/>
      <c r="M61" s="40"/>
      <c r="O61" s="40"/>
      <c r="Q61" s="40"/>
    </row>
    <row r="62" spans="1:18" s="39" customFormat="1" ht="53.1" customHeight="1" x14ac:dyDescent="0.2">
      <c r="B62" s="283" t="s">
        <v>2064</v>
      </c>
      <c r="C62" s="284" t="s">
        <v>2065</v>
      </c>
      <c r="D62" s="73" t="str">
        <f>IF(COUNTIF(D64:D64,"NO CUMPLE")&gt;0,"NO CUMPLE CONDICIÓN",IF(COUNTIF(D64:D64,"CUMPLE")=0,"NO APLICA","CUMPLE"))</f>
        <v>NO APLICA</v>
      </c>
      <c r="E62" s="185" t="str">
        <f>CONCATENATE(IF(D64="NO CUMPLE",CONCATENATE(E64," / "),""))</f>
        <v/>
      </c>
      <c r="F62" s="182" t="s">
        <v>2066</v>
      </c>
      <c r="G62" s="94">
        <f>IF(D62="CUMPLE",1,IF(D62="NO CUMPLE CONDICIÓN",2,3))</f>
        <v>3</v>
      </c>
      <c r="K62" s="40"/>
      <c r="M62" s="40"/>
      <c r="O62" s="40"/>
      <c r="Q62" s="40"/>
    </row>
    <row r="63" spans="1:18" s="39" customFormat="1" ht="43.5" customHeight="1" x14ac:dyDescent="0.2">
      <c r="B63" s="281"/>
      <c r="C63" s="88" t="s">
        <v>1938</v>
      </c>
      <c r="D63" s="114"/>
      <c r="E63" s="87"/>
      <c r="F63" s="169" t="s">
        <v>1900</v>
      </c>
      <c r="G63" s="94"/>
      <c r="K63" s="40"/>
      <c r="M63" s="40"/>
      <c r="O63" s="40"/>
      <c r="Q63" s="40"/>
    </row>
    <row r="64" spans="1:18" s="42" customFormat="1" ht="90.75" x14ac:dyDescent="0.2">
      <c r="A64" s="107" t="s">
        <v>1887</v>
      </c>
      <c r="B64" s="282" t="s">
        <v>2067</v>
      </c>
      <c r="C64" s="55" t="s">
        <v>2068</v>
      </c>
      <c r="D64" s="124"/>
      <c r="E64" s="186"/>
      <c r="F64" s="169" t="s">
        <v>2069</v>
      </c>
      <c r="G64" s="94"/>
      <c r="H64" s="39"/>
      <c r="J64" s="39"/>
      <c r="K64" s="40"/>
      <c r="L64" s="39"/>
      <c r="M64" s="40"/>
      <c r="N64" s="39"/>
      <c r="O64" s="40"/>
      <c r="P64" s="39"/>
      <c r="Q64" s="40"/>
      <c r="R64" s="39"/>
    </row>
    <row r="65" spans="1:18" s="39" customFormat="1" ht="66" x14ac:dyDescent="0.2">
      <c r="B65" s="283" t="s">
        <v>2070</v>
      </c>
      <c r="C65" s="284" t="s">
        <v>2071</v>
      </c>
      <c r="D65" s="73" t="str">
        <f>IF(COUNTIF(D67:D75,"NO CUMPLE")&gt;0,"NO CUMPLE CONDICIÓN",IF(COUNTIF(D67:D75,"CUMPLE")=0,"NO APLICA","CUMPLE"))</f>
        <v>NO APLICA</v>
      </c>
      <c r="E65" s="185" t="str">
        <f>CONCATENATE(IF(D67="NO CUMPLE",CONCATENATE(E67," / "),""),IF(D68="NO CUMPLE",CONCATENATE(E68," / "),""),IF(D69="NO CUMPLE",CONCATENATE(E69," / "),""),IF(D70="NO CUMPLE",CONCATENATE(E70," / "),""),IF(D71="NO CUMPLE",CONCATENATE(E71," / "),""),IF(D72="NO CUMPLE",CONCATENATE(E72," / "),""),IF(D73="NO CUMPLE",CONCATENATE(E73," / "),""),IF(D74="NO CUMPLE",CONCATENATE(E74," / "),""),IF(D75="NO CUMPLE",CONCATENATE(E75," / "),""))</f>
        <v/>
      </c>
      <c r="F65" s="182" t="s">
        <v>2072</v>
      </c>
      <c r="G65" s="94">
        <f>IF(D65="CUMPLE",1,IF(D65="NO CUMPLE CONDICIÓN",2,3))</f>
        <v>3</v>
      </c>
      <c r="K65" s="40"/>
      <c r="M65" s="40"/>
      <c r="O65" s="40"/>
      <c r="Q65" s="40"/>
    </row>
    <row r="66" spans="1:18" s="39" customFormat="1" ht="45" customHeight="1" x14ac:dyDescent="0.2">
      <c r="B66" s="281"/>
      <c r="C66" s="88" t="s">
        <v>1938</v>
      </c>
      <c r="D66" s="114"/>
      <c r="E66" s="87"/>
      <c r="F66" s="169" t="s">
        <v>1900</v>
      </c>
      <c r="G66" s="94"/>
      <c r="K66" s="40"/>
      <c r="M66" s="40"/>
      <c r="O66" s="40"/>
      <c r="Q66" s="40"/>
    </row>
    <row r="67" spans="1:18" s="39" customFormat="1" ht="82.5" x14ac:dyDescent="0.2">
      <c r="A67" s="107" t="s">
        <v>1887</v>
      </c>
      <c r="B67" s="282" t="s">
        <v>2073</v>
      </c>
      <c r="C67" s="55" t="s">
        <v>2074</v>
      </c>
      <c r="D67" s="124"/>
      <c r="E67" s="186"/>
      <c r="F67" s="169" t="s">
        <v>2075</v>
      </c>
      <c r="G67" s="94"/>
      <c r="K67" s="40"/>
      <c r="M67" s="40"/>
      <c r="O67" s="40"/>
      <c r="Q67" s="40"/>
    </row>
    <row r="68" spans="1:18" s="39" customFormat="1" ht="82.5" x14ac:dyDescent="0.2">
      <c r="A68" s="107" t="s">
        <v>1887</v>
      </c>
      <c r="B68" s="282" t="s">
        <v>2076</v>
      </c>
      <c r="C68" s="55" t="s">
        <v>2077</v>
      </c>
      <c r="D68" s="124"/>
      <c r="E68" s="186"/>
      <c r="F68" s="169" t="s">
        <v>2075</v>
      </c>
      <c r="G68" s="94"/>
      <c r="K68" s="40"/>
      <c r="M68" s="40"/>
      <c r="O68" s="40"/>
      <c r="Q68" s="40"/>
    </row>
    <row r="69" spans="1:18" s="39" customFormat="1" ht="82.5" x14ac:dyDescent="0.2">
      <c r="A69" s="107" t="s">
        <v>1887</v>
      </c>
      <c r="B69" s="282" t="s">
        <v>2078</v>
      </c>
      <c r="C69" s="55" t="s">
        <v>2079</v>
      </c>
      <c r="D69" s="124"/>
      <c r="E69" s="186"/>
      <c r="F69" s="169" t="s">
        <v>2075</v>
      </c>
      <c r="G69" s="94"/>
      <c r="K69" s="40"/>
      <c r="M69" s="40"/>
      <c r="O69" s="40"/>
      <c r="Q69" s="40"/>
    </row>
    <row r="70" spans="1:18" s="39" customFormat="1" ht="82.5" x14ac:dyDescent="0.2">
      <c r="A70" s="107" t="s">
        <v>1887</v>
      </c>
      <c r="B70" s="282" t="s">
        <v>2080</v>
      </c>
      <c r="C70" s="55" t="s">
        <v>2081</v>
      </c>
      <c r="D70" s="124"/>
      <c r="E70" s="186"/>
      <c r="F70" s="169" t="s">
        <v>2082</v>
      </c>
      <c r="G70" s="94"/>
      <c r="K70" s="40"/>
      <c r="M70" s="40"/>
      <c r="O70" s="40"/>
      <c r="Q70" s="40"/>
    </row>
    <row r="71" spans="1:18" s="39" customFormat="1" ht="82.5" x14ac:dyDescent="0.2">
      <c r="A71" s="107" t="s">
        <v>1887</v>
      </c>
      <c r="B71" s="282" t="s">
        <v>2083</v>
      </c>
      <c r="C71" s="55" t="s">
        <v>2084</v>
      </c>
      <c r="D71" s="124"/>
      <c r="E71" s="186"/>
      <c r="F71" s="169" t="s">
        <v>2082</v>
      </c>
      <c r="G71" s="94"/>
      <c r="K71" s="40"/>
      <c r="M71" s="40"/>
      <c r="O71" s="40"/>
      <c r="Q71" s="40"/>
    </row>
    <row r="72" spans="1:18" s="42" customFormat="1" ht="82.5" x14ac:dyDescent="0.2">
      <c r="A72" s="107" t="s">
        <v>1887</v>
      </c>
      <c r="B72" s="282" t="s">
        <v>2085</v>
      </c>
      <c r="C72" s="55" t="s">
        <v>2086</v>
      </c>
      <c r="D72" s="124"/>
      <c r="E72" s="186"/>
      <c r="F72" s="169" t="s">
        <v>2082</v>
      </c>
      <c r="G72" s="94"/>
      <c r="H72" s="39"/>
      <c r="J72" s="39"/>
      <c r="K72" s="40"/>
      <c r="L72" s="39"/>
      <c r="M72" s="40"/>
      <c r="N72" s="39"/>
      <c r="O72" s="40"/>
      <c r="P72" s="39"/>
      <c r="Q72" s="40"/>
      <c r="R72" s="39"/>
    </row>
    <row r="73" spans="1:18" s="39" customFormat="1" ht="82.5" x14ac:dyDescent="0.2">
      <c r="A73" s="107" t="s">
        <v>1887</v>
      </c>
      <c r="B73" s="282" t="s">
        <v>2087</v>
      </c>
      <c r="C73" s="55" t="s">
        <v>2088</v>
      </c>
      <c r="D73" s="124"/>
      <c r="E73" s="186"/>
      <c r="F73" s="169" t="s">
        <v>2082</v>
      </c>
      <c r="G73" s="94"/>
      <c r="K73" s="40"/>
      <c r="M73" s="40"/>
      <c r="O73" s="40"/>
      <c r="Q73" s="40"/>
    </row>
    <row r="74" spans="1:18" s="42" customFormat="1" ht="82.5" x14ac:dyDescent="0.2">
      <c r="A74" s="107" t="s">
        <v>1887</v>
      </c>
      <c r="B74" s="282" t="s">
        <v>2089</v>
      </c>
      <c r="C74" s="55" t="s">
        <v>2090</v>
      </c>
      <c r="D74" s="124"/>
      <c r="E74" s="186"/>
      <c r="F74" s="169" t="s">
        <v>2082</v>
      </c>
      <c r="G74" s="94"/>
      <c r="H74" s="39"/>
      <c r="J74" s="39"/>
      <c r="K74" s="40"/>
      <c r="L74" s="39"/>
      <c r="M74" s="40"/>
      <c r="N74" s="39"/>
      <c r="O74" s="40"/>
      <c r="P74" s="39"/>
      <c r="Q74" s="40"/>
      <c r="R74" s="39"/>
    </row>
    <row r="75" spans="1:18" s="39" customFormat="1" ht="82.5" x14ac:dyDescent="0.2">
      <c r="A75" s="107" t="s">
        <v>1887</v>
      </c>
      <c r="B75" s="282" t="s">
        <v>2091</v>
      </c>
      <c r="C75" s="55" t="s">
        <v>2092</v>
      </c>
      <c r="D75" s="124"/>
      <c r="E75" s="186"/>
      <c r="F75" s="169" t="s">
        <v>2082</v>
      </c>
      <c r="G75" s="94"/>
      <c r="K75" s="40"/>
      <c r="M75" s="40"/>
      <c r="O75" s="40"/>
      <c r="Q75" s="40"/>
    </row>
    <row r="76" spans="1:18" s="39" customFormat="1" ht="50.1" customHeight="1" x14ac:dyDescent="0.2">
      <c r="B76" s="279" t="s">
        <v>2093</v>
      </c>
      <c r="C76" s="284" t="s">
        <v>2094</v>
      </c>
      <c r="D76" s="73" t="str">
        <f>IF(COUNTIF(D78:D84,"NO CUMPLE")&gt;0,"NO CUMPLE CONDICIÓN",IF(COUNTIF(D78:D84,"CUMPLE")=0,"NO APLICA","CUMPLE"))</f>
        <v>NO APLICA</v>
      </c>
      <c r="E76" s="185" t="str">
        <f>CONCATENATE(IF(D78="NO CUMPLE",CONCATENATE(E78," / "),""),IF(D79="NO CUMPLE",CONCATENATE(E79," / "),""),IF(D80="NO CUMPLE",CONCATENATE(E80," / "),""),IF(D81="NO CUMPLE",CONCATENATE(E81," / "),""),IF(D82="NO CUMPLE",CONCATENATE(E82," / "),""),IF(D83="NO CUMPLE",CONCATENATE(E83," / "),""),IF(D84="NO CUMPLE",CONCATENATE(E84," / "),""))</f>
        <v/>
      </c>
      <c r="F76" s="182" t="s">
        <v>2095</v>
      </c>
      <c r="G76" s="94">
        <f t="shared" ref="G76:G101" si="0">IF(D76="CUMPLE",1,IF(D76="NO CUMPLE CONDICIÓN",2,3))</f>
        <v>3</v>
      </c>
      <c r="K76" s="40"/>
      <c r="M76" s="40"/>
      <c r="O76" s="40"/>
      <c r="Q76" s="40"/>
    </row>
    <row r="77" spans="1:18" s="39" customFormat="1" ht="42" customHeight="1" x14ac:dyDescent="0.2">
      <c r="B77" s="281"/>
      <c r="C77" s="88" t="s">
        <v>1938</v>
      </c>
      <c r="D77" s="114"/>
      <c r="E77" s="87"/>
      <c r="F77" s="169" t="s">
        <v>1900</v>
      </c>
      <c r="G77" s="94"/>
      <c r="K77" s="40"/>
      <c r="M77" s="40"/>
      <c r="O77" s="40"/>
      <c r="Q77" s="40"/>
    </row>
    <row r="78" spans="1:18" s="39" customFormat="1" ht="82.5" x14ac:dyDescent="0.2">
      <c r="A78" s="107" t="s">
        <v>1887</v>
      </c>
      <c r="B78" s="282" t="s">
        <v>2096</v>
      </c>
      <c r="C78" s="55" t="s">
        <v>2097</v>
      </c>
      <c r="D78" s="124"/>
      <c r="E78" s="186"/>
      <c r="F78" s="169" t="s">
        <v>2098</v>
      </c>
      <c r="G78" s="94"/>
      <c r="K78" s="40"/>
      <c r="M78" s="40"/>
      <c r="O78" s="40"/>
      <c r="Q78" s="40"/>
    </row>
    <row r="79" spans="1:18" s="39" customFormat="1" ht="82.5" x14ac:dyDescent="0.2">
      <c r="A79" s="107" t="s">
        <v>1887</v>
      </c>
      <c r="B79" s="282" t="s">
        <v>2099</v>
      </c>
      <c r="C79" s="55" t="s">
        <v>2100</v>
      </c>
      <c r="D79" s="124"/>
      <c r="E79" s="186"/>
      <c r="F79" s="169" t="s">
        <v>2098</v>
      </c>
      <c r="G79" s="94"/>
      <c r="K79" s="40"/>
      <c r="M79" s="40"/>
      <c r="O79" s="40"/>
      <c r="Q79" s="40"/>
    </row>
    <row r="80" spans="1:18" s="39" customFormat="1" ht="82.5" x14ac:dyDescent="0.2">
      <c r="A80" s="107" t="s">
        <v>1887</v>
      </c>
      <c r="B80" s="282" t="s">
        <v>2101</v>
      </c>
      <c r="C80" s="55" t="s">
        <v>2102</v>
      </c>
      <c r="D80" s="124"/>
      <c r="E80" s="186"/>
      <c r="F80" s="169" t="s">
        <v>2098</v>
      </c>
      <c r="G80" s="94"/>
      <c r="K80" s="40"/>
      <c r="M80" s="40"/>
      <c r="O80" s="40"/>
      <c r="Q80" s="40"/>
    </row>
    <row r="81" spans="1:18" s="39" customFormat="1" ht="82.5" x14ac:dyDescent="0.2">
      <c r="A81" s="107" t="s">
        <v>1887</v>
      </c>
      <c r="B81" s="282" t="s">
        <v>2103</v>
      </c>
      <c r="C81" s="55" t="s">
        <v>2104</v>
      </c>
      <c r="D81" s="124"/>
      <c r="E81" s="186"/>
      <c r="F81" s="169" t="s">
        <v>2098</v>
      </c>
      <c r="G81" s="94"/>
      <c r="K81" s="40"/>
      <c r="M81" s="40"/>
      <c r="O81" s="40"/>
      <c r="Q81" s="40"/>
    </row>
    <row r="82" spans="1:18" s="39" customFormat="1" ht="82.5" x14ac:dyDescent="0.2">
      <c r="A82" s="107" t="s">
        <v>1887</v>
      </c>
      <c r="B82" s="282" t="s">
        <v>2105</v>
      </c>
      <c r="C82" s="55" t="s">
        <v>2106</v>
      </c>
      <c r="D82" s="124"/>
      <c r="E82" s="186"/>
      <c r="F82" s="169" t="s">
        <v>2098</v>
      </c>
      <c r="G82" s="94"/>
      <c r="K82" s="40"/>
      <c r="M82" s="40"/>
      <c r="O82" s="40"/>
      <c r="Q82" s="40"/>
    </row>
    <row r="83" spans="1:18" s="39" customFormat="1" ht="82.5" x14ac:dyDescent="0.2">
      <c r="A83" s="107" t="s">
        <v>1887</v>
      </c>
      <c r="B83" s="282" t="s">
        <v>2107</v>
      </c>
      <c r="C83" s="55" t="s">
        <v>2108</v>
      </c>
      <c r="D83" s="124"/>
      <c r="E83" s="186"/>
      <c r="F83" s="169" t="s">
        <v>2098</v>
      </c>
      <c r="G83" s="94"/>
      <c r="K83" s="40"/>
      <c r="M83" s="40"/>
      <c r="O83" s="40"/>
      <c r="Q83" s="40"/>
    </row>
    <row r="84" spans="1:18" s="39" customFormat="1" ht="82.5" x14ac:dyDescent="0.2">
      <c r="A84" s="107" t="s">
        <v>1887</v>
      </c>
      <c r="B84" s="282" t="s">
        <v>2109</v>
      </c>
      <c r="C84" s="55" t="s">
        <v>1958</v>
      </c>
      <c r="D84" s="124"/>
      <c r="E84" s="186"/>
      <c r="F84" s="169" t="s">
        <v>2110</v>
      </c>
      <c r="G84" s="94"/>
      <c r="K84" s="40"/>
      <c r="M84" s="40"/>
      <c r="O84" s="40"/>
      <c r="Q84" s="40"/>
    </row>
    <row r="85" spans="1:18" s="42" customFormat="1" ht="48.6" customHeight="1" x14ac:dyDescent="0.2">
      <c r="B85" s="283" t="s">
        <v>2111</v>
      </c>
      <c r="C85" s="284" t="s">
        <v>2112</v>
      </c>
      <c r="D85" s="73" t="str">
        <f>IF(COUNTIF(D87:D92,"NO CUMPLE")&gt;0,"NO CUMPLE CONDICIÓN",IF(COUNTIF(D87:D92,"CUMPLE")=0,"NO APLICA","CUMPLE"))</f>
        <v>NO APLICA</v>
      </c>
      <c r="E85" s="185" t="str">
        <f>CONCATENATE(IF(D87="NO CUMPLE",CONCATENATE(E87," / "),""),IF(D88="NO CUMPLE",CONCATENATE(E88," / "),""),IF(D89="NO CUMPLE",CONCATENATE(E89," / "),""),IF(D90="NO CUMPLE",CONCATENATE(E90," / "),""),IF(D91="NO CUMPLE",CONCATENATE(E91," / "),""),IF(D92="NO CUMPLE",CONCATENATE(E92," / "),""))</f>
        <v/>
      </c>
      <c r="F85" s="182" t="s">
        <v>2113</v>
      </c>
      <c r="G85" s="94">
        <f t="shared" si="0"/>
        <v>3</v>
      </c>
      <c r="H85" s="39"/>
      <c r="J85" s="39"/>
      <c r="K85" s="40"/>
      <c r="L85" s="39"/>
      <c r="M85" s="40"/>
      <c r="N85" s="39"/>
      <c r="O85" s="40"/>
      <c r="P85" s="39"/>
      <c r="Q85" s="40"/>
      <c r="R85" s="39"/>
    </row>
    <row r="86" spans="1:18" s="39" customFormat="1" ht="43.5" customHeight="1" x14ac:dyDescent="0.2">
      <c r="B86" s="281"/>
      <c r="C86" s="88" t="s">
        <v>1938</v>
      </c>
      <c r="D86" s="114"/>
      <c r="E86" s="87"/>
      <c r="F86" s="169" t="s">
        <v>1900</v>
      </c>
      <c r="G86" s="94"/>
      <c r="K86" s="40"/>
      <c r="M86" s="40"/>
      <c r="O86" s="40"/>
      <c r="Q86" s="40"/>
    </row>
    <row r="87" spans="1:18" s="39" customFormat="1" ht="82.5" x14ac:dyDescent="0.2">
      <c r="A87" s="107" t="s">
        <v>1887</v>
      </c>
      <c r="B87" s="282" t="s">
        <v>2114</v>
      </c>
      <c r="C87" s="55" t="s">
        <v>2115</v>
      </c>
      <c r="D87" s="124"/>
      <c r="E87" s="186"/>
      <c r="F87" s="169" t="s">
        <v>2116</v>
      </c>
      <c r="G87" s="94"/>
      <c r="K87" s="40"/>
      <c r="M87" s="40"/>
      <c r="O87" s="40"/>
      <c r="Q87" s="40"/>
    </row>
    <row r="88" spans="1:18" s="39" customFormat="1" ht="82.5" x14ac:dyDescent="0.2">
      <c r="A88" s="107" t="s">
        <v>1887</v>
      </c>
      <c r="B88" s="282" t="s">
        <v>2117</v>
      </c>
      <c r="C88" s="55" t="s">
        <v>2118</v>
      </c>
      <c r="D88" s="124"/>
      <c r="E88" s="186"/>
      <c r="F88" s="169" t="s">
        <v>2116</v>
      </c>
      <c r="G88" s="94"/>
      <c r="K88" s="40"/>
      <c r="M88" s="40"/>
      <c r="O88" s="40"/>
      <c r="Q88" s="40"/>
    </row>
    <row r="89" spans="1:18" s="39" customFormat="1" ht="82.5" x14ac:dyDescent="0.2">
      <c r="A89" s="107" t="s">
        <v>1887</v>
      </c>
      <c r="B89" s="282" t="s">
        <v>2119</v>
      </c>
      <c r="C89" s="55" t="s">
        <v>2120</v>
      </c>
      <c r="D89" s="124"/>
      <c r="E89" s="186"/>
      <c r="F89" s="169" t="s">
        <v>2121</v>
      </c>
      <c r="G89" s="94"/>
      <c r="K89" s="40"/>
      <c r="M89" s="40"/>
      <c r="O89" s="40"/>
      <c r="Q89" s="40"/>
    </row>
    <row r="90" spans="1:18" s="39" customFormat="1" ht="82.5" x14ac:dyDescent="0.2">
      <c r="A90" s="107" t="s">
        <v>1887</v>
      </c>
      <c r="B90" s="282" t="s">
        <v>2122</v>
      </c>
      <c r="C90" s="55" t="s">
        <v>2123</v>
      </c>
      <c r="D90" s="124"/>
      <c r="E90" s="186"/>
      <c r="F90" s="169" t="s">
        <v>2124</v>
      </c>
      <c r="G90" s="94"/>
      <c r="K90" s="40"/>
      <c r="M90" s="40"/>
      <c r="O90" s="40"/>
      <c r="Q90" s="40"/>
    </row>
    <row r="91" spans="1:18" s="39" customFormat="1" ht="82.5" x14ac:dyDescent="0.2">
      <c r="A91" s="107" t="s">
        <v>1887</v>
      </c>
      <c r="B91" s="282" t="s">
        <v>2125</v>
      </c>
      <c r="C91" s="55" t="s">
        <v>2126</v>
      </c>
      <c r="D91" s="124"/>
      <c r="E91" s="186"/>
      <c r="F91" s="169" t="s">
        <v>2124</v>
      </c>
      <c r="G91" s="94"/>
      <c r="K91" s="40"/>
      <c r="M91" s="40"/>
      <c r="O91" s="40"/>
      <c r="Q91" s="40"/>
    </row>
    <row r="92" spans="1:18" s="39" customFormat="1" ht="82.5" x14ac:dyDescent="0.2">
      <c r="A92" s="107" t="s">
        <v>1887</v>
      </c>
      <c r="B92" s="282" t="s">
        <v>2127</v>
      </c>
      <c r="C92" s="55" t="s">
        <v>2128</v>
      </c>
      <c r="D92" s="124"/>
      <c r="E92" s="186"/>
      <c r="F92" s="169" t="s">
        <v>2124</v>
      </c>
      <c r="G92" s="94"/>
      <c r="K92" s="40"/>
      <c r="M92" s="40"/>
      <c r="O92" s="40"/>
      <c r="Q92" s="40"/>
    </row>
    <row r="93" spans="1:18" s="39" customFormat="1" ht="66" x14ac:dyDescent="0.2">
      <c r="B93" s="283" t="s">
        <v>2129</v>
      </c>
      <c r="C93" s="284" t="s">
        <v>2130</v>
      </c>
      <c r="D93" s="73" t="str">
        <f>IF(COUNTIF(D95:D100,"NO CUMPLE")&gt;0,"NO CUMPLE CONDICIÓN",IF(COUNTIF(D95:D100,"CUMPLE")=0,"NO APLICA","CUMPLE"))</f>
        <v>NO APLICA</v>
      </c>
      <c r="E93" s="185" t="str">
        <f>CONCATENATE(IF(D95="NO CUMPLE",CONCATENATE(E95," / "),""),IF(D96="NO CUMPLE",CONCATENATE(E96," / "),""),IF(D97="NO CUMPLE",CONCATENATE(E97," / "),""),IF(D98="NO CUMPLE",CONCATENATE(E98," / "),""),IF(D99="NO CUMPLE",CONCATENATE(E99," / "),""),IF(D100="NO CUMPLE",CONCATENATE(E100," / "),""))</f>
        <v/>
      </c>
      <c r="F93" s="182" t="s">
        <v>2131</v>
      </c>
      <c r="G93" s="94">
        <f t="shared" si="0"/>
        <v>3</v>
      </c>
      <c r="K93" s="40"/>
      <c r="M93" s="40"/>
      <c r="O93" s="40"/>
      <c r="Q93" s="40"/>
    </row>
    <row r="94" spans="1:18" s="39" customFormat="1" ht="42" customHeight="1" x14ac:dyDescent="0.2">
      <c r="B94" s="281"/>
      <c r="C94" s="88" t="s">
        <v>1938</v>
      </c>
      <c r="D94" s="114"/>
      <c r="E94" s="87"/>
      <c r="F94" s="169" t="s">
        <v>1900</v>
      </c>
      <c r="G94" s="94"/>
      <c r="K94" s="40"/>
      <c r="M94" s="40"/>
      <c r="O94" s="40"/>
      <c r="Q94" s="40"/>
    </row>
    <row r="95" spans="1:18" s="42" customFormat="1" ht="90.75" x14ac:dyDescent="0.2">
      <c r="A95" s="107" t="s">
        <v>1887</v>
      </c>
      <c r="B95" s="282" t="s">
        <v>2132</v>
      </c>
      <c r="C95" s="55" t="s">
        <v>2133</v>
      </c>
      <c r="D95" s="124"/>
      <c r="E95" s="186"/>
      <c r="F95" s="169" t="s">
        <v>2134</v>
      </c>
      <c r="G95" s="94"/>
      <c r="H95" s="39"/>
      <c r="J95" s="39"/>
      <c r="K95" s="40"/>
      <c r="L95" s="39"/>
      <c r="M95" s="40"/>
      <c r="N95" s="39"/>
      <c r="O95" s="40"/>
      <c r="P95" s="39"/>
      <c r="Q95" s="40"/>
      <c r="R95" s="39"/>
    </row>
    <row r="96" spans="1:18" s="39" customFormat="1" ht="99" x14ac:dyDescent="0.2">
      <c r="A96" s="107" t="s">
        <v>1887</v>
      </c>
      <c r="B96" s="282" t="s">
        <v>2135</v>
      </c>
      <c r="C96" s="55" t="s">
        <v>2136</v>
      </c>
      <c r="D96" s="124"/>
      <c r="E96" s="186"/>
      <c r="F96" s="169" t="s">
        <v>2137</v>
      </c>
      <c r="G96" s="94"/>
      <c r="K96" s="40"/>
      <c r="M96" s="40"/>
      <c r="O96" s="40"/>
      <c r="Q96" s="40"/>
    </row>
    <row r="97" spans="1:18" s="39" customFormat="1" ht="99" x14ac:dyDescent="0.2">
      <c r="A97" s="107" t="s">
        <v>1887</v>
      </c>
      <c r="B97" s="282" t="s">
        <v>2138</v>
      </c>
      <c r="C97" s="55" t="s">
        <v>2139</v>
      </c>
      <c r="D97" s="124"/>
      <c r="E97" s="186"/>
      <c r="F97" s="169" t="s">
        <v>2137</v>
      </c>
      <c r="G97" s="94"/>
      <c r="K97" s="40"/>
      <c r="M97" s="40"/>
      <c r="O97" s="40"/>
      <c r="Q97" s="40"/>
    </row>
    <row r="98" spans="1:18" s="39" customFormat="1" ht="99" x14ac:dyDescent="0.2">
      <c r="A98" s="107" t="s">
        <v>1887</v>
      </c>
      <c r="B98" s="282" t="s">
        <v>2140</v>
      </c>
      <c r="C98" s="55" t="s">
        <v>2141</v>
      </c>
      <c r="D98" s="124"/>
      <c r="E98" s="186"/>
      <c r="F98" s="169" t="s">
        <v>2137</v>
      </c>
      <c r="G98" s="94"/>
      <c r="K98" s="40"/>
      <c r="M98" s="40"/>
      <c r="O98" s="40"/>
      <c r="Q98" s="40"/>
    </row>
    <row r="99" spans="1:18" s="39" customFormat="1" ht="99" x14ac:dyDescent="0.2">
      <c r="A99" s="107" t="s">
        <v>1887</v>
      </c>
      <c r="B99" s="282" t="s">
        <v>2142</v>
      </c>
      <c r="C99" s="55" t="s">
        <v>2143</v>
      </c>
      <c r="D99" s="124"/>
      <c r="E99" s="186"/>
      <c r="F99" s="169" t="s">
        <v>2137</v>
      </c>
      <c r="G99" s="94"/>
      <c r="K99" s="40"/>
      <c r="M99" s="40"/>
      <c r="O99" s="40"/>
      <c r="Q99" s="40"/>
    </row>
    <row r="100" spans="1:18" s="39" customFormat="1" ht="99" x14ac:dyDescent="0.2">
      <c r="A100" s="107" t="s">
        <v>1887</v>
      </c>
      <c r="B100" s="282" t="s">
        <v>2144</v>
      </c>
      <c r="C100" s="55" t="s">
        <v>2145</v>
      </c>
      <c r="D100" s="124"/>
      <c r="E100" s="186"/>
      <c r="F100" s="169" t="s">
        <v>2137</v>
      </c>
      <c r="G100" s="94"/>
      <c r="K100" s="40"/>
      <c r="M100" s="40"/>
      <c r="O100" s="40"/>
      <c r="Q100" s="40"/>
    </row>
    <row r="101" spans="1:18" s="39" customFormat="1" ht="51" customHeight="1" x14ac:dyDescent="0.2">
      <c r="B101" s="283" t="s">
        <v>2146</v>
      </c>
      <c r="C101" s="284" t="s">
        <v>2147</v>
      </c>
      <c r="D101" s="73" t="str">
        <f>IF(COUNTIF(D103:D109,"NO CUMPLE")&gt;0,"NO CUMPLE CONDICIÓN",IF(COUNTIF(D103:D109,"CUMPLE")=0,"NO APLICA","CUMPLE"))</f>
        <v>NO APLICA</v>
      </c>
      <c r="E101" s="185" t="str">
        <f>CONCATENATE(IF(D103="NO CUMPLE",CONCATENATE(E103," / "),""),IF(D104="NO CUMPLE",CONCATENATE(E104," / "),""),IF(D105="NO CUMPLE",CONCATENATE(E105," / "),""),IF(D106="NO CUMPLE",CONCATENATE(E106," / "),""),IF(D107="NO CUMPLE",CONCATENATE(E107," / "),""),IF(D108="NO CUMPLE",CONCATENATE(E108," / "),""),IF(D109="NO CUMPLE",CONCATENATE(E109," / "),""))</f>
        <v/>
      </c>
      <c r="F101" s="182" t="s">
        <v>2148</v>
      </c>
      <c r="G101" s="94">
        <f t="shared" si="0"/>
        <v>3</v>
      </c>
      <c r="K101" s="40"/>
      <c r="M101" s="40"/>
      <c r="O101" s="40"/>
      <c r="Q101" s="40"/>
    </row>
    <row r="102" spans="1:18" s="39" customFormat="1" ht="46.5" customHeight="1" x14ac:dyDescent="0.2">
      <c r="B102" s="281"/>
      <c r="C102" s="88" t="s">
        <v>1938</v>
      </c>
      <c r="D102" s="114"/>
      <c r="E102" s="87"/>
      <c r="F102" s="169" t="s">
        <v>1900</v>
      </c>
      <c r="G102" s="94"/>
      <c r="K102" s="40"/>
      <c r="M102" s="40"/>
      <c r="O102" s="40"/>
      <c r="Q102" s="40"/>
    </row>
    <row r="103" spans="1:18" s="42" customFormat="1" ht="99" x14ac:dyDescent="0.2">
      <c r="A103" s="107" t="s">
        <v>1887</v>
      </c>
      <c r="B103" s="282" t="s">
        <v>2149</v>
      </c>
      <c r="C103" s="55" t="s">
        <v>2150</v>
      </c>
      <c r="D103" s="124"/>
      <c r="E103" s="186"/>
      <c r="F103" s="169" t="s">
        <v>2151</v>
      </c>
      <c r="G103" s="94"/>
      <c r="H103" s="39"/>
      <c r="J103" s="39"/>
      <c r="K103" s="40"/>
      <c r="L103" s="39"/>
      <c r="M103" s="40"/>
      <c r="N103" s="39"/>
      <c r="O103" s="40"/>
      <c r="P103" s="39"/>
      <c r="Q103" s="40"/>
      <c r="R103" s="39"/>
    </row>
    <row r="104" spans="1:18" s="39" customFormat="1" ht="99" x14ac:dyDescent="0.2">
      <c r="A104" s="107" t="s">
        <v>1887</v>
      </c>
      <c r="B104" s="282" t="s">
        <v>2152</v>
      </c>
      <c r="C104" s="55" t="s">
        <v>2153</v>
      </c>
      <c r="D104" s="124"/>
      <c r="E104" s="186"/>
      <c r="F104" s="169" t="s">
        <v>2151</v>
      </c>
      <c r="G104" s="94"/>
      <c r="K104" s="40"/>
      <c r="M104" s="40"/>
      <c r="O104" s="40"/>
      <c r="Q104" s="40"/>
    </row>
    <row r="105" spans="1:18" s="39" customFormat="1" ht="99" x14ac:dyDescent="0.2">
      <c r="A105" s="107" t="s">
        <v>1887</v>
      </c>
      <c r="B105" s="282" t="s">
        <v>2154</v>
      </c>
      <c r="C105" s="55" t="s">
        <v>2155</v>
      </c>
      <c r="D105" s="124"/>
      <c r="E105" s="186"/>
      <c r="F105" s="169" t="s">
        <v>2151</v>
      </c>
      <c r="G105" s="94"/>
      <c r="K105" s="40"/>
      <c r="M105" s="40"/>
      <c r="O105" s="40"/>
      <c r="Q105" s="40"/>
    </row>
    <row r="106" spans="1:18" s="39" customFormat="1" ht="99" x14ac:dyDescent="0.2">
      <c r="A106" s="107" t="s">
        <v>1887</v>
      </c>
      <c r="B106" s="282" t="s">
        <v>2156</v>
      </c>
      <c r="C106" s="55" t="s">
        <v>2157</v>
      </c>
      <c r="D106" s="124"/>
      <c r="E106" s="186"/>
      <c r="F106" s="169" t="s">
        <v>2158</v>
      </c>
      <c r="G106" s="94"/>
      <c r="K106" s="40"/>
      <c r="M106" s="40"/>
      <c r="O106" s="40"/>
      <c r="Q106" s="40"/>
    </row>
    <row r="107" spans="1:18" s="39" customFormat="1" ht="99" x14ac:dyDescent="0.2">
      <c r="A107" s="107" t="s">
        <v>1887</v>
      </c>
      <c r="B107" s="282" t="s">
        <v>2159</v>
      </c>
      <c r="C107" s="55" t="s">
        <v>2160</v>
      </c>
      <c r="D107" s="124"/>
      <c r="E107" s="186"/>
      <c r="F107" s="169" t="s">
        <v>2158</v>
      </c>
      <c r="G107" s="94"/>
      <c r="K107" s="40"/>
      <c r="M107" s="40"/>
      <c r="O107" s="40"/>
      <c r="Q107" s="40"/>
    </row>
    <row r="108" spans="1:18" s="39" customFormat="1" ht="148.5" x14ac:dyDescent="0.2">
      <c r="A108" s="107" t="s">
        <v>1887</v>
      </c>
      <c r="B108" s="282" t="s">
        <v>2161</v>
      </c>
      <c r="C108" s="55" t="s">
        <v>2162</v>
      </c>
      <c r="D108" s="124"/>
      <c r="E108" s="186"/>
      <c r="F108" s="169" t="s">
        <v>2163</v>
      </c>
      <c r="G108" s="94"/>
      <c r="K108" s="40"/>
      <c r="M108" s="40"/>
      <c r="O108" s="40"/>
      <c r="Q108" s="40"/>
    </row>
    <row r="109" spans="1:18" s="39" customFormat="1" ht="99.75" thickBot="1" x14ac:dyDescent="0.25">
      <c r="A109" s="107" t="s">
        <v>1887</v>
      </c>
      <c r="B109" s="298" t="s">
        <v>2164</v>
      </c>
      <c r="C109" s="90" t="s">
        <v>2165</v>
      </c>
      <c r="D109" s="149"/>
      <c r="E109" s="187"/>
      <c r="F109" s="169" t="s">
        <v>2166</v>
      </c>
      <c r="G109" s="94"/>
      <c r="K109" s="40"/>
      <c r="M109" s="40"/>
      <c r="O109" s="40"/>
      <c r="Q109" s="40"/>
    </row>
    <row r="111" spans="1:18" x14ac:dyDescent="0.25">
      <c r="E111" s="93"/>
    </row>
    <row r="112" spans="1:18" x14ac:dyDescent="0.25">
      <c r="E112" s="93"/>
    </row>
    <row r="113" spans="3:5" hidden="1" x14ac:dyDescent="0.25">
      <c r="C113" s="93" t="s">
        <v>1827</v>
      </c>
      <c r="D113">
        <f>COUNTIF(G3:G109,1)</f>
        <v>0</v>
      </c>
      <c r="E113" s="93"/>
    </row>
    <row r="114" spans="3:5" hidden="1" x14ac:dyDescent="0.25">
      <c r="C114" s="93" t="s">
        <v>1828</v>
      </c>
      <c r="D114">
        <f>COUNTIF(G3:G109,2)</f>
        <v>0</v>
      </c>
    </row>
    <row r="115" spans="3:5" hidden="1" x14ac:dyDescent="0.25">
      <c r="C115" s="93" t="s">
        <v>1829</v>
      </c>
      <c r="D115">
        <f>COUNTIF(G3:G109,3)</f>
        <v>12</v>
      </c>
    </row>
  </sheetData>
  <sheetProtection algorithmName="SHA-512" hashValue="opLM4008ZB4oH4XsgJCYkw3zw9H0TLFnJJDvtqslPGTIfvbYzYF0jyFlogCaNs7jYfDK1VYSXhYm6m6dLaJYYA==" saltValue="MOS6h5f21JWWs73z0siGhA==" spinCount="100000" sheet="1" formatRows="0" autoFilter="0"/>
  <mergeCells count="1">
    <mergeCell ref="B1:E1"/>
  </mergeCells>
  <phoneticPr fontId="30" type="noConversion"/>
  <conditionalFormatting sqref="D3">
    <cfRule type="cellIs" dxfId="60" priority="1" operator="equal">
      <formula>"NO CUMPLE CONDICIÓN"</formula>
    </cfRule>
    <cfRule type="cellIs" dxfId="59" priority="2" operator="equal">
      <formula>"No Cumple"</formula>
    </cfRule>
  </conditionalFormatting>
  <conditionalFormatting sqref="D5">
    <cfRule type="cellIs" dxfId="58" priority="23" operator="equal">
      <formula>"NO CUMPLE CONDICIÓN"</formula>
    </cfRule>
    <cfRule type="cellIs" dxfId="57" priority="24" operator="equal">
      <formula>"No Cumple"</formula>
    </cfRule>
  </conditionalFormatting>
  <conditionalFormatting sqref="D10">
    <cfRule type="cellIs" dxfId="56" priority="21" operator="equal">
      <formula>"NO CUMPLE CONDICIÓN"</formula>
    </cfRule>
    <cfRule type="cellIs" dxfId="55" priority="22" operator="equal">
      <formula>"No Cumple"</formula>
    </cfRule>
  </conditionalFormatting>
  <conditionalFormatting sqref="D18">
    <cfRule type="cellIs" dxfId="54" priority="19" operator="equal">
      <formula>"NO CUMPLE CONDICIÓN"</formula>
    </cfRule>
    <cfRule type="cellIs" dxfId="53" priority="20" operator="equal">
      <formula>"No Cumple"</formula>
    </cfRule>
  </conditionalFormatting>
  <conditionalFormatting sqref="D31">
    <cfRule type="cellIs" dxfId="52" priority="17" operator="equal">
      <formula>"NO CUMPLE CONDICIÓN"</formula>
    </cfRule>
    <cfRule type="cellIs" dxfId="51" priority="18" operator="equal">
      <formula>"No Cumple"</formula>
    </cfRule>
  </conditionalFormatting>
  <conditionalFormatting sqref="D54">
    <cfRule type="cellIs" dxfId="50" priority="15" operator="equal">
      <formula>"NO CUMPLE CONDICIÓN"</formula>
    </cfRule>
    <cfRule type="cellIs" dxfId="49" priority="16" operator="equal">
      <formula>"No Cumple"</formula>
    </cfRule>
  </conditionalFormatting>
  <conditionalFormatting sqref="D62">
    <cfRule type="cellIs" dxfId="48" priority="13" operator="equal">
      <formula>"NO CUMPLE CONDICIÓN"</formula>
    </cfRule>
    <cfRule type="cellIs" dxfId="47" priority="14" operator="equal">
      <formula>"No Cumple"</formula>
    </cfRule>
  </conditionalFormatting>
  <conditionalFormatting sqref="D65">
    <cfRule type="cellIs" dxfId="46" priority="11" operator="equal">
      <formula>"NO CUMPLE CONDICIÓN"</formula>
    </cfRule>
    <cfRule type="cellIs" dxfId="45" priority="12" operator="equal">
      <formula>"No Cumple"</formula>
    </cfRule>
  </conditionalFormatting>
  <conditionalFormatting sqref="D76">
    <cfRule type="cellIs" dxfId="44" priority="9" operator="equal">
      <formula>"NO CUMPLE CONDICIÓN"</formula>
    </cfRule>
    <cfRule type="cellIs" dxfId="43" priority="10" operator="equal">
      <formula>"No Cumple"</formula>
    </cfRule>
  </conditionalFormatting>
  <conditionalFormatting sqref="D85">
    <cfRule type="cellIs" dxfId="42" priority="7" operator="equal">
      <formula>"NO CUMPLE CONDICIÓN"</formula>
    </cfRule>
    <cfRule type="cellIs" dxfId="41" priority="8" operator="equal">
      <formula>"No Cumple"</formula>
    </cfRule>
  </conditionalFormatting>
  <conditionalFormatting sqref="D93">
    <cfRule type="cellIs" dxfId="40" priority="5" operator="equal">
      <formula>"NO CUMPLE CONDICIÓN"</formula>
    </cfRule>
    <cfRule type="cellIs" dxfId="39" priority="6" operator="equal">
      <formula>"No Cumple"</formula>
    </cfRule>
  </conditionalFormatting>
  <conditionalFormatting sqref="D101">
    <cfRule type="cellIs" dxfId="38" priority="3" operator="equal">
      <formula>"NO CUMPLE CONDICIÓN"</formula>
    </cfRule>
    <cfRule type="cellIs" dxfId="37" priority="4" operator="equal">
      <formula>"No Cumple"</formula>
    </cfRule>
  </conditionalFormatting>
  <dataValidations count="2">
    <dataValidation type="list" allowBlank="1" showInputMessage="1" showErrorMessage="1" sqref="D4" xr:uid="{ABEECCD8-495F-4512-A8B9-8A00CF474796}">
      <formula1>"CUMPLE,NO CUMPLE"</formula1>
    </dataValidation>
    <dataValidation type="list" allowBlank="1" showInputMessage="1" showErrorMessage="1" sqref="D12:D17 D20:D30 D33:D53 D56:D61 D64 D67:D75 D78:D84 D87:D92 D95:D100 D103:D109 D7:D9" xr:uid="{25AA8D4C-96B9-4A4F-9CB6-F57D29C8CEFB}">
      <formula1>"CUMPLE,NO CUMPLE,NO APLICA"</formula1>
    </dataValidation>
  </dataValidations>
  <printOptions horizontalCentered="1"/>
  <pageMargins left="0.31496062992125984" right="0.31496062992125984" top="1.3385826771653544" bottom="0.74803149606299213" header="0.31496062992125984" footer="0.31496062992125984"/>
  <pageSetup scale="65" fitToHeight="0" orientation="landscape" r:id="rId1"/>
  <headerFooter>
    <oddHeader>&amp;L&amp;G&amp;CPROCESO DE INSPECCIÓN, VIGILANCIA Y CONTROL
INSTRUMENTO DE VERIFICACIÓN  DE LAS CONDICIONES  DE PRESTACIÓN DEL SERVICIO
INTERVENCIÓN DE APOYO PSICOSOCIAL&amp;RIN77.IVC
Versión 1
24/02/2026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7A03C-6A6F-44CE-857D-FBC4EEB0A793}">
  <sheetPr>
    <tabColor rgb="FFFFCCCC"/>
    <pageSetUpPr fitToPage="1"/>
  </sheetPr>
  <dimension ref="A1:H39"/>
  <sheetViews>
    <sheetView zoomScale="70" zoomScaleNormal="70" workbookViewId="0">
      <selection activeCell="C33" sqref="C33"/>
    </sheetView>
  </sheetViews>
  <sheetFormatPr baseColWidth="10" defaultColWidth="11.42578125" defaultRowHeight="15" x14ac:dyDescent="0.25"/>
  <cols>
    <col min="1" max="1" width="6.85546875" style="31" customWidth="1"/>
    <col min="2" max="2" width="9.85546875" style="36" customWidth="1"/>
    <col min="3" max="3" width="87.85546875" style="32" customWidth="1"/>
    <col min="4" max="4" width="19.85546875" style="34" customWidth="1"/>
    <col min="5" max="5" width="74" style="34" customWidth="1"/>
    <col min="6" max="6" width="45" style="247" customWidth="1"/>
    <col min="7" max="7" width="16.140625" style="30" hidden="1" customWidth="1"/>
    <col min="8" max="16384" width="11.42578125" style="34"/>
  </cols>
  <sheetData>
    <row r="1" spans="1:7" ht="21" customHeight="1" thickBot="1" x14ac:dyDescent="0.3">
      <c r="B1" s="443" t="s">
        <v>2167</v>
      </c>
      <c r="C1" s="444"/>
      <c r="D1" s="444"/>
      <c r="E1" s="445"/>
      <c r="F1" s="109"/>
    </row>
    <row r="2" spans="1:7" ht="74.25" customHeight="1" thickBot="1" x14ac:dyDescent="0.3">
      <c r="A2" s="105" t="s">
        <v>1685</v>
      </c>
      <c r="B2" s="299" t="s">
        <v>1686</v>
      </c>
      <c r="C2" s="79" t="s">
        <v>1687</v>
      </c>
      <c r="D2" s="77" t="s">
        <v>1688</v>
      </c>
      <c r="E2" s="78" t="s">
        <v>1689</v>
      </c>
      <c r="F2" s="35" t="s">
        <v>1690</v>
      </c>
    </row>
    <row r="3" spans="1:7" ht="50.25" customHeight="1" x14ac:dyDescent="0.25">
      <c r="B3" s="279" t="s">
        <v>2168</v>
      </c>
      <c r="C3" s="63" t="s">
        <v>2169</v>
      </c>
      <c r="D3" s="73" t="str">
        <f>IF(COUNTIF(D6:D15,"NO CUMPLE")&gt;0,"NO CUMPLE CONDICIÓN",IF(COUNTIF(D6:D15,"CUMPLE")=0,"NO APLICA","CUMPLE"))</f>
        <v>NO APLICA</v>
      </c>
      <c r="E3" s="183" t="str">
        <f>CONCATENATE(IF(D6="NO CUMPLE",CONCATENATE(E6," / "),""),IF(D7="NO CUMPLE",CONCATENATE(E7," / "),""),IF(D9="NO CUMPLE",CONCATENATE(E9," / "),""),IF(D10="NO CUMPLE",CONCATENATE(E10," / "),""),IF(D11="NO CUMPLE",CONCATENATE(E11," / "),""),IF(D12="NO CUMPLE",CONCATENATE(E12," / "),""),IF(D13="NO CUMPLE",CONCATENATE(E13," / "),""),IF(D14="NO CUMPLE",CONCATENATE(E14," / "),""),IF(D15="NO CUMPLE",CONCATENATE(E15," / "),""))</f>
        <v/>
      </c>
      <c r="F3" s="44" t="s">
        <v>2170</v>
      </c>
      <c r="G3" s="240">
        <f>IF(D3="CUMPLE",1,IF(D3="NO CUMPLE CONDICIÓN",2,3))</f>
        <v>3</v>
      </c>
    </row>
    <row r="4" spans="1:7" ht="50.25" customHeight="1" x14ac:dyDescent="0.25">
      <c r="B4" s="279" t="s">
        <v>2168</v>
      </c>
      <c r="C4" s="63" t="s">
        <v>2169</v>
      </c>
      <c r="D4" s="73" t="str">
        <f>IF(COUNTIF(D16:D25,"NO CUMPLE")&gt;0,"NO CUMPLE CONDICIÓN",IF(COUNTIF(D16:D25,"CUMPLE")=0,"NO APLICA","CUMPLE"))</f>
        <v>NO APLICA</v>
      </c>
      <c r="E4" s="183" t="str">
        <f>CONCATENATE(IF(D16="NO CUMPLE",CONCATENATE(E16," / "),""),IF(D17="NO CUMPLE",CONCATENATE(E17," / "),""),IF(D18="NO CUMPLE",CONCATENATE(E18," / "),""),IF(D19="NO CUMPLE",CONCATENATE(E19," / "),""),IF(D20="NO CUMPLE",CONCATENATE(E20," / "),""),IF(D21="NO CUMPLE",CONCATENATE(E21," / "),""),IF(D22="NO CUMPLE",CONCATENATE(E22," / "),""),IF(D23="NO CUMPLE",CONCATENATE(E23," / "),""),IF(D24="NO CUMPLE",CONCATENATE(E24," / "),""),IF(D25="NO CUMPLE",CONCATENATE(E25," / "),""))</f>
        <v/>
      </c>
      <c r="F4" s="44"/>
      <c r="G4" s="240">
        <f t="shared" ref="G4:G5" si="0">IF(D4="CUMPLE",1,IF(D4="NO CUMPLE CONDICIÓN",2,3))</f>
        <v>3</v>
      </c>
    </row>
    <row r="5" spans="1:7" ht="50.25" customHeight="1" x14ac:dyDescent="0.25">
      <c r="B5" s="279" t="s">
        <v>2168</v>
      </c>
      <c r="C5" s="63" t="s">
        <v>2169</v>
      </c>
      <c r="D5" s="73" t="str">
        <f>IF(COUNTIF(D26:D34,"NO CUMPLE")&gt;0,"NO CUMPLE CONDICIÓN",IF(COUNTIF(D26:D34,"CUMPLE")=0,"NO APLICA","CUMPLE"))</f>
        <v>NO APLICA</v>
      </c>
      <c r="E5" s="183" t="str">
        <f>CONCATENATE(IF(D26="NO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5" s="44"/>
      <c r="G5" s="240">
        <f t="shared" si="0"/>
        <v>3</v>
      </c>
    </row>
    <row r="6" spans="1:7" ht="85.5" x14ac:dyDescent="0.25">
      <c r="A6" s="107" t="s">
        <v>1887</v>
      </c>
      <c r="B6" s="282" t="s">
        <v>2171</v>
      </c>
      <c r="C6" s="245" t="s">
        <v>2172</v>
      </c>
      <c r="D6" s="285"/>
      <c r="E6" s="118"/>
      <c r="F6" s="44" t="s">
        <v>2170</v>
      </c>
      <c r="G6" s="240"/>
    </row>
    <row r="7" spans="1:7" ht="26.25" customHeight="1" x14ac:dyDescent="0.25">
      <c r="A7" s="163" t="s">
        <v>2173</v>
      </c>
      <c r="B7" s="282" t="s">
        <v>2174</v>
      </c>
      <c r="C7" s="55" t="s">
        <v>2175</v>
      </c>
      <c r="D7" s="285"/>
      <c r="E7" s="118"/>
      <c r="F7" s="44" t="s">
        <v>2176</v>
      </c>
      <c r="G7" s="240"/>
    </row>
    <row r="8" spans="1:7" ht="52.5" customHeight="1" x14ac:dyDescent="0.25">
      <c r="B8" s="300"/>
      <c r="C8" s="241" t="s">
        <v>2177</v>
      </c>
      <c r="D8" s="241"/>
      <c r="E8" s="295"/>
      <c r="F8" s="44" t="s">
        <v>1900</v>
      </c>
      <c r="G8" s="240"/>
    </row>
    <row r="9" spans="1:7" ht="163.5" customHeight="1" x14ac:dyDescent="0.25">
      <c r="A9" s="107" t="s">
        <v>1887</v>
      </c>
      <c r="B9" s="282" t="s">
        <v>2178</v>
      </c>
      <c r="C9" s="243" t="s">
        <v>2179</v>
      </c>
      <c r="D9" s="285"/>
      <c r="E9" s="118"/>
      <c r="F9" s="44" t="s">
        <v>2180</v>
      </c>
      <c r="G9" s="240"/>
    </row>
    <row r="10" spans="1:7" ht="115.5" x14ac:dyDescent="0.25">
      <c r="A10" s="107" t="s">
        <v>1887</v>
      </c>
      <c r="B10" s="282" t="s">
        <v>2181</v>
      </c>
      <c r="C10" s="55" t="s">
        <v>2182</v>
      </c>
      <c r="D10" s="285"/>
      <c r="E10" s="118"/>
      <c r="F10" s="44" t="s">
        <v>2180</v>
      </c>
      <c r="G10" s="240"/>
    </row>
    <row r="11" spans="1:7" ht="115.5" x14ac:dyDescent="0.25">
      <c r="A11" s="107" t="s">
        <v>1887</v>
      </c>
      <c r="B11" s="282" t="s">
        <v>2183</v>
      </c>
      <c r="C11" s="55" t="s">
        <v>2184</v>
      </c>
      <c r="D11" s="285"/>
      <c r="E11" s="118"/>
      <c r="F11" s="44" t="s">
        <v>2180</v>
      </c>
      <c r="G11" s="240"/>
    </row>
    <row r="12" spans="1:7" ht="115.5" x14ac:dyDescent="0.25">
      <c r="A12" s="107" t="s">
        <v>1887</v>
      </c>
      <c r="B12" s="282" t="s">
        <v>2185</v>
      </c>
      <c r="C12" s="55" t="s">
        <v>2186</v>
      </c>
      <c r="D12" s="285"/>
      <c r="E12" s="118"/>
      <c r="F12" s="44" t="s">
        <v>2180</v>
      </c>
      <c r="G12" s="240"/>
    </row>
    <row r="13" spans="1:7" ht="115.5" x14ac:dyDescent="0.25">
      <c r="A13" s="107" t="s">
        <v>1887</v>
      </c>
      <c r="B13" s="282" t="s">
        <v>2187</v>
      </c>
      <c r="C13" s="55" t="s">
        <v>2188</v>
      </c>
      <c r="D13" s="285"/>
      <c r="E13" s="118"/>
      <c r="F13" s="44" t="s">
        <v>2180</v>
      </c>
      <c r="G13" s="240"/>
    </row>
    <row r="14" spans="1:7" ht="115.5" x14ac:dyDescent="0.25">
      <c r="A14" s="107" t="s">
        <v>1887</v>
      </c>
      <c r="B14" s="282" t="s">
        <v>2189</v>
      </c>
      <c r="C14" s="55" t="s">
        <v>2190</v>
      </c>
      <c r="D14" s="285"/>
      <c r="E14" s="118"/>
      <c r="F14" s="44" t="s">
        <v>2180</v>
      </c>
      <c r="G14" s="240"/>
    </row>
    <row r="15" spans="1:7" ht="115.5" x14ac:dyDescent="0.25">
      <c r="A15" s="107" t="s">
        <v>1887</v>
      </c>
      <c r="B15" s="282" t="s">
        <v>2191</v>
      </c>
      <c r="C15" s="55" t="s">
        <v>2192</v>
      </c>
      <c r="D15" s="285"/>
      <c r="E15" s="118"/>
      <c r="F15" s="44" t="s">
        <v>2180</v>
      </c>
      <c r="G15" s="240"/>
    </row>
    <row r="16" spans="1:7" ht="115.5" x14ac:dyDescent="0.25">
      <c r="A16" s="107" t="s">
        <v>1887</v>
      </c>
      <c r="B16" s="282" t="s">
        <v>2193</v>
      </c>
      <c r="C16" s="55" t="s">
        <v>2194</v>
      </c>
      <c r="D16" s="285"/>
      <c r="E16" s="118"/>
      <c r="F16" s="44" t="s">
        <v>2180</v>
      </c>
      <c r="G16" s="240"/>
    </row>
    <row r="17" spans="1:8" ht="115.5" x14ac:dyDescent="0.25">
      <c r="A17" s="107" t="s">
        <v>1887</v>
      </c>
      <c r="B17" s="282" t="s">
        <v>2195</v>
      </c>
      <c r="C17" s="55" t="s">
        <v>2196</v>
      </c>
      <c r="D17" s="285"/>
      <c r="E17" s="118"/>
      <c r="F17" s="44" t="s">
        <v>2180</v>
      </c>
      <c r="G17" s="240"/>
    </row>
    <row r="18" spans="1:8" ht="115.5" x14ac:dyDescent="0.25">
      <c r="A18" s="107" t="s">
        <v>1887</v>
      </c>
      <c r="B18" s="282" t="s">
        <v>2197</v>
      </c>
      <c r="C18" s="55" t="s">
        <v>2198</v>
      </c>
      <c r="D18" s="285"/>
      <c r="E18" s="118"/>
      <c r="F18" s="44" t="s">
        <v>2180</v>
      </c>
      <c r="G18" s="240"/>
    </row>
    <row r="19" spans="1:8" ht="115.5" x14ac:dyDescent="0.25">
      <c r="A19" s="107" t="s">
        <v>1887</v>
      </c>
      <c r="B19" s="282" t="s">
        <v>2199</v>
      </c>
      <c r="C19" s="55" t="s">
        <v>2200</v>
      </c>
      <c r="D19" s="285"/>
      <c r="E19" s="118"/>
      <c r="F19" s="44" t="s">
        <v>2180</v>
      </c>
      <c r="G19" s="240"/>
    </row>
    <row r="20" spans="1:8" ht="115.5" x14ac:dyDescent="0.25">
      <c r="A20" s="107" t="s">
        <v>1887</v>
      </c>
      <c r="B20" s="282" t="s">
        <v>2201</v>
      </c>
      <c r="C20" s="55" t="s">
        <v>2202</v>
      </c>
      <c r="D20" s="285"/>
      <c r="E20" s="118"/>
      <c r="F20" s="44" t="s">
        <v>2180</v>
      </c>
      <c r="G20" s="240"/>
    </row>
    <row r="21" spans="1:8" ht="115.5" x14ac:dyDescent="0.25">
      <c r="A21" s="107" t="s">
        <v>1887</v>
      </c>
      <c r="B21" s="282" t="s">
        <v>2203</v>
      </c>
      <c r="C21" s="55" t="s">
        <v>2204</v>
      </c>
      <c r="D21" s="285"/>
      <c r="E21" s="118"/>
      <c r="F21" s="44" t="s">
        <v>2180</v>
      </c>
      <c r="G21" s="240"/>
    </row>
    <row r="22" spans="1:8" ht="115.5" x14ac:dyDescent="0.25">
      <c r="A22" s="107" t="s">
        <v>1887</v>
      </c>
      <c r="B22" s="282" t="s">
        <v>2205</v>
      </c>
      <c r="C22" s="55" t="s">
        <v>2206</v>
      </c>
      <c r="D22" s="285"/>
      <c r="E22" s="118"/>
      <c r="F22" s="44" t="s">
        <v>2180</v>
      </c>
      <c r="G22" s="240"/>
    </row>
    <row r="23" spans="1:8" ht="115.5" x14ac:dyDescent="0.25">
      <c r="A23" s="107" t="s">
        <v>1887</v>
      </c>
      <c r="B23" s="282" t="s">
        <v>2207</v>
      </c>
      <c r="C23" s="55" t="s">
        <v>2208</v>
      </c>
      <c r="D23" s="285"/>
      <c r="E23" s="118"/>
      <c r="F23" s="44" t="s">
        <v>2180</v>
      </c>
      <c r="G23" s="240"/>
    </row>
    <row r="24" spans="1:8" ht="115.5" x14ac:dyDescent="0.25">
      <c r="A24" s="107" t="s">
        <v>1887</v>
      </c>
      <c r="B24" s="282" t="s">
        <v>2209</v>
      </c>
      <c r="C24" s="55" t="s">
        <v>2210</v>
      </c>
      <c r="D24" s="285"/>
      <c r="E24" s="118"/>
      <c r="F24" s="44" t="s">
        <v>2180</v>
      </c>
      <c r="G24" s="240"/>
      <c r="H24" s="246"/>
    </row>
    <row r="25" spans="1:8" ht="170.25" customHeight="1" x14ac:dyDescent="0.25">
      <c r="A25" s="107" t="s">
        <v>1887</v>
      </c>
      <c r="B25" s="282" t="s">
        <v>2211</v>
      </c>
      <c r="C25" s="55" t="s">
        <v>2212</v>
      </c>
      <c r="D25" s="285"/>
      <c r="E25" s="118"/>
      <c r="F25" s="44" t="s">
        <v>2180</v>
      </c>
      <c r="G25" s="240"/>
    </row>
    <row r="26" spans="1:8" ht="115.5" x14ac:dyDescent="0.25">
      <c r="A26" s="107" t="s">
        <v>1887</v>
      </c>
      <c r="B26" s="282" t="s">
        <v>2213</v>
      </c>
      <c r="C26" s="55" t="s">
        <v>2214</v>
      </c>
      <c r="D26" s="285"/>
      <c r="E26" s="118"/>
      <c r="F26" s="44" t="s">
        <v>2180</v>
      </c>
      <c r="G26" s="240"/>
    </row>
    <row r="27" spans="1:8" ht="115.5" x14ac:dyDescent="0.25">
      <c r="A27" s="107" t="s">
        <v>1887</v>
      </c>
      <c r="B27" s="282" t="s">
        <v>2215</v>
      </c>
      <c r="C27" s="55" t="s">
        <v>2216</v>
      </c>
      <c r="D27" s="285"/>
      <c r="E27" s="118"/>
      <c r="F27" s="44" t="s">
        <v>2180</v>
      </c>
      <c r="G27" s="240"/>
    </row>
    <row r="28" spans="1:8" ht="123.75" x14ac:dyDescent="0.25">
      <c r="A28" s="106" t="s">
        <v>1834</v>
      </c>
      <c r="B28" s="282" t="s">
        <v>2217</v>
      </c>
      <c r="C28" s="55" t="s">
        <v>2218</v>
      </c>
      <c r="D28" s="285"/>
      <c r="E28" s="118"/>
      <c r="F28" s="44" t="s">
        <v>2219</v>
      </c>
      <c r="G28" s="240"/>
    </row>
    <row r="29" spans="1:8" ht="123.75" x14ac:dyDescent="0.25">
      <c r="A29" s="106" t="s">
        <v>1834</v>
      </c>
      <c r="B29" s="282" t="s">
        <v>2220</v>
      </c>
      <c r="C29" s="55" t="s">
        <v>2221</v>
      </c>
      <c r="D29" s="285"/>
      <c r="E29" s="118"/>
      <c r="F29" s="44" t="s">
        <v>2219</v>
      </c>
      <c r="G29" s="240"/>
    </row>
    <row r="30" spans="1:8" ht="123.75" x14ac:dyDescent="0.25">
      <c r="A30" s="107"/>
      <c r="B30" s="282" t="s">
        <v>2222</v>
      </c>
      <c r="C30" s="55" t="s">
        <v>2223</v>
      </c>
      <c r="D30" s="285"/>
      <c r="E30" s="118"/>
      <c r="F30" s="44" t="s">
        <v>2219</v>
      </c>
      <c r="G30" s="240"/>
    </row>
    <row r="31" spans="1:8" ht="123.75" x14ac:dyDescent="0.25">
      <c r="A31" s="107"/>
      <c r="B31" s="282" t="s">
        <v>2224</v>
      </c>
      <c r="C31" s="55" t="s">
        <v>2225</v>
      </c>
      <c r="D31" s="285"/>
      <c r="E31" s="118"/>
      <c r="F31" s="44" t="s">
        <v>2226</v>
      </c>
      <c r="G31" s="240"/>
    </row>
    <row r="32" spans="1:8" ht="123.75" x14ac:dyDescent="0.25">
      <c r="A32" s="107"/>
      <c r="B32" s="282" t="s">
        <v>2227</v>
      </c>
      <c r="C32" s="55" t="s">
        <v>2228</v>
      </c>
      <c r="D32" s="285"/>
      <c r="E32" s="118"/>
      <c r="F32" s="44" t="s">
        <v>2219</v>
      </c>
      <c r="G32" s="240"/>
    </row>
    <row r="33" spans="1:7" ht="123.75" x14ac:dyDescent="0.25">
      <c r="A33" s="103" t="s">
        <v>1694</v>
      </c>
      <c r="B33" s="282" t="s">
        <v>2229</v>
      </c>
      <c r="C33" s="55" t="s">
        <v>2230</v>
      </c>
      <c r="D33" s="285"/>
      <c r="E33" s="118"/>
      <c r="F33" s="44" t="s">
        <v>2219</v>
      </c>
      <c r="G33" s="240"/>
    </row>
    <row r="34" spans="1:7" ht="143.25" thickBot="1" x14ac:dyDescent="0.3">
      <c r="A34" s="163" t="s">
        <v>2173</v>
      </c>
      <c r="B34" s="298" t="s">
        <v>2231</v>
      </c>
      <c r="C34" s="90" t="s">
        <v>2232</v>
      </c>
      <c r="D34" s="286"/>
      <c r="E34" s="119"/>
      <c r="F34" s="44" t="s">
        <v>2180</v>
      </c>
      <c r="G34" s="240"/>
    </row>
    <row r="37" spans="1:7" hidden="1" x14ac:dyDescent="0.25">
      <c r="C37" s="93" t="s">
        <v>1827</v>
      </c>
      <c r="D37" s="14">
        <f>COUNTIF($G$3:$G$24,1)</f>
        <v>0</v>
      </c>
    </row>
    <row r="38" spans="1:7" hidden="1" x14ac:dyDescent="0.25">
      <c r="C38" s="93" t="s">
        <v>1828</v>
      </c>
      <c r="D38" s="14">
        <f>COUNTIF($G$3:$G$24,2)</f>
        <v>0</v>
      </c>
    </row>
    <row r="39" spans="1:7" hidden="1" x14ac:dyDescent="0.25">
      <c r="C39" s="93" t="s">
        <v>1829</v>
      </c>
      <c r="D39" s="14">
        <f>COUNTIF($G$3:$G$24,3)</f>
        <v>3</v>
      </c>
    </row>
  </sheetData>
  <sheetProtection algorithmName="SHA-512" hashValue="tbx7CX8lZZ72Qu6oQW7r949u/qekbcN6Jr9ltvpLnRuVyy3izNhY4ChIF/pwvs9V84ZfXXY8Yk/AZxV91KlGyQ==" saltValue="vdkcjuLBGowjqJsVhBxSXA==" spinCount="100000" sheet="1" formatRows="0" autoFilter="0"/>
  <mergeCells count="1">
    <mergeCell ref="B1:E1"/>
  </mergeCells>
  <phoneticPr fontId="30" type="noConversion"/>
  <conditionalFormatting sqref="D3:D5">
    <cfRule type="cellIs" dxfId="36" priority="1" operator="equal">
      <formula>"NO CUMPLE CONDICIÓN"</formula>
    </cfRule>
    <cfRule type="cellIs" dxfId="35" priority="2" operator="equal">
      <formula>"No Cumple"</formula>
    </cfRule>
  </conditionalFormatting>
  <dataValidations count="1">
    <dataValidation type="list" allowBlank="1" showInputMessage="1" showErrorMessage="1" sqref="D6:D7 D9:D34" xr:uid="{41D888C0-66C1-404D-8E39-311B160BD3F2}">
      <formula1>"CUMPLE,NO CUMPLE"</formula1>
    </dataValidation>
  </dataValidations>
  <printOptions horizontalCentered="1"/>
  <pageMargins left="0.11811023622047245" right="0.11811023622047245" top="1.1811023622047245" bottom="0.74803149606299213" header="0.31496062992125984" footer="0.31496062992125984"/>
  <pageSetup scale="71" fitToHeight="0" orientation="landscape" r:id="rId1"/>
  <headerFooter>
    <oddHeader>&amp;L&amp;G&amp;C
PROCESO DE INSPECCIÓN, VIGILANCIA Y CONTROL
INSTRUMENTO DE VERIFICACIÓN  DE LAS CONDICIONES  DE PRESTACIÓN DEL SERVICIO
INTERNADO&amp;RINXX.IVC
Versión 1
Página &amp;P de &amp;N 
XX/XX/2025
Clasificación de la Información
CLASIFICADA</oddHeader>
    <oddFooter>&amp;C&amp;G</oddFooter>
  </headerFooter>
  <drawing r:id="rId2"/>
  <legacyDrawingHF r:id="rId3"/>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20</vt:i4>
      </vt:variant>
    </vt:vector>
  </HeadingPairs>
  <TitlesOfParts>
    <vt:vector size="43" baseType="lpstr">
      <vt:lpstr>LISTAS</vt:lpstr>
      <vt:lpstr>PORTADA</vt:lpstr>
      <vt:lpstr>INSTRUCTIVO</vt:lpstr>
      <vt:lpstr>1. Información General</vt:lpstr>
      <vt:lpstr>2.Ambientes Adecuados y Seguros</vt:lpstr>
      <vt:lpstr>3. Alimentacion y Nutrición</vt:lpstr>
      <vt:lpstr>4. Modelo de Atencion</vt:lpstr>
      <vt:lpstr>5. Situaciones de Riesgo</vt:lpstr>
      <vt:lpstr>6. Código de Etica</vt:lpstr>
      <vt:lpstr>7. Talento Humano</vt:lpstr>
      <vt:lpstr>8. Financiero</vt:lpstr>
      <vt:lpstr>9. Dotacion</vt:lpstr>
      <vt:lpstr>Anexo 1 Violencias</vt:lpstr>
      <vt:lpstr>Anexo 2. Discapacidad</vt:lpstr>
      <vt:lpstr>Anexo 3. Gestantes y Lactan</vt:lpstr>
      <vt:lpstr>Tabla 1 Evid. no cumpl M.A.</vt:lpstr>
      <vt:lpstr>Tabla 2. Talento Humano</vt:lpstr>
      <vt:lpstr>Tabla 3. Amb Adec y Seg - Á</vt:lpstr>
      <vt:lpstr>TEMP</vt:lpstr>
      <vt:lpstr>Condiciones NO cumplimiento </vt:lpstr>
      <vt:lpstr>Acta_Cierre </vt:lpstr>
      <vt:lpstr>Oculto</vt:lpstr>
      <vt:lpstr>Plan de Mejoramiento</vt:lpstr>
      <vt:lpstr>'1. Información General'!Área_de_impresión</vt:lpstr>
      <vt:lpstr>'2.Ambientes Adecuados y Seguros'!Área_de_impresión</vt:lpstr>
      <vt:lpstr>'3. Alimentacion y Nutrición'!Área_de_impresión</vt:lpstr>
      <vt:lpstr>'4. Modelo de Atencion'!Área_de_impresión</vt:lpstr>
      <vt:lpstr>'5. Situaciones de Riesgo'!Área_de_impresión</vt:lpstr>
      <vt:lpstr>'6. Código de Etica'!Área_de_impresión</vt:lpstr>
      <vt:lpstr>'7. Talento Humano'!Área_de_impresión</vt:lpstr>
      <vt:lpstr>'8. Financiero'!Área_de_impresión</vt:lpstr>
      <vt:lpstr>'9. Dotacion'!Área_de_impresión</vt:lpstr>
      <vt:lpstr>'Acta_Cierre '!Área_de_impresión</vt:lpstr>
      <vt:lpstr>'Anexo 1 Violencias'!Área_de_impresión</vt:lpstr>
      <vt:lpstr>'Anexo 2. Discapacidad'!Área_de_impresión</vt:lpstr>
      <vt:lpstr>'Anexo 3. Gestantes y Lactan'!Área_de_impresión</vt:lpstr>
      <vt:lpstr>'Condiciones NO cumplimiento '!Área_de_impresión</vt:lpstr>
      <vt:lpstr>INSTRUCTIVO!Área_de_impresión</vt:lpstr>
      <vt:lpstr>PORTADA!Área_de_impresión</vt:lpstr>
      <vt:lpstr>'Tabla 2. Talento Humano'!Área_de_impresión</vt:lpstr>
      <vt:lpstr>'Tabla 3. Amb Adec y Seg - Á'!Área_de_impresión</vt:lpstr>
      <vt:lpstr>'Condiciones NO cumplimiento '!Títulos_a_imprimir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2026-02-23T21:51:01Z</cp:lastPrinted>
  <dcterms:created xsi:type="dcterms:W3CDTF">2025-06-13T16:00:54Z</dcterms:created>
  <dcterms:modified xsi:type="dcterms:W3CDTF">2026-03-02T19:08:44Z</dcterms:modified>
  <cp:category/>
  <cp:contentStatus/>
</cp:coreProperties>
</file>