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tables/table39.xml" ContentType="application/vnd.openxmlformats-officedocument.spreadsheetml.table+xml"/>
  <Override PartName="/xl/tables/table40.xml" ContentType="application/vnd.openxmlformats-officedocument.spreadsheetml.table+xml"/>
  <Override PartName="/xl/tables/table41.xml" ContentType="application/vnd.openxmlformats-officedocument.spreadsheetml.table+xml"/>
  <Override PartName="/xl/tables/table42.xml" ContentType="application/vnd.openxmlformats-officedocument.spreadsheetml.table+xml"/>
  <Override PartName="/xl/tables/table43.xml" ContentType="application/vnd.openxmlformats-officedocument.spreadsheetml.table+xml"/>
  <Override PartName="/xl/tables/table44.xml" ContentType="application/vnd.openxmlformats-officedocument.spreadsheetml.table+xml"/>
  <Override PartName="/xl/tables/table45.xml" ContentType="application/vnd.openxmlformats-officedocument.spreadsheetml.table+xml"/>
  <Override PartName="/xl/tables/table46.xml" ContentType="application/vnd.openxmlformats-officedocument.spreadsheetml.table+xml"/>
  <Override PartName="/xl/tables/table47.xml" ContentType="application/vnd.openxmlformats-officedocument.spreadsheetml.table+xml"/>
  <Override PartName="/xl/tables/table48.xml" ContentType="application/vnd.openxmlformats-officedocument.spreadsheetml.table+xml"/>
  <Override PartName="/xl/tables/table49.xml" ContentType="application/vnd.openxmlformats-officedocument.spreadsheetml.table+xml"/>
  <Override PartName="/xl/tables/table50.xml" ContentType="application/vnd.openxmlformats-officedocument.spreadsheetml.table+xml"/>
  <Override PartName="/xl/tables/table51.xml" ContentType="application/vnd.openxmlformats-officedocument.spreadsheetml.table+xml"/>
  <Override PartName="/xl/tables/table52.xml" ContentType="application/vnd.openxmlformats-officedocument.spreadsheetml.table+xml"/>
  <Override PartName="/xl/tables/table53.xml" ContentType="application/vnd.openxmlformats-officedocument.spreadsheetml.table+xml"/>
  <Override PartName="/xl/tables/table54.xml" ContentType="application/vnd.openxmlformats-officedocument.spreadsheetml.table+xml"/>
  <Override PartName="/xl/tables/table55.xml" ContentType="application/vnd.openxmlformats-officedocument.spreadsheetml.table+xml"/>
  <Override PartName="/xl/tables/table56.xml" ContentType="application/vnd.openxmlformats-officedocument.spreadsheetml.table+xml"/>
  <Override PartName="/xl/tables/table57.xml" ContentType="application/vnd.openxmlformats-officedocument.spreadsheetml.table+xml"/>
  <Override PartName="/xl/tables/table58.xml" ContentType="application/vnd.openxmlformats-officedocument.spreadsheetml.table+xml"/>
  <Override PartName="/xl/tables/table59.xml" ContentType="application/vnd.openxmlformats-officedocument.spreadsheetml.table+xml"/>
  <Override PartName="/xl/tables/table60.xml" ContentType="application/vnd.openxmlformats-officedocument.spreadsheetml.table+xml"/>
  <Override PartName="/xl/tables/table61.xml" ContentType="application/vnd.openxmlformats-officedocument.spreadsheetml.table+xml"/>
  <Override PartName="/xl/tables/table62.xml" ContentType="application/vnd.openxmlformats-officedocument.spreadsheetml.table+xml"/>
  <Override PartName="/xl/tables/table63.xml" ContentType="application/vnd.openxmlformats-officedocument.spreadsheetml.table+xml"/>
  <Override PartName="/xl/tables/table64.xml" ContentType="application/vnd.openxmlformats-officedocument.spreadsheetml.table+xml"/>
  <Override PartName="/xl/tables/table65.xml" ContentType="application/vnd.openxmlformats-officedocument.spreadsheetml.table+xml"/>
  <Override PartName="/xl/tables/table66.xml" ContentType="application/vnd.openxmlformats-officedocument.spreadsheetml.table+xml"/>
  <Override PartName="/xl/tables/table67.xml" ContentType="application/vnd.openxmlformats-officedocument.spreadsheetml.table+xml"/>
  <Override PartName="/xl/tables/table68.xml" ContentType="application/vnd.openxmlformats-officedocument.spreadsheetml.table+xml"/>
  <Override PartName="/xl/tables/table69.xml" ContentType="application/vnd.openxmlformats-officedocument.spreadsheetml.table+xml"/>
  <Override PartName="/xl/tables/table70.xml" ContentType="application/vnd.openxmlformats-officedocument.spreadsheetml.table+xml"/>
  <Override PartName="/xl/tables/table71.xml" ContentType="application/vnd.openxmlformats-officedocument.spreadsheetml.table+xml"/>
  <Override PartName="/xl/tables/table72.xml" ContentType="application/vnd.openxmlformats-officedocument.spreadsheetml.table+xml"/>
  <Override PartName="/xl/tables/table73.xml" ContentType="application/vnd.openxmlformats-officedocument.spreadsheetml.table+xml"/>
  <Override PartName="/xl/tables/table74.xml" ContentType="application/vnd.openxmlformats-officedocument.spreadsheetml.table+xml"/>
  <Override PartName="/xl/tables/table75.xml" ContentType="application/vnd.openxmlformats-officedocument.spreadsheetml.table+xml"/>
  <Override PartName="/xl/tables/table76.xml" ContentType="application/vnd.openxmlformats-officedocument.spreadsheetml.table+xml"/>
  <Override PartName="/xl/tables/table77.xml" ContentType="application/vnd.openxmlformats-officedocument.spreadsheetml.table+xml"/>
  <Override PartName="/xl/tables/table78.xml" ContentType="application/vnd.openxmlformats-officedocument.spreadsheetml.table+xml"/>
  <Override PartName="/xl/tables/table79.xml" ContentType="application/vnd.openxmlformats-officedocument.spreadsheetml.table+xml"/>
  <Override PartName="/xl/tables/table80.xml" ContentType="application/vnd.openxmlformats-officedocument.spreadsheetml.table+xml"/>
  <Override PartName="/xl/tables/table81.xml" ContentType="application/vnd.openxmlformats-officedocument.spreadsheetml.table+xml"/>
  <Override PartName="/xl/tables/table82.xml" ContentType="application/vnd.openxmlformats-officedocument.spreadsheetml.table+xml"/>
  <Override PartName="/xl/tables/table83.xml" ContentType="application/vnd.openxmlformats-officedocument.spreadsheetml.table+xml"/>
  <Override PartName="/xl/tables/table84.xml" ContentType="application/vnd.openxmlformats-officedocument.spreadsheetml.table+xml"/>
  <Override PartName="/xl/tables/table85.xml" ContentType="application/vnd.openxmlformats-officedocument.spreadsheetml.table+xml"/>
  <Override PartName="/xl/tables/table86.xml" ContentType="application/vnd.openxmlformats-officedocument.spreadsheetml.table+xml"/>
  <Override PartName="/xl/tables/table87.xml" ContentType="application/vnd.openxmlformats-officedocument.spreadsheetml.table+xml"/>
  <Override PartName="/xl/tables/table88.xml" ContentType="application/vnd.openxmlformats-officedocument.spreadsheetml.table+xml"/>
  <Override PartName="/xl/tables/table89.xml" ContentType="application/vnd.openxmlformats-officedocument.spreadsheetml.table+xml"/>
  <Override PartName="/xl/tables/table90.xml" ContentType="application/vnd.openxmlformats-officedocument.spreadsheetml.table+xml"/>
  <Override PartName="/xl/tables/table91.xml" ContentType="application/vnd.openxmlformats-officedocument.spreadsheetml.table+xml"/>
  <Override PartName="/xl/tables/table92.xml" ContentType="application/vnd.openxmlformats-officedocument.spreadsheetml.table+xml"/>
  <Override PartName="/xl/tables/table93.xml" ContentType="application/vnd.openxmlformats-officedocument.spreadsheetml.table+xml"/>
  <Override PartName="/xl/tables/table94.xml" ContentType="application/vnd.openxmlformats-officedocument.spreadsheetml.table+xml"/>
  <Override PartName="/xl/tables/table95.xml" ContentType="application/vnd.openxmlformats-officedocument.spreadsheetml.table+xml"/>
  <Override PartName="/xl/tables/table96.xml" ContentType="application/vnd.openxmlformats-officedocument.spreadsheetml.table+xml"/>
  <Override PartName="/xl/tables/table97.xml" ContentType="application/vnd.openxmlformats-officedocument.spreadsheetml.table+xml"/>
  <Override PartName="/xl/tables/table98.xml" ContentType="application/vnd.openxmlformats-officedocument.spreadsheetml.table+xml"/>
  <Override PartName="/xl/tables/table99.xml" ContentType="application/vnd.openxmlformats-officedocument.spreadsheetml.table+xml"/>
  <Override PartName="/xl/tables/table100.xml" ContentType="application/vnd.openxmlformats-officedocument.spreadsheetml.table+xml"/>
  <Override PartName="/xl/tables/table101.xml" ContentType="application/vnd.openxmlformats-officedocument.spreadsheetml.table+xml"/>
  <Override PartName="/xl/tables/table102.xml" ContentType="application/vnd.openxmlformats-officedocument.spreadsheetml.table+xml"/>
  <Override PartName="/xl/tables/table103.xml" ContentType="application/vnd.openxmlformats-officedocument.spreadsheetml.table+xml"/>
  <Override PartName="/xl/tables/table104.xml" ContentType="application/vnd.openxmlformats-officedocument.spreadsheetml.table+xml"/>
  <Override PartName="/xl/tables/table105.xml" ContentType="application/vnd.openxmlformats-officedocument.spreadsheetml.table+xml"/>
  <Override PartName="/xl/tables/table106.xml" ContentType="application/vnd.openxmlformats-officedocument.spreadsheetml.table+xml"/>
  <Override PartName="/xl/tables/table107.xml" ContentType="application/vnd.openxmlformats-officedocument.spreadsheetml.table+xml"/>
  <Override PartName="/xl/tables/table108.xml" ContentType="application/vnd.openxmlformats-officedocument.spreadsheetml.table+xml"/>
  <Override PartName="/xl/tables/table109.xml" ContentType="application/vnd.openxmlformats-officedocument.spreadsheetml.table+xml"/>
  <Override PartName="/xl/tables/table110.xml" ContentType="application/vnd.openxmlformats-officedocument.spreadsheetml.table+xml"/>
  <Override PartName="/xl/tables/table111.xml" ContentType="application/vnd.openxmlformats-officedocument.spreadsheetml.table+xml"/>
  <Override PartName="/xl/tables/table112.xml" ContentType="application/vnd.openxmlformats-officedocument.spreadsheetml.table+xml"/>
  <Override PartName="/xl/tables/table113.xml" ContentType="application/vnd.openxmlformats-officedocument.spreadsheetml.table+xml"/>
  <Override PartName="/xl/drawings/drawing1.xml" ContentType="application/vnd.openxmlformats-officedocument.drawing+xml"/>
  <Override PartName="/xl/drawings/drawing2.xml" ContentType="application/vnd.openxmlformats-officedocument.drawing+xml"/>
  <Override PartName="/xl/tables/table114.xml" ContentType="application/vnd.openxmlformats-officedocument.spreadsheetml.table+xml"/>
  <Override PartName="/xl/drawings/drawing3.xml" ContentType="application/vnd.openxmlformats-officedocument.drawing+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icbfgob-my.sharepoint.com/personal/cesar_rodriguez_icbf_gov_co/Documents/documentos 22/recuperados/"/>
    </mc:Choice>
  </mc:AlternateContent>
  <xr:revisionPtr revIDLastSave="3" documentId="13_ncr:1_{542FD8D6-6C45-4648-A1F2-F109221705CB}" xr6:coauthVersionLast="47" xr6:coauthVersionMax="47" xr10:uidLastSave="{245E7F39-8C7F-4EC4-B05B-CD8070292ECF}"/>
  <bookViews>
    <workbookView xWindow="-120" yWindow="-120" windowWidth="29040" windowHeight="15720" tabRatio="829" activeTab="1" xr2:uid="{00000000-000D-0000-FFFF-FFFF00000000}"/>
  </bookViews>
  <sheets>
    <sheet name="LISTAS" sheetId="2" state="hidden" r:id="rId1"/>
    <sheet name="PORTADA" sheetId="37" r:id="rId2"/>
    <sheet name="INSTRUCTIVO" sheetId="34" r:id="rId3"/>
    <sheet name="1. Información General" sheetId="1" r:id="rId4"/>
    <sheet name="2.Ambientes Adec y Seg UDS" sheetId="47" r:id="rId5"/>
    <sheet name="2.Ambientes Adec y Seg EAS" sheetId="46" r:id="rId6"/>
    <sheet name="3. Alimentacion y Nutrición" sheetId="43" r:id="rId7"/>
    <sheet name="4. Modelo de Atencion" sheetId="42" r:id="rId8"/>
    <sheet name="5. Talento Humano" sheetId="22" r:id="rId9"/>
    <sheet name="6. Financiero" sheetId="23" r:id="rId10"/>
    <sheet name="7. Dotacion" sheetId="8" r:id="rId11"/>
    <sheet name="Anexo 1 Violencias" sheetId="26" r:id="rId12"/>
    <sheet name="Anexo 2. Discapacidad" sheetId="44" r:id="rId13"/>
    <sheet name="Anexo 3. Gestantes y Lactan" sheetId="45" r:id="rId14"/>
    <sheet name="Anexo 4. Situaciones Especiales" sheetId="17" r:id="rId15"/>
    <sheet name="Anexo 5. Ubicaciones" sheetId="49" r:id="rId16"/>
    <sheet name="Tabla 1. Amb Adec y Seg - Áreas" sheetId="41" r:id="rId17"/>
    <sheet name="Tabla 2. Talento Humano" sheetId="50" r:id="rId18"/>
    <sheet name="Tabla 3 Evid. no cumpl M.A." sheetId="33" r:id="rId19"/>
    <sheet name="TEMP" sheetId="38" state="hidden" r:id="rId20"/>
    <sheet name="Condiciones NO cumplimiento" sheetId="32" r:id="rId21"/>
    <sheet name="Acta_Cierre" sheetId="14" r:id="rId22"/>
    <sheet name="Oculto" sheetId="39" state="hidden" r:id="rId23"/>
    <sheet name="Plan de Mejoramiento" sheetId="40" state="hidden" r:id="rId24"/>
  </sheets>
  <externalReferences>
    <externalReference r:id="rId25"/>
  </externalReferences>
  <definedNames>
    <definedName name="_xlnm._FilterDatabase" localSheetId="5" hidden="1">'2.Ambientes Adec y Seg EAS'!$A$2:$G$62</definedName>
    <definedName name="_xlnm._FilterDatabase" localSheetId="4" hidden="1">'2.Ambientes Adec y Seg UDS'!$A$2:$I$89</definedName>
    <definedName name="_xlnm._FilterDatabase" localSheetId="6" hidden="1">'3. Alimentacion y Nutrición'!$A$2:$I$53</definedName>
    <definedName name="_xlnm._FilterDatabase" localSheetId="7" hidden="1">'4. Modelo de Atencion'!$A$2:$H$63</definedName>
    <definedName name="_xlnm._FilterDatabase" localSheetId="8" hidden="1">'5. Talento Humano'!$A$2:$I$25</definedName>
    <definedName name="_xlnm._FilterDatabase" localSheetId="9" hidden="1">'6. Financiero'!$A$2:$J$17</definedName>
    <definedName name="_xlnm._FilterDatabase" localSheetId="10" hidden="1">'7. Dotacion'!$A$2:$G$16</definedName>
    <definedName name="_xlnm._FilterDatabase" localSheetId="11" hidden="1">'Anexo 1 Violencias'!$A$2:$F$2</definedName>
    <definedName name="_xlnm._FilterDatabase" localSheetId="12" hidden="1">'Anexo 2. Discapacidad'!$A$2:$F$24</definedName>
    <definedName name="_xlnm._FilterDatabase" localSheetId="13" hidden="1">'Anexo 3. Gestantes y Lactan'!$A$2:$F$30</definedName>
    <definedName name="_xlnm._FilterDatabase" localSheetId="14" hidden="1">'Anexo 4. Situaciones Especiales'!$A$2:$F$110</definedName>
    <definedName name="_xlnm._FilterDatabase" localSheetId="15" hidden="1">'Anexo 5. Ubicaciones'!$A$2:$F$13</definedName>
    <definedName name="_xlnm._FilterDatabase" localSheetId="20" hidden="1">'Condiciones NO cumplimiento'!$A$2:$G$2</definedName>
    <definedName name="_xlnm._FilterDatabase" localSheetId="23" hidden="1">'Plan de Mejoramiento'!$A$3:$K$3</definedName>
    <definedName name="_xlnm.Print_Area" localSheetId="3">'1. Información General'!$A$1:$F$43</definedName>
    <definedName name="_xlnm.Print_Area" localSheetId="5">'2.Ambientes Adec y Seg EAS'!$B$1:$E$62</definedName>
    <definedName name="_xlnm.Print_Area" localSheetId="4">'2.Ambientes Adec y Seg UDS'!$B$1:$E$87</definedName>
    <definedName name="_xlnm.Print_Area" localSheetId="6">'3. Alimentacion y Nutrición'!$B$1:$E$53</definedName>
    <definedName name="_xlnm.Print_Area" localSheetId="7">'4. Modelo de Atencion'!$B$1:$E$63</definedName>
    <definedName name="_xlnm.Print_Area" localSheetId="8">'5. Talento Humano'!$B$1:$E$18</definedName>
    <definedName name="_xlnm.Print_Area" localSheetId="9">'6. Financiero'!$B$1:$E$16</definedName>
    <definedName name="_xlnm.Print_Area" localSheetId="10">'7. Dotacion'!$B$1:$E$16</definedName>
    <definedName name="_xlnm.Print_Area" localSheetId="21">Acta_Cierre!$A$1:$F$52</definedName>
    <definedName name="_xlnm.Print_Area" localSheetId="11">'Anexo 1 Violencias'!$B$1:$E$9</definedName>
    <definedName name="_xlnm.Print_Area" localSheetId="12">'Anexo 2. Discapacidad'!$B$1:$E$25</definedName>
    <definedName name="_xlnm.Print_Area" localSheetId="13">'Anexo 3. Gestantes y Lactan'!$B$1:$E$30</definedName>
    <definedName name="_xlnm.Print_Area" localSheetId="14">'Anexo 4. Situaciones Especiales'!$B$2:$E$109</definedName>
    <definedName name="_xlnm.Print_Area" localSheetId="15">'Anexo 5. Ubicaciones'!$B$1:$E$13</definedName>
    <definedName name="_xlnm.Print_Area" localSheetId="20">'Condiciones NO cumplimiento'!$A$2:$G$40</definedName>
    <definedName name="_xlnm.Print_Area" localSheetId="2">INSTRUCTIVO!$A$1:$B$110</definedName>
    <definedName name="_xlnm.Print_Area" localSheetId="1">PORTADA!$A$1:$E$28</definedName>
    <definedName name="_xlnm.Print_Area" localSheetId="16">'Tabla 1. Amb Adec y Seg - Áreas'!$A$1:$I$41</definedName>
    <definedName name="_xlnm.Print_Area" localSheetId="17">'Tabla 2. Talento Humano'!$A$1:$E$15</definedName>
    <definedName name="_xlnm.Print_Area" localSheetId="19">TEMP!#REF!</definedName>
    <definedName name="Auditoría" localSheetId="2">#REF!</definedName>
    <definedName name="Auditoría">[1]!Acciones[Auditoría]</definedName>
    <definedName name="b" localSheetId="2">#REF!</definedName>
    <definedName name="b" localSheetId="16">'[1]Verificables Comp. Legal'!$D$40</definedName>
    <definedName name="b">'[1]Verificables Comp. Legal'!$D$40</definedName>
    <definedName name="ca" localSheetId="2">#REF!</definedName>
    <definedName name="ca" localSheetId="16">'[1]Verificables Comp. Legal'!$K$19</definedName>
    <definedName name="ca">'[1]Verificables Comp. Legal'!$K$19</definedName>
    <definedName name="camp" localSheetId="2">#REF!</definedName>
    <definedName name="camp" localSheetId="16">'[1]Verificables Comp. Legal'!$U$16</definedName>
    <definedName name="camp">'[1]Verificables Comp. Legal'!$U$16</definedName>
    <definedName name="cap" localSheetId="2">#REF!</definedName>
    <definedName name="cap" localSheetId="16">'[1]Verificables Comp. Legal'!$O$29</definedName>
    <definedName name="cap">'[1]Verificables Comp. Legal'!$O$29</definedName>
    <definedName name="car" localSheetId="2">#REF!</definedName>
    <definedName name="car" localSheetId="16">'[1]Verificables Comp. Legal'!$K$16</definedName>
    <definedName name="car">'[1]Verificables Comp. Legal'!$K$16</definedName>
    <definedName name="carg" localSheetId="2">#REF!</definedName>
    <definedName name="carg" localSheetId="16">'[1]Verificables Comp. Legal'!$K$17</definedName>
    <definedName name="carg">'[1]Verificables Comp. Legal'!$K$17</definedName>
    <definedName name="cargo" localSheetId="2">#REF!</definedName>
    <definedName name="cargo" localSheetId="16">'[1]Verificables Comp. Legal'!$K$18</definedName>
    <definedName name="cargo">'[1]Verificables Comp. Legal'!$K$18</definedName>
    <definedName name="cargoo" localSheetId="2">#REF!</definedName>
    <definedName name="cargoo" localSheetId="16">'[1]Verificables Comp. Legal'!$J$38</definedName>
    <definedName name="cargoo">'[1]Verificables Comp. Legal'!$J$38</definedName>
    <definedName name="cargooo" localSheetId="2">#REF!</definedName>
    <definedName name="cargooo" localSheetId="16">'[1]Verificables Comp. Legal'!$J$37</definedName>
    <definedName name="cargooo">'[1]Verificables Comp. Legal'!$J$37</definedName>
    <definedName name="carrr" localSheetId="2">#REF!</definedName>
    <definedName name="carrr" localSheetId="16">'[1]Verificables Comp. Legal'!$J$39</definedName>
    <definedName name="carrr">'[1]Verificables Comp. Legal'!$J$39</definedName>
    <definedName name="carrrr" localSheetId="2">#REF!</definedName>
    <definedName name="carrrr" localSheetId="16">'[1]Verificables Comp. Legal'!$J$40</definedName>
    <definedName name="carrrr">'[1]Verificables Comp. Legal'!$J$40</definedName>
    <definedName name="codpo" localSheetId="2">#REF!</definedName>
    <definedName name="codpo" localSheetId="16">'[1]Verificables Comp. Legal'!$B$34</definedName>
    <definedName name="codpo">'[1]Verificables Comp. Legal'!$B$34</definedName>
    <definedName name="com" localSheetId="2">#REF!</definedName>
    <definedName name="com" localSheetId="16">'[1]Verificables Comp. Legal'!$U$17</definedName>
    <definedName name="com">'[1]Verificables Comp. Legal'!$U$17</definedName>
    <definedName name="com´p" localSheetId="2">#REF!</definedName>
    <definedName name="com´p" localSheetId="16">'[1]Verificables Comp. Legal'!$U$18</definedName>
    <definedName name="com´p">'[1]Verificables Comp. Legal'!$U$18</definedName>
    <definedName name="compel" localSheetId="2">#REF!</definedName>
    <definedName name="compel" localSheetId="16">'[1]Verificables Comp. Legal'!$Q$38</definedName>
    <definedName name="compel">'[1]Verificables Comp. Legal'!$Q$38</definedName>
    <definedName name="compen" localSheetId="2">#REF!</definedName>
    <definedName name="compen" localSheetId="16">'[1]Verificables Comp. Legal'!$Q$37</definedName>
    <definedName name="compen">'[1]Verificables Comp. Legal'!$Q$37</definedName>
    <definedName name="compo" localSheetId="2">#REF!</definedName>
    <definedName name="compo" localSheetId="16">'[1]Verificables Comp. Legal'!$U$19</definedName>
    <definedName name="compo">'[1]Verificables Comp. Legal'!$U$19</definedName>
    <definedName name="comppa" localSheetId="2">#REF!</definedName>
    <definedName name="comppa" localSheetId="16">'[1]Verificables Comp. Legal'!$Q$39</definedName>
    <definedName name="comppa">'[1]Verificables Comp. Legal'!$Q$39</definedName>
    <definedName name="comppar" localSheetId="2">#REF!</definedName>
    <definedName name="comppar" localSheetId="16">'[1]Verificables Comp. Legal'!$Q$40</definedName>
    <definedName name="comppar">'[1]Verificables Comp. Legal'!$Q$40</definedName>
    <definedName name="correo" localSheetId="2">#REF!</definedName>
    <definedName name="correo" localSheetId="16">'[1]Verificables Comp. Legal'!$U$23</definedName>
    <definedName name="correo">'[1]Verificables Comp. Legal'!$U$23</definedName>
    <definedName name="CPIA" localSheetId="2">#REF!</definedName>
    <definedName name="CPIA">[1]!Acciones[Auditoría]</definedName>
    <definedName name="cumple" localSheetId="16">#REF!</definedName>
    <definedName name="cumple">#REF!</definedName>
    <definedName name="cupo" localSheetId="2">#REF!</definedName>
    <definedName name="cupo" localSheetId="16">'[1]Verificables Comp. Legal'!$Q$29</definedName>
    <definedName name="cupo">'[1]Verificables Comp. Legal'!$Q$29</definedName>
    <definedName name="cz" localSheetId="2">#REF!</definedName>
    <definedName name="cz" localSheetId="16">'[1]Verificables Comp. Legal'!$O$22</definedName>
    <definedName name="cz">'[1]Verificables Comp. Legal'!$O$22</definedName>
    <definedName name="desp" localSheetId="2">#REF!</definedName>
    <definedName name="desp" localSheetId="16">'[1]Verificables Comp. Legal'!$M$30</definedName>
    <definedName name="desp">'[1]Verificables Comp. Legal'!$M$30</definedName>
    <definedName name="dir" localSheetId="2">#REF!</definedName>
    <definedName name="dir" localSheetId="16">'[1]Verificables Comp. Legal'!$D$25</definedName>
    <definedName name="dir">'[1]Verificables Comp. Legal'!$D$25</definedName>
    <definedName name="dirse" localSheetId="2">#REF!</definedName>
    <definedName name="dirse" localSheetId="16">'[1]Verificables Comp. Legal'!$D$32</definedName>
    <definedName name="dirse">'[1]Verificables Comp. Legal'!$D$32</definedName>
    <definedName name="dr" localSheetId="2">#REF!</definedName>
    <definedName name="dr" localSheetId="16">'[1]Verificables Comp. Legal'!$K$28</definedName>
    <definedName name="dr">'[1]Verificables Comp. Legal'!$K$28</definedName>
    <definedName name="email" localSheetId="2">#REF!</definedName>
    <definedName name="email" localSheetId="16">'[1]Verificables Comp. Legal'!$S$28</definedName>
    <definedName name="email">'[1]Verificables Comp. Legal'!$S$28</definedName>
    <definedName name="fal" localSheetId="2">#REF!</definedName>
    <definedName name="fal" localSheetId="16">'[1]Verificables Comp. Legal'!$C$30</definedName>
    <definedName name="fal">'[1]Verificables Comp. Legal'!$C$30</definedName>
    <definedName name="fecha" localSheetId="2">#REF!</definedName>
    <definedName name="fecha" localSheetId="16">'[1]Verificables Comp. Legal'!$D$11</definedName>
    <definedName name="fecha">'[1]Verificables Comp. Legal'!$D$11</definedName>
    <definedName name="fechaa" localSheetId="2">#REF!</definedName>
    <definedName name="fechaa" localSheetId="16">'[1]Verificables Comp. Legal'!$D$13</definedName>
    <definedName name="fechaa">'[1]Verificables Comp. Legal'!$D$13</definedName>
    <definedName name="Inicial" localSheetId="2">#REF!</definedName>
    <definedName name="Inicial">[1]!Acciones[Inicial]</definedName>
    <definedName name="Inspección" localSheetId="2">#REF!</definedName>
    <definedName name="Inspección">[1]!Acciones[Inspección]</definedName>
    <definedName name="lf" localSheetId="2">#REF!</definedName>
    <definedName name="lf" localSheetId="16">'[1]Verificables Comp. Legal'!$M$26</definedName>
    <definedName name="lf">'[1]Verificables Comp. Legal'!$M$26</definedName>
    <definedName name="m" localSheetId="2">#REF!</definedName>
    <definedName name="m" localSheetId="16">'[1]Verificables Comp. Legal'!$D$39</definedName>
    <definedName name="m">'[1]Verificables Comp. Legal'!$D$39</definedName>
    <definedName name="mun" localSheetId="2">#REF!</definedName>
    <definedName name="mun" localSheetId="16">'[1]Verificables Comp. Legal'!$O$23</definedName>
    <definedName name="mun">'[1]Verificables Comp. Legal'!$O$23</definedName>
    <definedName name="muni" localSheetId="2">#REF!</definedName>
    <definedName name="muni" localSheetId="16">'[1]Verificables Comp. Legal'!$O$28</definedName>
    <definedName name="muni">'[1]Verificables Comp. Legal'!$O$28</definedName>
    <definedName name="n" localSheetId="2">#REF!</definedName>
    <definedName name="n" localSheetId="16">'[1]Verificables Comp. Legal'!$D$37</definedName>
    <definedName name="n">'[1]Verificables Comp. Legal'!$D$37</definedName>
    <definedName name="nit" localSheetId="2">#REF!</definedName>
    <definedName name="nit" localSheetId="16">'[1]Verificables Comp. Legal'!$J$23</definedName>
    <definedName name="nit">'[1]Verificables Comp. Legal'!$J$23</definedName>
    <definedName name="no" localSheetId="2">#REF!</definedName>
    <definedName name="no" localSheetId="16">'[1]Verificables Comp. Legal'!$F$31</definedName>
    <definedName name="no">'[1]Verificables Comp. Legal'!$F$31</definedName>
    <definedName name="noaplica" localSheetId="16">#REF!</definedName>
    <definedName name="noaplica">#REF!</definedName>
    <definedName name="nomb" localSheetId="2">#REF!</definedName>
    <definedName name="nomb" localSheetId="16">'[1]Verificables Comp. Legal'!$D$23</definedName>
    <definedName name="nomb">'[1]Verificables Comp. Legal'!$D$23</definedName>
    <definedName name="nombrep" localSheetId="2">#REF!</definedName>
    <definedName name="nombrep" localSheetId="16">'[1]Verificables Comp. Legal'!$D$24</definedName>
    <definedName name="nombrep">'[1]Verificables Comp. Legal'!$D$24</definedName>
    <definedName name="nomrep" localSheetId="2">#REF!</definedName>
    <definedName name="nomrep" localSheetId="16">'[1]Verificables Comp. Legal'!$D$29</definedName>
    <definedName name="nomrep">'[1]Verificables Comp. Legal'!$D$29</definedName>
    <definedName name="nomun" localSheetId="2">#REF!</definedName>
    <definedName name="nomun" localSheetId="16">'[1]Verificables Comp. Legal'!$D$28</definedName>
    <definedName name="nomun">'[1]Verificables Comp. Legal'!$D$28</definedName>
    <definedName name="numbe" localSheetId="2">#REF!</definedName>
    <definedName name="numbe" localSheetId="16">'[1]Verificables Comp. Legal'!$S$29</definedName>
    <definedName name="numbe">'[1]Verificables Comp. Legal'!$S$29</definedName>
    <definedName name="numbea" localSheetId="2">#REF!</definedName>
    <definedName name="numbea" localSheetId="16">'[1]Verificables Comp. Legal'!$W$29</definedName>
    <definedName name="numbea">'[1]Verificables Comp. Legal'!$W$29</definedName>
    <definedName name="numero" localSheetId="2">#REF!</definedName>
    <definedName name="numero" localSheetId="16">'[1]Verificables Comp. Legal'!$D$12</definedName>
    <definedName name="numero">'[1]Verificables Comp. Legal'!$D$12</definedName>
    <definedName name="numid" localSheetId="2">#REF!</definedName>
    <definedName name="numid" localSheetId="16">'[1]Verificables Comp. Legal'!$O$24</definedName>
    <definedName name="numid">'[1]Verificables Comp. Legal'!$O$24</definedName>
    <definedName name="o" localSheetId="2">#REF!</definedName>
    <definedName name="o" localSheetId="16">'[1]Verificables Comp. Legal'!$D$38</definedName>
    <definedName name="o">'[1]Verificables Comp. Legal'!$D$38</definedName>
    <definedName name="obj" localSheetId="2">#REF!</definedName>
    <definedName name="obj" localSheetId="16">'[1]Verificables Comp. Legal'!$D$14</definedName>
    <definedName name="obj">'[1]Verificables Comp. Legal'!$D$14</definedName>
    <definedName name="piyc" localSheetId="2">#REF!</definedName>
    <definedName name="piyc" localSheetId="16">'[1]Verificables Comp. Legal'!$I$35</definedName>
    <definedName name="piyc">'[1]Verificables Comp. Legal'!$I$35</definedName>
    <definedName name="pj" localSheetId="2">#REF!</definedName>
    <definedName name="pj" localSheetId="16">'[1]Verificables Comp. Legal'!$D$26</definedName>
    <definedName name="pj">'[1]Verificables Comp. Legal'!$D$26</definedName>
    <definedName name="porfe" localSheetId="2">#REF!</definedName>
    <definedName name="porfe" localSheetId="16">'[1]Verificables Comp. Legal'!$D$19</definedName>
    <definedName name="porfe">'[1]Verificables Comp. Legal'!$D$19</definedName>
    <definedName name="pro" localSheetId="2">#REF!</definedName>
    <definedName name="pro" localSheetId="16">'[1]Verificables Comp. Legal'!$D$17</definedName>
    <definedName name="pro">'[1]Verificables Comp. Legal'!$D$17</definedName>
    <definedName name="prof" localSheetId="2">#REF!</definedName>
    <definedName name="prof" localSheetId="16">'[1]Verificables Comp. Legal'!$D$18</definedName>
    <definedName name="prof">'[1]Verificables Comp. Legal'!$D$18</definedName>
    <definedName name="reg" localSheetId="2">#REF!</definedName>
    <definedName name="reg" localSheetId="16">'[1]Verificables Comp. Legal'!$D$22</definedName>
    <definedName name="reg">'[1]Verificables Comp. Legal'!$D$22</definedName>
    <definedName name="Renovación" localSheetId="2">#REF!</definedName>
    <definedName name="Renovación">[1]!Acciones[Renovación]</definedName>
    <definedName name="respli" localSheetId="2">#REF!</definedName>
    <definedName name="respli" localSheetId="16">'[1]Verificables Comp. Legal'!$D$16</definedName>
    <definedName name="respli">'[1]Verificables Comp. Legal'!$D$16</definedName>
    <definedName name="si" localSheetId="2">#REF!</definedName>
    <definedName name="si" localSheetId="16">'[1]Verificables Comp. Legal'!$D$31</definedName>
    <definedName name="si">'[1]Verificables Comp. Legal'!$D$31</definedName>
    <definedName name="te" localSheetId="2">#REF!</definedName>
    <definedName name="te" localSheetId="16">'[1]Verificables Comp. Legal'!$K$29</definedName>
    <definedName name="te">'[1]Verificables Comp. Legal'!$K$29</definedName>
    <definedName name="tel" localSheetId="2">#REF!</definedName>
    <definedName name="tel" localSheetId="16">'[1]Verificables Comp. Legal'!$W$24</definedName>
    <definedName name="tel">'[1]Verificables Comp. Legal'!$W$24</definedName>
    <definedName name="telad" localSheetId="2">#REF!</definedName>
    <definedName name="telad" localSheetId="16">'[1]Verificables Comp. Legal'!$O$25</definedName>
    <definedName name="telad">'[1]Verificables Comp. Legal'!$O$25</definedName>
    <definedName name="telun" localSheetId="2">#REF!</definedName>
    <definedName name="telun" localSheetId="16">'[1]Verificables Comp. Legal'!$W$28</definedName>
    <definedName name="telun">'[1]Verificables Comp. Legal'!$W$28</definedName>
    <definedName name="tipo" localSheetId="2">#REF!</definedName>
    <definedName name="tipo" localSheetId="16">'[1]Lista Información'!$J$5:$K$5</definedName>
    <definedName name="tipo">'[1]Lista Información'!$J$5:$K$5</definedName>
    <definedName name="tipoa" localSheetId="2">#REF!</definedName>
    <definedName name="tipoa" localSheetId="16">'[1]Verificables Comp. Legal'!$D$10</definedName>
    <definedName name="tipoa">'[1]Verificables Comp. Legal'!$D$10</definedName>
    <definedName name="tipoa2" localSheetId="2">#REF!</definedName>
    <definedName name="tipoa2" localSheetId="16">'[1]Verificables Comp. Legal'!$P$10</definedName>
    <definedName name="tipoa2">'[1]Verificables Comp. Legal'!$P$10</definedName>
    <definedName name="_xlnm.Print_Titles" localSheetId="20">'Condiciones NO cumplimiento'!$1:$2</definedName>
    <definedName name="_xlnm.Print_Titles" localSheetId="23">'Plan de Mejoramiento'!$2:$3</definedName>
    <definedName name="verificacion" localSheetId="2">#REF!</definedName>
    <definedName name="verificacion" localSheetId="16">'[1]Verificables Comp. Legal'!$V$12</definedName>
    <definedName name="verificacion">'[1]Verificables Comp. Legal'!$V$12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B4" i="39" l="1"/>
  <c r="UA4" i="39"/>
  <c r="TZ4" i="39"/>
  <c r="TY4" i="39"/>
  <c r="TX4" i="39"/>
  <c r="TW4" i="39"/>
  <c r="TV4" i="39"/>
  <c r="TU4" i="39"/>
  <c r="TT4" i="39"/>
  <c r="TS4" i="39"/>
  <c r="TQ4" i="39"/>
  <c r="TP4" i="39"/>
  <c r="TO4" i="39"/>
  <c r="TN4" i="39"/>
  <c r="TM4" i="39"/>
  <c r="TL4" i="39"/>
  <c r="TK4" i="39"/>
  <c r="TJ4" i="39"/>
  <c r="TH4" i="39"/>
  <c r="TG4" i="39"/>
  <c r="TF4" i="39"/>
  <c r="TE4" i="39"/>
  <c r="TD4" i="39"/>
  <c r="TC4" i="39"/>
  <c r="TB4" i="39"/>
  <c r="TA4" i="39"/>
  <c r="SZ4" i="39"/>
  <c r="SY4" i="39"/>
  <c r="SX4" i="39"/>
  <c r="SW4" i="39"/>
  <c r="SV4" i="39"/>
  <c r="SU4" i="39"/>
  <c r="ST4" i="39"/>
  <c r="SS4" i="39"/>
  <c r="SR4" i="39"/>
  <c r="SQ4" i="39"/>
  <c r="SP4" i="39"/>
  <c r="SO4" i="39"/>
  <c r="SN4" i="39"/>
  <c r="SM4" i="39"/>
  <c r="SL4" i="39"/>
  <c r="SK4" i="39"/>
  <c r="SJ4" i="39"/>
  <c r="SI4" i="39"/>
  <c r="SH4" i="39"/>
  <c r="SG4" i="39"/>
  <c r="SF4" i="39"/>
  <c r="SE4" i="39"/>
  <c r="SD4" i="39"/>
  <c r="SC4" i="39"/>
  <c r="SB4" i="39"/>
  <c r="SA4" i="39"/>
  <c r="RZ4" i="39"/>
  <c r="RY4" i="39"/>
  <c r="RX4" i="39"/>
  <c r="RW4" i="39"/>
  <c r="RV4" i="39"/>
  <c r="RU4" i="39"/>
  <c r="RT4" i="39"/>
  <c r="RS4" i="39"/>
  <c r="RR4" i="39"/>
  <c r="RQ4" i="39"/>
  <c r="RP4" i="39"/>
  <c r="RO4" i="39"/>
  <c r="RN4" i="39"/>
  <c r="RM4" i="39"/>
  <c r="RL4" i="39"/>
  <c r="RK4" i="39"/>
  <c r="RJ4" i="39"/>
  <c r="RI4" i="39"/>
  <c r="RH4" i="39"/>
  <c r="RG4" i="39"/>
  <c r="RF4" i="39"/>
  <c r="RE4" i="39"/>
  <c r="RD4" i="39"/>
  <c r="RC4" i="39"/>
  <c r="RB4" i="39"/>
  <c r="RA4" i="39"/>
  <c r="QZ4" i="39"/>
  <c r="QY4" i="39"/>
  <c r="QX4" i="39"/>
  <c r="QW4" i="39"/>
  <c r="QV4" i="39"/>
  <c r="QU4" i="39"/>
  <c r="QT4" i="39"/>
  <c r="QS4" i="39"/>
  <c r="QR4" i="39"/>
  <c r="QQ4" i="39"/>
  <c r="QP4" i="39"/>
  <c r="QO4" i="39"/>
  <c r="QN4" i="39"/>
  <c r="QM4" i="39"/>
  <c r="QL4" i="39"/>
  <c r="QK4" i="39"/>
  <c r="QJ4" i="39"/>
  <c r="QI4" i="39"/>
  <c r="QH4" i="39"/>
  <c r="QG4" i="39"/>
  <c r="QF4" i="39"/>
  <c r="QE4" i="39"/>
  <c r="QD4" i="39"/>
  <c r="QC4" i="39"/>
  <c r="QB4" i="39"/>
  <c r="QA4" i="39"/>
  <c r="PZ4" i="39"/>
  <c r="PY4" i="39"/>
  <c r="PX4" i="39"/>
  <c r="PW4" i="39"/>
  <c r="PV4" i="39"/>
  <c r="PU4" i="39"/>
  <c r="PT4" i="39"/>
  <c r="PS4" i="39"/>
  <c r="PR4" i="39"/>
  <c r="PQ4" i="39"/>
  <c r="PP4" i="39"/>
  <c r="PO4" i="39"/>
  <c r="PN4" i="39"/>
  <c r="PM4" i="39"/>
  <c r="PL4" i="39"/>
  <c r="PK4" i="39"/>
  <c r="PJ4" i="39"/>
  <c r="PI4" i="39"/>
  <c r="PH4" i="39"/>
  <c r="PG4" i="39"/>
  <c r="PF4" i="39"/>
  <c r="PE4" i="39"/>
  <c r="PD4" i="39"/>
  <c r="PC4" i="39"/>
  <c r="PB4" i="39"/>
  <c r="PA4" i="39"/>
  <c r="OZ4" i="39"/>
  <c r="OY4" i="39"/>
  <c r="OX4" i="39"/>
  <c r="OW4" i="39"/>
  <c r="OV4" i="39"/>
  <c r="OU4" i="39"/>
  <c r="OT4" i="39"/>
  <c r="OS4" i="39"/>
  <c r="OR4" i="39"/>
  <c r="OQ4" i="39"/>
  <c r="OP4" i="39"/>
  <c r="ON4" i="39"/>
  <c r="OM4" i="39"/>
  <c r="OL4" i="39"/>
  <c r="OK4" i="39"/>
  <c r="OI4" i="39"/>
  <c r="OH4" i="39"/>
  <c r="OG4" i="39"/>
  <c r="OF4" i="39"/>
  <c r="OE4" i="39"/>
  <c r="OD4" i="39"/>
  <c r="OC4" i="39"/>
  <c r="OB4" i="39"/>
  <c r="OA4" i="39"/>
  <c r="NZ4" i="39"/>
  <c r="NY4" i="39"/>
  <c r="NX4" i="39"/>
  <c r="NW4" i="39"/>
  <c r="NV4" i="39"/>
  <c r="NU4" i="39"/>
  <c r="NT4" i="39"/>
  <c r="NS4" i="39"/>
  <c r="NR4" i="39"/>
  <c r="NQ4" i="39"/>
  <c r="NP4" i="39"/>
  <c r="NO4" i="39"/>
  <c r="NN4" i="39"/>
  <c r="NM4" i="39"/>
  <c r="NL4" i="39"/>
  <c r="NK4" i="39"/>
  <c r="NI4" i="39"/>
  <c r="NG4" i="39"/>
  <c r="NF4" i="39"/>
  <c r="NE4" i="39"/>
  <c r="ND4" i="39"/>
  <c r="NC4" i="39"/>
  <c r="NB4" i="39"/>
  <c r="NA4" i="39"/>
  <c r="MZ4" i="39"/>
  <c r="MY4" i="39"/>
  <c r="MX4" i="39"/>
  <c r="MW4" i="39"/>
  <c r="MV4" i="39"/>
  <c r="MU4" i="39"/>
  <c r="MT4" i="39"/>
  <c r="MS4" i="39"/>
  <c r="MR4" i="39"/>
  <c r="MQ4" i="39"/>
  <c r="MP4" i="39"/>
  <c r="MO4" i="39"/>
  <c r="MN4" i="39"/>
  <c r="MM4" i="39"/>
  <c r="MK4" i="39"/>
  <c r="MJ4" i="39"/>
  <c r="MI4" i="39"/>
  <c r="MH4" i="39"/>
  <c r="MG4" i="39"/>
  <c r="MF4" i="39"/>
  <c r="ME4" i="39"/>
  <c r="MC4" i="39"/>
  <c r="MB4" i="39"/>
  <c r="MA4" i="39"/>
  <c r="LZ4" i="39"/>
  <c r="LY4" i="39"/>
  <c r="LX4" i="39"/>
  <c r="LW4" i="39"/>
  <c r="LV4" i="39"/>
  <c r="LU4" i="39"/>
  <c r="LT4" i="39"/>
  <c r="LS4" i="39"/>
  <c r="LR4" i="39"/>
  <c r="LQ4" i="39"/>
  <c r="LP4" i="39"/>
  <c r="LO4" i="39"/>
  <c r="LN4" i="39"/>
  <c r="LM4" i="39"/>
  <c r="LL4" i="39"/>
  <c r="LK4" i="39"/>
  <c r="LJ4" i="39"/>
  <c r="LI4" i="39"/>
  <c r="LH4" i="39"/>
  <c r="LG4" i="39"/>
  <c r="LF4" i="39"/>
  <c r="LE4" i="39"/>
  <c r="LD4" i="39"/>
  <c r="LC4" i="39"/>
  <c r="LB4" i="39"/>
  <c r="LA4" i="39"/>
  <c r="KZ4" i="39"/>
  <c r="KY4" i="39"/>
  <c r="KX4" i="39"/>
  <c r="KW4" i="39"/>
  <c r="KV4" i="39"/>
  <c r="KU4" i="39"/>
  <c r="KT4" i="39"/>
  <c r="KS4" i="39"/>
  <c r="KR4" i="39"/>
  <c r="KQ4" i="39"/>
  <c r="KP4" i="39"/>
  <c r="KO4" i="39"/>
  <c r="KN4" i="39"/>
  <c r="KM4" i="39"/>
  <c r="KL4" i="39"/>
  <c r="KK4" i="39"/>
  <c r="KJ4" i="39"/>
  <c r="KI4" i="39"/>
  <c r="KH4" i="39"/>
  <c r="KG4" i="39"/>
  <c r="KE4" i="39"/>
  <c r="KD4" i="39"/>
  <c r="KC4" i="39"/>
  <c r="KB4" i="39"/>
  <c r="KA4" i="39"/>
  <c r="JZ4" i="39"/>
  <c r="JY4" i="39"/>
  <c r="JX4" i="39"/>
  <c r="JW4" i="39"/>
  <c r="JV4" i="39"/>
  <c r="JU4" i="39"/>
  <c r="JT4" i="39"/>
  <c r="JS4" i="39"/>
  <c r="JR4" i="39"/>
  <c r="JQ4" i="39"/>
  <c r="JP4" i="39"/>
  <c r="JO4" i="39"/>
  <c r="JN4" i="39"/>
  <c r="JM4" i="39"/>
  <c r="JL4" i="39"/>
  <c r="JK4" i="39"/>
  <c r="JJ4" i="39"/>
  <c r="JI4" i="39"/>
  <c r="JH4" i="39"/>
  <c r="JG4" i="39"/>
  <c r="JF4" i="39"/>
  <c r="JE4" i="39"/>
  <c r="JD4" i="39"/>
  <c r="JC4" i="39"/>
  <c r="JB4" i="39"/>
  <c r="JA4" i="39"/>
  <c r="IZ4" i="39"/>
  <c r="IX4" i="39"/>
  <c r="IW4" i="39"/>
  <c r="IV4" i="39"/>
  <c r="IU4" i="39"/>
  <c r="IT4" i="39"/>
  <c r="IS4" i="39"/>
  <c r="IR4" i="39"/>
  <c r="IQ4" i="39"/>
  <c r="IP4" i="39"/>
  <c r="IO4" i="39"/>
  <c r="IN4" i="39"/>
  <c r="IM4" i="39"/>
  <c r="IL4" i="39"/>
  <c r="IK4" i="39"/>
  <c r="IJ4" i="39"/>
  <c r="II4" i="39"/>
  <c r="IH4" i="39"/>
  <c r="IG4" i="39"/>
  <c r="IF4" i="39"/>
  <c r="IE4" i="39"/>
  <c r="ID4" i="39"/>
  <c r="IC4" i="39"/>
  <c r="IB4" i="39"/>
  <c r="IA4" i="39"/>
  <c r="HZ4" i="39"/>
  <c r="HY4" i="39"/>
  <c r="HX4" i="39"/>
  <c r="HW4" i="39"/>
  <c r="HV4" i="39"/>
  <c r="HU4" i="39"/>
  <c r="HT4" i="39"/>
  <c r="HS4" i="39"/>
  <c r="HR4" i="39"/>
  <c r="HQ4" i="39"/>
  <c r="HP4" i="39"/>
  <c r="HO4" i="39"/>
  <c r="HN4" i="39"/>
  <c r="HM4" i="39"/>
  <c r="HL4" i="39"/>
  <c r="HK4" i="39"/>
  <c r="HJ4" i="39"/>
  <c r="HI4" i="39"/>
  <c r="HH4" i="39"/>
  <c r="HG4" i="39"/>
  <c r="HF4" i="39"/>
  <c r="HE4" i="39"/>
  <c r="HD4" i="39"/>
  <c r="HC4" i="39"/>
  <c r="HB4" i="39"/>
  <c r="HA4" i="39"/>
  <c r="GZ4" i="39"/>
  <c r="GY4" i="39"/>
  <c r="GX4" i="39"/>
  <c r="GW4" i="39"/>
  <c r="GV4" i="39"/>
  <c r="GU4" i="39"/>
  <c r="GT4" i="39"/>
  <c r="GS4" i="39"/>
  <c r="GR4" i="39"/>
  <c r="GQ4" i="39"/>
  <c r="GP4" i="39"/>
  <c r="GO4" i="39"/>
  <c r="GM4" i="39"/>
  <c r="GL4" i="39"/>
  <c r="GK4" i="39"/>
  <c r="GJ4" i="39"/>
  <c r="GI4" i="39"/>
  <c r="GH4" i="39"/>
  <c r="GG4" i="39"/>
  <c r="GF4" i="39"/>
  <c r="GE4" i="39"/>
  <c r="GD4" i="39"/>
  <c r="GC4" i="39"/>
  <c r="GB4" i="39"/>
  <c r="GA4" i="39"/>
  <c r="FZ4" i="39"/>
  <c r="FY4" i="39"/>
  <c r="FX4" i="39"/>
  <c r="FW4" i="39"/>
  <c r="FV4" i="39"/>
  <c r="FU4" i="39"/>
  <c r="FT4" i="39"/>
  <c r="FS4" i="39"/>
  <c r="FR4" i="39"/>
  <c r="FQ4" i="39"/>
  <c r="FP4" i="39"/>
  <c r="FO4" i="39"/>
  <c r="FN4" i="39"/>
  <c r="FM4" i="39"/>
  <c r="FL4" i="39"/>
  <c r="FK4" i="39"/>
  <c r="FJ4" i="39"/>
  <c r="FI4" i="39"/>
  <c r="FH4" i="39"/>
  <c r="FG4" i="39"/>
  <c r="FF4" i="39"/>
  <c r="FE4" i="39"/>
  <c r="FD4" i="39"/>
  <c r="FC4" i="39"/>
  <c r="FB4" i="39"/>
  <c r="FA4" i="39"/>
  <c r="EZ4" i="39"/>
  <c r="EY4" i="39"/>
  <c r="EX4" i="39"/>
  <c r="EW4" i="39"/>
  <c r="EV4" i="39"/>
  <c r="EU4" i="39"/>
  <c r="ET4" i="39"/>
  <c r="ES4" i="39"/>
  <c r="EQ4" i="39"/>
  <c r="EP4" i="39"/>
  <c r="EO4" i="39"/>
  <c r="EN4" i="39"/>
  <c r="EM4" i="39"/>
  <c r="EL4" i="39"/>
  <c r="EK4" i="39"/>
  <c r="EJ4" i="39"/>
  <c r="EI4" i="39"/>
  <c r="EH4" i="39"/>
  <c r="EG4" i="39"/>
  <c r="EF4" i="39"/>
  <c r="EE4" i="39"/>
  <c r="ED4" i="39"/>
  <c r="EC4" i="39"/>
  <c r="EB4" i="39"/>
  <c r="EA4" i="39"/>
  <c r="DZ4" i="39"/>
  <c r="DY4" i="39"/>
  <c r="DX4" i="39"/>
  <c r="DW4" i="39"/>
  <c r="DV4" i="39"/>
  <c r="DU4" i="39"/>
  <c r="DT4" i="39"/>
  <c r="DS4" i="39"/>
  <c r="DR4" i="39"/>
  <c r="DQ4" i="39"/>
  <c r="DP4" i="39"/>
  <c r="DO4" i="39"/>
  <c r="DN4" i="39"/>
  <c r="DM4" i="39"/>
  <c r="DL4" i="39"/>
  <c r="DK4" i="39"/>
  <c r="DJ4" i="39"/>
  <c r="DI4" i="39"/>
  <c r="DH4" i="39"/>
  <c r="DG4" i="39"/>
  <c r="DF4" i="39"/>
  <c r="DE4" i="39"/>
  <c r="DD4" i="39"/>
  <c r="DC4" i="39"/>
  <c r="DB4" i="39"/>
  <c r="DA4" i="39"/>
  <c r="CZ4" i="39"/>
  <c r="CY4" i="39"/>
  <c r="CX4" i="39"/>
  <c r="CW4" i="39"/>
  <c r="CV4" i="39"/>
  <c r="CU4" i="39"/>
  <c r="CT4" i="39"/>
  <c r="CS4" i="39"/>
  <c r="CR4" i="39"/>
  <c r="CQ4" i="39"/>
  <c r="CP4" i="39"/>
  <c r="CO4" i="39"/>
  <c r="CN4" i="39"/>
  <c r="CM4" i="39"/>
  <c r="CL4" i="39"/>
  <c r="CK4" i="39"/>
  <c r="CJ4" i="39"/>
  <c r="CI4" i="39"/>
  <c r="CH4" i="39"/>
  <c r="CG4" i="39"/>
  <c r="CF4" i="39"/>
  <c r="CE4" i="39"/>
  <c r="CD4" i="39"/>
  <c r="CC4" i="39"/>
  <c r="CB4" i="39"/>
  <c r="CA4" i="39"/>
  <c r="BZ4" i="39"/>
  <c r="BY4" i="39"/>
  <c r="BX4" i="39"/>
  <c r="BW4" i="39"/>
  <c r="BV4" i="39"/>
  <c r="BU4" i="39"/>
  <c r="BT4" i="39"/>
  <c r="BS4" i="39"/>
  <c r="BR4" i="39"/>
  <c r="BQ4" i="39"/>
  <c r="BP4" i="39"/>
  <c r="BO4" i="39"/>
  <c r="BN4" i="39"/>
  <c r="BM4" i="39"/>
  <c r="BL4" i="39"/>
  <c r="BK4" i="39"/>
  <c r="D3" i="45"/>
  <c r="E3" i="44"/>
  <c r="D20" i="22"/>
  <c r="D3" i="44"/>
  <c r="E30" i="43"/>
  <c r="D30" i="43"/>
  <c r="D16" i="43"/>
  <c r="E22" i="44"/>
  <c r="D22" i="44"/>
  <c r="OJ4" i="39" s="1"/>
  <c r="E6" i="46"/>
  <c r="D6" i="46"/>
  <c r="E3" i="46"/>
  <c r="D3" i="46"/>
  <c r="D88" i="47"/>
  <c r="ER4" i="39" s="1"/>
  <c r="E14" i="47"/>
  <c r="E65" i="47"/>
  <c r="D65" i="47"/>
  <c r="D66" i="47"/>
  <c r="E66" i="47"/>
  <c r="E88" i="47"/>
  <c r="E14" i="46"/>
  <c r="E13" i="46"/>
  <c r="E12" i="46"/>
  <c r="E8" i="46"/>
  <c r="E10" i="46"/>
  <c r="E3" i="45"/>
  <c r="E4" i="45"/>
  <c r="E5" i="45"/>
  <c r="D5" i="45"/>
  <c r="OO4" i="39" s="1"/>
  <c r="D4" i="45"/>
  <c r="C56" i="38" l="1" a="1"/>
  <c r="C54" i="38" a="1"/>
  <c r="C3" i="38" a="1"/>
  <c r="G4" i="45"/>
  <c r="G20" i="22" l="1"/>
  <c r="G16" i="43"/>
  <c r="G66" i="47"/>
  <c r="E15" i="8"/>
  <c r="E3" i="8"/>
  <c r="E7" i="42"/>
  <c r="E16" i="43"/>
  <c r="E3" i="43"/>
  <c r="E49" i="46"/>
  <c r="E10" i="22"/>
  <c r="G30" i="43" l="1"/>
  <c r="H21" i="38"/>
  <c r="H22" i="38"/>
  <c r="H25" i="38"/>
  <c r="H26" i="38"/>
  <c r="H27" i="38"/>
  <c r="H28" i="38"/>
  <c r="H29" i="38"/>
  <c r="H30" i="38"/>
  <c r="H31" i="38"/>
  <c r="H32" i="38"/>
  <c r="H34" i="38"/>
  <c r="H35" i="38"/>
  <c r="H36" i="38"/>
  <c r="H37" i="38"/>
  <c r="H38" i="38"/>
  <c r="H39" i="38"/>
  <c r="H41" i="38"/>
  <c r="H42" i="38"/>
  <c r="H43" i="38"/>
  <c r="H44" i="38"/>
  <c r="H45" i="38"/>
  <c r="H47" i="38"/>
  <c r="H49" i="38"/>
  <c r="H50" i="38"/>
  <c r="H51" i="38"/>
  <c r="H52" i="38"/>
  <c r="H58" i="38"/>
  <c r="H61" i="38"/>
  <c r="H62" i="38"/>
  <c r="H63" i="38"/>
  <c r="H64" i="38"/>
  <c r="H65" i="38"/>
  <c r="H66" i="38"/>
  <c r="H67" i="38"/>
  <c r="H68" i="38"/>
  <c r="H69" i="38"/>
  <c r="H70" i="38"/>
  <c r="H16" i="38"/>
  <c r="H17" i="38"/>
  <c r="H18" i="38"/>
  <c r="D23" i="22" l="1"/>
  <c r="C40" i="38" s="1" a="1"/>
  <c r="D15" i="22"/>
  <c r="G15" i="22" s="1"/>
  <c r="D10" i="22"/>
  <c r="G10" i="22" s="1"/>
  <c r="D6" i="22"/>
  <c r="G6" i="22" s="1"/>
  <c r="D8" i="23"/>
  <c r="D3" i="23"/>
  <c r="D15" i="8"/>
  <c r="NH4" i="39" s="1"/>
  <c r="D13" i="8"/>
  <c r="D9" i="8"/>
  <c r="D7" i="8"/>
  <c r="D3" i="8"/>
  <c r="E9" i="8"/>
  <c r="E7" i="8"/>
  <c r="F13" i="41"/>
  <c r="H13" i="41" s="1"/>
  <c r="F14" i="41"/>
  <c r="H14" i="41" s="1"/>
  <c r="F15" i="41"/>
  <c r="H15" i="41" s="1"/>
  <c r="F16" i="41"/>
  <c r="H16" i="41" s="1"/>
  <c r="F17" i="41"/>
  <c r="H17" i="41" s="1"/>
  <c r="F18" i="41"/>
  <c r="H18" i="41" s="1"/>
  <c r="F19" i="41"/>
  <c r="H19" i="41" s="1"/>
  <c r="F20" i="41"/>
  <c r="H20" i="41" s="1"/>
  <c r="F21" i="41"/>
  <c r="H21" i="41" s="1"/>
  <c r="F22" i="41"/>
  <c r="H22" i="41" s="1"/>
  <c r="F23" i="41"/>
  <c r="H23" i="41" s="1"/>
  <c r="F24" i="41"/>
  <c r="H24" i="41" s="1"/>
  <c r="F25" i="41"/>
  <c r="H25" i="41" s="1"/>
  <c r="F26" i="41"/>
  <c r="H26" i="41" s="1"/>
  <c r="F27" i="41"/>
  <c r="H27" i="41" s="1"/>
  <c r="F28" i="41"/>
  <c r="H28" i="41" s="1"/>
  <c r="F29" i="41"/>
  <c r="H29" i="41" s="1"/>
  <c r="F30" i="41"/>
  <c r="H30" i="41" s="1"/>
  <c r="D5" i="17"/>
  <c r="E8" i="23"/>
  <c r="E3" i="23"/>
  <c r="E20" i="22"/>
  <c r="E15" i="22"/>
  <c r="E3" i="22"/>
  <c r="D3" i="22"/>
  <c r="B10" i="50"/>
  <c r="E9" i="50"/>
  <c r="D9" i="50"/>
  <c r="C9" i="50"/>
  <c r="E8" i="50"/>
  <c r="C8" i="50"/>
  <c r="B8" i="50"/>
  <c r="E7" i="50"/>
  <c r="D7" i="50"/>
  <c r="C7" i="50"/>
  <c r="B7" i="50"/>
  <c r="E6" i="50"/>
  <c r="D6" i="50"/>
  <c r="C6" i="50"/>
  <c r="B6" i="50"/>
  <c r="E5" i="50"/>
  <c r="D5" i="50"/>
  <c r="C5" i="50"/>
  <c r="B5" i="50"/>
  <c r="E4" i="50"/>
  <c r="C4" i="50"/>
  <c r="B4" i="50"/>
  <c r="E3" i="50"/>
  <c r="C3" i="50"/>
  <c r="B3" i="50"/>
  <c r="E23" i="22"/>
  <c r="E6" i="22"/>
  <c r="ML4" i="39" l="1"/>
  <c r="C46" i="38" a="1"/>
  <c r="G23" i="22"/>
  <c r="MD4" i="39"/>
  <c r="G22" i="44"/>
  <c r="H54" i="38"/>
  <c r="H40" i="38"/>
  <c r="E3" i="49"/>
  <c r="D3" i="49"/>
  <c r="E34" i="42"/>
  <c r="D34" i="42"/>
  <c r="E33" i="42"/>
  <c r="D33" i="42"/>
  <c r="E32" i="42"/>
  <c r="D32" i="42"/>
  <c r="D23" i="42"/>
  <c r="E23" i="42"/>
  <c r="E19" i="42"/>
  <c r="D19" i="42"/>
  <c r="H55" i="38"/>
  <c r="D7" i="42"/>
  <c r="D3" i="42"/>
  <c r="D52" i="43"/>
  <c r="D49" i="43"/>
  <c r="D43" i="43"/>
  <c r="D29" i="43"/>
  <c r="D23" i="43"/>
  <c r="D21" i="43"/>
  <c r="D12" i="43"/>
  <c r="D3" i="43"/>
  <c r="E43" i="43"/>
  <c r="E29" i="43"/>
  <c r="D14" i="46"/>
  <c r="G14" i="46" s="1"/>
  <c r="D13" i="46"/>
  <c r="G13" i="46" s="1"/>
  <c r="D12" i="46"/>
  <c r="E50" i="47"/>
  <c r="E16" i="47"/>
  <c r="D16" i="47"/>
  <c r="D15" i="47"/>
  <c r="E15" i="47"/>
  <c r="D14" i="47"/>
  <c r="E3" i="47"/>
  <c r="E3" i="42"/>
  <c r="TR4" i="39" l="1"/>
  <c r="C71" i="38" a="1"/>
  <c r="H46" i="38"/>
  <c r="KF4" i="39"/>
  <c r="C33" i="38" a="1"/>
  <c r="IY4" i="39"/>
  <c r="C23" i="38" a="1"/>
  <c r="G3" i="49"/>
  <c r="G32" i="42"/>
  <c r="G23" i="42"/>
  <c r="G33" i="42"/>
  <c r="G7" i="42"/>
  <c r="G34" i="42"/>
  <c r="G19" i="42"/>
  <c r="G16" i="47"/>
  <c r="G88" i="47"/>
  <c r="G15" i="47"/>
  <c r="G3" i="42"/>
  <c r="G65" i="47"/>
  <c r="D50" i="47"/>
  <c r="G14" i="47"/>
  <c r="E12" i="47"/>
  <c r="D12" i="47"/>
  <c r="E10" i="47"/>
  <c r="D10" i="47"/>
  <c r="E8" i="47"/>
  <c r="D8" i="47"/>
  <c r="E5" i="47"/>
  <c r="D5" i="47"/>
  <c r="D49" i="46"/>
  <c r="G12" i="46"/>
  <c r="D10" i="46"/>
  <c r="D8" i="46"/>
  <c r="G6" i="46"/>
  <c r="G3" i="46"/>
  <c r="H71" i="38" l="1"/>
  <c r="GN4" i="39"/>
  <c r="C15" i="38" a="1"/>
  <c r="D18" i="49"/>
  <c r="E16" i="14" s="1"/>
  <c r="D17" i="49"/>
  <c r="D16" i="14" s="1"/>
  <c r="D16" i="49"/>
  <c r="C16" i="14" s="1"/>
  <c r="H33" i="38"/>
  <c r="D68" i="42"/>
  <c r="E8" i="14" s="1"/>
  <c r="D67" i="42"/>
  <c r="D8" i="14" s="1"/>
  <c r="D66" i="42"/>
  <c r="C8" i="14" s="1"/>
  <c r="G10" i="46"/>
  <c r="G8" i="46"/>
  <c r="G12" i="47"/>
  <c r="G10" i="47"/>
  <c r="G8" i="47"/>
  <c r="G5" i="47"/>
  <c r="G49" i="46"/>
  <c r="H20" i="38"/>
  <c r="D3" i="47"/>
  <c r="G50" i="47"/>
  <c r="F8" i="14" l="1"/>
  <c r="F16" i="14"/>
  <c r="D64" i="46"/>
  <c r="C6" i="14" s="1"/>
  <c r="G3" i="47"/>
  <c r="H19" i="38"/>
  <c r="D65" i="46"/>
  <c r="D6" i="14" s="1"/>
  <c r="D66" i="46"/>
  <c r="E6" i="14" s="1"/>
  <c r="F6" i="14" l="1"/>
  <c r="D93" i="47"/>
  <c r="E5" i="14" s="1"/>
  <c r="D92" i="47"/>
  <c r="D5" i="14" s="1"/>
  <c r="D91" i="47"/>
  <c r="C5" i="14" s="1"/>
  <c r="G3" i="45"/>
  <c r="G3" i="44"/>
  <c r="D30" i="44" s="1"/>
  <c r="E13" i="14" s="1"/>
  <c r="G52" i="43"/>
  <c r="E52" i="43"/>
  <c r="G49" i="43"/>
  <c r="E49" i="43"/>
  <c r="G43" i="43"/>
  <c r="G29" i="43"/>
  <c r="G23" i="43"/>
  <c r="E23" i="43"/>
  <c r="G21" i="43"/>
  <c r="E21" i="43"/>
  <c r="G12" i="43"/>
  <c r="E12" i="43"/>
  <c r="G3" i="43"/>
  <c r="H24" i="38" l="1"/>
  <c r="D58" i="43"/>
  <c r="E7" i="14" s="1"/>
  <c r="D57" i="43"/>
  <c r="D7" i="14" s="1"/>
  <c r="D56" i="43"/>
  <c r="C7" i="14" s="1"/>
  <c r="D28" i="44"/>
  <c r="C13" i="14" s="1"/>
  <c r="D29" i="44"/>
  <c r="D13" i="14" s="1"/>
  <c r="H23" i="38" l="1"/>
  <c r="F13" i="14"/>
  <c r="F7" i="14"/>
  <c r="F5" i="41"/>
  <c r="F6" i="41"/>
  <c r="H6" i="41" s="1"/>
  <c r="F7" i="41"/>
  <c r="H7" i="41" s="1"/>
  <c r="F8" i="41"/>
  <c r="H8" i="41" s="1"/>
  <c r="F9" i="41"/>
  <c r="H9" i="41" s="1"/>
  <c r="F10" i="41"/>
  <c r="H10" i="41" s="1"/>
  <c r="F11" i="41"/>
  <c r="F12" i="41"/>
  <c r="H12" i="41" s="1"/>
  <c r="F31" i="41"/>
  <c r="H31" i="41" s="1"/>
  <c r="F32" i="41"/>
  <c r="H32" i="41" s="1"/>
  <c r="F33" i="41"/>
  <c r="H33" i="41" s="1"/>
  <c r="F34" i="41"/>
  <c r="H34" i="41" s="1"/>
  <c r="F35" i="41"/>
  <c r="H35" i="41" s="1"/>
  <c r="F36" i="41"/>
  <c r="H36" i="41" s="1"/>
  <c r="F37" i="41"/>
  <c r="H37" i="41"/>
  <c r="F38" i="41"/>
  <c r="H38" i="41"/>
  <c r="F39" i="41"/>
  <c r="H39" i="41" s="1"/>
  <c r="F40" i="41"/>
  <c r="H40" i="41" s="1"/>
  <c r="F4" i="41"/>
  <c r="H4" i="41" s="1"/>
  <c r="H11" i="41"/>
  <c r="H5" i="41"/>
  <c r="D3" i="26"/>
  <c r="NJ4" i="39" s="1"/>
  <c r="H13" i="38"/>
  <c r="H14" i="38"/>
  <c r="H15" i="38"/>
  <c r="H9" i="38"/>
  <c r="H10" i="38"/>
  <c r="B24" i="40"/>
  <c r="C24" i="40"/>
  <c r="D24" i="40"/>
  <c r="B25" i="40"/>
  <c r="C25" i="40"/>
  <c r="D25" i="40"/>
  <c r="B26" i="40"/>
  <c r="C26" i="40"/>
  <c r="D26" i="40"/>
  <c r="B27" i="40"/>
  <c r="C27" i="40"/>
  <c r="D27" i="40"/>
  <c r="B28" i="40"/>
  <c r="C28" i="40"/>
  <c r="D28" i="40"/>
  <c r="B29" i="40"/>
  <c r="C29" i="40"/>
  <c r="D29" i="40"/>
  <c r="B30" i="40"/>
  <c r="C30" i="40"/>
  <c r="D30" i="40"/>
  <c r="B31" i="40"/>
  <c r="C31" i="40"/>
  <c r="D31" i="40"/>
  <c r="B32" i="40"/>
  <c r="C32" i="40"/>
  <c r="D32" i="40"/>
  <c r="B33" i="40"/>
  <c r="C33" i="40"/>
  <c r="D33" i="40"/>
  <c r="D17" i="40"/>
  <c r="D18" i="40"/>
  <c r="D19" i="40"/>
  <c r="D20" i="40"/>
  <c r="D21" i="40"/>
  <c r="D22" i="40"/>
  <c r="D23" i="40"/>
  <c r="C17" i="40"/>
  <c r="C18" i="40"/>
  <c r="C19" i="40"/>
  <c r="C20" i="40"/>
  <c r="C21" i="40"/>
  <c r="C22" i="40"/>
  <c r="C23" i="40"/>
  <c r="B17" i="40"/>
  <c r="B18" i="40"/>
  <c r="B19" i="40"/>
  <c r="B20" i="40"/>
  <c r="B21" i="40"/>
  <c r="B22" i="40"/>
  <c r="B23" i="40"/>
  <c r="BJ4" i="39"/>
  <c r="BI4" i="39"/>
  <c r="BH4" i="39"/>
  <c r="BG4" i="39"/>
  <c r="BF4" i="39"/>
  <c r="BE4" i="39"/>
  <c r="BD4" i="39"/>
  <c r="BC4" i="39"/>
  <c r="BA4" i="39"/>
  <c r="AZ4" i="39"/>
  <c r="AY4" i="39"/>
  <c r="AX4" i="39"/>
  <c r="AW4" i="39"/>
  <c r="AV4" i="39"/>
  <c r="AU4" i="39"/>
  <c r="AT4" i="39"/>
  <c r="AS4" i="39"/>
  <c r="AR4" i="39"/>
  <c r="AQ4" i="39"/>
  <c r="AP4" i="39"/>
  <c r="AO4" i="39"/>
  <c r="AN4" i="39"/>
  <c r="AM4" i="39"/>
  <c r="AL4" i="39"/>
  <c r="AK4" i="39"/>
  <c r="AJ4" i="39"/>
  <c r="AI4" i="39"/>
  <c r="AF4" i="39"/>
  <c r="AE4" i="39"/>
  <c r="AD4" i="39"/>
  <c r="AC4" i="39"/>
  <c r="AB4" i="39"/>
  <c r="AA4" i="39"/>
  <c r="Z4" i="39"/>
  <c r="Y4" i="39"/>
  <c r="X4" i="39"/>
  <c r="W4" i="39"/>
  <c r="V4" i="39"/>
  <c r="U4" i="39"/>
  <c r="T4" i="39"/>
  <c r="S4" i="39"/>
  <c r="R4" i="39"/>
  <c r="Q4" i="39"/>
  <c r="P4" i="39"/>
  <c r="O4" i="39"/>
  <c r="N4" i="39"/>
  <c r="M4" i="39"/>
  <c r="L4" i="39"/>
  <c r="K4" i="39"/>
  <c r="J4" i="39"/>
  <c r="I4" i="39"/>
  <c r="H4" i="39"/>
  <c r="G4" i="39"/>
  <c r="F4" i="39"/>
  <c r="E4" i="39"/>
  <c r="D4" i="39"/>
  <c r="C4" i="39"/>
  <c r="B4" i="39"/>
  <c r="A4" i="39"/>
  <c r="F18" i="1"/>
  <c r="AH4" i="39"/>
  <c r="D18" i="1"/>
  <c r="AG4" i="39"/>
  <c r="D3" i="17"/>
  <c r="H12" i="38"/>
  <c r="E31" i="17"/>
  <c r="E5" i="17"/>
  <c r="E3" i="17"/>
  <c r="H11" i="38"/>
  <c r="H7" i="38"/>
  <c r="H8" i="38"/>
  <c r="E2" i="34"/>
  <c r="G3" i="17"/>
  <c r="D101" i="17"/>
  <c r="TI4" i="39" s="1"/>
  <c r="D93" i="17"/>
  <c r="G93" i="17" s="1"/>
  <c r="D85" i="17"/>
  <c r="G85" i="17" s="1"/>
  <c r="D76" i="17"/>
  <c r="G76" i="17" s="1"/>
  <c r="D65" i="17"/>
  <c r="G65" i="17" s="1"/>
  <c r="D62" i="17"/>
  <c r="G62" i="17" s="1"/>
  <c r="D54" i="17"/>
  <c r="G54" i="17" s="1"/>
  <c r="D31" i="17"/>
  <c r="G31" i="17" s="1"/>
  <c r="D18" i="17"/>
  <c r="D10" i="17"/>
  <c r="G10" i="17" s="1"/>
  <c r="G15" i="8"/>
  <c r="E101" i="17"/>
  <c r="E93" i="17"/>
  <c r="E85" i="17"/>
  <c r="E76" i="17"/>
  <c r="E65" i="17"/>
  <c r="E62" i="17"/>
  <c r="E54" i="17"/>
  <c r="E18" i="17"/>
  <c r="E10" i="17"/>
  <c r="E3" i="26"/>
  <c r="E13" i="8"/>
  <c r="G13" i="8"/>
  <c r="G18" i="17"/>
  <c r="G3" i="22"/>
  <c r="G5" i="17"/>
  <c r="G7" i="8"/>
  <c r="F5" i="14"/>
  <c r="H6" i="38"/>
  <c r="D167" i="2" a="1"/>
  <c r="D167" i="2"/>
  <c r="H3" i="38"/>
  <c r="H5" i="38"/>
  <c r="H4" i="38"/>
  <c r="G3" i="8"/>
  <c r="E167" i="2"/>
  <c r="D30" i="22" l="1"/>
  <c r="E9" i="14" s="1"/>
  <c r="D28" i="22"/>
  <c r="C9" i="14" s="1"/>
  <c r="D29" i="22"/>
  <c r="D9" i="14" s="1"/>
  <c r="G101" i="17"/>
  <c r="C59" i="38" a="1"/>
  <c r="G3" i="26"/>
  <c r="C53" i="38" a="1"/>
  <c r="H53" i="38" s="1"/>
  <c r="C48" i="38" a="1"/>
  <c r="G9" i="8"/>
  <c r="D19" i="8"/>
  <c r="C11" i="14" s="1"/>
  <c r="G3" i="23"/>
  <c r="G8" i="23"/>
  <c r="F9" i="14" l="1"/>
  <c r="D21" i="8"/>
  <c r="E11" i="14" s="1"/>
  <c r="D20" i="8"/>
  <c r="D11" i="14" s="1"/>
  <c r="F11" i="14" s="1"/>
  <c r="H59" i="38"/>
  <c r="H60" i="38"/>
  <c r="H48" i="38"/>
  <c r="D113" i="17"/>
  <c r="C15" i="14" s="1"/>
  <c r="D115" i="17"/>
  <c r="E15" i="14" s="1"/>
  <c r="D114" i="17"/>
  <c r="D15" i="14" s="1"/>
  <c r="D14" i="26"/>
  <c r="E12" i="14" s="1"/>
  <c r="D12" i="26"/>
  <c r="C12" i="14" s="1"/>
  <c r="D13" i="26"/>
  <c r="D12" i="14" s="1"/>
  <c r="D22" i="23"/>
  <c r="E10" i="14" s="1"/>
  <c r="D21" i="23"/>
  <c r="D10" i="14" s="1"/>
  <c r="D20" i="23"/>
  <c r="C10" i="14" s="1"/>
  <c r="F10" i="14" l="1"/>
  <c r="F12" i="14"/>
  <c r="F15" i="14"/>
  <c r="D16" i="40"/>
  <c r="B16" i="40"/>
  <c r="C16" i="40"/>
  <c r="H57" i="38"/>
  <c r="H56" i="38"/>
  <c r="G5" i="45"/>
  <c r="D33" i="45" l="1"/>
  <c r="C14" i="14" s="1"/>
  <c r="C17" i="14" s="1"/>
  <c r="D35" i="45"/>
  <c r="E14" i="14" s="1"/>
  <c r="E17" i="14" s="1"/>
  <c r="D34" i="45"/>
  <c r="D14" i="14" s="1"/>
  <c r="D17" i="14" s="1"/>
  <c r="A3" i="32" a="1"/>
  <c r="B15" i="40" l="1"/>
  <c r="D15" i="40"/>
  <c r="C15" i="40"/>
  <c r="D14" i="40"/>
  <c r="B14" i="40"/>
  <c r="C14" i="40"/>
  <c r="B13" i="40"/>
  <c r="C13" i="40"/>
  <c r="D13" i="40"/>
  <c r="C12" i="40"/>
  <c r="B12" i="40"/>
  <c r="D12" i="40"/>
  <c r="C11" i="40"/>
  <c r="D11" i="40"/>
  <c r="B11" i="40"/>
  <c r="D10" i="40"/>
  <c r="C10" i="40"/>
  <c r="B10" i="40"/>
  <c r="B9" i="40"/>
  <c r="D9" i="40"/>
  <c r="C9" i="40"/>
  <c r="B8" i="40"/>
  <c r="C8" i="40"/>
  <c r="D8" i="40"/>
  <c r="C7" i="40"/>
  <c r="D7" i="40"/>
  <c r="B7" i="40"/>
  <c r="B6" i="40"/>
  <c r="C6" i="40"/>
  <c r="D6" i="40"/>
  <c r="F14" i="14"/>
  <c r="F17" i="14" s="1"/>
  <c r="D5" i="40"/>
  <c r="B5" i="40"/>
  <c r="C5" i="40"/>
  <c r="D4" i="40"/>
  <c r="C4" i="40"/>
  <c r="B4" i="40"/>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<sst xmlns="http://schemas.openxmlformats.org/spreadsheetml/2006/main" count="5523" uniqueCount="3013">
  <si>
    <t>SERV_PRIVATIVAS_DE_LA_LIBERTAD</t>
  </si>
  <si>
    <t>CENTRO TRANSITORIO</t>
  </si>
  <si>
    <t>CENTRO DE INTERNAMIENTO PREVENTIVO</t>
  </si>
  <si>
    <t>CENTRO DE ATENCIÓN ESPECIALIZADO</t>
  </si>
  <si>
    <t>DETENCIÓN DOMICILIARIA HOGAR</t>
  </si>
  <si>
    <t>SERV_NO_PRIVATIVAS_DE_LA_LIBERTAD</t>
  </si>
  <si>
    <t>INTERNACIÓN EN MEDIO SEMICERRADO</t>
  </si>
  <si>
    <t>POB_RESTABLECIMIENTO_DE_DERECHOS</t>
  </si>
  <si>
    <t>MOD_RESTABLECIMIENTO_DE_DERECHOS</t>
  </si>
  <si>
    <t>PRESTACIÓN DE SERVICIOS A LA COMUNIDAD</t>
  </si>
  <si>
    <t>Niños y niñas desde los cero (0) hasta los trece (13) años, once (11) meses y veintinueve (29) días.</t>
  </si>
  <si>
    <t>UBICACION INICIAL</t>
  </si>
  <si>
    <t>LIBERTAD ASISTIDA / VIGILADA</t>
  </si>
  <si>
    <t>Mujeres gestantes con derechos amenazados y/o vulnerados</t>
  </si>
  <si>
    <t>APOYO Y FORTALECIMIENTO A LA FAMILIA Y/O RED VINCULAR</t>
  </si>
  <si>
    <t>Mayores de 18 años que al cumplir la mayoria de edad se encontraban con PARD</t>
  </si>
  <si>
    <t>ACOGIMIENTO FAMILIAR</t>
  </si>
  <si>
    <t>SERV_COMPLEMENTARIAS_Y_DE_RESTABLECIMIENTO_EN_ADMINISTRACION_DE_JUSTICIA</t>
  </si>
  <si>
    <t>ACOGIMIENTO RESIDENCIAL</t>
  </si>
  <si>
    <t>EXTERNADO MEDIA JORNADA RESTABLECIMIENTO EN ADMINISTRACIÓN DE JUSTICIA</t>
  </si>
  <si>
    <t>INTERVENCIÓN DE APOYO RESTABLECIMIENTO EN ADMINISTRACIÓN DE JUSTICIA</t>
  </si>
  <si>
    <t>EXTERNADO JORNADA COMPLETA RESTABLECIMIENTO EN ADMINISTRACIÓN DE JUSTICIA</t>
  </si>
  <si>
    <t>INTERNADO RESTABLECIMIENTO EN ADMINISTRACIÓN DE JUSTICIA</t>
  </si>
  <si>
    <t>CENTRO DE EMERGENCIA RESTABLECIMIENTO EN ADMINISTRACIÓN DE JUSTICIA</t>
  </si>
  <si>
    <t>PRIVATIVAS_DE_LA_LIBERTAD</t>
  </si>
  <si>
    <t>SERV_PROGRAMA_DE_INCLUSION_SOCIAL</t>
  </si>
  <si>
    <t>NO_PRIVATIVAS_DE_LA_LIBERTAD</t>
  </si>
  <si>
    <t>APOYO POST INSTITUCIONAL</t>
  </si>
  <si>
    <t>DIR_PROTECCION</t>
  </si>
  <si>
    <t>COMPLEMENTARIAS_Y_DE_RESTABLECIMIENTO_EN_ADMINISTRACION_DE_JUSTICIA</t>
  </si>
  <si>
    <t>CENTRO DE INTEGRACIÓN SOCIAL</t>
  </si>
  <si>
    <t>RESTABLECIMIENTO_DE_DERECHOS</t>
  </si>
  <si>
    <t>PROGRAMA_DE_INCLUSION_SOCIAL</t>
  </si>
  <si>
    <t>SISTEMA_DE_RESPONSABILIDAD_PENAL_ADOLESCENTES</t>
  </si>
  <si>
    <t>ADOPCIONES</t>
  </si>
  <si>
    <t>SERV_CENTRO_DE_EMERGENCIA</t>
  </si>
  <si>
    <t>CENTRO DE EMERGENCIA</t>
  </si>
  <si>
    <t>SERV_SERVICIO_DE_APOYO_Y_FORTALECIMIENTO_A_LA_FAMILIA</t>
  </si>
  <si>
    <t>HOGAR GESTOR - DISCAPACIDAD</t>
  </si>
  <si>
    <t>APOYO PSICOLÓGICO ESPECIALIZADO</t>
  </si>
  <si>
    <t>INTERVENCIÓN DE APOYO PSICOSOCIAL</t>
  </si>
  <si>
    <t>MOD_SISTEMA_DE_RESPONSABILIDAD_PENAL_ADOLESCENTES</t>
  </si>
  <si>
    <t>EXTERNADO MEDIA JORNADA</t>
  </si>
  <si>
    <t>CENTRO_DE_EMERGENCIA</t>
  </si>
  <si>
    <t>EXTERNADO JORNADA COMPLETA</t>
  </si>
  <si>
    <t>POB_SISTEMA_DE_RESPONSABILIDAD_PENAL_ADOLESCENTES</t>
  </si>
  <si>
    <t>SERVICIO_DE_APOYO_Y_FORTALECIMIENTO_A_LA_FAMILIA</t>
  </si>
  <si>
    <t>HOGAR GESTOR PARA VICTIMAS EN EL MARCO DEL CONFLICTO ARMADO SIN DISCAPACIDAD NI ENFERMEDAD DE CUIDADO ESPECIAL</t>
  </si>
  <si>
    <t>Adolescentes desde los catorce (14) hasta los diecisiete (17) años, once (11) meses y veintinueve (29) días.</t>
  </si>
  <si>
    <t>ACOGIMIENTO_FAMILIAR</t>
  </si>
  <si>
    <t>HOGAR GESTOR - DESPLAZAMIENTO FORZADO CON DISCAPACIDAD - AUTO 006 DE 2009</t>
  </si>
  <si>
    <t>ACOGIMIENTO_RESIDENCIAL</t>
  </si>
  <si>
    <t xml:space="preserve">HOGAR GESTOR PARA VICTIMAS EN EL MARCO DEL CONFLICTO ARMADO CON DISCAPACIDAD Y/O ENFERMEDADES DE CUIDADO ESPECIAL </t>
  </si>
  <si>
    <t>ESTRATEGIA_UNIDADES_MOVILES</t>
  </si>
  <si>
    <t>SERV_ACOGIMIENTO_FAMILIAR</t>
  </si>
  <si>
    <t>HOGAR SUSTITUTO ICBF - VULNERACIÓN</t>
  </si>
  <si>
    <t>HOGAR SUSTITUTO ONG - VULNERACIÓN</t>
  </si>
  <si>
    <t>HOGAR SUSTITUTO ICBF - DISCAPACIDAD</t>
  </si>
  <si>
    <t>HOGAR SUSTITUTO ONG - DISCAPACIDAD</t>
  </si>
  <si>
    <t>HOGAR SUSTITUTO - TUTOR</t>
  </si>
  <si>
    <t>SERV_ACOGIMIENTO_RESIDENCIAL</t>
  </si>
  <si>
    <t>INTERNADO</t>
  </si>
  <si>
    <t>INTERNADO - DISCAPACIDAD PSICOSOCIAL</t>
  </si>
  <si>
    <t>Muestreo Anexo Historia</t>
  </si>
  <si>
    <t>INTERNADO - DISCAPACIDAD INTELIGENTE</t>
  </si>
  <si>
    <t>Alto</t>
  </si>
  <si>
    <t>INTERNADO DISCAPACIDAD</t>
  </si>
  <si>
    <t>Medio</t>
  </si>
  <si>
    <t>INTERNADO - GESTANTES Y/O EN PERÍODO DE LACTANCIA</t>
  </si>
  <si>
    <t>Bajo</t>
  </si>
  <si>
    <t>INTERNADO DE 0 A 8 AÑOS</t>
  </si>
  <si>
    <t>INTERNADO - VIOLENCIA SEXUAL</t>
  </si>
  <si>
    <t>CASA HOGAR - GESTANTES Y/O EN PERÍODO DE LACTANCIA</t>
  </si>
  <si>
    <t>CASA HOGAR - DISCAPACIDAD</t>
  </si>
  <si>
    <t>CASA HOGAR - PARD</t>
  </si>
  <si>
    <t>CASA UNIVERSITARÍA</t>
  </si>
  <si>
    <t>MAC</t>
  </si>
  <si>
    <t>CASA DE PROTECCIÓN</t>
  </si>
  <si>
    <t>CASA HOGAR - VICTIMAS</t>
  </si>
  <si>
    <t>N/A</t>
  </si>
  <si>
    <t>SERV_ESTRATEGIA_UNIDADES_MOVILES</t>
  </si>
  <si>
    <t>UNIDADES MÓVILES</t>
  </si>
  <si>
    <t>SERV_UBICACION INICIAL</t>
  </si>
  <si>
    <t>HOGAR DE PASO</t>
  </si>
  <si>
    <t>SERV_APOYO Y FORTALECIMIENTO A LA FAMILIA Y/O RED VINCULAR</t>
  </si>
  <si>
    <t>INTERVENCION DE APOYO PSICOSCIAL</t>
  </si>
  <si>
    <t>SERVICIO DE APOYO PSICOLOGICO ESPECIALIZADO</t>
  </si>
  <si>
    <t>SERV_ACOGIMIENTO FAMILIAR</t>
  </si>
  <si>
    <t>HOGAR SUSTITUTO</t>
  </si>
  <si>
    <t>SERV_ACOGIMIENTO RESIDENCIAL</t>
  </si>
  <si>
    <t>CASA HOGAR</t>
  </si>
  <si>
    <t>CASO UNIVERSITARIA</t>
  </si>
  <si>
    <t>CASA DE PROTECCIÓN VICTIMAS DE CONFLICTO ARMANDO</t>
  </si>
  <si>
    <t>POB_ADOPCIONES</t>
  </si>
  <si>
    <t>MOD_ADOPCIONES</t>
  </si>
  <si>
    <t>SERV_ADOPCIONES</t>
  </si>
  <si>
    <t>Niños y niñas desde los cero (0) hasta los trece (13) años, once (11) meses y veintinueve (29) días y adolescentes desde los catorce (14) hasta los diecisiete (17) años, once (11) meses y veintinueve (29) días.</t>
  </si>
  <si>
    <t>SERVICIOS</t>
  </si>
  <si>
    <t>PROMOCION_Y_PREVENCION</t>
  </si>
  <si>
    <t>PROTECCION</t>
  </si>
  <si>
    <t>SERV_INSTITUCIONAL</t>
  </si>
  <si>
    <t>CENTRO DE DESARROLLO INFANTIL - CDI</t>
  </si>
  <si>
    <t>HOGARES INFANTILES - HI</t>
  </si>
  <si>
    <t>JARDINES SOCIALES</t>
  </si>
  <si>
    <t>HOGARES COMUNITARIOS DE BIENESTAR MÚLTIPLES - HCB</t>
  </si>
  <si>
    <t>HOGARES EMPRESARIALES</t>
  </si>
  <si>
    <t>DESARROLLO INFANTIL EN ESTABLECIMIENTOS DE RECLUSIÓN - DIER</t>
  </si>
  <si>
    <t>MOD_PRIMERA_INFANCIA</t>
  </si>
  <si>
    <t>INSTITUCIONAL</t>
  </si>
  <si>
    <t>SERV_COMUNITARIA</t>
  </si>
  <si>
    <t>POB_PRIMERA_INFANCIA</t>
  </si>
  <si>
    <t>COMUNITARIA</t>
  </si>
  <si>
    <t>HOGARES COMUNITARIOS DE BIENESTAR - HCB</t>
  </si>
  <si>
    <t>Niños y niñas desde los cero (0) hasta los cinco (5) años, once (11) meses y veintenueve (29) días.</t>
  </si>
  <si>
    <t>FAMILIAR</t>
  </si>
  <si>
    <t>HOGARES COMUNITARIOS DE BIENESTAR AGRUPADOS - HCB AGRUPADOS</t>
  </si>
  <si>
    <t>PROPIA_E_INTERCULTURAL</t>
  </si>
  <si>
    <t>HOGARES COMUNITARIOS DE BIENESTAR INTEGRALES - HCB INTEGRALES</t>
  </si>
  <si>
    <t>SERV_FAMILIAR</t>
  </si>
  <si>
    <t>DESARROLLO INFANTIL EN MEDIO FAMILIAR - DIMF</t>
  </si>
  <si>
    <t>EDUCACIÓN INICIAL RURAL - EIR</t>
  </si>
  <si>
    <t>HOGARES COMUNITARIOS DE BIENESTAR FAMILIA, MUJER E INFANCIA - HCB FAMI</t>
  </si>
  <si>
    <t>SERV_PROPIA_E_INTERCULTURAL</t>
  </si>
  <si>
    <t>SERVICIOS MOD PROPIA E INTERCULTURAL</t>
  </si>
  <si>
    <t>POB_INFANCIA</t>
  </si>
  <si>
    <t>MOD_INFANCIA</t>
  </si>
  <si>
    <t>DIR_PROMOCIÓN_Y_PREVENCION</t>
  </si>
  <si>
    <t>Niños y niñas desde los seis (6) hasta los trece (13) años, once (11) meses y veintenueve (29) días.</t>
  </si>
  <si>
    <t>ATRAPASUEÑOS</t>
  </si>
  <si>
    <t>SERV_ATRAPASUEÑOS</t>
  </si>
  <si>
    <t>PRIMERA_INFANCIA</t>
  </si>
  <si>
    <t>CASAS ATRAPASUEÑOS</t>
  </si>
  <si>
    <t>INFANCIA</t>
  </si>
  <si>
    <t>POB_ADOLESCENCIA</t>
  </si>
  <si>
    <t>MOD_ADOLESCENCIA</t>
  </si>
  <si>
    <t>ATRAPASUEÑOS ESPACIOS COMUNITARIOS</t>
  </si>
  <si>
    <t>ADOLESCENCIA</t>
  </si>
  <si>
    <t>Adolescentes desde los catorce (14) hasta los diecisiete (17) años, once (11) meses y veintenueve (29) días.</t>
  </si>
  <si>
    <t>ATRAPASUEÑOS DE APOYO</t>
  </si>
  <si>
    <t>JUVENTUD</t>
  </si>
  <si>
    <t>EXPERIENCIAS COMUNITARIAS</t>
  </si>
  <si>
    <t>NUTRICION</t>
  </si>
  <si>
    <t>POB_JUVENTUD</t>
  </si>
  <si>
    <t>MOD_JUVENTUD</t>
  </si>
  <si>
    <t>FAMILIAS_Y_COMUNIDADES</t>
  </si>
  <si>
    <t>Jovenes desde los dieciocho (18) hasta los veintiocho (28) años, once (11) meses y veintenueve (29) días.</t>
  </si>
  <si>
    <t>SERV_CENTROS_DE_RECUPERACION_INSTITUCIONAL</t>
  </si>
  <si>
    <t>CENTROS_DE_RECUPERACION_INSTITUCIONAL</t>
  </si>
  <si>
    <t>POB_NUTRICION</t>
  </si>
  <si>
    <t>MOD_NUTRICION</t>
  </si>
  <si>
    <t>Niños y niñas desde los cero (0) hasta los cuatro (4) años, once (11) meses y veintenueve (29) días y mujeres gestantes en diversos rangos de edad.</t>
  </si>
  <si>
    <t>SERV_1000_DÍAS_PARA_CAMBIAR_EL_MUNDO</t>
  </si>
  <si>
    <t>1000_DÍAS_PARA_CAMBIAR_EL_MUNDO</t>
  </si>
  <si>
    <t>SERVICIOS_DE_UNIDADES_DE_BUSQUEDA_ACTIVA</t>
  </si>
  <si>
    <t>SERV_SERVICIOS_DE_UNIDADES_DE_BUSQUEDA_ACTIVA</t>
  </si>
  <si>
    <t>Propiedad del ICBF</t>
  </si>
  <si>
    <t>SERVICIOS DE UNIDADES DE BUSQUEDA ACTIVA</t>
  </si>
  <si>
    <t>En comodato con el ICBF</t>
  </si>
  <si>
    <t>En arriendo con el ICBF</t>
  </si>
  <si>
    <t>Convenio Inter administrativo con el ICBF</t>
  </si>
  <si>
    <t>Propiedad de la Institución</t>
  </si>
  <si>
    <t>En arriendo por la Institución</t>
  </si>
  <si>
    <t>En comodato con la Institución</t>
  </si>
  <si>
    <t>Propiedad de la entidad Territorial</t>
  </si>
  <si>
    <t>SERV_SOMOS_FAMILIA_SOMOS_COMUNIDAD</t>
  </si>
  <si>
    <t>Propiedad de la Comunidad</t>
  </si>
  <si>
    <t>SOMOS_FAMILIA_SOMOS_COMUNIDAD</t>
  </si>
  <si>
    <t>Otro</t>
  </si>
  <si>
    <t>MOD_FAMILIAS_Y_COMUNIDADES</t>
  </si>
  <si>
    <t>POB_FAMILIAS_Y_COMUNIDADES</t>
  </si>
  <si>
    <t>SERV_SOMOS_FAMILIA_CONECTADAS</t>
  </si>
  <si>
    <t>Familias y Comunidades como sujetos colectivos de derechos, teniendo en cuenta su carácter intergeneracional.</t>
  </si>
  <si>
    <t>SOMOS_FAMILIA_CONECTADAS</t>
  </si>
  <si>
    <t>ACOMPAÑAMIENTO_INTERCULTURAL_ETNICA_Y_CAMPESINA_TEJIENDO_INTERCULTURALIDAD</t>
  </si>
  <si>
    <t>SERV_ACOMPAÑAMIENTO_INTERCULTURAL_ETNICA_Y_CAMPESINA_TEJIENDO_INTERCULTURALIDAD</t>
  </si>
  <si>
    <t>AMAZONAS.</t>
  </si>
  <si>
    <t>ANTIOQUIA.</t>
  </si>
  <si>
    <t>ARAUCA.</t>
  </si>
  <si>
    <t>ATLANTICO.</t>
  </si>
  <si>
    <t>BOGOTA.</t>
  </si>
  <si>
    <t>BOLIVAR.</t>
  </si>
  <si>
    <t>BOYACA.</t>
  </si>
  <si>
    <t>CALDAS.</t>
  </si>
  <si>
    <t>CAQUETA.</t>
  </si>
  <si>
    <t>CASANARE.</t>
  </si>
  <si>
    <t>CAUCA.</t>
  </si>
  <si>
    <t>CESAR.</t>
  </si>
  <si>
    <t>CHOCO.</t>
  </si>
  <si>
    <t>CORDOBA.</t>
  </si>
  <si>
    <t>CUNDINAMARCA.</t>
  </si>
  <si>
    <t>GUAINIA.</t>
  </si>
  <si>
    <t>LA_GUAJIRA.</t>
  </si>
  <si>
    <t>GUAVIARE.</t>
  </si>
  <si>
    <t>HUILA.</t>
  </si>
  <si>
    <t>MAGDALENA.</t>
  </si>
  <si>
    <t>META.</t>
  </si>
  <si>
    <t>NARIÑO.</t>
  </si>
  <si>
    <t>NORTE_DE_SANTANDER.</t>
  </si>
  <si>
    <t>PUTUMAYO.</t>
  </si>
  <si>
    <t>QUINDIO.</t>
  </si>
  <si>
    <t>RISARALDA.</t>
  </si>
  <si>
    <t>SAN_ANDRES.</t>
  </si>
  <si>
    <t>SANTANDER.</t>
  </si>
  <si>
    <t>SUCRE.</t>
  </si>
  <si>
    <t>TOLIMA.</t>
  </si>
  <si>
    <t>VALLE_DEL_CAUCA.</t>
  </si>
  <si>
    <t>VAUPES.</t>
  </si>
  <si>
    <t>VICHADA.</t>
  </si>
  <si>
    <t>C.Z. LETICIA</t>
  </si>
  <si>
    <t>C.Z. NORORIENTAL</t>
  </si>
  <si>
    <t>C.Z. ARAUCA</t>
  </si>
  <si>
    <t>C.Z. NORTE CENTRO HISTÓRICO</t>
  </si>
  <si>
    <t>CENTRO ZONAL MARTIRES</t>
  </si>
  <si>
    <t>C.Z. HISTÓRICO Y DEL CARIBE NORTE</t>
  </si>
  <si>
    <t>C.Z. TUNJA 1</t>
  </si>
  <si>
    <t>C.Z. MANIZALES 1</t>
  </si>
  <si>
    <t>C.Z. FLORENCIA 1</t>
  </si>
  <si>
    <t>C.Z. YOPAL</t>
  </si>
  <si>
    <t>C.Z. POPAYAN</t>
  </si>
  <si>
    <t>C.Z. VALLEDUPAR 1</t>
  </si>
  <si>
    <t>C.Z. QUIBDO</t>
  </si>
  <si>
    <t>C.Z. MONTERIA 1</t>
  </si>
  <si>
    <t>C.Z. SOACHA</t>
  </si>
  <si>
    <t>C.Z. INIRIDA</t>
  </si>
  <si>
    <t>C.Z. RIOHACHA 1</t>
  </si>
  <si>
    <t>CZ SAN JOSÉ DEL GUAVIARE</t>
  </si>
  <si>
    <t>C.Z. NEIVA</t>
  </si>
  <si>
    <t>C.Z. SANTA MARTA NORTE</t>
  </si>
  <si>
    <t>C.Z. VILLAVICENCIO 1</t>
  </si>
  <si>
    <t>C.Z. PASTO 1</t>
  </si>
  <si>
    <t>C.Z. CUCUTA 1</t>
  </si>
  <si>
    <t>C.Z. MOCOA</t>
  </si>
  <si>
    <t>C.Z. ARMENIA SUR</t>
  </si>
  <si>
    <t>C.Z. PEREIRA</t>
  </si>
  <si>
    <t>C.Z. LOS ALMENDROS</t>
  </si>
  <si>
    <t>C.Z. ANTONIA SANTOS</t>
  </si>
  <si>
    <t>C.Z. BOSTON</t>
  </si>
  <si>
    <t>C.Z. JORDAN</t>
  </si>
  <si>
    <t>C.Z. SURORIENTAL</t>
  </si>
  <si>
    <t>C.Z. MITU</t>
  </si>
  <si>
    <t>C.Z. PUERTO CARREÑO</t>
  </si>
  <si>
    <t>C.Z. NOROCCIDENTAL</t>
  </si>
  <si>
    <t>C.Z. SARAVENA</t>
  </si>
  <si>
    <t>C.Z. SUR OCCIDENTE</t>
  </si>
  <si>
    <t>CENTRO ZONAL REVIVIR</t>
  </si>
  <si>
    <t>C.Z. DE LA VIRGEN Y TURÍSTICO</t>
  </si>
  <si>
    <t>C.Z. TUNJA 2</t>
  </si>
  <si>
    <t>C.Z. MANIZALES 2</t>
  </si>
  <si>
    <t>C.Z. FLORENCIA 2</t>
  </si>
  <si>
    <t>C.Z. PAZ DE ARIPORO</t>
  </si>
  <si>
    <t>C.Z. CENTRO</t>
  </si>
  <si>
    <t>C.Z. VALLEDUPAR 2</t>
  </si>
  <si>
    <t>C.Z. ISTMINA</t>
  </si>
  <si>
    <t>C.Z. CERETE</t>
  </si>
  <si>
    <t>C.Z. ZIPAQUIRA</t>
  </si>
  <si>
    <t>C.Z. RIOHACHA 2</t>
  </si>
  <si>
    <t>C.Z. GARZON</t>
  </si>
  <si>
    <t>C.Z. DEL RÍO</t>
  </si>
  <si>
    <t>C.Z. VILLAVICENCIO 2</t>
  </si>
  <si>
    <t>C.Z. PASTO 2</t>
  </si>
  <si>
    <t>C.Z. CUCUTA 2</t>
  </si>
  <si>
    <t>C.Z. SIBUNDOY</t>
  </si>
  <si>
    <t>C.Z. ARMENIA NORTE</t>
  </si>
  <si>
    <t>C.Z. LA VIRGINIA</t>
  </si>
  <si>
    <t>C.Z. OLD PROVIDENCE</t>
  </si>
  <si>
    <t>C.Z. BUCARAMANGA SUR</t>
  </si>
  <si>
    <t>C.Z. NORTE</t>
  </si>
  <si>
    <t>C.Z. GALAN</t>
  </si>
  <si>
    <t>C.Z. SUR ORIENTE</t>
  </si>
  <si>
    <t>C.Z. TAME</t>
  </si>
  <si>
    <t>C.Z. BARANOA</t>
  </si>
  <si>
    <t>CENTRO ZONAL SANTA FE</t>
  </si>
  <si>
    <t>C.Z. INDUSTRIAL DE LA BAHÍA</t>
  </si>
  <si>
    <t>C.Z. SOGAMOSO</t>
  </si>
  <si>
    <t>C.Z. OCCIDENTE</t>
  </si>
  <si>
    <t>C.Z. PUERTO RICO</t>
  </si>
  <si>
    <t>C.Z. VILLANUEVA</t>
  </si>
  <si>
    <t>C.Z. INDIGENA</t>
  </si>
  <si>
    <t>C.Z. CHIRIGUANA</t>
  </si>
  <si>
    <t>C.Z. BAHIA SOLANO</t>
  </si>
  <si>
    <t>C.Z. PLANETA RICA</t>
  </si>
  <si>
    <t>C.Z. CHOCONTA</t>
  </si>
  <si>
    <t>C.Z. FONSECA</t>
  </si>
  <si>
    <t>C.Z. LA PLATA</t>
  </si>
  <si>
    <t>C.Z. CIÉNAGA</t>
  </si>
  <si>
    <t>C.Z. GRANADA</t>
  </si>
  <si>
    <t>C.Z. TUMACO</t>
  </si>
  <si>
    <t>C.Z. CUCUTA 3</t>
  </si>
  <si>
    <t>C.Z. PUERTO ASÍS</t>
  </si>
  <si>
    <t>C.Z. CALARCA</t>
  </si>
  <si>
    <t>C.Z. DOSQUEBRADAS</t>
  </si>
  <si>
    <t>C.Z. CARLOS LLERAS RESTREPO</t>
  </si>
  <si>
    <t>C.Z. SINCELEJO</t>
  </si>
  <si>
    <t>C.Z. IBAGUE</t>
  </si>
  <si>
    <t>C.Z. LADERA</t>
  </si>
  <si>
    <t>C.Z. ABURRA NORTE</t>
  </si>
  <si>
    <t>C.Z. SABANALARGA</t>
  </si>
  <si>
    <t>CENTRO ZONAL USME</t>
  </si>
  <si>
    <t>C.Z. TURBACO</t>
  </si>
  <si>
    <t>C.Z. DUITAMA</t>
  </si>
  <si>
    <t>C.Z. ORIENTE</t>
  </si>
  <si>
    <t>C.Z. BELEN DE LOS ANDAQUIES</t>
  </si>
  <si>
    <t>C.Z. SUR</t>
  </si>
  <si>
    <t>C.Z. AGUACHICA</t>
  </si>
  <si>
    <t>C.Z. RIOSUCIO</t>
  </si>
  <si>
    <t>C.Z. TIERRALTA</t>
  </si>
  <si>
    <t>C.Z. PACHO</t>
  </si>
  <si>
    <t>C.Z. MANAURE</t>
  </si>
  <si>
    <t>C.Z. PITALITO</t>
  </si>
  <si>
    <t>C.Z. FUNDACIÓN</t>
  </si>
  <si>
    <t>C.Z. ACACIAS</t>
  </si>
  <si>
    <t>C.Z. IPIALES</t>
  </si>
  <si>
    <t>C.Z. OCAÑA</t>
  </si>
  <si>
    <t>C.Z. LA HORMIGA</t>
  </si>
  <si>
    <t>C.Z. BELEN DE UMBRIA</t>
  </si>
  <si>
    <t>C.Z. LUIS CARLOS GALAN SARMIENTO</t>
  </si>
  <si>
    <t>C.Z. LA MOJANA</t>
  </si>
  <si>
    <t>C.Z. LIBANO</t>
  </si>
  <si>
    <t>C.Z. ABURRA SUR</t>
  </si>
  <si>
    <t>C.Z. SABANAGRANDE</t>
  </si>
  <si>
    <t>CENTRO ZONAL ENGATIVA</t>
  </si>
  <si>
    <t>C.Z. CARMEN DE BOLÍVAR</t>
  </si>
  <si>
    <t>C.Z. CHIQUINQUIRA</t>
  </si>
  <si>
    <t>C.Z. CODAZZI</t>
  </si>
  <si>
    <t>C.Z. TADO</t>
  </si>
  <si>
    <t>C.Z. MONTELIBANO</t>
  </si>
  <si>
    <t>C.Z. VILLETA</t>
  </si>
  <si>
    <t>C.Z. MAICAO</t>
  </si>
  <si>
    <t>C.Z. LA GAITANA</t>
  </si>
  <si>
    <t>C.Z. PLATO</t>
  </si>
  <si>
    <t>C.Z. PUERTO LOPEZ</t>
  </si>
  <si>
    <t>C.Z. TUQUERRES</t>
  </si>
  <si>
    <t>C.Z. PAMPLONA</t>
  </si>
  <si>
    <t>C.Z. SANTA ROSA DE CABAL</t>
  </si>
  <si>
    <t>C.Z. YARIGUIES</t>
  </si>
  <si>
    <t>C.Z. LERIDA</t>
  </si>
  <si>
    <t>C.Z. BAJO CAUCA</t>
  </si>
  <si>
    <t>C.Z. HIPÓDROMO</t>
  </si>
  <si>
    <t>CENTRO ZONAL TUNJUELITO</t>
  </si>
  <si>
    <t>C.Z. MAGANGUÉ</t>
  </si>
  <si>
    <t>C.Z. GARAGOA</t>
  </si>
  <si>
    <t>C.Z. SURORIENTE</t>
  </si>
  <si>
    <t>C.Z. MACIZO COLOMBIANO</t>
  </si>
  <si>
    <t>C.Z. BAUDO</t>
  </si>
  <si>
    <t>C.Z. LORICA</t>
  </si>
  <si>
    <t>C.Z. FACATATIVA</t>
  </si>
  <si>
    <t>C.Z. NAZARETH</t>
  </si>
  <si>
    <t>C.Z. EL BANCO</t>
  </si>
  <si>
    <t>C.Z. LA UNION</t>
  </si>
  <si>
    <t>C.Z. TIBU</t>
  </si>
  <si>
    <t>C.Z. LA FLORESTA</t>
  </si>
  <si>
    <t>C.Z. HONDA</t>
  </si>
  <si>
    <t>C.Z. JAMUNDI</t>
  </si>
  <si>
    <t>C.Z. LA MESETA</t>
  </si>
  <si>
    <t xml:space="preserve">CENTRO ZONAL RAFAEL URIBE </t>
  </si>
  <si>
    <t>C.Z. MOMPOX</t>
  </si>
  <si>
    <t>C.Z. PUERTO BOYACA</t>
  </si>
  <si>
    <t>C.Z. DEL CAFE</t>
  </si>
  <si>
    <t>C.Z. COSTA PACIFICA</t>
  </si>
  <si>
    <t>C.Z. SAHAGUN</t>
  </si>
  <si>
    <t>C.Z. FUSAGASUGA</t>
  </si>
  <si>
    <t>C.Z. ICHITKI WAYYUWAAPULE</t>
  </si>
  <si>
    <t>C.Z. SANTA ANA</t>
  </si>
  <si>
    <t>C.Z. REMOLINO</t>
  </si>
  <si>
    <t>C.Z. SAN GIL</t>
  </si>
  <si>
    <t>C.Z. ESPINAL</t>
  </si>
  <si>
    <t>C.Z. YUMBO</t>
  </si>
  <si>
    <t>C.Z. MAGDALENA MEDIO</t>
  </si>
  <si>
    <t>CENTRO ZONAL  KENNEDY</t>
  </si>
  <si>
    <t>C.Z. SIMITÍ</t>
  </si>
  <si>
    <t>C.Z. SOATA</t>
  </si>
  <si>
    <t>C.Z. SAN ANDRES DE SOTAVENTO</t>
  </si>
  <si>
    <t>C.Z. CAQUEZA</t>
  </si>
  <si>
    <t>CZ SANTA MARTA 1</t>
  </si>
  <si>
    <t>C.Z. BARBACOAS</t>
  </si>
  <si>
    <t>C.Z. SOCORRO</t>
  </si>
  <si>
    <t>C.Z. CHAPARRAL</t>
  </si>
  <si>
    <t>C.Z. PALMIRA</t>
  </si>
  <si>
    <t>CENTRO ZONAL SUBA</t>
  </si>
  <si>
    <t>C.Z. EL COCUY</t>
  </si>
  <si>
    <t>C.Z. GACHETA</t>
  </si>
  <si>
    <t>C.Z. VELEZ</t>
  </si>
  <si>
    <t>C.Z. PURIFICACION</t>
  </si>
  <si>
    <t>C.Z. BUGA</t>
  </si>
  <si>
    <t>C.Z. OCCIDENTE MEDIO</t>
  </si>
  <si>
    <t>CENTRO ZONAL KENNEDY CENTRAL</t>
  </si>
  <si>
    <t>C.Z. MIRAFLORES</t>
  </si>
  <si>
    <t>C.Z. GIRARDOT</t>
  </si>
  <si>
    <t>C.Z. MALAGA</t>
  </si>
  <si>
    <t>C.Z. MELGAR</t>
  </si>
  <si>
    <t>C.Z. TULUA</t>
  </si>
  <si>
    <t>CENTRO ZONAL BOSA</t>
  </si>
  <si>
    <t>C.Z. MONIQUIRA</t>
  </si>
  <si>
    <t>C.Z. LA MESA</t>
  </si>
  <si>
    <t>C.Z. RESURGIR</t>
  </si>
  <si>
    <t>C.Z. SEVILLA</t>
  </si>
  <si>
    <t>C.Z. PORCE NUS</t>
  </si>
  <si>
    <t>CENTRO ZONAL CREER</t>
  </si>
  <si>
    <t>C.Z. OTANCHE</t>
  </si>
  <si>
    <t>C.Z. UBATE</t>
  </si>
  <si>
    <t>C.Z. ROLDANILLO</t>
  </si>
  <si>
    <t>C.Z. SUROESTE</t>
  </si>
  <si>
    <t>CENTRO ZONAL USAQUEN</t>
  </si>
  <si>
    <t>C.Z. SAN JUAN DE RIOSECO</t>
  </si>
  <si>
    <t>C.Z. CARTAGO</t>
  </si>
  <si>
    <t>C.Z. PENDERISCO</t>
  </si>
  <si>
    <t>CENTRO ZONAL FONTIBON</t>
  </si>
  <si>
    <t>C.Z. SOACHA CENTRO</t>
  </si>
  <si>
    <t>C.Z. BUENAVENTURA</t>
  </si>
  <si>
    <t>C.Z. URABÁ</t>
  </si>
  <si>
    <t>CENTRO ZONAL CESPA</t>
  </si>
  <si>
    <t>C.Z. RESTAURAR</t>
  </si>
  <si>
    <t>C.Z. ORIENTE MEDIO</t>
  </si>
  <si>
    <t xml:space="preserve">CENTRO ZONAL SAN CRISTOBAL </t>
  </si>
  <si>
    <t xml:space="preserve">CENTRO ZONAL BARRIOS UNIDOS </t>
  </si>
  <si>
    <t>C.Z. ROSALES</t>
  </si>
  <si>
    <t xml:space="preserve">CENTRO ZONAL CIUDAD BOLIVAR </t>
  </si>
  <si>
    <t>AMAZONAS</t>
  </si>
  <si>
    <t>ANTIOQUIA</t>
  </si>
  <si>
    <t>ARAUCA</t>
  </si>
  <si>
    <t>ATLÁNTICO</t>
  </si>
  <si>
    <t>BOGOTÁ.D.C.</t>
  </si>
  <si>
    <t>BOLÍVAR</t>
  </si>
  <si>
    <t>BOYACÁ</t>
  </si>
  <si>
    <t>CALDAS</t>
  </si>
  <si>
    <t>CAQUETÁ</t>
  </si>
  <si>
    <t>CASANARE</t>
  </si>
  <si>
    <t>CAUCA</t>
  </si>
  <si>
    <t>CESAR</t>
  </si>
  <si>
    <t>CHOCÓ</t>
  </si>
  <si>
    <t>CÓRDOBA</t>
  </si>
  <si>
    <t>CUNDINAMARCA</t>
  </si>
  <si>
    <t>GUAINÍA</t>
  </si>
  <si>
    <t>GUAVIARE</t>
  </si>
  <si>
    <t>HUILA</t>
  </si>
  <si>
    <t>LA_GUAJIRA</t>
  </si>
  <si>
    <t>MAGDALENA</t>
  </si>
  <si>
    <t>META</t>
  </si>
  <si>
    <t>NARIÑO</t>
  </si>
  <si>
    <t>NORTE_DE_SANTANDER</t>
  </si>
  <si>
    <t>PUTUMAYO</t>
  </si>
  <si>
    <t>QUINDÍO</t>
  </si>
  <si>
    <t>RISARALDA</t>
  </si>
  <si>
    <t>SAN_ANDRÉS_Y_PROVIDENCIA</t>
  </si>
  <si>
    <t>SANTANDER</t>
  </si>
  <si>
    <t>SUCRE</t>
  </si>
  <si>
    <t>TOLIMA</t>
  </si>
  <si>
    <t>VALLE_DEL_CAUCA</t>
  </si>
  <si>
    <t>VAUPÉS</t>
  </si>
  <si>
    <t>VICHADA</t>
  </si>
  <si>
    <t>LETICIA</t>
  </si>
  <si>
    <t>MEDELLÍN</t>
  </si>
  <si>
    <t>BARRANQUILLA</t>
  </si>
  <si>
    <t>BOGOTÁ. D.C.</t>
  </si>
  <si>
    <t>CARTAGENA DE INDIAS</t>
  </si>
  <si>
    <t>TUNJA</t>
  </si>
  <si>
    <t>MANIZALES</t>
  </si>
  <si>
    <t>FLORENCIA</t>
  </si>
  <si>
    <t>YOPAL</t>
  </si>
  <si>
    <t>POPAYÁN</t>
  </si>
  <si>
    <t>VALLEDUPAR</t>
  </si>
  <si>
    <t>QUIBDÓ</t>
  </si>
  <si>
    <t>MONTERÍA</t>
  </si>
  <si>
    <t>AGUA DE DIOS</t>
  </si>
  <si>
    <t>INÍRIDA</t>
  </si>
  <si>
    <t>SAN JOSÉ DEL GUAVIARE</t>
  </si>
  <si>
    <t>NEIVA</t>
  </si>
  <si>
    <t>RIOHACHA</t>
  </si>
  <si>
    <t>SANTA MARTA</t>
  </si>
  <si>
    <t>VILLAVICENCIO</t>
  </si>
  <si>
    <t>PASTO</t>
  </si>
  <si>
    <t>SAN JOSÉ DE CÚCUTA</t>
  </si>
  <si>
    <t>MOCOA</t>
  </si>
  <si>
    <t>ARMENIA</t>
  </si>
  <si>
    <t>PEREIRA</t>
  </si>
  <si>
    <t>SAN ANDRÉS</t>
  </si>
  <si>
    <t>BUCARAMANGA</t>
  </si>
  <si>
    <t>SINCELEJO</t>
  </si>
  <si>
    <t>IBAGUÉ</t>
  </si>
  <si>
    <t>CALI</t>
  </si>
  <si>
    <t>MITÚ</t>
  </si>
  <si>
    <t>PUERTO CARREÑO</t>
  </si>
  <si>
    <t>EL ENCANTO</t>
  </si>
  <si>
    <t>ABEJORRAL</t>
  </si>
  <si>
    <t>ARAUQUITA</t>
  </si>
  <si>
    <t>BARANOA</t>
  </si>
  <si>
    <t>ACHÍ</t>
  </si>
  <si>
    <t>ALMEIDA</t>
  </si>
  <si>
    <t>AGUADAS</t>
  </si>
  <si>
    <t>ALBANIA</t>
  </si>
  <si>
    <t>AGUAZUL</t>
  </si>
  <si>
    <t>ALMAGUER</t>
  </si>
  <si>
    <t>AGUACHICA</t>
  </si>
  <si>
    <t>ACANDÍ</t>
  </si>
  <si>
    <t>AYAPEL</t>
  </si>
  <si>
    <t>ALBÁN</t>
  </si>
  <si>
    <t>BARRANCOMINAS</t>
  </si>
  <si>
    <t>CALAMAR</t>
  </si>
  <si>
    <t>ACEVEDO</t>
  </si>
  <si>
    <t>ALGARROBO</t>
  </si>
  <si>
    <t>ACACÍAS</t>
  </si>
  <si>
    <t>ÁBREGO</t>
  </si>
  <si>
    <t>COLÓN</t>
  </si>
  <si>
    <t>BUENAVISTA</t>
  </si>
  <si>
    <t>APÍA</t>
  </si>
  <si>
    <t>PROVIDENCIA</t>
  </si>
  <si>
    <t>AGUADA</t>
  </si>
  <si>
    <t>ALPUJARRA</t>
  </si>
  <si>
    <t>ALCALÁ</t>
  </si>
  <si>
    <t>CARURÚ</t>
  </si>
  <si>
    <t>LA PRIMAVERA</t>
  </si>
  <si>
    <t>LA CHORRERA</t>
  </si>
  <si>
    <t>ABRIAQUÍ</t>
  </si>
  <si>
    <t>CRAVO NORTE</t>
  </si>
  <si>
    <t>CAMPO DE LA CRUZ</t>
  </si>
  <si>
    <t>ALTOS DEL ROSARIO</t>
  </si>
  <si>
    <t>AQUITANIA</t>
  </si>
  <si>
    <t>ANSERMA</t>
  </si>
  <si>
    <t>BELÉN DE LOS ANDAQUÍES</t>
  </si>
  <si>
    <t>CHÁMEZA</t>
  </si>
  <si>
    <t>ARGELIA</t>
  </si>
  <si>
    <t>AGUSTÍN CODAZZI</t>
  </si>
  <si>
    <t>ALTO BAUDÓ</t>
  </si>
  <si>
    <t>ANAPOIMA</t>
  </si>
  <si>
    <t>SAN FELIPE</t>
  </si>
  <si>
    <t>EL RETORNO</t>
  </si>
  <si>
    <t>AGRADO</t>
  </si>
  <si>
    <t>BARRANCAS</t>
  </si>
  <si>
    <t>ARACATACA</t>
  </si>
  <si>
    <t>BARRANCA DE UPÍA</t>
  </si>
  <si>
    <t>ALDANA</t>
  </si>
  <si>
    <t>ARBOLEDAS</t>
  </si>
  <si>
    <t>ORITO</t>
  </si>
  <si>
    <t>CALARCÁ</t>
  </si>
  <si>
    <t>BALBOA</t>
  </si>
  <si>
    <t>CAIMITO</t>
  </si>
  <si>
    <t>ALVARADO</t>
  </si>
  <si>
    <t>ANDALUCÍA</t>
  </si>
  <si>
    <t>PACOA</t>
  </si>
  <si>
    <t>SANTA ROSALÍA</t>
  </si>
  <si>
    <t>LA PEDRERA</t>
  </si>
  <si>
    <t>ALEJANDRÍA</t>
  </si>
  <si>
    <t>FORTUL</t>
  </si>
  <si>
    <t>CANDELARIA</t>
  </si>
  <si>
    <t>ARENAL</t>
  </si>
  <si>
    <t>ARCABUCO</t>
  </si>
  <si>
    <t>ARANZAZU</t>
  </si>
  <si>
    <t>CARTAGENA DEL CHAIRÁ</t>
  </si>
  <si>
    <t>HATO COROZAL</t>
  </si>
  <si>
    <t>ASTREA</t>
  </si>
  <si>
    <t>ATRATO</t>
  </si>
  <si>
    <t>CANALETE</t>
  </si>
  <si>
    <t>ANOLAIMA</t>
  </si>
  <si>
    <t>PUERTO COLOMBIA</t>
  </si>
  <si>
    <t>MIRAFLORES</t>
  </si>
  <si>
    <t>AIPE</t>
  </si>
  <si>
    <t>DIBULLA</t>
  </si>
  <si>
    <t>ARIGUANÍ</t>
  </si>
  <si>
    <t>CABUYARO</t>
  </si>
  <si>
    <t>ANCUYA</t>
  </si>
  <si>
    <t>BOCHALEMA</t>
  </si>
  <si>
    <t>PUERTO ASÍS</t>
  </si>
  <si>
    <t>CIRCASIA</t>
  </si>
  <si>
    <t>BELÉN DE UMBRÍA</t>
  </si>
  <si>
    <t>ARATOCA</t>
  </si>
  <si>
    <t>COLOSÓ</t>
  </si>
  <si>
    <t>AMBALEMA</t>
  </si>
  <si>
    <t>ANSERMANUEVO</t>
  </si>
  <si>
    <t>TARAIRA</t>
  </si>
  <si>
    <t>CUMARIBO</t>
  </si>
  <si>
    <t>LA VICTORIA</t>
  </si>
  <si>
    <t>AMAGÁ</t>
  </si>
  <si>
    <t>PUERTO RONDÓN</t>
  </si>
  <si>
    <t>GALAPA</t>
  </si>
  <si>
    <t>ARJONA</t>
  </si>
  <si>
    <t>BELÉN</t>
  </si>
  <si>
    <t>BELALCÁZAR</t>
  </si>
  <si>
    <t>CURILLO</t>
  </si>
  <si>
    <t>LA SALINA</t>
  </si>
  <si>
    <t>BECERRIL</t>
  </si>
  <si>
    <t>BAGADÓ</t>
  </si>
  <si>
    <t>CERETÉ</t>
  </si>
  <si>
    <t>ARBELÁEZ</t>
  </si>
  <si>
    <t>LA GUADALUPE</t>
  </si>
  <si>
    <t>ALGECIRAS</t>
  </si>
  <si>
    <t>DISTRACCIÓN</t>
  </si>
  <si>
    <t>CERRO DE SAN ANTONIO</t>
  </si>
  <si>
    <t>CASTILLA LA NUEVA</t>
  </si>
  <si>
    <t>ARBOLEDA</t>
  </si>
  <si>
    <t>BUCARASICA</t>
  </si>
  <si>
    <t>PUERTO CAICEDO</t>
  </si>
  <si>
    <t>DOSQUEBRADAS</t>
  </si>
  <si>
    <t>BARBOSA</t>
  </si>
  <si>
    <t>COROZAL</t>
  </si>
  <si>
    <t>ANZOÁTEGUI</t>
  </si>
  <si>
    <t>PAPUNAHUA</t>
  </si>
  <si>
    <t>MIRITÍ - PARANÁ</t>
  </si>
  <si>
    <t>AMALFI</t>
  </si>
  <si>
    <t>SARAVENA</t>
  </si>
  <si>
    <t>JUAN DE ACOSTA</t>
  </si>
  <si>
    <t>ARROYOHONDO</t>
  </si>
  <si>
    <t>BERBEO</t>
  </si>
  <si>
    <t>CHINCHINÁ</t>
  </si>
  <si>
    <t>EL DONCELLO</t>
  </si>
  <si>
    <t>MANÍ</t>
  </si>
  <si>
    <t>BUENOS AIRES</t>
  </si>
  <si>
    <t>BOSCONIA</t>
  </si>
  <si>
    <t>BAHÍA SOLANO</t>
  </si>
  <si>
    <t>CHIMÁ</t>
  </si>
  <si>
    <t>BELTRÁN</t>
  </si>
  <si>
    <t>CACAHUAL</t>
  </si>
  <si>
    <t>ALTAMIRA</t>
  </si>
  <si>
    <t>EL MOLINO</t>
  </si>
  <si>
    <t>CHIVOLO</t>
  </si>
  <si>
    <t>CUBARRAL</t>
  </si>
  <si>
    <t>BARBACOAS</t>
  </si>
  <si>
    <t>CÁCOTA</t>
  </si>
  <si>
    <t>PUERTO GUZMÁN</t>
  </si>
  <si>
    <t>FILANDIA</t>
  </si>
  <si>
    <t>GUÁTICA</t>
  </si>
  <si>
    <t>BARICHARA</t>
  </si>
  <si>
    <t>COVEÑAS</t>
  </si>
  <si>
    <t>ARMERO</t>
  </si>
  <si>
    <t>YAVARATÉ</t>
  </si>
  <si>
    <t>PUERTO ALEGRÍA</t>
  </si>
  <si>
    <t>ANDES</t>
  </si>
  <si>
    <t>TAME</t>
  </si>
  <si>
    <t>LURUACO</t>
  </si>
  <si>
    <t>BARRANCO DE LOBA</t>
  </si>
  <si>
    <t>BETÉITIVA</t>
  </si>
  <si>
    <t>FILADELFIA</t>
  </si>
  <si>
    <t>EL PAUJÍL</t>
  </si>
  <si>
    <t>MONTERREY</t>
  </si>
  <si>
    <t>CAJIBÍO</t>
  </si>
  <si>
    <t>CHIMICHAGUA</t>
  </si>
  <si>
    <t>BAJO BAUDÓ</t>
  </si>
  <si>
    <t>CHINÚ</t>
  </si>
  <si>
    <t>BITUIMA</t>
  </si>
  <si>
    <t>PANA PANA</t>
  </si>
  <si>
    <t>BARAYA</t>
  </si>
  <si>
    <t>FONSECA</t>
  </si>
  <si>
    <t>CIÉNAGA</t>
  </si>
  <si>
    <t>CUMARAL</t>
  </si>
  <si>
    <t>CÁCHIRA</t>
  </si>
  <si>
    <t>PUERTO LEGUÍZAMO</t>
  </si>
  <si>
    <t>GÉNOVA</t>
  </si>
  <si>
    <t>LA CELIA</t>
  </si>
  <si>
    <t>BARRANCABERMEJA</t>
  </si>
  <si>
    <t>CHALÁN</t>
  </si>
  <si>
    <t>ATACO</t>
  </si>
  <si>
    <t>BUENAVENTURA</t>
  </si>
  <si>
    <t>PUERTO ARICA</t>
  </si>
  <si>
    <t>ANGELÓPOLIS</t>
  </si>
  <si>
    <t>MALAMBO</t>
  </si>
  <si>
    <t>BOAVITA</t>
  </si>
  <si>
    <t>LA DORADA</t>
  </si>
  <si>
    <t>LA MONTAÑITA</t>
  </si>
  <si>
    <t>NUNCHÍA</t>
  </si>
  <si>
    <t>CALDONO</t>
  </si>
  <si>
    <t>CHIRIGUANÁ</t>
  </si>
  <si>
    <t>BOJAYÁ</t>
  </si>
  <si>
    <t>CIÉNAGA DE ORO</t>
  </si>
  <si>
    <t>BOJACÁ</t>
  </si>
  <si>
    <t>MORICHAL</t>
  </si>
  <si>
    <t>CAMPOALEGRE</t>
  </si>
  <si>
    <t>HATONUEVO</t>
  </si>
  <si>
    <t>CONCORDIA</t>
  </si>
  <si>
    <t>EL CALVARIO</t>
  </si>
  <si>
    <t>BUESACO</t>
  </si>
  <si>
    <t>CHINÁCOTA</t>
  </si>
  <si>
    <t>SIBUNDOY</t>
  </si>
  <si>
    <t>LA TEBAIDA</t>
  </si>
  <si>
    <t>LA VIRGINIA</t>
  </si>
  <si>
    <t>BETULIA</t>
  </si>
  <si>
    <t>EL ROBLE</t>
  </si>
  <si>
    <t>CAJAMARCA</t>
  </si>
  <si>
    <t>GUADALAJARA DE BUGA</t>
  </si>
  <si>
    <t>PUERTO NARIÑO</t>
  </si>
  <si>
    <t>ANGOSTURA</t>
  </si>
  <si>
    <t>MANATÍ</t>
  </si>
  <si>
    <t>CANTAGALLO</t>
  </si>
  <si>
    <t>LA MERCED</t>
  </si>
  <si>
    <t>MILÁN</t>
  </si>
  <si>
    <t>OROCUÉ</t>
  </si>
  <si>
    <t>CALOTO</t>
  </si>
  <si>
    <t>CURUMANÍ</t>
  </si>
  <si>
    <t>EL CANTÓN DEL SAN PABLO</t>
  </si>
  <si>
    <t>COTORRA</t>
  </si>
  <si>
    <t>CABRERA</t>
  </si>
  <si>
    <t>COLOMBIA</t>
  </si>
  <si>
    <t>LA JAGUA DEL PILAR</t>
  </si>
  <si>
    <t>EL BANCO</t>
  </si>
  <si>
    <t>EL CASTILLO</t>
  </si>
  <si>
    <t>CHITAGÁ</t>
  </si>
  <si>
    <t>SAN FRANCISCO</t>
  </si>
  <si>
    <t>MONTENEGRO</t>
  </si>
  <si>
    <t>MARSELLA</t>
  </si>
  <si>
    <t>GALERAS</t>
  </si>
  <si>
    <t>CARMEN DE APICALÁ</t>
  </si>
  <si>
    <t>BUGALAGRANDE</t>
  </si>
  <si>
    <t>PUERTO SANTANDER</t>
  </si>
  <si>
    <t>ANORÍ</t>
  </si>
  <si>
    <t>PALMAR DE VARELA</t>
  </si>
  <si>
    <t>CICUCO</t>
  </si>
  <si>
    <t>BRICEÑO</t>
  </si>
  <si>
    <t>MANZANARES</t>
  </si>
  <si>
    <t>MORELIA</t>
  </si>
  <si>
    <t>PAZ DE ARIPORO</t>
  </si>
  <si>
    <t>CORINTO</t>
  </si>
  <si>
    <t>EL COPEY</t>
  </si>
  <si>
    <t>CARMEN DEL DARIÉN</t>
  </si>
  <si>
    <t>LA APARTADA</t>
  </si>
  <si>
    <t>CACHIPAY</t>
  </si>
  <si>
    <t>ELÍAS</t>
  </si>
  <si>
    <t>MAICAO</t>
  </si>
  <si>
    <t>EL PIÑÓN</t>
  </si>
  <si>
    <t>EL DORADO</t>
  </si>
  <si>
    <t>CONSACÁ</t>
  </si>
  <si>
    <t>CONVENCIÓN</t>
  </si>
  <si>
    <t>SAN MIGUEL</t>
  </si>
  <si>
    <t>PIJAO</t>
  </si>
  <si>
    <t>MISTRATÓ</t>
  </si>
  <si>
    <t>GUARANDA</t>
  </si>
  <si>
    <t>CASABIANCA</t>
  </si>
  <si>
    <t>CAICEDONIA</t>
  </si>
  <si>
    <t>TARAPACÁ</t>
  </si>
  <si>
    <t>SANTA FÉ DE ANTIOQUIA</t>
  </si>
  <si>
    <t>PIOJÓ</t>
  </si>
  <si>
    <t>MARMATO</t>
  </si>
  <si>
    <t>PUERTO RICO</t>
  </si>
  <si>
    <t>PORE</t>
  </si>
  <si>
    <t>EL TAMBO</t>
  </si>
  <si>
    <t>EL PASO</t>
  </si>
  <si>
    <t>CÉRTEGUI</t>
  </si>
  <si>
    <t>LORICA</t>
  </si>
  <si>
    <t>CAJICÁ</t>
  </si>
  <si>
    <t>GARZÓN</t>
  </si>
  <si>
    <t>MANAURE</t>
  </si>
  <si>
    <t>EL RETÉN</t>
  </si>
  <si>
    <t>FUENTE DE ORO</t>
  </si>
  <si>
    <t>CONTADERO</t>
  </si>
  <si>
    <t>CUCUTILLA</t>
  </si>
  <si>
    <t>SANTIAGO</t>
  </si>
  <si>
    <t>QUIMBAYA</t>
  </si>
  <si>
    <t>PUEBLO RICO</t>
  </si>
  <si>
    <t>CALIFORNIA</t>
  </si>
  <si>
    <t>LA UNIÓN</t>
  </si>
  <si>
    <t>CHAPARRAL</t>
  </si>
  <si>
    <t>CALIMA</t>
  </si>
  <si>
    <t>ANZÁ</t>
  </si>
  <si>
    <t>POLONUEVO</t>
  </si>
  <si>
    <t>CLEMENCIA</t>
  </si>
  <si>
    <t>BUSBANZÁ</t>
  </si>
  <si>
    <t>MARQUETALIA</t>
  </si>
  <si>
    <t>SAN JOSÉ DEL FRAGUA</t>
  </si>
  <si>
    <t>RECETOR</t>
  </si>
  <si>
    <t>GAMARRA</t>
  </si>
  <si>
    <t>CONDOTO</t>
  </si>
  <si>
    <t>LOS CÓRDOBAS</t>
  </si>
  <si>
    <t>CAPARRAPÍ</t>
  </si>
  <si>
    <t>GIGANTE</t>
  </si>
  <si>
    <t>SAN JUAN DEL CESAR</t>
  </si>
  <si>
    <t>FUNDACIÓN</t>
  </si>
  <si>
    <t>GRANADA</t>
  </si>
  <si>
    <t>DURANIA</t>
  </si>
  <si>
    <t>VALLE DEL GUAMUEZ</t>
  </si>
  <si>
    <t>SALENTO</t>
  </si>
  <si>
    <t>QUINCHÍA</t>
  </si>
  <si>
    <t>CAPITANEJO</t>
  </si>
  <si>
    <t>LOS PALMITOS</t>
  </si>
  <si>
    <t>COELLO</t>
  </si>
  <si>
    <t>APARTADÓ</t>
  </si>
  <si>
    <t>PONEDERA</t>
  </si>
  <si>
    <t>EL CARMEN DE BOLÍVAR</t>
  </si>
  <si>
    <t>MARULANDA</t>
  </si>
  <si>
    <t>SAN VICENTE DEL CAGUÁN</t>
  </si>
  <si>
    <t>SABANALARGA</t>
  </si>
  <si>
    <t>GUACHENÉ</t>
  </si>
  <si>
    <t>GONZÁLEZ</t>
  </si>
  <si>
    <t>EL CARMEN DE ATRATO</t>
  </si>
  <si>
    <t>MOMIL</t>
  </si>
  <si>
    <t>CÁQUEZA</t>
  </si>
  <si>
    <t>GUADALUPE</t>
  </si>
  <si>
    <t>URIBIA</t>
  </si>
  <si>
    <t>GUAMAL</t>
  </si>
  <si>
    <t>CUASPUD CARLOSAMA</t>
  </si>
  <si>
    <t>EL CARMEN</t>
  </si>
  <si>
    <t>VILLAGARZÓN</t>
  </si>
  <si>
    <t>SANTA ROSA DE CABAL</t>
  </si>
  <si>
    <t>CARCASÍ</t>
  </si>
  <si>
    <t>MAJAGUAL</t>
  </si>
  <si>
    <t>COYAIMA</t>
  </si>
  <si>
    <t>CARTAGO</t>
  </si>
  <si>
    <t>ARBOLETES</t>
  </si>
  <si>
    <t>EL GUAMO</t>
  </si>
  <si>
    <t>CAMPOHERMOSO</t>
  </si>
  <si>
    <t>NEIRA</t>
  </si>
  <si>
    <t>SOLANO</t>
  </si>
  <si>
    <t>SÁCAMA</t>
  </si>
  <si>
    <t>GUAPI</t>
  </si>
  <si>
    <t>LA GLORIA</t>
  </si>
  <si>
    <t>EL LITORAL DEL SAN JUAN</t>
  </si>
  <si>
    <t>MONTELÍBANO</t>
  </si>
  <si>
    <t>CARMEN DE CARUPA</t>
  </si>
  <si>
    <t>HOBO</t>
  </si>
  <si>
    <t>URUMITA</t>
  </si>
  <si>
    <t>NUEVA GRANADA</t>
  </si>
  <si>
    <t>MAPIRIPÁN</t>
  </si>
  <si>
    <t>CUMBAL</t>
  </si>
  <si>
    <t>EL TARRA</t>
  </si>
  <si>
    <t>SANTUARIO</t>
  </si>
  <si>
    <t>CEPITÁ</t>
  </si>
  <si>
    <t>MORROA</t>
  </si>
  <si>
    <t>CUNDAY</t>
  </si>
  <si>
    <t>DAGUA</t>
  </si>
  <si>
    <t>REPELÓN</t>
  </si>
  <si>
    <t>EL PEÑÓN</t>
  </si>
  <si>
    <t>CERINZA</t>
  </si>
  <si>
    <t>NORCASIA</t>
  </si>
  <si>
    <t>SOLITA</t>
  </si>
  <si>
    <t>SAN LUIS DE PALENQUE</t>
  </si>
  <si>
    <t>INZÁ</t>
  </si>
  <si>
    <t>LA JAGUA DE IBIRICO</t>
  </si>
  <si>
    <t>ISTMINA</t>
  </si>
  <si>
    <t>MOÑITOS</t>
  </si>
  <si>
    <t>CHAGUANÍ</t>
  </si>
  <si>
    <t>ÍQUIRA</t>
  </si>
  <si>
    <t>VILLANUEVA</t>
  </si>
  <si>
    <t>PEDRAZA</t>
  </si>
  <si>
    <t>MESETAS</t>
  </si>
  <si>
    <t>CUMBITARA</t>
  </si>
  <si>
    <t>EL ZULIA</t>
  </si>
  <si>
    <t>CERRITO</t>
  </si>
  <si>
    <t>OVEJAS</t>
  </si>
  <si>
    <t>DOLORES</t>
  </si>
  <si>
    <t>EL ÁGUILA</t>
  </si>
  <si>
    <t>SABANAGRANDE</t>
  </si>
  <si>
    <t>HATILLO DE LOBA</t>
  </si>
  <si>
    <t>CHINAVITA</t>
  </si>
  <si>
    <t>PÁCORA</t>
  </si>
  <si>
    <t>VALPARAÍSO</t>
  </si>
  <si>
    <t>TÁMARA</t>
  </si>
  <si>
    <t>JAMBALÓ</t>
  </si>
  <si>
    <t>MANAURE BALCÓN DEL CESAR</t>
  </si>
  <si>
    <t>JURADÓ</t>
  </si>
  <si>
    <t>PLANETA RICA</t>
  </si>
  <si>
    <t>CHÍA</t>
  </si>
  <si>
    <t>ISNOS</t>
  </si>
  <si>
    <t>PIJIÑO DEL CARMEN</t>
  </si>
  <si>
    <t>LA MACARENA</t>
  </si>
  <si>
    <t>CHACHAGÜÍ</t>
  </si>
  <si>
    <t>GRAMALOTE</t>
  </si>
  <si>
    <t>CHARALÁ</t>
  </si>
  <si>
    <t>PALMITO</t>
  </si>
  <si>
    <t>ESPINAL</t>
  </si>
  <si>
    <t>EL CAIRO</t>
  </si>
  <si>
    <t>MAGANGUÉ</t>
  </si>
  <si>
    <t>CHIQUINQUIRÁ</t>
  </si>
  <si>
    <t>PALESTINA</t>
  </si>
  <si>
    <t>TAURAMENA</t>
  </si>
  <si>
    <t>LA SIERRA</t>
  </si>
  <si>
    <t>PAILITAS</t>
  </si>
  <si>
    <t>LLORÓ</t>
  </si>
  <si>
    <t>PUEBLO NUEVO</t>
  </si>
  <si>
    <t>CHIPAQUE</t>
  </si>
  <si>
    <t>LA ARGENTINA</t>
  </si>
  <si>
    <t>PIVIJAY</t>
  </si>
  <si>
    <t>URIBE</t>
  </si>
  <si>
    <t>EL CHARCO</t>
  </si>
  <si>
    <t>HACARÍ</t>
  </si>
  <si>
    <t>CHARTA</t>
  </si>
  <si>
    <t>SAMPUÉS</t>
  </si>
  <si>
    <t>FALAN</t>
  </si>
  <si>
    <t>EL CERRITO</t>
  </si>
  <si>
    <t>BELMIRA</t>
  </si>
  <si>
    <t>SANTA LUCÍA</t>
  </si>
  <si>
    <t>MAHATES</t>
  </si>
  <si>
    <t>CHISCAS</t>
  </si>
  <si>
    <t>PENSILVANIA</t>
  </si>
  <si>
    <t>TRINIDAD</t>
  </si>
  <si>
    <t>LA VEGA</t>
  </si>
  <si>
    <t>PELAYA</t>
  </si>
  <si>
    <t>MEDIO ATRATO</t>
  </si>
  <si>
    <t>PUERTO ESCONDIDO</t>
  </si>
  <si>
    <t>CHOACHÍ</t>
  </si>
  <si>
    <t>LA PLATA</t>
  </si>
  <si>
    <t>PLATO</t>
  </si>
  <si>
    <t>LEJANÍAS</t>
  </si>
  <si>
    <t>EL PEÑOL</t>
  </si>
  <si>
    <t>HERRÁN</t>
  </si>
  <si>
    <t>CHIMA</t>
  </si>
  <si>
    <t>SAN BENITO ABAD</t>
  </si>
  <si>
    <t>FLANDES</t>
  </si>
  <si>
    <t>EL DOVIO</t>
  </si>
  <si>
    <t>BELLO</t>
  </si>
  <si>
    <t>SANTO TOMÁS</t>
  </si>
  <si>
    <t>MARGARITA</t>
  </si>
  <si>
    <t>CHITA</t>
  </si>
  <si>
    <t>RIOSUCIO</t>
  </si>
  <si>
    <t>LÓPEZ DE MICAY</t>
  </si>
  <si>
    <t>PUEBLO BELLO</t>
  </si>
  <si>
    <t>MEDIO BAUDÓ</t>
  </si>
  <si>
    <t>PUERTO LIBERTADOR</t>
  </si>
  <si>
    <t>CHOCONTÁ</t>
  </si>
  <si>
    <t>NÁTAGA</t>
  </si>
  <si>
    <t>PUEBLOVIEJO</t>
  </si>
  <si>
    <t>PUERTO CONCORDIA</t>
  </si>
  <si>
    <t>EL ROSARIO</t>
  </si>
  <si>
    <t>LABATECA</t>
  </si>
  <si>
    <t>CHIPATÁ</t>
  </si>
  <si>
    <t>SAN JUAN DE BETULIA</t>
  </si>
  <si>
    <t>FRESNO</t>
  </si>
  <si>
    <t>FLORIDA</t>
  </si>
  <si>
    <t>BETANIA</t>
  </si>
  <si>
    <t>SOLEDAD</t>
  </si>
  <si>
    <t>MARÍA LA BAJA</t>
  </si>
  <si>
    <t>CHITARAQUE</t>
  </si>
  <si>
    <t>MERCADERES</t>
  </si>
  <si>
    <t>RÍO DE ORO</t>
  </si>
  <si>
    <t>MEDIO SAN JUAN</t>
  </si>
  <si>
    <t>PURÍSIMA DE LA CONCEPCIÓN</t>
  </si>
  <si>
    <t>COGUA</t>
  </si>
  <si>
    <t>OPORAPA</t>
  </si>
  <si>
    <t>REMOLINO</t>
  </si>
  <si>
    <t>PUERTO GAITÁN</t>
  </si>
  <si>
    <t>EL TABLÓN DE GÓMEZ</t>
  </si>
  <si>
    <t>LA ESPERANZA</t>
  </si>
  <si>
    <t>CIMITARRA</t>
  </si>
  <si>
    <t>SAN MARCOS</t>
  </si>
  <si>
    <t>GUAMO</t>
  </si>
  <si>
    <t>GINEBRA</t>
  </si>
  <si>
    <t>SUAN</t>
  </si>
  <si>
    <t>MONTECRISTO</t>
  </si>
  <si>
    <t>CHIVATÁ</t>
  </si>
  <si>
    <t>SALAMINA</t>
  </si>
  <si>
    <t>MIRANDA</t>
  </si>
  <si>
    <t>LA PAZ</t>
  </si>
  <si>
    <t>NÓVITA</t>
  </si>
  <si>
    <t>SAHAGÚN</t>
  </si>
  <si>
    <t>COTA</t>
  </si>
  <si>
    <t>PAICOL</t>
  </si>
  <si>
    <t>SABANAS DE SAN ÁNGEL</t>
  </si>
  <si>
    <t>PUERTO LÓPEZ</t>
  </si>
  <si>
    <t>LA PLAYA</t>
  </si>
  <si>
    <t>CONCEPCIÓN</t>
  </si>
  <si>
    <t>SAN ONOFRE</t>
  </si>
  <si>
    <t>HERVEO</t>
  </si>
  <si>
    <t>GUACARÍ</t>
  </si>
  <si>
    <t>CIUDAD BOLÍVAR</t>
  </si>
  <si>
    <t>TUBARÁ</t>
  </si>
  <si>
    <t>SANTA CRUZ DE MOMPOX</t>
  </si>
  <si>
    <t>CIÉNEGA</t>
  </si>
  <si>
    <t>SAMANÁ</t>
  </si>
  <si>
    <t>MORALES</t>
  </si>
  <si>
    <t>SAN ALBERTO</t>
  </si>
  <si>
    <t>NUQUÍ</t>
  </si>
  <si>
    <t>SAN ANDRÉS DE SOTAVENTO</t>
  </si>
  <si>
    <t>CUCUNUBÁ</t>
  </si>
  <si>
    <t>PALERMO</t>
  </si>
  <si>
    <t>PUERTO LLERAS</t>
  </si>
  <si>
    <t>FUNES</t>
  </si>
  <si>
    <t>LOS PATIOS</t>
  </si>
  <si>
    <t>CONFINES</t>
  </si>
  <si>
    <t>SAN PEDRO</t>
  </si>
  <si>
    <t>HONDA</t>
  </si>
  <si>
    <t>JAMUNDÍ</t>
  </si>
  <si>
    <t>USIACURÍ</t>
  </si>
  <si>
    <t>CÓMBITA</t>
  </si>
  <si>
    <t>SAN JOSÉ</t>
  </si>
  <si>
    <t>PADILLA</t>
  </si>
  <si>
    <t>SAN DIEGO</t>
  </si>
  <si>
    <t>RÍO IRÓ</t>
  </si>
  <si>
    <t>SAN ANTERO</t>
  </si>
  <si>
    <t>EL COLEGIO</t>
  </si>
  <si>
    <t>SAN SEBASTIÁN DE BUENAVISTA</t>
  </si>
  <si>
    <t>GUACHUCAL</t>
  </si>
  <si>
    <t>LOURDES</t>
  </si>
  <si>
    <t>CONTRATACIÓN</t>
  </si>
  <si>
    <t>SAN LUIS DE SINCÉ</t>
  </si>
  <si>
    <t>ICONONZO</t>
  </si>
  <si>
    <t>LA CUMBRE</t>
  </si>
  <si>
    <t>BURITICÁ</t>
  </si>
  <si>
    <t>NOROSÍ</t>
  </si>
  <si>
    <t>COPER</t>
  </si>
  <si>
    <t>SUPÍA</t>
  </si>
  <si>
    <t>PÁEZ</t>
  </si>
  <si>
    <t>SAN MARTÍN</t>
  </si>
  <si>
    <t>RÍO QUITO</t>
  </si>
  <si>
    <t>SAN BERNARDO DEL VIENTO</t>
  </si>
  <si>
    <t>PITAL</t>
  </si>
  <si>
    <t>SAN ZENÓN</t>
  </si>
  <si>
    <t>RESTREPO</t>
  </si>
  <si>
    <t>GUAITARILLA</t>
  </si>
  <si>
    <t>MUTISCUA</t>
  </si>
  <si>
    <t>COROMORO</t>
  </si>
  <si>
    <t>LÉRIDA</t>
  </si>
  <si>
    <t>CÁCERES</t>
  </si>
  <si>
    <t>PINILLOS</t>
  </si>
  <si>
    <t>CORRALES</t>
  </si>
  <si>
    <t>VICTORIA</t>
  </si>
  <si>
    <t>PATÍA</t>
  </si>
  <si>
    <t>TAMALAMEQUE</t>
  </si>
  <si>
    <t>SAN CARLOS</t>
  </si>
  <si>
    <t>EL ROSAL</t>
  </si>
  <si>
    <t>PITALITO</t>
  </si>
  <si>
    <t>SANTA ANA</t>
  </si>
  <si>
    <t>SAN CARLOS DE GUAROA</t>
  </si>
  <si>
    <t>GUALMATÁN</t>
  </si>
  <si>
    <t>OCAÑA</t>
  </si>
  <si>
    <t>CURITÍ</t>
  </si>
  <si>
    <t>SANTIAGO DE TOLÚ</t>
  </si>
  <si>
    <t>LÍBANO</t>
  </si>
  <si>
    <t>CAICEDO</t>
  </si>
  <si>
    <t>REGIDOR</t>
  </si>
  <si>
    <t>COVARACHÍA</t>
  </si>
  <si>
    <t>VILLAMARÍA</t>
  </si>
  <si>
    <t>PIAMONTE</t>
  </si>
  <si>
    <t>SAN JOSÉ DEL PALMAR</t>
  </si>
  <si>
    <t>SAN JOSÉ DE URÉ</t>
  </si>
  <si>
    <t>FACATATIVÁ</t>
  </si>
  <si>
    <t>RIVERA</t>
  </si>
  <si>
    <t>SANTA BÁRBARA DE PINTO</t>
  </si>
  <si>
    <t>SAN JUAN DE ARAMA</t>
  </si>
  <si>
    <t>ILES</t>
  </si>
  <si>
    <t>PAMPLONA</t>
  </si>
  <si>
    <t>EL CARMEN DE CHUCURI</t>
  </si>
  <si>
    <t>SAN JOSÉ DE TOLUVIEJO</t>
  </si>
  <si>
    <t>SAN SEBASTIÁN DE MARIQUITA</t>
  </si>
  <si>
    <t>OBANDO</t>
  </si>
  <si>
    <t>RÍO VIEJO</t>
  </si>
  <si>
    <t>CUBARÁ</t>
  </si>
  <si>
    <t>VITERBO</t>
  </si>
  <si>
    <t>PIENDAMÓ - TUNÍA</t>
  </si>
  <si>
    <t>SIPÍ</t>
  </si>
  <si>
    <t>SAN PELAYO</t>
  </si>
  <si>
    <t>FÓMEQUE</t>
  </si>
  <si>
    <t>SALADOBLANCO</t>
  </si>
  <si>
    <t>SITIONUEVO</t>
  </si>
  <si>
    <t>SAN JUANITO</t>
  </si>
  <si>
    <t>IMUÉS</t>
  </si>
  <si>
    <t>PAMPLONITA</t>
  </si>
  <si>
    <t>EL GUACAMAYO</t>
  </si>
  <si>
    <t>MELGAR</t>
  </si>
  <si>
    <t>PALMIRA</t>
  </si>
  <si>
    <t>CAMPAMENTO</t>
  </si>
  <si>
    <t>SAN CRISTÓBAL</t>
  </si>
  <si>
    <t>CUCAITA</t>
  </si>
  <si>
    <t>PUERTO TEJADA</t>
  </si>
  <si>
    <t>TADÓ</t>
  </si>
  <si>
    <t>TIERRALTA</t>
  </si>
  <si>
    <t>FOSCA</t>
  </si>
  <si>
    <t>SAN AGUSTÍN</t>
  </si>
  <si>
    <t>TENERIFE</t>
  </si>
  <si>
    <t>IPIALES</t>
  </si>
  <si>
    <t>MURILLO</t>
  </si>
  <si>
    <t>PRADERA</t>
  </si>
  <si>
    <t>CAÑASGORDAS</t>
  </si>
  <si>
    <t>SAN ESTANISLAO</t>
  </si>
  <si>
    <t>CUÍTIVA</t>
  </si>
  <si>
    <t>PURACÉ</t>
  </si>
  <si>
    <t>UNGUÍA</t>
  </si>
  <si>
    <t>TUCHÍN</t>
  </si>
  <si>
    <t>FUNZA</t>
  </si>
  <si>
    <t>SANTA MARÍA</t>
  </si>
  <si>
    <t>ZAPAYÁN</t>
  </si>
  <si>
    <t>VISTAHERMOSA</t>
  </si>
  <si>
    <t>LA CRUZ</t>
  </si>
  <si>
    <t>RAGONVALIA</t>
  </si>
  <si>
    <t>EL PLAYÓN</t>
  </si>
  <si>
    <t>NATAGAIMA</t>
  </si>
  <si>
    <t>CARACOLÍ</t>
  </si>
  <si>
    <t>SAN FERNANDO</t>
  </si>
  <si>
    <t>CHÍQUIZA</t>
  </si>
  <si>
    <t>ROSAS</t>
  </si>
  <si>
    <t>UNIÓN PANAMERICANA</t>
  </si>
  <si>
    <t>VALENCIA</t>
  </si>
  <si>
    <t>FÚQUENE</t>
  </si>
  <si>
    <t>SUAZA</t>
  </si>
  <si>
    <t>ZONA BANANERA</t>
  </si>
  <si>
    <t>LA FLORIDA</t>
  </si>
  <si>
    <t>SALAZAR</t>
  </si>
  <si>
    <t>ENCINO</t>
  </si>
  <si>
    <t>ORTEGA</t>
  </si>
  <si>
    <t>RIOFRÍO</t>
  </si>
  <si>
    <t>CARAMANTA</t>
  </si>
  <si>
    <t>SAN JACINTO</t>
  </si>
  <si>
    <t>CHIVOR</t>
  </si>
  <si>
    <t>SAN SEBASTIÁN</t>
  </si>
  <si>
    <t>FUSAGASUGÁ</t>
  </si>
  <si>
    <t>TARQUI</t>
  </si>
  <si>
    <t>LA LLANADA</t>
  </si>
  <si>
    <t>SAN CALIXTO</t>
  </si>
  <si>
    <t>ENCISO</t>
  </si>
  <si>
    <t>PALOCABILDO</t>
  </si>
  <si>
    <t>ROLDANILLO</t>
  </si>
  <si>
    <t>CAREPA</t>
  </si>
  <si>
    <t>SAN JACINTO DEL CAUCA</t>
  </si>
  <si>
    <t>DUITAMA</t>
  </si>
  <si>
    <t>SANTANDER DE QUILICHAO</t>
  </si>
  <si>
    <t>GACHALÁ</t>
  </si>
  <si>
    <t>TESALIA</t>
  </si>
  <si>
    <t>LA TOLA</t>
  </si>
  <si>
    <t>SAN CAYETANO</t>
  </si>
  <si>
    <t>FLORIÁN</t>
  </si>
  <si>
    <t>PIEDRAS</t>
  </si>
  <si>
    <t>EL CARMEN DE VIBORAL</t>
  </si>
  <si>
    <t>SAN JUAN NEPOMUCENO</t>
  </si>
  <si>
    <t>EL COCUY</t>
  </si>
  <si>
    <t>SANTA ROSA</t>
  </si>
  <si>
    <t>GACHANCIPÁ</t>
  </si>
  <si>
    <t>TELLO</t>
  </si>
  <si>
    <t>FLORIDABLANCA</t>
  </si>
  <si>
    <t>PLANADAS</t>
  </si>
  <si>
    <t>SEVILLA</t>
  </si>
  <si>
    <t>CAROLINA</t>
  </si>
  <si>
    <t>SAN MARTÍN DE LOBA</t>
  </si>
  <si>
    <t>EL ESPINO</t>
  </si>
  <si>
    <t>SILVIA</t>
  </si>
  <si>
    <t>GACHETÁ</t>
  </si>
  <si>
    <t>TERUEL</t>
  </si>
  <si>
    <t>LEIVA</t>
  </si>
  <si>
    <t>SARDINATA</t>
  </si>
  <si>
    <t>GALÁN</t>
  </si>
  <si>
    <t>PRADO</t>
  </si>
  <si>
    <t>TORO</t>
  </si>
  <si>
    <t>CAUCASIA</t>
  </si>
  <si>
    <t>SAN PABLO</t>
  </si>
  <si>
    <t>FIRAVITOBA</t>
  </si>
  <si>
    <t>SOTARÁ PAISPAMBA</t>
  </si>
  <si>
    <t>GAMA</t>
  </si>
  <si>
    <t>TIMANÁ</t>
  </si>
  <si>
    <t>LINARES</t>
  </si>
  <si>
    <t>SILOS</t>
  </si>
  <si>
    <t>GÁMBITA</t>
  </si>
  <si>
    <t>PURIFICACIÓN</t>
  </si>
  <si>
    <t>TRUJILLO</t>
  </si>
  <si>
    <t>CHIGORODÓ</t>
  </si>
  <si>
    <t>SANTA CATALINA</t>
  </si>
  <si>
    <t>FLORESTA</t>
  </si>
  <si>
    <t>SUÁREZ</t>
  </si>
  <si>
    <t>GIRARDOT</t>
  </si>
  <si>
    <t>VILLAVIEJA</t>
  </si>
  <si>
    <t>LOS ANDES</t>
  </si>
  <si>
    <t>TEORAMA</t>
  </si>
  <si>
    <t>GIRÓN</t>
  </si>
  <si>
    <t>RIOBLANCO</t>
  </si>
  <si>
    <t>TULUÁ</t>
  </si>
  <si>
    <t>CISNEROS</t>
  </si>
  <si>
    <t>GACHANTIVÁ</t>
  </si>
  <si>
    <t>YAGUARÁ</t>
  </si>
  <si>
    <t>MAGÜÍ</t>
  </si>
  <si>
    <t>TIBÚ</t>
  </si>
  <si>
    <t>GUACA</t>
  </si>
  <si>
    <t>RONCESVALLES</t>
  </si>
  <si>
    <t>ULLOA</t>
  </si>
  <si>
    <t>COCORNÁ</t>
  </si>
  <si>
    <t>SANTA ROSA DEL SUR</t>
  </si>
  <si>
    <t>GÁMEZA</t>
  </si>
  <si>
    <t>TIMBÍO</t>
  </si>
  <si>
    <t>GUACHETÁ</t>
  </si>
  <si>
    <t>MALLAMA</t>
  </si>
  <si>
    <t>TOLEDO</t>
  </si>
  <si>
    <t>ROVIRA</t>
  </si>
  <si>
    <t>VERSALLES</t>
  </si>
  <si>
    <t>SIMITÍ</t>
  </si>
  <si>
    <t>GARAGOA</t>
  </si>
  <si>
    <t>TIMBIQUÍ</t>
  </si>
  <si>
    <t>GUADUAS</t>
  </si>
  <si>
    <t>MOSQUERA</t>
  </si>
  <si>
    <t>VILLA CARO</t>
  </si>
  <si>
    <t>GUAPOTÁ</t>
  </si>
  <si>
    <t>SALDAÑA</t>
  </si>
  <si>
    <t>VIJES</t>
  </si>
  <si>
    <t>SOPLAVIENTO</t>
  </si>
  <si>
    <t>GUACAMAYAS</t>
  </si>
  <si>
    <t>TORIBÍO</t>
  </si>
  <si>
    <t>GUASCA</t>
  </si>
  <si>
    <t>VILLA DEL ROSARIO</t>
  </si>
  <si>
    <t>GUAVATÁ</t>
  </si>
  <si>
    <t>SAN ANTONIO</t>
  </si>
  <si>
    <t>YOTOCO</t>
  </si>
  <si>
    <t>COPACABANA</t>
  </si>
  <si>
    <t>TALAIGUA NUEVO</t>
  </si>
  <si>
    <t>GUATEQUE</t>
  </si>
  <si>
    <t>TOTORÓ</t>
  </si>
  <si>
    <t>GUATAQUÍ</t>
  </si>
  <si>
    <t>OLAYA HERRERA</t>
  </si>
  <si>
    <t>GÜEPSA</t>
  </si>
  <si>
    <t>SAN LUIS</t>
  </si>
  <si>
    <t>YUMBO</t>
  </si>
  <si>
    <t>DABEIBA</t>
  </si>
  <si>
    <t>TIQUISIO</t>
  </si>
  <si>
    <t>GUAYATÁ</t>
  </si>
  <si>
    <t>VILLA RICA</t>
  </si>
  <si>
    <t>GUATAVITA</t>
  </si>
  <si>
    <t>OSPINA</t>
  </si>
  <si>
    <t>HATO</t>
  </si>
  <si>
    <t>SANTA ISABEL</t>
  </si>
  <si>
    <t>ZARZAL</t>
  </si>
  <si>
    <t>DONMATÍAS</t>
  </si>
  <si>
    <t>TURBACO</t>
  </si>
  <si>
    <t>GÜICÁN DE LA SIERRA</t>
  </si>
  <si>
    <t>GUAYABAL DE SÍQUIMA</t>
  </si>
  <si>
    <t>FRANCISCO PIZARRO</t>
  </si>
  <si>
    <t>JESÚS MARÍA</t>
  </si>
  <si>
    <t>EBÉJICO</t>
  </si>
  <si>
    <t>TURBANÁ</t>
  </si>
  <si>
    <t>IZA</t>
  </si>
  <si>
    <t>GUAYABETAL</t>
  </si>
  <si>
    <t>POLICARPA</t>
  </si>
  <si>
    <t>JORDÁN</t>
  </si>
  <si>
    <t>VALLE DE SAN JUAN</t>
  </si>
  <si>
    <t>EL BAGRE</t>
  </si>
  <si>
    <t>JENESANO</t>
  </si>
  <si>
    <t>GUTIÉRREZ</t>
  </si>
  <si>
    <t>POTOSÍ</t>
  </si>
  <si>
    <t>LA BELLEZA</t>
  </si>
  <si>
    <t>VENADILLO</t>
  </si>
  <si>
    <t>ENTRERRÍOS</t>
  </si>
  <si>
    <t>ZAMBRANO</t>
  </si>
  <si>
    <t>JERICÓ</t>
  </si>
  <si>
    <t>JERUSALÉN</t>
  </si>
  <si>
    <t>LANDÁZURI</t>
  </si>
  <si>
    <t>VILLAHERMOSA</t>
  </si>
  <si>
    <t>ENVIGADO</t>
  </si>
  <si>
    <t>LABRANZAGRANDE</t>
  </si>
  <si>
    <t>JUNÍN</t>
  </si>
  <si>
    <t>PUERRES</t>
  </si>
  <si>
    <t>VILLARRICA</t>
  </si>
  <si>
    <t>FREDONIA</t>
  </si>
  <si>
    <t>LA CAPILLA</t>
  </si>
  <si>
    <t>LA CALERA</t>
  </si>
  <si>
    <t>PUPIALES</t>
  </si>
  <si>
    <t>LEBRIJA</t>
  </si>
  <si>
    <t>FRONTINO</t>
  </si>
  <si>
    <t>LA MESA</t>
  </si>
  <si>
    <t>RICAURTE</t>
  </si>
  <si>
    <t>LOS SANTOS</t>
  </si>
  <si>
    <t>GIRALDO</t>
  </si>
  <si>
    <t>LA UVITA</t>
  </si>
  <si>
    <t>LA PALMA</t>
  </si>
  <si>
    <t>ROBERTO PAYÁN</t>
  </si>
  <si>
    <t>MACARAVITA</t>
  </si>
  <si>
    <t>GIRARDOTA</t>
  </si>
  <si>
    <t>VILLA DE LEYVA</t>
  </si>
  <si>
    <t>LA PEÑA</t>
  </si>
  <si>
    <t>SAMANIEGO</t>
  </si>
  <si>
    <t>MÁLAGA</t>
  </si>
  <si>
    <t>GÓMEZ PLATA</t>
  </si>
  <si>
    <t>MACANAL</t>
  </si>
  <si>
    <t>SANDONÁ</t>
  </si>
  <si>
    <t>MATANZA</t>
  </si>
  <si>
    <t>MARIPÍ</t>
  </si>
  <si>
    <t>LENGUAZAQUE</t>
  </si>
  <si>
    <t>SAN BERNARDO</t>
  </si>
  <si>
    <t>MOGOTES</t>
  </si>
  <si>
    <t>MACHETÁ</t>
  </si>
  <si>
    <t>SAN LORENZO</t>
  </si>
  <si>
    <t>MOLAGAVITA</t>
  </si>
  <si>
    <t>GUARNE</t>
  </si>
  <si>
    <t>MONGUA</t>
  </si>
  <si>
    <t>MADRID</t>
  </si>
  <si>
    <t>OCAMONTE</t>
  </si>
  <si>
    <t>GUATAPÉ</t>
  </si>
  <si>
    <t>MONGUÍ</t>
  </si>
  <si>
    <t>MANTA</t>
  </si>
  <si>
    <t>SAN PEDRO DE CARTAGO</t>
  </si>
  <si>
    <t>OIBA</t>
  </si>
  <si>
    <t>HELICONIA</t>
  </si>
  <si>
    <t>MONIQUIRÁ</t>
  </si>
  <si>
    <t>MEDINA</t>
  </si>
  <si>
    <t>SANTA BÁRBARA</t>
  </si>
  <si>
    <t>ONZAGA</t>
  </si>
  <si>
    <t>HISPANIA</t>
  </si>
  <si>
    <t>MOTAVITA</t>
  </si>
  <si>
    <t>SANTACRUZ</t>
  </si>
  <si>
    <t>PALMAR</t>
  </si>
  <si>
    <t>ITAGÜÍ</t>
  </si>
  <si>
    <t>MUZO</t>
  </si>
  <si>
    <t>SAPUYES</t>
  </si>
  <si>
    <t>PALMAS DEL SOCORRO</t>
  </si>
  <si>
    <t>ITUANGO</t>
  </si>
  <si>
    <t>NOBSA</t>
  </si>
  <si>
    <t>NEMOCÓN</t>
  </si>
  <si>
    <t>TAMINANGO</t>
  </si>
  <si>
    <t>PÁRAMO</t>
  </si>
  <si>
    <t>JARDÍN</t>
  </si>
  <si>
    <t>NUEVO COLÓN</t>
  </si>
  <si>
    <t>NILO</t>
  </si>
  <si>
    <t>TANGUA</t>
  </si>
  <si>
    <t>PIEDECUESTA</t>
  </si>
  <si>
    <t>OICATÁ</t>
  </si>
  <si>
    <t>NIMAIMA</t>
  </si>
  <si>
    <t>SAN ANDRÉS DE TUMACO</t>
  </si>
  <si>
    <t>PINCHOTE</t>
  </si>
  <si>
    <t>LA CEJA</t>
  </si>
  <si>
    <t>OTANCHE</t>
  </si>
  <si>
    <t>NOCAIMA</t>
  </si>
  <si>
    <t>TÚQUERRES</t>
  </si>
  <si>
    <t>PUENTE NACIONAL</t>
  </si>
  <si>
    <t>LA ESTRELLA</t>
  </si>
  <si>
    <t>PACHAVITA</t>
  </si>
  <si>
    <t>VENECIA</t>
  </si>
  <si>
    <t>YACUANQUER</t>
  </si>
  <si>
    <t>PUERTO PARRA</t>
  </si>
  <si>
    <t>LA PINTADA</t>
  </si>
  <si>
    <t>PACHO</t>
  </si>
  <si>
    <t>PUERTO WILCHES</t>
  </si>
  <si>
    <t>PAIPA</t>
  </si>
  <si>
    <t>PAIME</t>
  </si>
  <si>
    <t>RIONEGRO</t>
  </si>
  <si>
    <t>LIBORINA</t>
  </si>
  <si>
    <t>PAJARITO</t>
  </si>
  <si>
    <t>PANDI</t>
  </si>
  <si>
    <t>SABANA DE TORRES</t>
  </si>
  <si>
    <t>MACEO</t>
  </si>
  <si>
    <t>PANQUEBA</t>
  </si>
  <si>
    <t>PARATEBUENO</t>
  </si>
  <si>
    <t>MARINILLA</t>
  </si>
  <si>
    <t>PAUNA</t>
  </si>
  <si>
    <t>PASCA</t>
  </si>
  <si>
    <t>SAN BENITO</t>
  </si>
  <si>
    <t>MONTEBELLO</t>
  </si>
  <si>
    <t>PAYA</t>
  </si>
  <si>
    <t>PUERTO SALGAR</t>
  </si>
  <si>
    <t>SAN GIL</t>
  </si>
  <si>
    <t>MURINDÓ</t>
  </si>
  <si>
    <t>PAZ DE RÍO</t>
  </si>
  <si>
    <t>PULÍ</t>
  </si>
  <si>
    <t>SAN JOAQUÍN</t>
  </si>
  <si>
    <t>MUTATÁ</t>
  </si>
  <si>
    <t>PESCA</t>
  </si>
  <si>
    <t>QUEBRADANEGRA</t>
  </si>
  <si>
    <t>SAN JOSÉ DE MIRANDA</t>
  </si>
  <si>
    <t>PISBA</t>
  </si>
  <si>
    <t>QUETAME</t>
  </si>
  <si>
    <t>NECOCLÍ</t>
  </si>
  <si>
    <t>PUERTO BOYACÁ</t>
  </si>
  <si>
    <t>QUIPILE</t>
  </si>
  <si>
    <t>SAN VICENTE DE CHUCURÍ</t>
  </si>
  <si>
    <t>NECHÍ</t>
  </si>
  <si>
    <t>QUÍPAMA</t>
  </si>
  <si>
    <t>APULO</t>
  </si>
  <si>
    <t>OLAYA</t>
  </si>
  <si>
    <t>RAMIRIQUÍ</t>
  </si>
  <si>
    <t>SANTA HELENA DEL OPÓN</t>
  </si>
  <si>
    <t>PEÑOL</t>
  </si>
  <si>
    <t>RÁQUIRA</t>
  </si>
  <si>
    <t>SAN ANTONIO DEL TEQUENDAMA</t>
  </si>
  <si>
    <t>SIMACOTA</t>
  </si>
  <si>
    <t>PEQUE</t>
  </si>
  <si>
    <t>RONDÓN</t>
  </si>
  <si>
    <t>SOCORRO</t>
  </si>
  <si>
    <t>PUEBLORRICO</t>
  </si>
  <si>
    <t>SABOYÁ</t>
  </si>
  <si>
    <t>SUAITA</t>
  </si>
  <si>
    <t>PUERTO BERRÍO</t>
  </si>
  <si>
    <t>SÁCHICA</t>
  </si>
  <si>
    <t>PUERTO NARE</t>
  </si>
  <si>
    <t>SAMACÁ</t>
  </si>
  <si>
    <t>SAN JUAN DE RIOSECO</t>
  </si>
  <si>
    <t>SURATÁ</t>
  </si>
  <si>
    <t>PUERTO TRIUNFO</t>
  </si>
  <si>
    <t>SAN EDUARDO</t>
  </si>
  <si>
    <t>SASAIMA</t>
  </si>
  <si>
    <t>TONA</t>
  </si>
  <si>
    <t>REMEDIOS</t>
  </si>
  <si>
    <t>SAN JOSÉ DE PARE</t>
  </si>
  <si>
    <t>SESQUILÉ</t>
  </si>
  <si>
    <t>VALLE DE SAN JOSÉ</t>
  </si>
  <si>
    <t>RETIRO</t>
  </si>
  <si>
    <t>SAN LUIS DE GACENO</t>
  </si>
  <si>
    <t>SIBATÉ</t>
  </si>
  <si>
    <t>VÉLEZ</t>
  </si>
  <si>
    <t>SAN MATEO</t>
  </si>
  <si>
    <t>SILVANIA</t>
  </si>
  <si>
    <t>VETAS</t>
  </si>
  <si>
    <t>SAN MIGUEL DE SEMA</t>
  </si>
  <si>
    <t>SIMIJACA</t>
  </si>
  <si>
    <t>SABANETA</t>
  </si>
  <si>
    <t>SAN PABLO DE BORBUR</t>
  </si>
  <si>
    <t>SOACHA</t>
  </si>
  <si>
    <t>ZAPATOCA</t>
  </si>
  <si>
    <t>SALGAR</t>
  </si>
  <si>
    <t>SANTANA</t>
  </si>
  <si>
    <t>SOPÓ</t>
  </si>
  <si>
    <t>SAN ANDRÉS DE CUERQUÍA</t>
  </si>
  <si>
    <t>SUBACHOQUE</t>
  </si>
  <si>
    <t>SANTA ROSA DE VITERBO</t>
  </si>
  <si>
    <t>SUESCA</t>
  </si>
  <si>
    <t>SANTA SOFÍA</t>
  </si>
  <si>
    <t>SUPATÁ</t>
  </si>
  <si>
    <t>SAN JERÓNIMO</t>
  </si>
  <si>
    <t>SATIVANORTE</t>
  </si>
  <si>
    <t>SUSA</t>
  </si>
  <si>
    <t>SAN JOSÉ DE LA MONTAÑA</t>
  </si>
  <si>
    <t>SATIVASUR</t>
  </si>
  <si>
    <t>SUTATAUSA</t>
  </si>
  <si>
    <t>SAN JUAN DE URABÁ</t>
  </si>
  <si>
    <t>SIACHOQUE</t>
  </si>
  <si>
    <t>TABIO</t>
  </si>
  <si>
    <t>SOATÁ</t>
  </si>
  <si>
    <t>TAUSA</t>
  </si>
  <si>
    <t>SAN PEDRO DE LOS MILAGROS</t>
  </si>
  <si>
    <t>SOCOTÁ</t>
  </si>
  <si>
    <t>TENA</t>
  </si>
  <si>
    <t>SAN PEDRO DE URABÁ</t>
  </si>
  <si>
    <t>SOCHA</t>
  </si>
  <si>
    <t>TENJO</t>
  </si>
  <si>
    <t>SAN RAFAEL</t>
  </si>
  <si>
    <t>SOGAMOSO</t>
  </si>
  <si>
    <t>TIBACUY</t>
  </si>
  <si>
    <t>SAN ROQUE</t>
  </si>
  <si>
    <t>SOMONDOCO</t>
  </si>
  <si>
    <t>TIBIRITA</t>
  </si>
  <si>
    <t>SAN VICENTE FERRER</t>
  </si>
  <si>
    <t>SORA</t>
  </si>
  <si>
    <t>TOCAIMA</t>
  </si>
  <si>
    <t>SOTAQUIRÁ</t>
  </si>
  <si>
    <t>TOCANCIPÁ</t>
  </si>
  <si>
    <t>SANTA ROSA DE OSOS</t>
  </si>
  <si>
    <t>SORACÁ</t>
  </si>
  <si>
    <t>TOPAIPÍ</t>
  </si>
  <si>
    <t>SANTO DOMINGO</t>
  </si>
  <si>
    <t>SUSACÓN</t>
  </si>
  <si>
    <t>UBALÁ</t>
  </si>
  <si>
    <t>EL SANTUARIO</t>
  </si>
  <si>
    <t>SUTAMARCHÁN</t>
  </si>
  <si>
    <t>UBAQUE</t>
  </si>
  <si>
    <t>SEGOVIA</t>
  </si>
  <si>
    <t>SUTATENZA</t>
  </si>
  <si>
    <t>VILLA DE SAN DIEGO DE UBATÉ</t>
  </si>
  <si>
    <t>SONSÓN</t>
  </si>
  <si>
    <t>TASCO</t>
  </si>
  <si>
    <t>UNE</t>
  </si>
  <si>
    <t>SOPETRÁN</t>
  </si>
  <si>
    <t>TENZA</t>
  </si>
  <si>
    <t>ÚTICA</t>
  </si>
  <si>
    <t>TÁMESIS</t>
  </si>
  <si>
    <t>TIBANÁ</t>
  </si>
  <si>
    <t>VERGARA</t>
  </si>
  <si>
    <t>TARAZÁ</t>
  </si>
  <si>
    <t>TIBASOSA</t>
  </si>
  <si>
    <t>VIANÍ</t>
  </si>
  <si>
    <t>TARSO</t>
  </si>
  <si>
    <t>TINJACÁ</t>
  </si>
  <si>
    <t>VILLAGÓMEZ</t>
  </si>
  <si>
    <t>TITIRIBÍ</t>
  </si>
  <si>
    <t>TIPACOQUE</t>
  </si>
  <si>
    <t>VILLAPINZÓN</t>
  </si>
  <si>
    <t>TOCA</t>
  </si>
  <si>
    <t>VILLETA</t>
  </si>
  <si>
    <t>TURBO</t>
  </si>
  <si>
    <t>TOGÜÍ</t>
  </si>
  <si>
    <t>VIOTÁ</t>
  </si>
  <si>
    <t>URAMITA</t>
  </si>
  <si>
    <t>TÓPAGA</t>
  </si>
  <si>
    <t>YACOPÍ</t>
  </si>
  <si>
    <t>URRAO</t>
  </si>
  <si>
    <t>TOTA</t>
  </si>
  <si>
    <t>ZIPACÓN</t>
  </si>
  <si>
    <t>VALDIVIA</t>
  </si>
  <si>
    <t>TUNUNGUÁ</t>
  </si>
  <si>
    <t>ZIPAQUIRÁ</t>
  </si>
  <si>
    <t>TURMEQUÉ</t>
  </si>
  <si>
    <t>VEGACHÍ</t>
  </si>
  <si>
    <t>TUTA</t>
  </si>
  <si>
    <t>TUTAZÁ</t>
  </si>
  <si>
    <t>VIGÍA DEL FUERTE</t>
  </si>
  <si>
    <t>ÚMBITA</t>
  </si>
  <si>
    <t>YALÍ</t>
  </si>
  <si>
    <t>VENTAQUEMADA</t>
  </si>
  <si>
    <t>YARUMAL</t>
  </si>
  <si>
    <t>VIRACACHÁ</t>
  </si>
  <si>
    <t>YOLOMBÓ</t>
  </si>
  <si>
    <t>ZETAQUIRA</t>
  </si>
  <si>
    <t>YONDÓ</t>
  </si>
  <si>
    <t>ZARAGOZA</t>
  </si>
  <si>
    <t>INSTRUCTIVO PARA DILIGENCIAR EL INSTRUMENTO DE VERIFICACION DE LAS CONDICIONES DE PRESTACION DEL SERVICIO - HOGAR SUSTITUTO</t>
  </si>
  <si>
    <t>ÍTEM</t>
  </si>
  <si>
    <t>DESCRIPCIÓN</t>
  </si>
  <si>
    <t>DILIGENCIAMIENTO INFORMACIÓN GENERAL</t>
  </si>
  <si>
    <t>1. Información de la Institución</t>
  </si>
  <si>
    <t>Nombre de la Institución</t>
  </si>
  <si>
    <t>Registre el nombre de la institución exactamente como aparece en la Licencia de Funcionamiento</t>
  </si>
  <si>
    <t>NIT</t>
  </si>
  <si>
    <t>Registre el Número de Identificación Tributaria -NIT- de la institución exactamente como aparece en la Registro Único Tributario RUT</t>
  </si>
  <si>
    <t>Dirección de la Sede Administrativa</t>
  </si>
  <si>
    <t>Registre la dirección de la sede administrativa de la institución exactamente como aparece en la Licencia de Funcionamiento.</t>
  </si>
  <si>
    <t>Teléfono o Celular</t>
  </si>
  <si>
    <t>Registre el número de célular que el representante legal indica como número de contacto de la institución.</t>
  </si>
  <si>
    <t>Departamento de la sede administrativa</t>
  </si>
  <si>
    <t>Seleccione de lista desplegable el departamento de la sede administrativa de la institución exactamente como aparece en la Licencia de Funcionamiento</t>
  </si>
  <si>
    <t>Municipio o Ciudad de la sede administrativa</t>
  </si>
  <si>
    <t>Seleccione de lista desplegable el municipio de la sede administrativa de la institución exactamente como aparece en la Licencia de Funcionamiento</t>
  </si>
  <si>
    <t>Número de Personería Jurídica</t>
  </si>
  <si>
    <t>Registre el número de personería jurídica de la institución.</t>
  </si>
  <si>
    <t>Entidad que otorgó la Personería Jurídica</t>
  </si>
  <si>
    <t>Registre el nombre de la entidad que expidió la Personería Jurídica.</t>
  </si>
  <si>
    <t>Número de Licencia de Funcionamiento (Si aplica)</t>
  </si>
  <si>
    <t>Registre el número de Licencia de Funcionamiento de la institución en caso de que no aplica coloque N/A</t>
  </si>
  <si>
    <t>Servicio autorizado en la Licencia de Funcionamiento (Si aplica)</t>
  </si>
  <si>
    <t>Registre el nombre del servicio autorizado en la Licencia de Funcionamiento en caso de que no aplica coloque N/A</t>
  </si>
  <si>
    <t>Nombre y Apellidos del Representante Legal</t>
  </si>
  <si>
    <t>Registre nombres y apellidos completos del representante legal exactamente como aparece en la Licencia de Funcionamiento</t>
  </si>
  <si>
    <t>Tipo de Documento</t>
  </si>
  <si>
    <t>Seleccione de lista desplegable el tipo de documento del representante legal</t>
  </si>
  <si>
    <t>Número</t>
  </si>
  <si>
    <t>Registre el número de documento del representante legal</t>
  </si>
  <si>
    <t>Correo Electrónico de notificación</t>
  </si>
  <si>
    <t>Registre el correo electrónico que el representante legal indica como correo de notificación de la institución.</t>
  </si>
  <si>
    <t>1.1 Sede/Unidad Operativa</t>
  </si>
  <si>
    <t xml:space="preserve">1.1. SEDE / UNIDAD OPERATIVA </t>
  </si>
  <si>
    <t>Nombre de la Sede Operativa</t>
  </si>
  <si>
    <t>Zona urbana o rural</t>
  </si>
  <si>
    <t>Registre la zona exactamente como aparece en Licencia de Funcionamiento</t>
  </si>
  <si>
    <t>Departamento de la sede operativa</t>
  </si>
  <si>
    <t>Seleccione de lista desplegable el departamento de la sede operativa de la institución exactamente como aparece en la Licencia de Funcionamiento</t>
  </si>
  <si>
    <t>Municipio o Ciudad de la sede operativa</t>
  </si>
  <si>
    <t>Seleccione de lista desplegable el municipio de la sede operativa de la institución exactamente como aparece en la Licencia de Funcionamiento</t>
  </si>
  <si>
    <t>Dirección de la Sede / Unidad</t>
  </si>
  <si>
    <t>Registre la dirección de la sede operativa de la institución exactamente como aparece en la Licencia de Funcionamiento.</t>
  </si>
  <si>
    <t>Registre el número de teléfono o célular que el representante legal indica como número de contacto de la unidad operativa.</t>
  </si>
  <si>
    <t>Seleccione el estado de tenencia del inmueble</t>
  </si>
  <si>
    <t>Seleccione de la lista desplegable el estado de tenencia del inmueble según información del representante legal.</t>
  </si>
  <si>
    <t>Indique las entidades o personas (naturales o jurídicas) que participan en la tenencia del inmueble.</t>
  </si>
  <si>
    <t>Cupos asignados a la Sede</t>
  </si>
  <si>
    <t>Registre el número de cupos asignados en la Licencia de Funcionamiento.</t>
  </si>
  <si>
    <t>Cupos Atendidos en la Visita</t>
  </si>
  <si>
    <t>Registre el número de cupos atendidos que observa en la visita.</t>
  </si>
  <si>
    <t>Nombre del Responsable del servicio</t>
  </si>
  <si>
    <t>Registre nombres y apellidos completos del responsable que atiende el servicio al momento de la visita.</t>
  </si>
  <si>
    <t>Celular</t>
  </si>
  <si>
    <t>Registre el número de celular del responsable que atiende el servicio al momento de la visita.</t>
  </si>
  <si>
    <t>Seleccione de lista desplegable del responsable que atiende el servicio al momento de la visita.</t>
  </si>
  <si>
    <t>Correo Electrónico</t>
  </si>
  <si>
    <t>Registre el correo electrónico que el responsable que atiende el servicio al momento de la visita indica como correo de notificación de la unidad de servicio.</t>
  </si>
  <si>
    <t>Coordenadas Georreferenciadas en Google Maps</t>
  </si>
  <si>
    <t>Registre las Coordenadas Georreferenciadas en Google Maps siguiendo las instrucciones: 
1. Abrir Google Maps y ubicar el punto del predio → verificar que si sea el lugar correcto.
2. Hacer clic derecho sobre el lugar → aparece un recuadro con las coordenadas.
3. Sobre las coordenadas → dar clic, estas se copian automáticamente.
5. Regresar hoja de información general → pararse en la celda B18 y hacer Ctrl+V (pegar).</t>
  </si>
  <si>
    <t>Latitud N</t>
  </si>
  <si>
    <t>Se registra automáticamente.</t>
  </si>
  <si>
    <t>Longitud W</t>
  </si>
  <si>
    <t>2. Información General de la Visita</t>
  </si>
  <si>
    <t>Tipo de Visita</t>
  </si>
  <si>
    <t>Seleccione de la lista desplegable si la visita es de Inspección o es de Vigilancia.</t>
  </si>
  <si>
    <t>Fecha de Inicio Visita</t>
  </si>
  <si>
    <t>Registre día/mes/año</t>
  </si>
  <si>
    <t>Hora de inicio Visita</t>
  </si>
  <si>
    <t>Registre hora en formato 12 horas.</t>
  </si>
  <si>
    <t>Proceso</t>
  </si>
  <si>
    <t>Seleccione de la lista desplegable el proceso</t>
  </si>
  <si>
    <t>Dirección / Subdirección</t>
  </si>
  <si>
    <t>Seleccione de la lista desplegable la Dirección o Subdirección organizacional del ICBF correspondiente.</t>
  </si>
  <si>
    <t>Población-Licencia de Funcionamiento</t>
  </si>
  <si>
    <t>Seleccione la población aprobada la Licencia de Funcionamiento.</t>
  </si>
  <si>
    <t>Población atendida</t>
  </si>
  <si>
    <t>Seleccione la población encontrada al momento de la visita, puede elegir más de una opción de acuerdo con lo encontrado.</t>
  </si>
  <si>
    <t>Modalidad</t>
  </si>
  <si>
    <t>Seleccione de lista desplegable la modalidad de servicio.</t>
  </si>
  <si>
    <t>Servicio</t>
  </si>
  <si>
    <t>Seleccione de lista desplegable el servicio.</t>
  </si>
  <si>
    <t>3. Información del Contrato</t>
  </si>
  <si>
    <t>Regional</t>
  </si>
  <si>
    <t>Seleccione de la lista desplegable la Dirección Regional del contrato.</t>
  </si>
  <si>
    <t>Centro Zonal</t>
  </si>
  <si>
    <t>Seleccione de la lista desplegable el Centro Zonal del contrato.</t>
  </si>
  <si>
    <t>Número del Contrato</t>
  </si>
  <si>
    <t>Registre exactamente el número del contrato.</t>
  </si>
  <si>
    <t>Fecha de Inicio Contrato</t>
  </si>
  <si>
    <t>Registre la fecha de inicio del contrato día/mes/año</t>
  </si>
  <si>
    <t>Fecha Final Contrato</t>
  </si>
  <si>
    <t>Registre la fecha final del contrato día/mes/año</t>
  </si>
  <si>
    <t>Supervisor del Contrato</t>
  </si>
  <si>
    <t>Registre los nombres y apellidos del supervisor del contrato</t>
  </si>
  <si>
    <t>Cargo del supervisor del contrato</t>
  </si>
  <si>
    <t>Registre el cargo del supervisor del contrato</t>
  </si>
  <si>
    <t>Correo Electrónico del supervisor</t>
  </si>
  <si>
    <t>Registre el correo electrónico institucional del supervisor del contrato</t>
  </si>
  <si>
    <t>Cupos del Contrato</t>
  </si>
  <si>
    <t>Registre el número de cupos del contrato aprobados.</t>
  </si>
  <si>
    <t>Cupos Activos</t>
  </si>
  <si>
    <t>Registre el número de cupos asignados a la institución.</t>
  </si>
  <si>
    <t>Registre el número de cupos atendidos en el momento de la visita.</t>
  </si>
  <si>
    <t>DILIGENCIAMIENTO DE LOS COMPONENTES</t>
  </si>
  <si>
    <t>Responsable del Registro</t>
  </si>
  <si>
    <t>Rol responsable del diligenciamiento del verificable:</t>
  </si>
  <si>
    <t>ING / ARQ: Ingeniero (a) o Arquitecto (a)</t>
  </si>
  <si>
    <t>ND / ING AL: Nutricionista Dietista o Ingeniero (a) de Alimentos</t>
  </si>
  <si>
    <t>CONT / ADM / ECON: Contador (a) o Administrador (a) o Economista</t>
  </si>
  <si>
    <t>No.</t>
  </si>
  <si>
    <t>Número de la condición de calidad o del verificable de la condición.</t>
  </si>
  <si>
    <t>Seleccione la opción (cumple, no cumple, no aplica)</t>
  </si>
  <si>
    <t>Las condiciones de calidad de los componentes se entenderán como cumplidos únicamente cuando la totalidad de los elementos verificables hayan sido marcados como "cumplidos" o "no aplica". En caso de que uno (1) solo de los verificables no sea cumplido, la condición se considerará como "no cumplida" en su integridad.
La condición de calidad será evaluada automáticamente de acuerdo con el resultado de la evaluación de los verificables.
La opción "No aplica" se habilita exclusivamente para aquellos verificables cuya naturaleza lo justifica.
Para los verificables evaluados por muestreo, si al menos uno (1) de los casos seleccionados no cumple con el criterio establecido, se calificará el verificable como “no cumple”.</t>
  </si>
  <si>
    <t>Situación encontrada</t>
  </si>
  <si>
    <t>Registre la descripción específica de la situación que soporta la selección del  "no cumple" del verificable, asegúrese que la descripción da cuenta del dónde pasó, qué pasó, cuándo pasó a quién le pasó-si da a lugar y registre si se documenta con foto, video u otra evidencia documental.
Registre la descripción específica que soporta la situación de la selección del "No aplica" del verificable.</t>
  </si>
  <si>
    <t xml:space="preserve">En observación de la atención, diálogos con las niñas, niños, adolescentes, jóvenes, familias, el talento humano y contrastado con el anexo de historia de atención se evidencia que:
</t>
  </si>
  <si>
    <t>4.1.2. En observación de la atención, diálogos con las niñas, niños, adolescentes, jóvenes, familias o red vincular de apoyo, el talento humano y registros documentales se evidencia que las acciones desarrolladas por la Institución son pertinentes y coherentes para la población atendida, con la Propuesta de Implementación y Cualificación – PIYC aprobada.</t>
  </si>
  <si>
    <t>Se entenderá que la Propuesta de Implementación y Cualificación -PIYC  es pertinente y coherente cuando coincida: lo observado, lo manifestado por las niñas, niños, adolescentes, familias o red vincular y talento humano, los soportes de implementación presentados por el operador, con la población atendida al momento de la acción de inspección y vigilancia.</t>
  </si>
  <si>
    <t>4.1.3.a. Son implementadas con enfoques de derechos, diferenciales, con gestión basada en resultados, desarrollo de capacidades y ecológico.</t>
  </si>
  <si>
    <t>Se entenderá que las acciones de ejecución de la Propuesta de Implementación y Cualificación -PIYC responden a los enfoques de derechos, diferencial, gestión basada en resultados, desarrollo de capacidades y ecológico cuando coincida lo observado, lo manifestado por las niñas, niños, adolescentes, familias o red vincular y talento humano, los soportes de implementación presentados por el operador, con la población atendida al momento de la acción de inspección y vigilancia. Para mayor comprensión tener en cuenta lo siguiente:
Enfoque Derechos: acciones en las que los niños, las niñas, y los adolescentes son sujetos de la atención, titulares de sus derechos y por ende promueven su desarrollo integral, se previenen vulneraciones y garantizan el restablecimiento de sus derechos. Esto incluye la participación en escenarios de actividad física (45 minutos), deporte, recreación, cultural, arte, así como la articulación con escenarios de participación ciudadana. 
Enfoque Diferencial: implementando acciones afirmativas respecto a las categorías de discapacidad, migración, ruralidad y campesinado, étnico (incluye la Recuperación de las tradiciones y prácticas culturales propias de los niños, niñas, adolescentes y mayores de 18 años con pertenencia), género, orientación sexual diversa.
Enfoque de Gestión basada en resultados: articulando los actores para favorecer la toma de decisiones en el proceso administrativo de restablecimiento de derechos de las niñas, niños, adolescentes, jóvenes y sus familias y/o redes vinculares de apoyo, y comunidades a las que pertenecen.
Enfoque Desarrollo de capacidades: posibilitan el desarrollo de las niñas, niños, adolescentes, jóvenes y sus familias y/o redes vinculares de apoyo y comunidades a las que pertenecen desde sus recursos y potencialidades.
Enfoque Ecológico: redefiniendo sus interacciones en cada uno de los niveles de atención (microsistema, mesosistema, exosistema), de manera contextual, dinámica, holística y adaptativa con las niñas, niños, adolescentes, jóvenes y sus familias y/o redes vinculares de apoyo y comunidades a las que pertenecen.</t>
  </si>
  <si>
    <t>4.1.3.b. Responden al propósito del modelo de atención (desarrollo integral y fortalecimiento familiar)</t>
  </si>
  <si>
    <t>4.1.3.c.Desarrollan herramientas de participación.</t>
  </si>
  <si>
    <t>4.2.4. Se fortalece y acompaña la dinámica familiar en el Hogar Sustituto a través de:
*  estrategias de afrontamiento asertivo ante situaciones de conflicto.
* orientación y apoyo a las madres o padres sustitutos  frente a las diferentes situaciones emocionales, comportamentales y relacionales que se presentan con las niñas, los niños y los adolescentes y que superan su capacidad asertiva de resolución.
4.3.1. Realiza encuentros a través de visitas y mecanismos virtuales con familia biológica, extensa y redes vinculares que cuentan con aval de la autoridad administrativa para el contacto.(...)
4.3.2. Realiza visitas semanales entre hermanos para el fortalecimiento de vínculos cuando no sea factible la ubicación en un mismo hogar sustituto y que no tenga restricción por parte de la autoridad administrativa o la autoridad indígena.
4.3.3. Realiza acciones para la participación de encuentros colectivos con familias y redes vinculares de apoyo (hogar sustituto tutor)</t>
  </si>
  <si>
    <t>Estos numerales se verifican en la Entidad Administradora del Hogar sustituto</t>
  </si>
  <si>
    <r>
      <rPr>
        <b/>
        <sz val="11"/>
        <color rgb="FF000000"/>
        <rFont val="Aptos Narrow"/>
        <family val="2"/>
        <scheme val="minor"/>
      </rPr>
      <t>4.2.6. Las experiencias vivenciadas por el niño, niña, adolescente, progresos, logros, dificultades así como los momentos más significativos que se comparten con su familia sustituta se registran semanalmente y cuenta con fotografías por lo menos una vez al mes.
Nota. No aplica en hogar sustituto tutor.
4.2.10. Cuenta con carpeta por cada uno de las niñas, niños, adolescentes y jóvenes allí ubicados, la cual contiene:</t>
    </r>
    <r>
      <rPr>
        <b/>
        <sz val="11"/>
        <color rgb="FFFF0000"/>
        <rFont val="Aptos Narrow"/>
        <family val="2"/>
        <scheme val="minor"/>
      </rPr>
      <t xml:space="preserve">
</t>
    </r>
    <r>
      <rPr>
        <b/>
        <sz val="11"/>
        <color rgb="FF000000"/>
        <rFont val="Aptos Narrow"/>
        <family val="2"/>
        <scheme val="minor"/>
      </rPr>
      <t>* acta de ubicación o boleta de ingreso
* documento de identidad acorde a la edad
* certificados de valoraciones y seguimientos por cada área, elaborados por parte de la autoridad administrativa y su equipo interdisciplinario y del operador y sus profesionales con la periodicidad indicada en el lineamiento.
*certificado de discapacidad o certificado médico expedido por la entidad prestadora de salud que evidencie el diagnóstico asociado
* certificados y atenciones en salud y nutrición
* actas de dotación personal y escolar recibida
Nota: para el momento del egreso, cuenta con una relación firmada de los documentos deben ser entregados a la autoridad administrativa y copia de la resolución de egreso.</t>
    </r>
  </si>
  <si>
    <t>Estos numerales se verifican con el responsable del Hogar sustituto</t>
  </si>
  <si>
    <t>4.2.1.  Se realizan actividades de acogida: (…)
4.2.2. Se realiza la gestión y acompañamiento según se requiera para: (…)
4.2.3. Se favorece  la inclusión y estabilidad emocional de las niñas, los niños y los adolescentes con los miembros del grupo familiar sustitutos a través de  espacios de encuentro y comunicación propiciando factores protectores.
4.2.5. Realiza la conmemoración de: (...)
4.2.7. Se facilita la participación de las niñas, los niños y los adolescentes a su cargo, en actividades programadas por el ICBF, la Entidad Territorial, la Autoridad Administrativa, entidades del Sistema Nacional de Bienestar Familiar o el operador.
4.2.8. Se establece contacto con la Autoridad administrativa de las niñas, niños, adolescentes para: (...)
4.2.9. Cuenta con el registro de visitas realizadas por el ICBF, entes de control, entidades del sistema o el operador en relación con el proceso de atención o para cualificación del servicio.(...)</t>
  </si>
  <si>
    <t>Estos numerales se verifican  con la Entidad Administradora del Hogar sustituto y  con el responsable del hogar sustituto.</t>
  </si>
  <si>
    <t>4.4.4. Formula plan de caso elaborado a los 30 días calendario a partir del ingreso del niño, niña, adolescente, joven en la modalidad, remitido a la autoridad administrativa cinco (05) días calendario después de la fecha de elaboración; que contenga:
a. Orientado a potenciar capacidades del niño, niña, adolescente, joven, familia o red vincular de apoyo 
b. Responda a un enfoque diferencial, 
c. Aborde situaciones que dieron origen al PARD, 
d. Tiempos específicos y priorización de las atenciones, 
e. Reformulado cuando se realiza la declaratoria de adoptabilidad (en los casos que aplique).
f. Incorpora las acciones analizadas en la semaforización</t>
  </si>
  <si>
    <t>Para la verificación de este ítem, tenga en cuenta que los literales enunciados guarden coherencia con los resultados de la evaluación preliminar y la evaluación integradora. Igualmente, las acciones de articulación con la autoridad administrativa entidades o actores que correspondan para la gestión de activación del Sistema Nacional de Bienestar Familiar a las que haya lugar en cada caso, (trámite de documentos de identidad de acuerdo con la edad y de la libreta militar (cuando aplique), vinculación educativa, proyecto de vida, formación para el trabajo, entre otros).</t>
  </si>
  <si>
    <r>
      <t>4.4.7.Se implementan las Técnicas del Método de Administración de Caso – M.A.C. acorde con las características y necesidades de la niña, niño, adolescente y su familia, en el marco del Proceso Administrativo de Restablecimiento de Derechos.</t>
    </r>
    <r>
      <rPr>
        <b/>
        <sz val="11"/>
        <color rgb="FFFF0000"/>
        <rFont val="Aptos Narrow"/>
        <family val="2"/>
        <scheme val="minor"/>
      </rPr>
      <t xml:space="preserve"> </t>
    </r>
    <r>
      <rPr>
        <b/>
        <sz val="11"/>
        <color theme="1"/>
        <rFont val="Aptos Narrow"/>
        <family val="2"/>
        <scheme val="minor"/>
      </rPr>
      <t xml:space="preserve">
a. Análisis de caso
b. Reunión de caso
c. Conferencia de caso</t>
    </r>
  </si>
  <si>
    <t>4.4.8.Se elabora y  entrega el informe de superación de situaciones que generaron el ingreso a PARD al día hábil siguiente del egreso de la niña, niño, adolescente, joven, a la autoridad administrativa.</t>
  </si>
  <si>
    <t>Para la verificación de este ítem:
- Seleccione una muestra de tres (3), teniendo como prioridad las situaciones de riesgo encontradas.
- Para los casos de reintegro familiar, egreso definitivo, adopción: el informe de superación de situaciones remitido a la autoridad administrativa con su respectivo radicado. En caso que no cuenten con dicho soporte, será válido la presentación del oficio mediante el cual se realiza la entrega del anexo de historia de atención a la autoridad administrativa.
- De la muestra seleccionada, establezca comunicación telefónica para conocer la percepción sobre el servicio y atención recibida durante su permanencia en la modalidad.
- Para los casos en los cuales el egreso se presente por abandono irregular, fallecimiento, reubicación/traslado, verificar acorde con lo establecido en la guía de orientaciones ICBF vigente.</t>
  </si>
  <si>
    <t>4.5.1  La institución cuenta con el código ético de acuerdo con lo establecido por el ICBF:
a. Firmado por todos los colaboradores, consultores, voluntarios, pasantes, provisional (ocasional, permanente).</t>
  </si>
  <si>
    <t>Para la evaluación de este verificable confirme con el Contador (a) o Administrador (a) o Economista que de acuerdo con la muestra seleccionada los colaboradores, consultores, voluntarios, pasantes, provisional (ocasional, permanente) del servicio firmaron el Código de Ética.</t>
  </si>
  <si>
    <t>Anexo 1 Violencias
Anexo 2. Discapacidad
Anexo 3. Gestantes y Lactantes</t>
  </si>
  <si>
    <t>El diligenciamiento de estas pestañas se realizará de acuerdo con la población identificada en el servicio  así como de la muestra seleccionada.</t>
  </si>
  <si>
    <t>Para la verificación de este anexo tenga en cuenta:</t>
  </si>
  <si>
    <t>1. El primer criterio de selección de la muestra son las situaciones de riesgo encontradas.
2. Solicite información de los últimos seis (6) meses relacionada con la ocurrencia de situaciones identificadas.</t>
  </si>
  <si>
    <t>A4.1.2. Cuenta con evidencias de implementación de las actividades establecidas en la guía de orientaciones para la prevención y manejo de situaciones de riesgo de acuerdo con los eventos presentados y las características de la población atendida.
Nota: Estas evidencias pueden ser actas, listados de asistencia, fotografías, videos, etc.</t>
  </si>
  <si>
    <t>Para la verificación de este ítem además de tener en cuenta lo dispuesto por el componente técnico, se debe tener presente la evaluación de:
a. Las medidas específicas de prevención de accidentes y lesiones relacionadas con infraestructura que hagan los Arquitectos o Ingenieros Civiles.
b. Las medidas de prevención de accidentes y lesiones relacionadas con medicamentos que hagan las Nutricionista Dietista o Ingeniero (a) de Alimentos.</t>
  </si>
  <si>
    <t xml:space="preserve">5.3.2. Cuenta con archivo físico y/o digital del talento humano vinculado con la hoja de vida y los soportes de identificación, formación académica de la hoja de vida, certificaciones de experiencia laboral de la hoja vida, antecedentes fiscales, disciplinarios y judiciales.
Nota: No se podrá vincular talento humano que tenga antecedentes fiscales, disciplinarios ni judiciales. Verificar cada 3 meses, durante la vinculación en la modalidad.
Nota: Solicitar la verificación de los antecedes judiciales en las páginas oficiales de la muestra seleccionada. </t>
  </si>
  <si>
    <t xml:space="preserve">5.4.1. Cuenta con los soportes de verificación de consulta del registro de inhabilidades por delitos sexuales cometidos contra personas menores de edad en el proceso de selección del talento humano, en cumplimiento de lo establecido en la Ley 1918 de 2018, modificada por la Ley 2375 de 2024.
Nota 1: No se podrá vincular a quienes se encuentren inhabilitados por delitos contra la libertad, integridad y formación sexuales contra las niñas, los niños y los adolescentes, de acuerdo con lo establecido decreto 753 del 30 de abril de 2019. </t>
  </si>
  <si>
    <t>5.5.3. En entrevista con el talento humano de la muestra y contrastado con los soportes del verificable 5.5.2 verifique el conocimiento adquirido de acuerdo con el plan de inducción, formación y cualificación.</t>
  </si>
  <si>
    <t>Cantidad de usuarios del servicio</t>
  </si>
  <si>
    <t>Registre la cantidad de usuarios que encuentra en el servicio. La tabla calculará automáticamente el personal requerido de acuerdo con el Manual Operativo.</t>
  </si>
  <si>
    <t>La evaluación de estos verificables se realiza tanto en la Sede Administrativa de la entidad administradora de la modalidad como en las Unidades de Servicio que conformen la muestra seleccionada.</t>
  </si>
  <si>
    <t>La evaluación de estos numerales se realiza mediante la verificación de los soportes de las actividades que realiza el  Nutricionista Dietista de la entidad administradora de la modalidad.   Los soportes de gestión que apliquen deben reposar en la Sede Administrativa de la entidad administradora de la modalidad y en los Anexos de Historias de Atención de los usuarios en las Unidades de Servicio que conformen la muestra seleccionada.</t>
  </si>
  <si>
    <t xml:space="preserve">Estos verificables aplican solamente para la entidad administradora de la modalidad y su Sede Administrativa. </t>
  </si>
  <si>
    <t>La evaluación de estos verificables deberá realizarse tanto en la Sede Administrativa (si aplica) de la entidad administradora de la modalidad como en las Unidades de Servicio que conformen la muestra seleccionada.</t>
  </si>
  <si>
    <t xml:space="preserve">El cumplimiento de los verificables para estos dos numerales está a cargo de la entidad administradora de la modalidad y la documentación deberá reposar en su Sede Administrativa. </t>
  </si>
  <si>
    <t>Diligencimiento Acta de Cierre</t>
  </si>
  <si>
    <t>PARRAFO INTRODUCTORIO</t>
  </si>
  <si>
    <t>Registre hora en formato 12 horas.
Registre día/mes/año</t>
  </si>
  <si>
    <t>ACCIONES INMEDIATAS Y/O NOVEDADES DE LA VISITA</t>
  </si>
  <si>
    <t>En caso de que se hayan realizado acciones inmediatas, registre la descripción específica de la situación.
Enumere las novedades que se presentaron durante la visita, ejemplo situaciones que dificultaron el desarrollo de la misma: protestas, cierres, etc.</t>
  </si>
  <si>
    <t>PRONUNCIAMIENTO DE LA INSTITUCIÓN FRENTE AL DESARROLLO DE LA VISITA</t>
  </si>
  <si>
    <t>Registre el pronunciamiento expresado por el Representante Legal o por la persona que atienda la visita, exactamente en los términos en que sea manifestado</t>
  </si>
  <si>
    <t xml:space="preserve">1. INFORMACIÓN DE LA INSTITUCIÓN </t>
  </si>
  <si>
    <t xml:space="preserve">Nombre de la Institución </t>
  </si>
  <si>
    <t>Servicio  autorizado en la Licencia de Funcionamiento (Si aplica)</t>
  </si>
  <si>
    <t>2. SEDE / UNIDAD OPERATIVA 1</t>
  </si>
  <si>
    <t>zona urbana o rural</t>
  </si>
  <si>
    <t>Seleccione el estado de tenencia del inmueble:</t>
  </si>
  <si>
    <t>Capacidad Instalada</t>
  </si>
  <si>
    <t>3. INFORMACIÓN GENERAL DE LA VISITA</t>
  </si>
  <si>
    <t>Fecha de finalización Visita</t>
  </si>
  <si>
    <t>Número de auto de la visita</t>
  </si>
  <si>
    <t>Número de la bitácora</t>
  </si>
  <si>
    <t>Población Licencia de Funcionamiento</t>
  </si>
  <si>
    <t>Población Encontrada</t>
  </si>
  <si>
    <t>Tabla de Rangos de Edad del Ministerio de Salud y Protección Social:</t>
  </si>
  <si>
    <t>Marca la casilla encontrada</t>
  </si>
  <si>
    <t>Etapa de la Vida</t>
  </si>
  <si>
    <t>Rango de Edad</t>
  </si>
  <si>
    <t>Primera Infancia</t>
  </si>
  <si>
    <t>0-5 años</t>
  </si>
  <si>
    <t>Infancia</t>
  </si>
  <si>
    <t>6-11 años</t>
  </si>
  <si>
    <t>Adolescencia</t>
  </si>
  <si>
    <t>12-18 años</t>
  </si>
  <si>
    <t>Juventud</t>
  </si>
  <si>
    <t>14-26 años</t>
  </si>
  <si>
    <t>Adultez</t>
  </si>
  <si>
    <t>27-59 años</t>
  </si>
  <si>
    <t>Persona Mayor</t>
  </si>
  <si>
    <t>60 años o más</t>
  </si>
  <si>
    <t>4. INFORMACIÓN DEL CONTRATO</t>
  </si>
  <si>
    <t>Regional 1</t>
  </si>
  <si>
    <t>Regional 2</t>
  </si>
  <si>
    <t>Portada</t>
  </si>
  <si>
    <t>RESPONSABLE DEL REGISTRO</t>
  </si>
  <si>
    <t xml:space="preserve">No. </t>
  </si>
  <si>
    <t xml:space="preserve">CONDICIONES DE CALIDAD Y VERIFICABLES </t>
  </si>
  <si>
    <t>SELECCIONE LA OPCIÓN (CUMPLE, NO CUMPLE, NO APLICA)</t>
  </si>
  <si>
    <t>SITUACIÓN ENCONTRADA</t>
  </si>
  <si>
    <t xml:space="preserve">NORMATIVIDAD </t>
  </si>
  <si>
    <t>MANUAL OPERATIVO MODALIDAD DE ACOGIMIENTO FAMILIAR – HOGAR SUSTITUTO [MO4.P] Versión 2 del 08/07/2022 (Pág. 227)</t>
  </si>
  <si>
    <t>ING / ARQ</t>
  </si>
  <si>
    <r>
      <t xml:space="preserve">Se cuenta con copia de la última revisión del servicio de gas natural. 
</t>
    </r>
    <r>
      <rPr>
        <b/>
        <sz val="11"/>
        <color theme="1"/>
        <rFont val="Arial"/>
        <family val="2"/>
      </rPr>
      <t>Nota:</t>
    </r>
    <r>
      <rPr>
        <sz val="11"/>
        <color theme="1"/>
        <rFont val="Arial"/>
        <family val="2"/>
      </rPr>
      <t xml:space="preserve"> la revisión se realiza cada cinco (5) años, si cuenta con este servicio en su vivienda o según la normativa que para el momento de la constitución del Hogar Sustituto esté vigente.</t>
    </r>
  </si>
  <si>
    <t>MANUAL OPERATIVO MODALIDAD DE ACOGIMIENTO FAMILIAR – HOGAR SUSTITUTO [MO4.P] Versión 2 del 08/07/2022
3. COMPONENTES DE LA MODALIDAD
3.19 Características físicas de los espacios de un Hogar Sustituto
Notas (Pág. 227)</t>
  </si>
  <si>
    <t>Cuenta con un Plan de Emergencias documentado e implementado.</t>
  </si>
  <si>
    <t>GUÍA DE ORIENTACIONES PARA LA PREVENCIÓN Y MANEJO DE SITUACIONES DE RIESGO DE LAS NIÑAS, NIÑOS Y ADOLESCENTES EN LAS MODALIDADES Y SERVICIO DE RESTABLECIMIENTO DE DERECHOS [G17.P] Versión 7 del 06/06/2023 (Pág. 20 - 21)</t>
  </si>
  <si>
    <r>
      <t xml:space="preserve">Cuenta con un Plan de Emergencias documentado en función del espacio donde se presta el servicio y este se encuentra socializado a todos los participantes del servicio. 
</t>
    </r>
    <r>
      <rPr>
        <b/>
        <sz val="11"/>
        <color theme="1"/>
        <rFont val="Arial"/>
        <family val="2"/>
      </rPr>
      <t>Nota:</t>
    </r>
    <r>
      <rPr>
        <sz val="11"/>
        <color theme="1"/>
        <rFont val="Arial"/>
        <family val="2"/>
      </rPr>
      <t xml:space="preserve"> Las evidencias de socialización pueden ser actas, videos, listados de asistencia, fotos, etc.</t>
    </r>
  </si>
  <si>
    <t>GUÍA DE ORIENTACIONES PARA LA PREVENCIÓN Y MANEJO DE SITUACIONES DE RIESGO DE LAS NIÑAS, NIÑOS Y ADOLESCENTES EN LAS MODALIDADES Y SERVICIO DE RESTABLECIMIENTO DE DERECHOS [G17.P] Versión 7 del 06/06/2023
4.2 ASPECTOS POR EVALUAR EN LOS ESPACIOS EN LOS CUALES EL OPERADOR PRESTA EL SERVICIO
Tabla 1. Aspectos para tener en cuenta a la hora de evaluar el espacio de prestación del servicio (Pág. 20 - 21)</t>
  </si>
  <si>
    <r>
      <t xml:space="preserve">Cuenta con los soportes de realización de simulacros en los cuales se haga participe a toda la población de la sede operativa. 
</t>
    </r>
    <r>
      <rPr>
        <b/>
        <sz val="11"/>
        <color theme="1"/>
        <rFont val="Arial"/>
        <family val="2"/>
      </rPr>
      <t>Nota 1:</t>
    </r>
    <r>
      <rPr>
        <sz val="11"/>
        <color theme="1"/>
        <rFont val="Arial"/>
        <family val="2"/>
      </rPr>
      <t xml:space="preserve"> se deben realizar de manera anual un mínimo de 2 simulacros.
</t>
    </r>
    <r>
      <rPr>
        <b/>
        <sz val="11"/>
        <color theme="1"/>
        <rFont val="Arial"/>
        <family val="2"/>
      </rPr>
      <t>Nota 2:</t>
    </r>
    <r>
      <rPr>
        <sz val="11"/>
        <color theme="1"/>
        <rFont val="Arial"/>
        <family val="2"/>
      </rPr>
      <t xml:space="preserve"> El registro de los simulacros podrá contener la siguiente información: el número de participantes, tiempo de respuesta ante la emergencia, resultados, plan de acción y mejora.</t>
    </r>
  </si>
  <si>
    <t>Cuenta con soporte de notificación de traslado provisional o definitivo el lugar de residencia (cuando aplique).</t>
  </si>
  <si>
    <t>MANUAL OPERATIVO MODALIDAD DE ACOGIMIENTO FAMILIAR – HOGAR SUSTITUTO [MO4.P] Versión 2 del 08/07/2022 (Pág. 96)</t>
  </si>
  <si>
    <t>En caso de que se haya presentado una situación de fuerza mayor, desastre natural, emergencia o situación de orden público, que obligó a la familia sustituta a cambiar provisional o definitivamente el lugar de residencia. Cuenta con los soportes mediante el cual se informó al ICBF, Entidad Territorial, Autoridad Administrativo u operador sobre la nueva ubicación.</t>
  </si>
  <si>
    <t>MANUAL OPERATIVO MODALIDAD DE ACOGIMIENTO FAMILIAR – HOGAR SUSTITUTO [MO4.P] Versión 2 del 08/07/2022
3.3 Roles y responsabilidades de los actores que intervienen en el proceso de 
atención de niñas, niños y adolescentes ubicados en Hogares Sustitutos
3.3.1 Roles de la Madre o Padre Sustitutos
25. (Pág. 96)</t>
  </si>
  <si>
    <t>Cuenta con el certificado del cumplimiento de las normas de seguridad de la piscina. Si el inmueble cuenta con piscina.</t>
  </si>
  <si>
    <t>Manual Operativo Modalidad de Acogimiento Familiar Hogar Sustituto - MO4.P- Versión 2 del 08/07/2022. (pág. 219 - 220)
Para piscinas:
Ley 1209 de 2008, Decreto 554 de 2015 y aquellas normas que le modifiquen o sustituyan</t>
  </si>
  <si>
    <t>En caso de que el inmueble cuente con piscina y esta vaya a ser utilizada por los usuarios, se cuenta con el documento expedido por la autoridad competente que certifique el cumplimiento de las normas de seguridad reglamentarias.</t>
  </si>
  <si>
    <t>Manual Operativo Modalidad de Acogimiento Familiar Hogar Sustituto - MO4.P- Versión 2 del 08/07/2022.
3.19 Características físicas de los espacios de un Hogar Sustituto
Tabla 16. Condiciones habitacionales Hogares Sustitutos 
pág. 219 - 220
Para piscinas:
Ley 1209 de 2008, Decreto 554 de 2015 y aquellas normas que le modifiquen o sustituyan
Para piscinas:
Ley 1209 de 2008, Decreto 554 de 2015 y aquellas normas que le modifiquen o sustituyan</t>
  </si>
  <si>
    <t>Cuenta con el concepto sanitario favorable si el inmueble cuenta con piscina y es del uso de los usuarios.</t>
  </si>
  <si>
    <t>En caso de que el inmueble cuente con piscina y esta sea utilizada por los usuarios, se cuenta con el concepto sanitario favorable expedido por la autoridad sanitaria competente.</t>
  </si>
  <si>
    <t>Manual Operativo Modalidad de Acogimiento Familiar Hogar Sustituto - MO4.P- Versión 2 del 08/07/2022.
3.19 Características físicas de los espacios de un Hogar Sustituto
Tabla 16. Condiciones habitacionales Hogares Sustitutos 
pág. 219 - 220
Para piscinas:
Ley 1209 de 2008, Decreto 554 de 2015 y aquellas normas que le modifiquen o sustituyan</t>
  </si>
  <si>
    <t>El inmueble cuenta con todos los espacios limpios y libres de residuos.</t>
  </si>
  <si>
    <t>MANUAL OPERATIVO MODALIDAD DE ACOGIMIENTO FAMILIAR – HOGAR SUSTITUTO [MO4.P] Versión 2 del 08/07/2022
3.19 Características físicas de los espacios de un Hogar Sustituto
A. Condiciones habitacionales de las unidades de servicio
Tabla 16. Condiciones habitacionales Hogares Sustitutos (Pág. 219-220)</t>
  </si>
  <si>
    <t xml:space="preserve">El inmueble se encuentra libre de goteras
</t>
  </si>
  <si>
    <t>El inmueble se encuentra libre de grietas</t>
  </si>
  <si>
    <r>
      <t xml:space="preserve">El inmueble cuenta con ventanas limpias, seguras y sin vidrios rotos.
</t>
    </r>
    <r>
      <rPr>
        <b/>
        <sz val="11"/>
        <rFont val="Arial"/>
        <family val="2"/>
      </rPr>
      <t xml:space="preserve">Nota: </t>
    </r>
    <r>
      <rPr>
        <sz val="11"/>
        <rFont val="Arial"/>
        <family val="2"/>
      </rPr>
      <t>ventanas sin fisuras/astillas; herrajes y cerrojos operativos; marcos no obstruidos; sin riesgos (bordes cortantes/elementos sueltos/filtraciones)</t>
    </r>
  </si>
  <si>
    <t>El inmueble se encuentra libre de humedad.</t>
  </si>
  <si>
    <r>
      <t xml:space="preserve">Los pisos del inmueble son seguros, no resbalosos y sin grietas.
</t>
    </r>
    <r>
      <rPr>
        <b/>
        <sz val="11"/>
        <rFont val="Arial"/>
        <family val="2"/>
      </rPr>
      <t xml:space="preserve">Nota: </t>
    </r>
    <r>
      <rPr>
        <sz val="11"/>
        <rFont val="Arial"/>
        <family val="2"/>
      </rPr>
      <t>material antideslizante o con recubrimiento que tenga el mismo efecto.</t>
    </r>
  </si>
  <si>
    <t>No se perciben olores fuertes o desagradables en el inmueble.</t>
  </si>
  <si>
    <t>Los baños del inmueble cuentan con un sistema de agua funcional y con ventilación (natural o artificial).</t>
  </si>
  <si>
    <t>Los baños del inmueble cuentan con puertas seguras</t>
  </si>
  <si>
    <r>
      <t xml:space="preserve">Cuenta con los sanitarios en perfecto estado
</t>
    </r>
    <r>
      <rPr>
        <b/>
        <sz val="11"/>
        <rFont val="Arial"/>
        <family val="2"/>
      </rPr>
      <t>Nota:</t>
    </r>
    <r>
      <rPr>
        <sz val="11"/>
        <rFont val="Arial"/>
        <family val="2"/>
      </rPr>
      <t xml:space="preserve"> que fluya el agua, sin obstrucciones, sin fisuras, sin piezas sueltas o incompletas, sin óxido, sin desportillados y sin sarro.</t>
    </r>
  </si>
  <si>
    <r>
      <t xml:space="preserve">Los espejos se encuentran en perfecto estado.
</t>
    </r>
    <r>
      <rPr>
        <b/>
        <sz val="11"/>
        <rFont val="Arial"/>
        <family val="2"/>
      </rPr>
      <t xml:space="preserve">Nota 1: </t>
    </r>
    <r>
      <rPr>
        <sz val="11"/>
        <rFont val="Arial"/>
        <family val="2"/>
      </rPr>
      <t xml:space="preserve">libres de fisuras, manchas, deformaciones, sin bordes cortantes y con película de seguridad para proteger a los usuarios de los efectos causados por su rompimiento.
</t>
    </r>
  </si>
  <si>
    <t>Las áreas del inmueble están en perfecto orden.</t>
  </si>
  <si>
    <t>El inmueble está libre de roedores, moscas, cucarachas, o algún otro tipo de plaga.</t>
  </si>
  <si>
    <t>Las escaleras del inmueble no tienen grietas.</t>
  </si>
  <si>
    <t>NO APLICA</t>
  </si>
  <si>
    <t>Las escaleras del inmueble cuentan con pasamanos.</t>
  </si>
  <si>
    <t>Las escaleras del inmueble cuentan con rejilla o puerta provisional que separe la planta física de las escaleras y por tanto impida la ocurrencia de accidentes.</t>
  </si>
  <si>
    <t>Si el inmueble presenta balcones estos cuentan con protección.</t>
  </si>
  <si>
    <t>Si el inmueble cuenta con aljibes, albercas y depósitos de agua o piscina cuentan con protección.</t>
  </si>
  <si>
    <t>MANUAL OPERATIVO MODALIDAD DE ACOGIMIENTO FAMILIAR – HOGAR SUSTITUTO [MO4.P] Versión 2 del 08/07/2022
3. COMPONENTES DE LA MODALIDAD
3.19 Características físicas de los espacios de un Hogar Sustituto
A. Condiciones habitacionales de las unidades de servicio
Tabla 16. Condiciones habitacionales Hogares Sustitutos (Pág. 219-220)
Para piscinas:
Ley 1209 del 2008.
Decreto 2171 del 2009  
Resolución 4113 del 2012
Decreto 554 de 2015</t>
  </si>
  <si>
    <t>Si se cuenta con piscina, esta se encuentra de acuerdo con la normatividad vigente, entre ellas:
• Cerramiento al o en el estanque o estructura similar de piscina
• Alarma de agua o detector de inmersión
• Normas de uso. 
• Dos flotadores circulares con cuerda y un bastón con gancho.
• Señalizar de forma visible con claridad la profundidad máxima de la piscina, deberá ser marcadas en tres (3) partes indicando la profundidad mínima, la máxima y la intermedia.
• Un botiquín de primeros auxilios con material para curaciones.
• servicio las veinticuatro (24) horas del día en el sitio de la piscina un teléfono o citófono para llamadas de emergencia.
• Certificado de cumplimiento de las normas de seguridad de piscinas expedido por la autoridad competente.
• Contar con cubiertas antientrampamientos.</t>
  </si>
  <si>
    <t>El inmueble cuenta con cables cubiertos.</t>
  </si>
  <si>
    <t>Los ventiladores del inmueble están en buen estado y fuera del alcance de las niñas, los niños y los adolescentes.</t>
  </si>
  <si>
    <r>
      <t xml:space="preserve">Los techos son seguros y sin riesgos.
</t>
    </r>
    <r>
      <rPr>
        <b/>
        <sz val="11"/>
        <rFont val="Arial"/>
        <family val="2"/>
      </rPr>
      <t>Nota:</t>
    </r>
    <r>
      <rPr>
        <sz val="11"/>
        <rFont val="Arial"/>
        <family val="2"/>
      </rPr>
      <t xml:space="preserve"> sin pandeo, fisuras, roturas, desprendimientos, sin riesgo de colapso o caída.</t>
    </r>
  </si>
  <si>
    <t>Las sustancias tóxicas y medicamentos están fuera del alcance de los usuarios.</t>
  </si>
  <si>
    <t xml:space="preserve">Las tomas eléctricas cuentan con tapas protectoras, cableado fijado adecuadamente, sin enchufes o tornillos sueltos, sin cables pelados o expuestos al calor o la humedad. </t>
  </si>
  <si>
    <t>Las paredes del inmueble están limpias.</t>
  </si>
  <si>
    <t>Cuenta con un espacio para el almacenamiento de sustancias químicas usadas durante las actividades de mantenimiento, limpieza y desinfección.</t>
  </si>
  <si>
    <t>Si se atiende a población con discapacidad física con necesidad de productos de apoyo como sillas de ruedas, bastones o caminadores; el inmueble cuenta con los  ajustes razonables para su movilización.</t>
  </si>
  <si>
    <t>La nevera de la vivienda se encuentra en buen estado y no tiene ningún elemento que impida a los habitantes de la casa abrirla, tales como cadenas o candados</t>
  </si>
  <si>
    <t>La vivienda donde funciona el Hogar Sustituto no cuenta con cámaras en dormitorios o baños.</t>
  </si>
  <si>
    <t xml:space="preserve">Los elementos que hacen parte del hogar sustituto se encuentran en buenas condiciones para el uso de los miembros del Hogar: aire acondicionado, neveras, lavadoras, secadoras, ventiladores. </t>
  </si>
  <si>
    <t>Click</t>
  </si>
  <si>
    <t>MANUAL OPERATIVO MODALIDAD DE ACOGIMIENTO FAMILIAR – HOGAR SUSTITUTO [MO4.P] Versión 2 del 08/07/2022. (pág. 221 a 222)</t>
  </si>
  <si>
    <t>MANUAL OPERATIVO MODALIDAD DE ACOGIMIENTO FAMILIAR – HOGAR SUSTITUTO [MO4.P] Versión 2 del 08/07/2022
3. COMPONENTES DE LA MODALIDAD
3.19 Características físicas de los espacios de un Hogar Sustituto
B. Dormitorios o habitaciones (pág. 221 a 222)</t>
  </si>
  <si>
    <t>Los dormitorios se encuentran separados por sexo a partir de los ocho (8) años.</t>
  </si>
  <si>
    <t>Los dormitorios están ambientado de tal manera que sea agradable para las niñas, los niños y los adolescentes.</t>
  </si>
  <si>
    <t xml:space="preserve">En caso de que un Hogar Sustituto esté constituido por familias que pertenecen a comunidades indígenas, se proporciona un espacio de dormitorio que sea agradable para las niñas, los niños y los adolescentes, haciendo uso, si es factible, de elementos tales como hamacas y chinchorros, según edad y curso de vida. </t>
  </si>
  <si>
    <t>Los niños, niñas y adolescentes no duermen en una misma cama compartida con un miembro de la familia sustituta.</t>
  </si>
  <si>
    <t>Cada dormitorio o habitación, cuenta con clóset o armario para la ubicación de los elementos de uso personal de las niñas, los niños y los adolescentes que allí se ubiquen, tales como: ropa y zapatos.</t>
  </si>
  <si>
    <t>Si un miembro de la familia pernocta de manera frecuente dentro de la vivienda donde funciona el Hogar Sustituto, su habitación no es la que ocupan las niñas, los niños y los adolescentes en la modalidad.</t>
  </si>
  <si>
    <t xml:space="preserve">Cada niña o niño menor de seis (6) meses, tiene su cuna para dormir, no podrá hacerlo en la cama de la madre o padre sustitutos.  </t>
  </si>
  <si>
    <t xml:space="preserve">En las habitaciones no se almacenan bicicletas ni parquean motos o automóviles. </t>
  </si>
  <si>
    <t>MANUAL OPERATIVO MODALIDAD DE ACOGIMIENTO FAMILIAR – HOGAR SUSTITUTO [MO4.P] Versión 2 del 08/07/2022
3. COMPONENTES DE LA MODALIDAD
3.19 Características físicas de los espacios de un Hogar Sustituto
C. Espacio de alimentación o comedor  (pág. 222 a 223)</t>
  </si>
  <si>
    <t>En el espacio de alimentación o comedor no se dispone el lugar para la alimentación de mascotas de la vivienda.</t>
  </si>
  <si>
    <t>El espacio de alimentación o comedor se encuentra libre de elementos que no se usan en la vivienda, tales como: trasteos, muebles para desechar, ropa, bicicletas, motos, automóviles, entre otros</t>
  </si>
  <si>
    <t>MANUAL OPERATIVO MODALIDAD DE ACOGIMIENTO FAMILIAR – HOGAR SUSTITUTO [MO4.P] Versión 2 del 08/07/2022
3. COMPONENTES DE LA MODALIDAD
3.19 Características físicas de los espacios de un Hogar Sustituto
D. Espacio de estar  (pág. 223 a 224)</t>
  </si>
  <si>
    <t>El espacio de estar se encuentra libre de almacenamiento de elementos que no se usan en la vivienda, tales como: trasteos, muebles para desechar, ropa, bicicletas, motos, automóviles, entre otros.</t>
  </si>
  <si>
    <t>Si la madre o padre sustituto realiza actividades de venta por catálogo, dispone de un espacio para la atención de clientes, donde no se tenga contacto con los usuarios, además, los usuarios no podrán participar en la entrega de pedidos o productos.</t>
  </si>
  <si>
    <t>Si la vivienda cuenta con parqueadero para bicicletas, motos o automóviles, estos están fuera del alcance de las niñas, niños y adolescentes, de tal manera que se prevenga la ocurrencia de accidentes.</t>
  </si>
  <si>
    <t>MANUAL OPERATIVO MODALIDAD DE ACOGIMIENTO FAMILIAR – HOGAR SUSTITUTO [MO4.P] Versión 2 del 08/07/2022
3. COMPONENTES DE LA MODALIDAD
3.19 Características físicas de los espacios de un Hogar Sustituto
F. Parqueadero (pág. 225)</t>
  </si>
  <si>
    <t>En el espacio de parqueadero no se almacenan combustibles o elementos inflamables que pongan en riesgo la integridad física de los habitantes de la vivienda.</t>
  </si>
  <si>
    <t>MANUAL OPERATIVO MODALIDAD DE ACOGIMIENTO FAMILIAR – HOGAR SUSTITUTO [MO4.P] Versión 2 del 08/07/2022
3. COMPONENTES DE LA MODALIDAD
3.19 Características físicas de los espacios de un Hogar Sustituto
G. Tienda familiar (pág. 225)</t>
  </si>
  <si>
    <t>En caso de que en el Hogar Sustituto funcione una tienda; esta se encuentra separada de la vivienda por una puerta con llave o una reja</t>
  </si>
  <si>
    <t>En caso de que en el Hogar Sustituto funcione una tienda; no dispone de baño para los clientes al interior de la vivienda.</t>
  </si>
  <si>
    <t>PSIC / TS</t>
  </si>
  <si>
    <t>4.2.</t>
  </si>
  <si>
    <t>Cuenta e implementa el Plan de Atención de Situaciones Imprevistas</t>
  </si>
  <si>
    <t xml:space="preserve">Manual Operativo modalidad de acogimiento familiar hogar sustituto, versión 2 del 08/07/2022 aprobado Mediante Resolución No. 3370 del 28 de junio de 2022. Pág.79
</t>
  </si>
  <si>
    <t>El Hogar Sustituto cuenta con el Plan de Atención de Situaciones Imprevistas, actualizado y visible.</t>
  </si>
  <si>
    <t xml:space="preserve">Manual Operativo modalidad de acogimiento familiar hogar sustituto, versión 2 del 08/07/2022 aprobado Mediante Resolución No. 3370 del 28 de junio de 2022. 
B. Atención a situaciones imprevistas en Hogares Sustitutos. Pág.79
</t>
  </si>
  <si>
    <t>Cantidad de Condiciones que CUMPLE</t>
  </si>
  <si>
    <t>Cantidad de Condiciones que NO CUMPLE CONDICIÓN</t>
  </si>
  <si>
    <t>Cantidad de Condiciones que NO APLICA</t>
  </si>
  <si>
    <t>Cuenta con un Plan de Emergencias documentado en función del espacio donde se presta el servicio.</t>
  </si>
  <si>
    <t>GUÍA DE ORIENTACIONES PARA LA PREVENCIÓN Y MANEJO DE SITUACIONES DE RIESGO DE LAS NIÑAS, NIÑOS Y ADOLESCENTES EN LAS MODALIDADES Y SERVICIO DE RESTABLECIMIENTO DE DERECHOS [G17.P] Versión 7 del 06/06/2023
4.2 ASPECTOS POR EVALUAR EN LOS ESPACIOS EN LOS CUALES EL OPERADOR PRESTA EL SERVICIO 
Tabla 1. Aspectos para tener en cuenta a la hora de evaluar el espacio de prestación del servicio. pág. 20 - 21.</t>
  </si>
  <si>
    <r>
      <t>Cuenta con los soportes de realización de simulacros en los cuales se haga participe a toda la población de la sede operativa.</t>
    </r>
    <r>
      <rPr>
        <b/>
        <sz val="11"/>
        <color rgb="FF000000"/>
        <rFont val="Arial"/>
        <family val="2"/>
      </rPr>
      <t xml:space="preserve">
Nota 1:</t>
    </r>
    <r>
      <rPr>
        <sz val="11"/>
        <color rgb="FF000000"/>
        <rFont val="Arial"/>
        <family val="2"/>
      </rPr>
      <t xml:space="preserve"> Verificar que cuente con al menos un simulacro.</t>
    </r>
    <r>
      <rPr>
        <b/>
        <sz val="11"/>
        <color rgb="FF000000"/>
        <rFont val="Arial"/>
        <family val="2"/>
      </rPr>
      <t xml:space="preserve">
Nota 2:</t>
    </r>
    <r>
      <rPr>
        <sz val="11"/>
        <color rgb="FF000000"/>
        <rFont val="Arial"/>
        <family val="2"/>
      </rPr>
      <t xml:space="preserve"> El registro de los simulacros podrá contener la siguiente información: el número de participantes, tiempo de respuesta ante la emergencia, resultados, plan de acción y mejora.</t>
    </r>
  </si>
  <si>
    <t>Manual Operativo Modalidad de Acogimiento Familiar Hogar Sustituto - MO4.P- Versión 2 del 08/07/2022.
3.21.2 Condiciones locativas operador – Sede administrativa 
Tabla 19. Condiciones locativas de Sede Administrativa Operador
pág. 230.
Para piscinas:
Ley 1209 de 2008, Decreto 554 de 2015 y aquellas normas que le modifiquen o sustituyan</t>
  </si>
  <si>
    <t>Manual Operativo Modalidad de Acogimiento Familiar Hogar Sustituto - MO4.P- Versión 2 del 08/07/2022.
3.21.2 Condiciones locativas operador – Sede administrativa 
Tabla 19. Condiciones locativas de Sede Administrativa Operador
pág. 230
Para piscinas:
Ley 1209 de 2008, Decreto 554 de 2015 y aquellas normas que le modifiquen o sustituyan</t>
  </si>
  <si>
    <t>Cuenta con concepto sanitario favorable del inmueble.</t>
  </si>
  <si>
    <t>El inmueble cuenta con el concepto sanitario favorable expedido por la autoridad de salud competente.</t>
  </si>
  <si>
    <t>Manual Operativo Modalidad de Acogimiento Familiar Hogar Sustituto - MO4.P - Versión 2 del 08/07/2022.
3.23.2 Concepto sanitario pág. 232 - 233
Ley 9 de 1979 "Por la cual se dictan Medidas Sanitarias.</t>
  </si>
  <si>
    <t>Cuenta con las condiciones locativas adecuadas para la prestación del servicio.</t>
  </si>
  <si>
    <t xml:space="preserve">Manual Operativo Modalidad de Acogimiento Familiar Hogar Sustituto - MO4.P- Versión 2 del 08/07/2022.
3.2.1.2 Condiciones locativas operador – Sede administrativa
Tabla 19 pág. 230 - 231
</t>
  </si>
  <si>
    <t>El inmueble se encuentra libre de goteras</t>
  </si>
  <si>
    <r>
      <t xml:space="preserve">Los espejos se encuentran en perfecto estado.
</t>
    </r>
    <r>
      <rPr>
        <b/>
        <sz val="11"/>
        <rFont val="Arial"/>
        <family val="2"/>
      </rPr>
      <t xml:space="preserve">Nota 1: </t>
    </r>
    <r>
      <rPr>
        <sz val="11"/>
        <rFont val="Arial"/>
        <family val="2"/>
      </rPr>
      <t>libres de fisuras, manchas, deformaciones, sin bordes cortantes y con película de seguridad para proteger a los usuarios de los efectos causados por su rompimiento.</t>
    </r>
  </si>
  <si>
    <t>Todos los bombillos son ahorradores de energía.</t>
  </si>
  <si>
    <t>El inmueble cuenta con señalización de acuerdo con la normatividad vigente.</t>
  </si>
  <si>
    <t>El inmueble cuenta con señalización de emergencia, evacuación y punto de encuentro.</t>
  </si>
  <si>
    <t>Las escaleras cuentan con pasamanos.</t>
  </si>
  <si>
    <t>El inmueble cuenta con rampas de acceso.</t>
  </si>
  <si>
    <t>Manual Operativo Modalidad de Acogimiento Familiar Hogar Sustituto - MO4.P- Versión 2 del 08/07/2022.
3.2.1.2 Condiciones locativas operador – Sede administrativa
Tabla 19 pág. 230 - 231
para piscinas:
Ley 1209 del 2008.
Decreto 2171 del 2009  
Resolución 4113 del 2012
Decreto 554 de 2015</t>
  </si>
  <si>
    <t>Los extintores están ubicados de acuerdo con la normatividad vigente y cuentan con la carga vigente.</t>
  </si>
  <si>
    <t>Las paredes del inmueble están limpias</t>
  </si>
  <si>
    <t>Cuenta con aviso de atención que indique la prestación del Servicio Público de Bienestar Familiar.</t>
  </si>
  <si>
    <t>El inmueble cuenta con un espacio adecuado y dotado para el almacenamiento temporal de residuos sólidos ordinario y aprovechables.</t>
  </si>
  <si>
    <t>El inmueble cuenta con un espacio para el almacenamiento de sustancias químicas usadas durante las actividades de mantenimiento, limpieza y desinfección.</t>
  </si>
  <si>
    <t xml:space="preserve"> Cumple la sede administrativa con las áreas, espacios y elementos para la modalidad de atención.</t>
  </si>
  <si>
    <t xml:space="preserve">Manual Operativo Modalidad de Acogimiento Familiar Hogar Sustituto - MO4.P- Versión 2 del 08/07/2022.
3.21 Dotación entidad administradora.
3.21.1 Dotación de áreas y elementos Entidad Administradora.
Tabla 18.  Dotación de áreas y elementos Sede administrativa Operador pág. 228 - 230
</t>
  </si>
  <si>
    <t>La sede administrativa cuenta con área de oficina</t>
  </si>
  <si>
    <t>La oficina cuenta con la dotación requerida:
a. un computador.
b. una impresora.
c. un teléfono.
d. un archivador
e. un escritorio.
f. tres sillas.</t>
  </si>
  <si>
    <t>La sede administrativa cuenta con espacios para la atención de los usuarios por parte del equipo técnico.</t>
  </si>
  <si>
    <t>El espacio de atención cuenta con la siguiente dotación requerida:
a. un archivador (aplica, cuando no existe un espacio para archivo de los anexos de historias de atención).
b. un escritorio.
c. tres sillas.
e. un botiquín.</t>
  </si>
  <si>
    <t>La sede administrativa cuenta con área de archivo</t>
  </si>
  <si>
    <t>El área de archivo cuenta con la dotación requerida:
a. un archivador.
b. una mesa.
c. una silla.</t>
  </si>
  <si>
    <t>La sede administrativa cuenta con aulas.</t>
  </si>
  <si>
    <t>Las aulas cuentan con la dotación requerida:
a. una silla o pupitre por cada niño, niña o adolescente.
b. un tablero por salón
c. una biblioteca, la cual contenga libros y documentos que aporten en el desarrollo de cada niña, niño y adolescente.</t>
  </si>
  <si>
    <t>El inmueble cuenta con baños requeridos para la atención de los usuarios.</t>
  </si>
  <si>
    <t>El botiquín cuenta con los siguientes elementos requeridos:
a. dos pares de guantes estériles.
b. diez baja lenguas.
c. un paquete de algodón.
d. una linterna.
e. unas tijeras.
f. una caja de gasa.
g. un rollo de esparadrapo.
h. veinte unidades de curas.
i. un manual de primeros auxilios.
j. un rollo de esparadrapo de papel.
k. dos termómetros (no puede ser de mercurio).</t>
  </si>
  <si>
    <t>Todos las áreas y espacios permiten la accesibilidad mediante recorridos continuos sin tropiezos que permita la locomoción de las personas.</t>
  </si>
  <si>
    <t>Todos las áreas y espacios están señalizados permitiendo la orientación de las personas.</t>
  </si>
  <si>
    <t>3. COMPONENTE ALIMENTACION Y NUTRICIÓN</t>
  </si>
  <si>
    <t>3.1.</t>
  </si>
  <si>
    <t>ND / ING AL</t>
  </si>
  <si>
    <t>3.1.1.</t>
  </si>
  <si>
    <t>3.1.2.</t>
  </si>
  <si>
    <t>3.1.3.</t>
  </si>
  <si>
    <r>
      <t xml:space="preserve">Cuenta con soporte en físico o digital de la aplicación del esquema de vacunación completo para la edad.
</t>
    </r>
    <r>
      <rPr>
        <b/>
        <sz val="11"/>
        <rFont val="Arial"/>
        <family val="2"/>
      </rPr>
      <t>Nota:</t>
    </r>
    <r>
      <rPr>
        <sz val="11"/>
        <rFont val="Arial"/>
        <family val="2"/>
      </rPr>
      <t xml:space="preserve"> en caso de no contar con el soporte verificar la gestión en coordinación con la Autoridad Administrativa.</t>
    </r>
  </si>
  <si>
    <t>3.1.4.</t>
  </si>
  <si>
    <t>Cuenta con registro de suministro de medicamentos con soporte de la prescripción médica.</t>
  </si>
  <si>
    <t>Manual Operativo modalidad Acogimiento Familiar - Hogar Sustituto. MO4P. Versión 2 del 08/07/2022. 
3.3.1 Roles de la Madre o Padre Sustitutos.  Pág.  94.
Guía de Orientaciones para la Prevención y Manejo de Situaciones de Riesgo de las niñas, niños y adolescentes en las Modalidades y Servicio de Restablecimiento de derechos G17.P 6/6/2023.
Código Ético  pág.  78.</t>
  </si>
  <si>
    <t>3.1.5.</t>
  </si>
  <si>
    <t>En diálogo con los niñas, niños y adolescentes se evidencia la asistencia a las valoraciones integrales.</t>
  </si>
  <si>
    <t>Manual Operativo modalidad Acogimiento Familiar - Hogar Sustituto. MO4P. Versión 2 del 08/07/2022. 
3.3.1 Roles de la Madre o Padre Sustitutos.  Pág.  94.
3.3.2 Responsabilidades del Centro Zonal, del operador y de la Entidad Territorial. Pág. 99. 
Guía de Orientaciones para la Prevención y Manejo de Situaciones de Riesgo de las niñas, niños y adolescentes en las Modalidades y Servicio de Restablecimiento de derechos G17.P 6/6/2023.
Código Ético  pág.  78.</t>
  </si>
  <si>
    <r>
      <rPr>
        <sz val="11"/>
        <color rgb="FF000000"/>
        <rFont val="Arial"/>
        <family val="2"/>
      </rPr>
      <t xml:space="preserve">En observación de la atención y diálogo con los niñas, niños y adolescentes y sus familias o red vincular se evidencia, que se le están suministrando los medicamentos en los horarios establecidos, según lo prescrito.
</t>
    </r>
    <r>
      <rPr>
        <b/>
        <sz val="11"/>
        <color rgb="FF000000"/>
        <rFont val="Arial"/>
        <family val="2"/>
      </rPr>
      <t xml:space="preserve">Nota: </t>
    </r>
    <r>
      <rPr>
        <sz val="11"/>
        <color rgb="FF000000"/>
        <rFont val="Arial"/>
        <family val="2"/>
      </rPr>
      <t>Verifica mediante observación que el suministro de medicamentos se realiza aplicando los cinco correctos: 1. Usuario correcto. 2. Medicamento correcto. 3. Dosis correcta. 4. Hora correcta. 5. Vía correcta.</t>
    </r>
  </si>
  <si>
    <t xml:space="preserve">En observación de la atención se evidencia que no existen medicamentos vencidos. </t>
  </si>
  <si>
    <t>Guía de Orientaciones para la Prevención y Manejo de Situaciones de Riesgo de las niñas, niños y adolescentes en las Modalidades y Servicio de Restablecimiento de derechos G17.P 6/6/2023.
Código Ético  pág.  78.</t>
  </si>
  <si>
    <t>3.2.</t>
  </si>
  <si>
    <t xml:space="preserve">Cumple con realizar periódicamente la toma de medidas antropométricas a cada niña, niño, adolescente, joven y gestante y hace seguimiento a los resultados. </t>
  </si>
  <si>
    <t>3.2.1</t>
  </si>
  <si>
    <r>
      <rPr>
        <sz val="11"/>
        <color rgb="FF000000"/>
        <rFont val="Arial"/>
        <family val="2"/>
      </rPr>
      <t xml:space="preserve">Cuenta con el registro de la toma de los datos antropométricos de la totalidad de los usuarios vinculados a la modalidad en el formato o herramienta que contiene:
1. Toma de peso y talla a las niñas, los niños y los adolescentes con su respectiva identificación.
</t>
    </r>
    <r>
      <rPr>
        <b/>
        <sz val="11"/>
        <color rgb="FF000000"/>
        <rFont val="Arial"/>
        <family val="2"/>
      </rPr>
      <t>Nota 1</t>
    </r>
    <r>
      <rPr>
        <sz val="11"/>
        <color rgb="FF000000"/>
        <rFont val="Arial"/>
        <family val="2"/>
      </rPr>
      <t xml:space="preserve">: La toma inicial se realiza máximo al quinto día hábil del ingreso. 
</t>
    </r>
    <r>
      <rPr>
        <b/>
        <sz val="11"/>
        <color rgb="FF000000"/>
        <rFont val="Arial"/>
        <family val="2"/>
      </rPr>
      <t>Nota 2:</t>
    </r>
    <r>
      <rPr>
        <sz val="11"/>
        <color rgb="FF000000"/>
        <rFont val="Arial"/>
        <family val="2"/>
      </rPr>
      <t xml:space="preserve"> Tomas periódicas, así: 
a. Menor de 2 años 11 meses: mensual. 
b. De 3 a 4 años 11 meses: trimestral. 
c. De 5 a 17 años 11 meses, y adultos: semestral. 
d. Mujer gestante: bimestral. 
e. Mujer en periodo de lactancia: trimestral. 
</t>
    </r>
    <r>
      <rPr>
        <b/>
        <sz val="11"/>
        <color rgb="FF000000"/>
        <rFont val="Arial"/>
        <family val="2"/>
      </rPr>
      <t>Nota 3:</t>
    </r>
    <r>
      <rPr>
        <sz val="11"/>
        <color rgb="FF000000"/>
        <rFont val="Arial"/>
        <family val="2"/>
      </rPr>
      <t xml:space="preserve"> Los datos son registrados de manera inmediata en el momento de la toma.
</t>
    </r>
    <r>
      <rPr>
        <b/>
        <sz val="11"/>
        <color rgb="FF000000"/>
        <rFont val="Arial"/>
        <family val="2"/>
      </rPr>
      <t>Nota 4:</t>
    </r>
    <r>
      <rPr>
        <sz val="11"/>
        <color rgb="FF000000"/>
        <rFont val="Arial"/>
        <family val="2"/>
      </rPr>
      <t xml:space="preserve"> registro firmado por el profesional en Nutrición y Dietética</t>
    </r>
  </si>
  <si>
    <t>3.2.2</t>
  </si>
  <si>
    <t>Cuenta con los soportes de las valoraciones y seguimientos del estado nutricional de los usuarios realizadas por  el nutricionista dietista del equipo de la autoridad administrativa o el soporte de la gestión del operador.</t>
  </si>
  <si>
    <t>3.2.3</t>
  </si>
  <si>
    <t>En observación de la atención se solicita toma de los datos antropométricos de las niñas, niños o adolescentes, según muestra y se contrasta su correspondencia con los datos registrados en el formato.</t>
  </si>
  <si>
    <t>3.3.</t>
  </si>
  <si>
    <t>3.3.1</t>
  </si>
  <si>
    <t>Cuenta con soporte de fortalecimiento a madres y padres sustitutos, por parte del Centro Zonal y/o Operador, en la aplicación de la minuta patrón para la alimentación familiar, tiempos de comida y tamaño de porciones según la edad.</t>
  </si>
  <si>
    <t>3.3.2</t>
  </si>
  <si>
    <t>En diálogo con las madres y padres sustitutos se indaga sobre conocimiento de la minuta patrón para la alimentación familiar,  tiempos de comida y tamaño de porciones según la edad.</t>
  </si>
  <si>
    <t>3.3.3</t>
  </si>
  <si>
    <t>3.3.4</t>
  </si>
  <si>
    <t>En caso de atender usuarios indígenas, se verifica mediante observación que se incluyen alimentos y preparaciones propios de la comunidad a la cual pertenecen o con la cual se identifican.</t>
  </si>
  <si>
    <t>3.4</t>
  </si>
  <si>
    <t>Manual Operativo modalidad Acogimiento Familiar - Hogar Sustituto. MO4P. Versión 2 del 08/07/2022.
3.23.2 Concepto sanitario.  Pág.  232-233.</t>
  </si>
  <si>
    <t>3.4.1</t>
  </si>
  <si>
    <r>
      <t xml:space="preserve">Cuenta con el concepto higiénico sanitario favorable, emitido por la autoridad sanitaria competente.
</t>
    </r>
    <r>
      <rPr>
        <b/>
        <sz val="11"/>
        <color rgb="FF000000"/>
        <rFont val="Arial"/>
        <family val="2"/>
      </rPr>
      <t>Nota:</t>
    </r>
    <r>
      <rPr>
        <sz val="11"/>
        <color rgb="FF000000"/>
        <rFont val="Arial"/>
        <family val="2"/>
      </rPr>
      <t xml:space="preserve"> en caso de no contar con el concepto, verifica el trámite ante la autoridad sanitaria competente para solicitar la nueva visita, en caso de concepto favorable con requerimientos, o favorable condicionado.</t>
    </r>
  </si>
  <si>
    <t>3.5</t>
  </si>
  <si>
    <t>3.5.1</t>
  </si>
  <si>
    <r>
      <t xml:space="preserve">Cuenta con los siguientes programas en físico o digital:
1. Control de plagas.
2. Desechos sólidos y líquidos.
3. Agua segura.
4. Limpieza y desinfección.
</t>
    </r>
    <r>
      <rPr>
        <b/>
        <sz val="11"/>
        <rFont val="Arial"/>
        <family val="2"/>
      </rPr>
      <t xml:space="preserve">Nota: </t>
    </r>
    <r>
      <rPr>
        <sz val="11"/>
        <rFont val="Arial"/>
        <family val="2"/>
      </rPr>
      <t>Soporte de concertación en caso de atender comunidades étnicas (si aplica).</t>
    </r>
  </si>
  <si>
    <t>3.5.2</t>
  </si>
  <si>
    <t>3.5.3</t>
  </si>
  <si>
    <t>En observación de la atención se evidencia la implementación de los cuatro (4) programas básicos del plan de saneamiento básico.</t>
  </si>
  <si>
    <t>3.5.4</t>
  </si>
  <si>
    <t>En observación de la atención se evidencia que los contenedores o recipientes usados para materiales no comestibles y desechos son a prueba de fugas, de material impermeable, de fácil limpieza, están debidamente identificados y en lo posible, provistos de tapa hermética.</t>
  </si>
  <si>
    <t>3.5.5</t>
  </si>
  <si>
    <t>3.6</t>
  </si>
  <si>
    <t xml:space="preserve">Implementa las Buenas Prácticas de Manufactura - BPM en los procesos con alimentos. </t>
  </si>
  <si>
    <r>
      <t xml:space="preserve">En observación de la atención, en la </t>
    </r>
    <r>
      <rPr>
        <b/>
        <sz val="11"/>
        <color rgb="FF000000"/>
        <rFont val="Arial"/>
        <family val="2"/>
      </rPr>
      <t>cocina familiar</t>
    </r>
    <r>
      <rPr>
        <sz val="11"/>
        <color rgb="FF000000"/>
        <rFont val="Arial"/>
        <family val="2"/>
      </rPr>
      <t xml:space="preserve"> del Hogar Sustituto se evidencia que:</t>
    </r>
  </si>
  <si>
    <t>3.6.1</t>
  </si>
  <si>
    <t xml:space="preserve">Está aislada de lugares que representen un riesgo de contaminación para los productos. </t>
  </si>
  <si>
    <t>3.6.2</t>
  </si>
  <si>
    <t>Está limpia y organizada.</t>
  </si>
  <si>
    <t>3.6.3</t>
  </si>
  <si>
    <t>No hay presencia de animales domésticos en este espacio.</t>
  </si>
  <si>
    <t>3.6.4</t>
  </si>
  <si>
    <t>Manual Operativo modalidad Acogimiento Familiar - Hogar Sustituto. MO4P. Versión 2 del 08/07/2022.  
3.22 Componente de alimentación y nutrición.  Pág.  231.
Guía orientadora para la estrategia del abastecimiento alimentario. G38.PP.  Versión 1 del 16/01/2025.
4.3.4. Almacenamiento.  Pág. 21-24.</t>
  </si>
  <si>
    <t>3.6.5</t>
  </si>
  <si>
    <r>
      <t xml:space="preserve">Para la </t>
    </r>
    <r>
      <rPr>
        <b/>
        <sz val="11"/>
        <color rgb="FF000000"/>
        <rFont val="Arial"/>
        <family val="2"/>
      </rPr>
      <t>preparación de alimentos</t>
    </r>
    <r>
      <rPr>
        <sz val="11"/>
        <color rgb="FF000000"/>
        <rFont val="Arial"/>
        <family val="2"/>
      </rPr>
      <t xml:space="preserve"> se cumple con:
1.Asegurar que se lavan los alimentos o materias primas crudas como carnes, verduras, hortalizas y productos de la pesca con agua potable corriente, antes de su preparación
2.Garantizar que se descongelan los alimentos como las carnes, frutas, entre otros, en refrigeración. 
3.Garantizar que las hortalizas y verduras que se comen crudas se lavan y desinfectan con sustancias permitidas.
4.Evitar la contaminación cruzada, aislando los alimentos crudos de los cocidos.
5.Asegurar que los equipos y elementos estén en adecuadas condiciones de limpieza y funcionamiento</t>
    </r>
  </si>
  <si>
    <t>3.6.6</t>
  </si>
  <si>
    <r>
      <t xml:space="preserve">Para el </t>
    </r>
    <r>
      <rPr>
        <b/>
        <sz val="11"/>
        <color rgb="FF000000"/>
        <rFont val="Arial"/>
        <family val="2"/>
      </rPr>
      <t>Servido de alimentos</t>
    </r>
    <r>
      <rPr>
        <sz val="11"/>
        <color rgb="FF000000"/>
        <rFont val="Arial"/>
        <family val="2"/>
      </rPr>
      <t xml:space="preserve"> cumple con:
1.Los alimentos son servidos con utensilios adecuados en calidad y cantidad según el tipo de alimento, evitando el contacto directo con las manos. </t>
    </r>
  </si>
  <si>
    <t>3.6.7</t>
  </si>
  <si>
    <t xml:space="preserve">La madre o padre sustituto cuenta con carne de manipulación de Alimentos con vigencia no superior a un año. </t>
  </si>
  <si>
    <r>
      <t xml:space="preserve">En observación de la atención, en el área de almacenamiento de la </t>
    </r>
    <r>
      <rPr>
        <b/>
        <sz val="11"/>
        <color rgb="FF000000"/>
        <rFont val="Arial"/>
        <family val="2"/>
      </rPr>
      <t>Sede Administrativa</t>
    </r>
    <r>
      <rPr>
        <sz val="11"/>
        <color rgb="FF000000"/>
        <rFont val="Arial"/>
        <family val="2"/>
      </rPr>
      <t xml:space="preserve"> cuando en este lugar se almacenan alimentos y/o Bienestarina se evidencia que:</t>
    </r>
  </si>
  <si>
    <t>3.6.8</t>
  </si>
  <si>
    <t>Manual Operativo modalidad Acogimiento Familiar - Hogar Sustituto. MO4P. Versión 2 del 08/07/2022.  
3.22 Componente de alimentación y nutrición.  Pág.  231.
Guía orientadora para la estrategia del abastecimiento alimentario. G38.PP.  Versión 1 del 16/01/2025.
4.3.4. Almacenamiento.  Pág. 19 - 21.</t>
  </si>
  <si>
    <t>3.6.9</t>
  </si>
  <si>
    <r>
      <t xml:space="preserve">Cuenta con un área de </t>
    </r>
    <r>
      <rPr>
        <b/>
        <sz val="11"/>
        <color rgb="FF000000"/>
        <rFont val="Arial"/>
        <family val="2"/>
      </rPr>
      <t xml:space="preserve">almacenamiento de alimentos </t>
    </r>
    <r>
      <rPr>
        <sz val="11"/>
        <color rgb="FF000000"/>
        <rFont val="Arial"/>
        <family val="2"/>
      </rPr>
      <t>que</t>
    </r>
    <r>
      <rPr>
        <b/>
        <sz val="11"/>
        <color rgb="FF000000"/>
        <rFont val="Arial"/>
        <family val="2"/>
      </rPr>
      <t xml:space="preserve"> </t>
    </r>
    <r>
      <rPr>
        <sz val="11"/>
        <color rgb="FF000000"/>
        <rFont val="Arial"/>
        <family val="2"/>
      </rPr>
      <t>cumple con:
1. Asegurar que los alimentos están separados de las paredes, pisos y techos.
2. Garantizar una rotación adecuada de los alimentos cumpliendo el principio de primero en entrar en primero en salir; así tener un control de las existencias junto con el registro de entradas y salidas de las materias primas.
3. Asegurar que los plaguicidas, detergentes, desinfectantes y otras sustancias peligrosas se encuentran alejados de los alimentos y adecuadamente rotulados.
4. Asegurar los criterios mínimos para la conservación de los alimentos:
a. Almacenamiento seco
b. Almacenamiento en frio 
c. Almacenamiento de verduras y frutas.
d. Almacenamiento de leche y productos lácteos.
e. Cárnicos, pollo y pescado.</t>
    </r>
  </si>
  <si>
    <t>3.6.10</t>
  </si>
  <si>
    <t>3.7</t>
  </si>
  <si>
    <t>Cumple con los criterios de metrología para los equipos de prestación del servicio.</t>
  </si>
  <si>
    <t>Guía técnica para la metrología aplicable a los programas de los procesos misionales del ICBF.  G8.PP.  Versión 8 del 05/03/2025. Págs. 13 - 14 , 16 - 17, 21 - 23, 25, 39 - 40, 45, 49.</t>
  </si>
  <si>
    <t>3.7.1</t>
  </si>
  <si>
    <t>Cuenta con la documentación para la báscula pesa personas: 
-Hoja de vida.
-Certificado de calibración.
-Verificaciones intermedias.</t>
  </si>
  <si>
    <t>Guía técnica para la metrología aplicable a los programas de los procesos misionales del icbf.  g8.pp.  versión 8 del 05/03/2025. 
4. DOCUMENTACIÓN. Pág. 13 y 14.
6. verificación intermedia de termómetros y balanzas.  pág. 16 y 17.
7.inspección de operación de los equipos.  pág.  21.
1.MEDICIÓN Y PESO DE LOS USUARIOS.  Pág.  45.</t>
  </si>
  <si>
    <t>3.7.2</t>
  </si>
  <si>
    <t>Cuenta con la documentación del tallímetro: 
-Hoja de vida (con la totalidad de criterios establecidos en la norma)
-Certificado de calibración.</t>
  </si>
  <si>
    <t>Guía técnica para la metrología aplicable a los programas de los procesos misionales del icbf.  g8.pp.  versión 8 del 05/03/2025. 
4. documentación. pág. 13 y 14.
7.inspección de operación de los equipos.  pág.  21.
2.MEDICIÓN DE LA TALLA/LONGITUD DE LOS USUARIOS.  Pág.  49</t>
  </si>
  <si>
    <t>3.7.3</t>
  </si>
  <si>
    <t>Cuenta con la documentación para la báscula pesa bebés: 
-Hoja de vida.
-Certificado de calibración.
-Verificaciones intermedias.</t>
  </si>
  <si>
    <t>Guía técnica para la metrología aplicable a los programas de los procesos misionales del icbf.  g8.pp.  versión 8 del 05/03/2025. 
4. DOCUMENTACIÓN. Pág. 13 y 14.
6. verificación intermedia de termómetros y balanzas.  pág. 16 y 17.
7.inspección de operación de los equipos.  pág.  21.
1.MEDICIÓN Y PESO DE LOS USUARIOS.  Pág.  46.</t>
  </si>
  <si>
    <t>3.7.4</t>
  </si>
  <si>
    <t>Cuenta con la documentación del infantómetro: 
-Hoja de vida (con la totalidad de criterios establecidos en la norma)
-Certificado de calibración.</t>
  </si>
  <si>
    <t>Guía técnica para la metrología aplicable a los programas de los procesos misionales del icbf.  g8.pp.  versión 8 del 05/03/2025. 
4. documentación. pág. 13 y 14.
7.inspección de operación de los equipos.  pág.  21.
2.MEDICIÓN DE LA TALLA/LONGITUD DE LOS USUARIOS.  Pág.  49.</t>
  </si>
  <si>
    <t>3.7.5</t>
  </si>
  <si>
    <t>En observación de la atención se evidencia que los equipos de metrología se encuentran en buen estado.</t>
  </si>
  <si>
    <t>Guía técnica para la metrología aplicable a los programas de los procesos misionales del icbf.  g8.pp.  versión 8 del 05/03/2025. 
7.inspección de operación de los equipos.  pág.  21 - 22.</t>
  </si>
  <si>
    <t>3.8</t>
  </si>
  <si>
    <r>
      <t>Cuenta e implementa el Programa de Selección y Evaluación de Proveedores.  Aplica cuando en la</t>
    </r>
    <r>
      <rPr>
        <b/>
        <sz val="11"/>
        <color rgb="FF000000"/>
        <rFont val="Arial"/>
        <family val="2"/>
      </rPr>
      <t xml:space="preserve"> Sede Administrativa</t>
    </r>
    <r>
      <rPr>
        <sz val="11"/>
        <color rgb="FF000000"/>
        <rFont val="Arial"/>
        <family val="2"/>
      </rPr>
      <t xml:space="preserve"> se almacenan alimentos.</t>
    </r>
  </si>
  <si>
    <t xml:space="preserve">Guía orientadora para la estrategia del abastecimiento alimentario. G38.PP.  Versión 1 del 16/01/2025. Págs. 16 y 17.
</t>
  </si>
  <si>
    <t>3.8.1</t>
  </si>
  <si>
    <t>Cuenta con Programa de Selección y Evaluación de Proveedores, que contenga:
1. Los alimentos que se requiere comprar.
2. Los criterios de selección de proveedores.
3. Lista o portafolio de proveedores, con los criterios de aceptabilidad y de calificación.
4. En caso de los alimentos industrializados: Conceptos sanitarios favorables y vigentes, registro, permiso o notificación sanitaria según aplique, soporte de seguimiento de la calidad de los productos suministrados por los proveedores, programa de asistencia técnica a proveedores y registro de asistencia técnica a proveedores y cronograma de auditorías de supervisión, seguimiento y control a proveedores.</t>
  </si>
  <si>
    <t xml:space="preserve">Guía orientadora para la estrategia del abastecimiento alimentario. G38.PP.  Versión 1 del 16/01/2025.
4.3.2 Evaluación y Selección de Proveedores - Compra de  Alimentos.
4.3.2.1 Programa de Selección y Evaluación de Proveedores.  Pág. 16, 17.
</t>
  </si>
  <si>
    <t>3.8.2</t>
  </si>
  <si>
    <t xml:space="preserve">En observación de la atención se evidencia el cumplimiento del programa de selección y evaluación de proveedores, asegurando los criterios de aceptabilidad y calificación de proveedores para la compra de alimentos. </t>
  </si>
  <si>
    <t>3.9</t>
  </si>
  <si>
    <t xml:space="preserve">Implementa acciones de educación para la salud alimentaría. </t>
  </si>
  <si>
    <t>3.9.1</t>
  </si>
  <si>
    <t xml:space="preserve">4. COMPONENTE MODELO DE ATENCIÓN </t>
  </si>
  <si>
    <t>4.1.</t>
  </si>
  <si>
    <t>Cuenta y desarrolla la Propuesta de Implementación y Cualificación - PIYC</t>
  </si>
  <si>
    <t>4.1.1.</t>
  </si>
  <si>
    <t>Resolución 4199 Del 15 De Julio De 2021 Por La Cual Se Aprueba  El Lineamiento Técnico Para La Implementación Del Modelo De Atención Dirigido A Niñas, Niños Y Adolescentes, En Las Modalidades De Restablecimiento De Derechos.
Lineamiento Técnico Para La Implementación Del Modelo De Atención, Dirigido A Los Niños, Las Niñas, Y Los Adolescentes En Las Modalidades De Restablecimiento De Derechos, Versión1 Del 27/07/2021. 
4.5.2. Enfoques Diferenciales De Derechos.
Numeral 5.2 Propuesta De Implementación Y Cualificación – Piyc, Págs. 48 Y 49
Anexo 3 : Estructura De Propuesta De Implementación Y Cualificación -Piyc.</t>
  </si>
  <si>
    <t>4.1.2</t>
  </si>
  <si>
    <t>4.1.3.</t>
  </si>
  <si>
    <t>Cuenta e implementa el proceso de atención, acorde con los roles y responsabilidades de los actores que intervienen en el mismo.</t>
  </si>
  <si>
    <t xml:space="preserve">Manual Operativo modalidad de acogimiento familiar hogar sustituto, versión 2 del 08/07/2022 aprobado Mediante Resolución No. 3370 del 28 de junio de 2022
3.3 Roles y responsabilidades de los actores que intervienen en el proceso de atención de niñas, niños y adolescentes ubicados en Hogares Sustitutos
3.3.1 Roles de la Madre o Padre Sustitutos. Pág.93
3.3.2 Responsabilidades del Centro Zonal, del operador y de la Entidad Territorial. Pág.100
B. Carpeta de seguimiento al Hogar Sustituto
C. Carpeta de niñas, niños, adolescentes y jóvenes ubicados en el Hogar Sustituto </t>
  </si>
  <si>
    <t>En observación de la atención, diálogos con las niñas, niños, adolescentes, jóvenes, familias, el talento humano y contrastado con el anexo de historia de atención se evidencia que:</t>
  </si>
  <si>
    <t/>
  </si>
  <si>
    <t>4.2.1</t>
  </si>
  <si>
    <t>Se realizan actividades de acogida:
*La niña, niño o adolescente reconoce a las personas que conforman el Hogar Sustituto. 
*Los integrantes del hogar sustituto favorecen la adaptación y estabilidad emocional de las niñas, los niños y los adolescentes ubicados en el Hogar en un clima de confianza, calidez y respeto.</t>
  </si>
  <si>
    <t>4.2.2</t>
  </si>
  <si>
    <t xml:space="preserve">Manual Operativo modalidad de acogimiento familiar hogar sustituto, versión 2 del 08/07/2022 aprobado Mediante Resolución No. 3370 del 28 de junio de 2022
3.3 Roles y responsabilidades de los actores que intervienen en el proceso de atención de niñas, niños y adolescentes ubicados en Hogares Sustitutos
3.3.1 Roles de la Madre o Padre Sustitutos. Pág.94, 98
3.3.2 Responsabilidades del Centro Zonal, del operador y de la Entidad Territorial. Pág.98, 100, 101
B. Carpeta de seguimiento al Hogar Sustituto
C. Carpeta de niñas, niños, adolescentes y jóvenes ubicados en el Hogar Sustituto </t>
  </si>
  <si>
    <t xml:space="preserve">
</t>
  </si>
  <si>
    <t>4.2.3</t>
  </si>
  <si>
    <t>Se favorece  la inclusión y estabilidad emocional de las niñas, los niños y los adolescentes con los miembros del grupo familiar sustitutos a través de  espacios de encuentro y comunicación propiciando factores protectores.</t>
  </si>
  <si>
    <t>Manual Operativo modalidad de acogimiento familiar hogar sustituto versión 2 del 08/07/2022 aprobado Mediante Resolución No. 3370 del 28 de junio de 2022
3.3 Roles y responsabilidades de los actores que intervienen en el proceso de atención de niñas, niños y adolescentes ubicados en Hogares Sustitutos 
3.3.1 Roles de la Madre o Padre Sustitutos. Pág.97
B. Carpeta de seguimiento al Hogar Sustituto
C. Carpeta de niñas, niños, adolescentes y jóvenes ubicados en el Hogar Sustituto 
C. Niñas, niños, adolescentes y jóvenes con declaratoria de adoptabilidad. Pág.143</t>
  </si>
  <si>
    <t>4.2.4</t>
  </si>
  <si>
    <t>Se fortalece y acompaña la dinámica familiar en el Hogar Sustituto a través de:
*  estrategias de afrontamiento asertivo ante situaciones de conflicto.
* orientación y apoyo a las madres o padres sustitutos  frente a las diferentes situaciones emocionales, comportamentales y relacionales que se presentan con las niñas, los niños y los adolescentes y que superan su capacidad asertiva de resolución.</t>
  </si>
  <si>
    <t xml:space="preserve">Manual Operativo modalidad de acogimiento familiar hogar sustituto, versión 2 del 08/07/2022 aprobado Mediante Resolución No. 3370 del 28 de junio de 2022
3.3.2 Responsabilidades del Centro Zonal, del operador y de la Entidad Territorial. Pág.102
3.4 Proceso de Atención en Hogares Sustitutos. Pág.113
B. Carpeta de seguimiento al Hogar Sustituto
C. Carpeta de niñas, niños, adolescentes y jóvenes ubicados en el Hogar Sustituto </t>
  </si>
  <si>
    <t>4.2.5</t>
  </si>
  <si>
    <r>
      <t xml:space="preserve">Realiza la conmemoración de:
a. Cumpleaños con el acompañamiento de la Autoridad Administrativa, el operador y madre o padre sustitutos.
b. Rituales especiales que tienen que ver con el marco cultural de las niñas, de los niños y de los adolescentes indígenas.
c. Reconocimientos al niño, niña, adolescente en fechas significativas de la vida de parte de todos los miembros de la familia sustituta, la Autoridad Administrativa y los profesionales que participan en el proceso de atención
d. Rituales de tipo personal y espiritual, en memoria de un familiar o persona cercana que haya fallecido, incluyendo visitas a cementerios, guardar un luto,  etc.
</t>
    </r>
    <r>
      <rPr>
        <b/>
        <sz val="11"/>
        <color rgb="FF000000"/>
        <rFont val="Arial"/>
        <family val="2"/>
      </rPr>
      <t xml:space="preserve">Nota: </t>
    </r>
    <r>
      <rPr>
        <sz val="11"/>
        <color rgb="FF000000"/>
        <rFont val="Arial"/>
        <family val="2"/>
      </rPr>
      <t>Registro fotográfico o en cualquier otro medio.</t>
    </r>
  </si>
  <si>
    <t xml:space="preserve">Manual Operativo modalidad de acogimiento familiar hogar sustituto, versión 2 del 08/07/2022 aprobado Mediante Resolución No. 3370 del 28 de junio de 2022
3.4 Proceso de Atención en Hogares Sustitutos. Pág.112
C. Niñas, niños, adolescentes y jóvenes con declaratoria de adoptabilidad. Pág.143
B. Carpeta de seguimiento al Hogar Sustituto
C. Carpeta de niñas, niños, adolescentes y jóvenes ubicados en el Hogar Sustituto </t>
  </si>
  <si>
    <t>4.2.6.</t>
  </si>
  <si>
    <r>
      <t xml:space="preserve">Las experiencias vivenciadas por el niño, niña, adolescente, progresos, logros, dificultades así como los momentos más significativos que se comparten con su familia sustituta se registran semanalmente y cuenta con fotografías por lo menos una vez al mes.
</t>
    </r>
    <r>
      <rPr>
        <b/>
        <sz val="11"/>
        <rFont val="Arial"/>
        <family val="2"/>
      </rPr>
      <t>Nota</t>
    </r>
    <r>
      <rPr>
        <sz val="11"/>
        <rFont val="Arial"/>
        <family val="2"/>
      </rPr>
      <t>. No aplica en hogar sustituto tutor.</t>
    </r>
  </si>
  <si>
    <t>Manual Operativo modalidad de acogimiento familiar hogar sustituto, versión 2 del 08/07/2022 aprobado Mediante Resolución No. 3370 del 28 de junio de 2022
D. Registro de experiencias de niñas, niños y adolescentes ubicados en el Hogar Sustituto
* Registro de experiencias. Pág. 168, 169, 170</t>
  </si>
  <si>
    <t>4.2.7.</t>
  </si>
  <si>
    <t>Se facilita la participación de las niñas, los niños y los adolescentes a su cargo, en actividades programadas por el ICBF, la Entidad Territorial, la Autoridad Administrativa, entidades del Sistema Nacional de Bienestar Familiar o el operador, a las cuales sean citados en forma individual o colectiva, virtual o presencial con previo aviso.</t>
  </si>
  <si>
    <t xml:space="preserve">Manual Operativo modalidad de acogimiento familiar hogar sustituto, versión 2 del 08/07/2022 aprobado Mediante Resolución No. 3370 del 28 de junio de 2022
3.3 Roles y responsabilidades de los actores que intervienen en el proceso de atención de niñas, niños y adolescentes ubicados en Hogares Sustitutos
3.3.1 Roles de la Madre o Padre Sustitutos. Pág.95
B. Carpeta de seguimiento al Hogar Sustituto
C. Carpeta de niñas, niños, adolescentes y jóvenes ubicados en el Hogar Sustituto </t>
  </si>
  <si>
    <t>4.2.8.</t>
  </si>
  <si>
    <t>Se establece contacto con la Autoridad administrativa de las niñas, niños, adolescentes para:
* reportar de forma inmediata y por el medio más expedito sobre cualquier novedad que afecte su atención y cuidado dentro del hogar o ponga en riesgo su integridad física o emocional.
* cumplir las citaciones que realice.
*  asegurar que reciban la atención del SNBF que requieran.
* solicitar mínimo con una semana de anticipación, la autorización en caso de realizar viaje vacacional o recreativo con la madre o padre sustituto.</t>
  </si>
  <si>
    <t>Manual Operativo modalidad de acogimiento familiar hogar sustituto  versión 2 del 08/07/2022 aprobado Mediante Resolución No. 3370 del 28 de junio de 2022
3.3 Roles y responsabilidades de los actores que intervienen en el proceso de atención de niñas, niños y adolescentes ubicados en Hogares Sustitutos
3.3.1 Roles de la Madre o Padre Sustitutos. Pág.95, 96
3.3.2 Responsabilidades del Centro Zonal, del operador y de la Entidad Territorial. Pág.100
B. Carpeta de seguimiento al Hogar Sustituto
C. Carpeta de niñas, niños, adolescentes y jóvenes ubicados en el Hogar Sustituto 
Lineamiento técnico del programa de atención especializada para el restablecimiento de derechos y contribución al proceso de reparación integral de niñas, niños y adolescentes víctimas de reclutamiento ilícito, que se han desvinculado de grupos armados organizados al margen de la ley, versión 2 del 20/04/2022
ANEXO 4. Orientaciones de seguridad en el Programa de atención especializada a niñas, niños y adolescentes desvinculados de los grupos armados. Pág.80 al 83</t>
  </si>
  <si>
    <t>4.2.9</t>
  </si>
  <si>
    <t xml:space="preserve">Cuenta  con el registro de visitas realizadas por el ICBF, entes de control, entidades del sistema o el operador en relación con el proceso de atención o para cualificación del servicio.
Nota 1. Incluye la fecha de la visita, aspectos encontrados y compromisos, en una carpeta organizada cronológicamente.
Nota 2. La información es consolidada por la EAS o centro zonal en un documento magnético mensual.
</t>
  </si>
  <si>
    <t>Manual Operativo modalidad de acogimiento familiar hogar sustituto, versión 2 del 08/07/2022 aprobado Mediante Resolución No. 3370 del 28 de junio de 2022
B. Carpeta de seguimiento al Hogar Sustituto. Pág.166, 167</t>
  </si>
  <si>
    <t>4.2.10</t>
  </si>
  <si>
    <r>
      <t xml:space="preserve">Cuenta con carpeta por cada uno de las niñas, niños, adolescentes y jóvenes allí ubicados, la cual contiene:
* acta de ubicación o boleta de ingreso
* documento de identidad acorde a la edad
* certificados de valoraciones y seguimientos por cada área, elaborados por parte de la autoridad administrativa y su equipo interdisciplinario y del operador y sus profesionales con la periodicidad indicada en el lineamiento.
*certificado de discapacidad o certificado médico expedido por la entidad prestadora de salud que evidencie el diagnóstico asociado
* certificados y atenciones en salud y nutrición
* actas de dotación personal y escolar recibida
</t>
    </r>
    <r>
      <rPr>
        <b/>
        <sz val="11"/>
        <rFont val="Arial"/>
        <family val="2"/>
      </rPr>
      <t>Nota:</t>
    </r>
    <r>
      <rPr>
        <sz val="11"/>
        <rFont val="Arial"/>
        <family val="2"/>
      </rPr>
      <t xml:space="preserve"> para el momento del egreso, cuenta con una relación firmada de los documentos que deben ser entregados a la autoridad administrativa y copia de la resolución de egreso.
</t>
    </r>
  </si>
  <si>
    <t>Manual Operativo modalidad de acogimiento familiar hogar sustituto, versión 2 del 08/07/2022 aprobado Mediante Resolución No. 3370 del 28 de junio de 2022
C. Carpeta de niñas, niños, adolescentes y jóvenes ubicados en el Hogar Sustituto. Pág. 167, 168</t>
  </si>
  <si>
    <t>4.3.</t>
  </si>
  <si>
    <t>Cuenta e implementa encuentros con familia biológica y redes vinculares</t>
  </si>
  <si>
    <t>Manual Operativo modalidad de acogimiento familiar hogar sustituto, versión 2 del 08/07/2022 aprobado Mediante Resolución No. 3370 del 28 de junio de 2022. Pág.150</t>
  </si>
  <si>
    <t>4.3.1.</t>
  </si>
  <si>
    <r>
      <t xml:space="preserve">Realiza encuentros a través de visitas y mecanismos virtuales con familia biológica, extensa y redes vinculares que cuentan con aval de la autoridad administrativa para el contacto.
</t>
    </r>
    <r>
      <rPr>
        <b/>
        <sz val="11"/>
        <rFont val="Arial"/>
        <family val="2"/>
      </rPr>
      <t>Nota:</t>
    </r>
    <r>
      <rPr>
        <sz val="11"/>
        <rFont val="Arial"/>
        <family val="2"/>
      </rPr>
      <t xml:space="preserve"> Elabora y entrega a la autoridad administrativa, informe de observación de los encuentros.</t>
    </r>
  </si>
  <si>
    <t>Manual Operativo modalidad de acogimiento familiar hogar sustituto, versión 2 del 08/07/2022 aprobado Mediante Resolución No. 3370 del 28 de junio de 2022
3.5 Contacto y visitas con familia biológica, familia extensa y redes vinculares. Pág.150
Lineamiento técnico del programa de atención especializada para el restablecimiento de derechos y contribución al proceso de reparación integral de niñas, niños y adolescentes víctimas de reclutamiento ilícito, que se han desvinculado de grupos armados organizados al margen de la ley, versión 2 del 20/04/2022
ANEXO 3. Orientaciones para la realización de encuentros colectivos con familias y redes vinculares de apoyo. Pág. 65 al 79</t>
  </si>
  <si>
    <t>4.3.2.</t>
  </si>
  <si>
    <t>Realiza visitas semanales entre hermanos para el fortalecimiento de vínculos cuando no sea factible la ubicación en un mismo hogar sustituto y que no tenga restricción por parte de la autoridad administrativa o la autoridad indígena.</t>
  </si>
  <si>
    <t xml:space="preserve">Manual Operativo modalidad de acogimiento familiar hogar sustituto, versión 2 del 08/07/2022 aprobado Mediante Resolución No. 3370 del 28 de junio de 2022
3.4.1 Proceso de ubicación en Hogares Sustitutos. Pág.113
3.5 Contacto y visitas con familia biológica, familia extensa y redes vinculares. Pág.150
B. Carpeta de seguimiento al Hogar Sustituto
C. Carpeta de niñas, niños, adolescentes y jóvenes ubicados en el Hogar Sustituto </t>
  </si>
  <si>
    <t>4.3.3.</t>
  </si>
  <si>
    <t>Realiza acciones para la participación de encuentros colectivos con familias y redes vinculares de apoyo (hogar sustituto tutor)</t>
  </si>
  <si>
    <t>4.4.</t>
  </si>
  <si>
    <t>Cuenta e implementa con las herramientas de monitoreo del proceso de atención acorde con los criterios establecidos en los documentos técnicos.</t>
  </si>
  <si>
    <t>Lineamiento Técnico Para La Implementación Del Modelo De Atención, Dirigido A Los Niños, Las Niñas, Y Los Adolescentes En Las Modalidades De Restablecimiento De Derechos, Versión1 Del 27/07/2021. Pág.33
Lineamiento Técnico Para La Atención A Niños, Niñas Y Adolescentes, Con Derechos Amenazados O Vulnerados, Víctimas De Violencia Sexual, Versión 2 Del 04/07/2018.Pág.119
Manual Operativo modalidad de acogimiento familiar hogar sustituto, versión 2 del 08/07/2022 aprobado Mediante Resolución No. 3370 del 28 de junio de 2022. Págs. 123, 124, 125, 126, 127, 128, 129, 130 y 150.</t>
  </si>
  <si>
    <t>4.4.1</t>
  </si>
  <si>
    <t>Realiza evaluación preliminar elaborada máximo a los cinco (5) días hábiles de ubicación de la niña, niño, adolescente, joven en la modalidad, identificando de manera oportuna riesgos físicos y emocionales que requieran gestión para la atención de emergencia</t>
  </si>
  <si>
    <t>Lineamiento Técnico Para La Implementación Del Modelo De Atención, Dirigido A Los Niños, Las Niñas, Y Los Adolescentes En Las Modalidades De Restablecimiento De Derechos, Versión1 Del 27/07/2021.
4.7.1. Hito 1: Prospectiva De Caso. Momento 1 Evaluación Integradora. Pág.33
Lineamiento Técnico Para La Atención A Niños, Niñas Y Adolescentes, Con Derechos Amenazados O Vulnerados, Víctimas De Violencia Sexual, Versión 2 Del 04/07/2018
9.3. Acciones De Atención Especializada. Tabla 4 Acciones Especializadas.Pág.119</t>
  </si>
  <si>
    <t>4.4.2</t>
  </si>
  <si>
    <t>Realiza evaluación integradora elaborada como insumo del plan de caso (30 días calendario), dando una lectura integral y contextual transdiciplinaria, incluyendo recursos y aspectos a fortalecer, incorporando la percepción de la niña, niño, adolescente, joven, familia respecto de la situación que dio origen al PARD.</t>
  </si>
  <si>
    <t>4.4.3</t>
  </si>
  <si>
    <t>Realiza la caracterización, semaforización, clasificación de las acciones a seguir teniendo en cuenta:
* La edad
* Motivo de ingreso al PARD
* Afectaciones por situaciones de violencias
* Estado emocional actual
* Discapacidad
* Hospitalización
* Enfermedad aguda, de alto costo, crónica o terminal
* Proceso o estrategia en el cual se encuentre en seguimiento
* Enfoque diferencial 
* Momento del PARD</t>
  </si>
  <si>
    <t>Manual Operativo modalidad de acogimiento familiar hogar sustituto, versión 2 del 08/07/2022 aprobado Mediante Resolución No. 3370 del 28 de junio de 2022
3.4.4 Semaforización según caracterización de niñas, niños y adolescentes ubicados en Hogar Sustituto. Pág. 123, 124, 125, 126, 127, 128, 129, 130.</t>
  </si>
  <si>
    <t>4.4.4</t>
  </si>
  <si>
    <t>RESOLUCIÓN 7998 del 27 de diciembre de 2023 por la cual se adopta el Modelo de Enfoque Diferencial de Derechos del Instituto Colombiano de Bienestar Familiar, se derogan las resoluciones 9313 de 2016 y 1264 de 2017 y se dictan otras disposiciones.
MODELO ENFOQUE DIFERENCIAL DE DERECHOS, versión 2 del 28/12/2023.
Lineamiento Técnico Para La Implementación Del Modelo De Atención, Dirigido A Los Niños, Las Niñas, Y Los Adolescentes En Las Modalidades De Restablecimiento De Derechos, Versión1 Del 27/07/2021.
4.7.1. Hito 1: Prospectiva De Caso. Momento 2 Diseño Del Plan De Caso. Págs.33 Y 34.
5.1. Herramientas De Monitoreo Al Proceso De Atención. Tabla 3. Herramientas Y Formatos De Informe Para El Monitoreo Del Proceso De Atención. Pág.46
Lineamiento Técnico Del Programa Especializado Para La Atención A Adolescentes Y Mujeres Mayores De 18 Años, Gestantes O En Periodo De Lactancia, Con Sus Derechos Inobservados, Amenazados O Vulnerados, Versión 1 Del 14/09/2016
Cuadro 4. Acciones Especializadas Para El Proceso De Atención. Págs.35, 37,41,44, 45
Lineamiento Técnico Para La Atención A Niños, Niñas Y Adolescentes, Con Derechos Amenazados O Vulnerados, Víctimas De Violencia Sexual, Versión 2 Del 04/07/2018
9.3. Acciones De Atención Especializada. Tabla 4 Acciones Especializadas.Págs.109, 119, 110, 133
Manual Operativo modalidad de acogimiento familiar hogar sustituto, versión 2 del 08/07/2022 aprobado Mediante Resolución No. 3370 del 28 de junio de 2022
3.4.4 Semaforización según caracterización de niñas, niños y adolescentes ubicados en Hogar Sustituto. Pág. 123, 124, 125, 126, 127, 128, 129, 130.
LINEAMIENTO TÉCNICO PARA LA ATENCIÓN DE NIÑOS, NIÑAS Y ADOLESCENTES CON DISCAPACIDAD CON DERECHOS AMENAZADOS Y/O VULNERADOS, versión 2 del 3/12/2019.
LINEAMIENTO DE ATENCIÓN PARA EL DESARROLLO Y FORTALECIMIENTO DE LOS PROYECTOS DE VIDA, DE LOS NIÑOS, NIÑAS, ADOLESCENTES Y JÓVENES ATENDIDOS EN LOS SERVICIOS DE PROTECCIÓN DEL ICBF, versión 3 del 25/09/2020
GUÍA DE ORIENTACIONES PARA EL ROL DE GESTOR DE CASO EN LAS MODALIDADES DE RESTABLECIMIENTO DE DERECHOS, versión 1 del 09/11/2023
3.4 Rol específico del (de la) gestor(a) de caso para la implementación del proceso de atención. Tabla 2. Rol específico del (de la) gestor(a) de caso para la implementación del proceso de atención. Pág. 9</t>
  </si>
  <si>
    <t>4.4.5</t>
  </si>
  <si>
    <t>Realiza seguimiento del proceso de atención acorde al nivel de riesgo, complejidad y frecuencia identificados en las herramientas de monitoreo, así como las atenciones efectuadas</t>
  </si>
  <si>
    <t>Lineamiento Técnico Para La Implementación Del Modelo De Atención, Dirigido A Los Niños, Las Niñas, Y Los Adolescentes En Las Modalidades De Restablecimiento De Derechos, Versión1 Del 27/07/2021. Pág. 63</t>
  </si>
  <si>
    <t>4.4.6</t>
  </si>
  <si>
    <t>Hace seguimiento al plan de caso, elaborado cada tres (3) meses, remitido a la autoridad administrativa cinco (5) días calendario después de la fecha de elaboración, el cual debe: 
a. Estar orientado a generar estrategias que favorezcan la participación, adherencia y empoderamiento al proceso por parte de los niños, las niñas, los adolescentes, sus familias y redes de apoyo 
b. Articularse y contar con acompañamiento por parte del equipo técnico y autoridad administrativa, así como del SNBF para superar las situaciones que dieron origen al PARD</t>
  </si>
  <si>
    <t>RESOLUCIÓN 7998 del 27 de diciembre de 2023 por la cual se adopta el Modelo de Enfoque Diferencial de Derechos del Instituto Colombiano de Bienestar Familiar, se derogan las resoluciones 9313 de 2016 y 1264 de 2017 y se dictan otras disposiciones.
MODELO ENFOQUE DIFERENCIAL DE DERECHOS, versión 2 del 28/12/2023.
Lineamiento Técnico Para La Implementación Del Modelo De Atención, Dirigido A Los Niños, Las Niñas, Y Los Adolescentes En Las Modalidades De Restablecimiento De Derechos, Versión1 Del 27/07/2021.
4.7.2. Hito 2: Gestión Del Caso. Momento 3. Implementación Del Plan De Caso. Págs. 34 Y 35. Pág. 63.
5.1. Herramientas De Monitoreo Al Proceso De Atención. Tabla 3. Herramientas Y Formatos De Informe Para El Monitoreo Del Proceso De Atención. Pág.46
Lineamiento Técnico Del Programa Especializado Para La Atención A Adolescentes Y Mujeres Mayores De 18 Años, Gestantes O En Periodo De Lactancia, Con Sus Derechos Inobservados, Amenazados O Vulnerados, Versión 1 Del 14/09/2016
Cuadro 4. Acciones Especializadas Para El Proceso De Atención. Págs.35, 37,41,44, 45
Lineamiento Técnico Para La Atención A Niños, Niñas Y Adolescentes, Con Derechos Amenazados O Vulnerados, Víctimas De Violencia Sexual, Versión 2 Del 04/07/2018
9.3. Acciones De Atención Especializada. Tabla 4 Acciones Especializadas.Págs.109, 110,133
LINEAMIENTO TÉCNICO PARA LA ATENCIÓN DE NIÑOS, NIÑAS Y ADOLESCENTES CON DISCAPACIDAD CON DERECHOS AMENAZADOS Y/O VULNERADOS, versión 2 del 3/12/2019.
LINEAMIENTO DE ATENCIÓN PARA EL DESARROLLO Y FORTALECIMIENTO DE LOS PROYECTOS DE VIDA, DE LOS NIÑOS, NIÑAS, ADOLESCENTES Y JÓVENES ATENDIDOS EN LOS SERVICIOS DE PROTECCIÓN DEL ICBF, versión 3 del 25/09/2020
GUÍA DE ORIENTACIONES PARA EL ROL DE GESTOR DE CASO EN LAS MODALIDADES DE RESTABLECIMIENTO DE DERECHOS, versión 1 del 09/11/2023
3.4 Rol específico del (de la) gestor(a) de caso para la implementación del proceso de atención. Tabla 2. Rol específico del (de la) gestor(a) de caso para la implementación del proceso de atención. Pág. 9</t>
  </si>
  <si>
    <t>4.4.7</t>
  </si>
  <si>
    <t>Implementa las Técnicas del Método de Administración de Caso – M.A.C. acorde con las características y necesidades de la niña, niño, adolescente y su familia, en el marco del Proceso Administrativo de Restablecimiento de Derechos.
a. Análisis de caso
b. Reunión de caso
c. Conferencia de caso</t>
  </si>
  <si>
    <t>Lineamiento Técnico Para La Implementación Del Modelo De Atención, Dirigido A Los Niños, Las Niñas, Y Los Adolescentes En Las Modalidades De Restablecimiento De Derechos, Versión1 Del 27/07/2021.
4.8.3. Técnicas Específicas Del Mac. Técnicas Del Mac Para La Micro Gestión. Tabla 1. Técnicas Para La Micro Gestión. Pág.42
4.8.3. Técnicas Específicas Del Mac. Técnicas Del Mac Para La Macro Gestión. Tabla 2. Técnicas Para La Macrogestión.Pág.43 Y 44
GUÍA DE ORIENTACIONES PARA EL ROL DE GESTOR DE CASO EN LAS MODALIDADES DE RESTABLECIMIENTO DE DERECHOS, versión 1 del 09/11/2023
3.5 Rol específico del gestor de caso para la aplicabilidad de las técnicas del MAC. Pág.11
3.6 Rol específico del gestor de caso según los ámbitos de gestión del MAC. Pág.12</t>
  </si>
  <si>
    <t>4.4.8</t>
  </si>
  <si>
    <t>Elabora y entrega el informe de superación de situaciones que generaron el ingreso a PARD al día hábil siguiente del egreso de la niña, niño, adolescente, joven, a la autoridad administrativa.</t>
  </si>
  <si>
    <t>Lineamiento técnico para la implementación del modelo de atención, dirigido a los niños, las niñas, y los adolescentes en las modalidades de restablecimiento de derechos, versión1 del 27/07/2021.
5.1. herramientas de monitoreo al proceso de atención. tabla 3. herramientas y formatos de informe para el monitoreo del proceso de atención. pág.46
GUÍA DE ORIENTACIONES PARA EL ROL DE GESTOR DE CASO EN LAS MODALIDADES DE RESTABLECIMIENTO DE DERECHOS, versión 1 del 09/11/2023
3.4 Rol específico del (de la) gestor(a) de caso para la implementación del proceso de atención. Tabla 2. Rol específico del (de la) gestor(a) de caso para la implementación del proceso de atención. Pág. 10</t>
  </si>
  <si>
    <t>4.5.</t>
  </si>
  <si>
    <t>Cuenta, conoce e implementa el código ético del ICBF, estableciendo condiciones y garantías para propiciar el pleno desarrollo, en atención al principio del interés superior de las niñas, niños, adolescentes, jóvenes durante su atención en la modalidad.</t>
  </si>
  <si>
    <t>4.5.1</t>
  </si>
  <si>
    <t>LINEAMIENTO TÉCNICO PARA LA IMPLEMENTACION DEL MODELO DE ATENCIÓN, DIRIGIDO A LOS NIÑOS, LAS NIÑAS, Y LOS ADOLESCENTES EN LAS MODALIDADES DE RESTABLECIMIENTO DE DERECHOS, Versión1 del 27/07/2021.
1. Marco conceptual. pág.16 al 19
2. Marco normativo. pág.19
3. Objetivos. pág.20
MANUAL OPERATIVO MODALIDADES Y SERVICIO PARA LA ATENCIÓN DE LAS NIÑAS, LOS NIÑOS Y LOS ADOLESCENTES, CON PROCESO ADMINISTRATIVO DE RESTABLECIMIENTO DE DERECHOS, Versión 2 del 08/07/2022.  
Introducción. Pág. 4
Guía De Orientaciones Para La Prevención Y Manejo De Situaciones De Riesgo De Las Niñas, Niños Y Adolescentes En Las Modalidades Y Servicio De Restablecimiento De Derechos. Versión 7 Del 06/06/2023. Código Ético Pág. 73.</t>
  </si>
  <si>
    <t xml:space="preserve">
</t>
  </si>
  <si>
    <t>CONT / ADM / ECON</t>
  </si>
  <si>
    <t>4.5.2</t>
  </si>
  <si>
    <t>LINEAMIENTO TÉCNICO PARA LA IMPLEMENTACION DEL MODELO DE ATENCIÓN, DIRIGIDO A LOS NIÑOS, LAS NIÑAS, Y LOS ADOLESCENTES EN LAS MODALIDADES DE RESTABLECIMIENTO DE DERECHOS, Versión1 del 27/07/2021.
1. Marco conceptual. pág.16 al 19
2. Marco normativo. pág.19
3. Objetivos. pág.20
MANUAL OPERATIVO MODALIDADES Y SERVICIO PARA LA ATENCIÓN DE LAS NIÑAS, LOS NIÑOS Y LOS ADOLESCENTES, CON PROCESO ADMINISTRATIVO DE RESTABLECIMIENTO DE DERECHOS, Versión 2 del 08/07/2022.  
Introducción. Pág. 4
Guía de orientaciones para la prevención y manejo de situaciones de riesgo de las niñas, niños y adolescentes en las modalidades y servicio de restablecimiento de derechos.
versión 7 del 06 de junio de 2023. 4.4. sobre el código ético</t>
  </si>
  <si>
    <t>En observación de la atención y diálogo con el niño, niña, adolescente, joven, familias y/o talento humano y contrastado con los soportes presentados por el operador se evidencia que:</t>
  </si>
  <si>
    <t>4.5.3</t>
  </si>
  <si>
    <t>4.5.4</t>
  </si>
  <si>
    <t>Que no se imponen o usan sanciones o castigos que atenten contra la integridad física o mental y el desarrollo de su personalidad, especialmente aquellas que: 
a. Constituyan tortura o tratos crueles, inhumanos o degradantes.
b. Medidas de aislamiento, 
c. Cualquier otra forma de violencia física o psicológica que puedan poner en peligro la salud física o mental de conformidad con las normas internacionales de derechos humanos.</t>
  </si>
  <si>
    <t>4.5.5</t>
  </si>
  <si>
    <t>Que no se excluye a los niños, niñas o adolescentes de las estrategias de formación académica, de capacitación o recreación, por razones de raza, género, orientación sexual, discapacidad o cualquier otra situación de discriminación.</t>
  </si>
  <si>
    <t>4.5.6</t>
  </si>
  <si>
    <t>Que permite el derecho a las visitas o a la comunicación de los niños, las niñas y los adolescentes, con la familia o red vincular de apoyo, autoridades tradicionales, excepto en casos en los cuales la autoridad administrativa competente lo haya determinado de manera justificada</t>
  </si>
  <si>
    <t>4.5.7</t>
  </si>
  <si>
    <t>Que no hay permisividad ni tolerancia frente a actos de acoso y/o violencia entre los niños, las niñas y los adolescentes, que interactúan en la modalidad o servicio.</t>
  </si>
  <si>
    <t>4.5.8</t>
  </si>
  <si>
    <t xml:space="preserve">Que presuntamente no se ejerce violencia sexual en su contra de manera física o virtual. </t>
  </si>
  <si>
    <t>4.5.9</t>
  </si>
  <si>
    <t>Que presuntamente no se sostienen relaciones afectivas y/o sexuales con las y los adolescentes mayores de 14 años dentro o fuera de la modalidad o servicio.</t>
  </si>
  <si>
    <t>4.5.10</t>
  </si>
  <si>
    <t xml:space="preserve">Que no se ofrece dinero, empleo, productos o servicios a cambio de relaciones sexuales, incluidos relaciones o actividades de tipo sexual u otras formas de comportamiento humillante, explotador o degradante. </t>
  </si>
  <si>
    <t>4.5.11</t>
  </si>
  <si>
    <t>4.5.12</t>
  </si>
  <si>
    <t>Que se identifique y se denuncia o comunica los actos de violencia y se realizan acciones para su protección frente a vulneraciones de derechos.</t>
  </si>
  <si>
    <t>4.5.13</t>
  </si>
  <si>
    <t>Que no se utilizan a los niños, las niñas o adolescentes con fines de explotación económica o en trabajos que atenten contra su salud física y emocional o su integridad personal</t>
  </si>
  <si>
    <t>4.5.14</t>
  </si>
  <si>
    <t>Que no se tolera, ni se tienen comportamientos ilegales o peligrosos con niños, niñas o adolescentes, entre otras, consumo de sustancias psicoactivas, fumar, beber alcohol.</t>
  </si>
  <si>
    <t>4.5.15</t>
  </si>
  <si>
    <t>Que no se da egreso del proceso de atención, ni se suspende la atención sin la autorización de la autoridad administrativa encargada del caso.</t>
  </si>
  <si>
    <t>4.5.16</t>
  </si>
  <si>
    <t>Que no se oculta, demora o entrega parcialmente al ICBF la información de los usuarios, específicamente la que da lugar a un cambio de medida o toma de decisiones importantes en el marco del proceso de atención.</t>
  </si>
  <si>
    <t>4.5.17</t>
  </si>
  <si>
    <t>Que se asume un rol de consideración y respeto como sujetos de derechos y se exige de igual manera a quienes estén en interacción con ellos y ellas.</t>
  </si>
  <si>
    <t>4.5.18</t>
  </si>
  <si>
    <t>Que se respeta la privacidad y el derecho a la intimidad.</t>
  </si>
  <si>
    <t>4.5.19</t>
  </si>
  <si>
    <t>4.5.20</t>
  </si>
  <si>
    <t>Se tiene mecanismos de prevención de ocurrencia de situaciones violencia, discriminación, explotación, estigmatización o cualquier acción u omisión que atente contra los derechos fundamentales de los niños, las niñas y los adolescentes y se abstiene de realizar comportamientos o expresiones de discriminación, rechazo, indiferencia u otros tratos que afecten la salud mental, emocional o física de los niños, las niñas y los adolescentes.</t>
  </si>
  <si>
    <t>4.5.21</t>
  </si>
  <si>
    <t xml:space="preserve">Que se cuida directamente a los niños, las niñas y los adolescentes, sin delegarlo, o dejándolos a cargo de personas que no hagan parte de la modalidad o servicio de atención, a menos que esté debidamente autorizado(a) por la autoridad administrativa a cargo del caso. </t>
  </si>
  <si>
    <t>4.5.22</t>
  </si>
  <si>
    <t>Que no se administra, o administra parcialmente, modifica las dosis, vía y horarios de los medicamentos que han sido ordenados por el médico tratante al niño, niña o adolescente. Que se suministra medicamentos vencidos o que no hayan sido formulados por un médico autorizado para el ejercicio de la profesión.</t>
  </si>
  <si>
    <t>LINEAMIENTO TÉCNICO PARA LA IMPLEMENTACION DEL MODELO DE ATENCIÓN, DIRIGIDO A LOS NIÑOS, LAS NIÑAS, Y LOS ADOLESCENTES EN LAS MODALIDADES DE RESTABLECIMIENTO DE DERECHOS, Versión1 del 27/07/2021.
1. Marco conceptual. pág.16 al 19
2. Marco normativo. pág.19
3. Objetivos. pág.20
MANUAL OPERATIVO MODALIDADES Y SERVICIO PARA LA ATENCIÓN DE LAS NIÑAS, LOS NIÑOS Y LOS ADOLESCENTES, CON PROCESO ADMINISTRATIVO DE RESTABLECIMIENTO DE DERECHOS, Versión 2 del 08/07/2022.  
Introducción. Pág. 4
GUÍA DE ORIENTACIONES PARA LA PREVENCIÓN Y MANEJO DE SITUACIONES DE RIESGO DE LAS NIÑAS, NIÑOS Y ADOLESCENTES EN LAS MODALIDADES Y SERVICIO DE RESTABLECIMIENTO DE DERECHOS. Versión 7 del 06/06/2023. Código ético</t>
  </si>
  <si>
    <t>4.5.23</t>
  </si>
  <si>
    <t xml:space="preserve">Que no realiza las gestiones necesarias y pertinentes en la prestación oportuna del servicio de salud cuando lo requiera un niño, una niña o un adolescente bajo su responsabilidad o cuidado. </t>
  </si>
  <si>
    <t>4.5.24</t>
  </si>
  <si>
    <t>Que se provee la dotación personal (cama, colchón, ropa de cama, vestuario, elementos de aseo, material pedagógico o lúdico deportivo, o dotación de acuerdo con las prácticas culturales de los grupos étnicos) a los niños, las niñas o adolescentes bajo su responsabilidad o cuidado; o, suministrar dotación inadecuada o en malas condiciones para su uso.</t>
  </si>
  <si>
    <t>4.5.25</t>
  </si>
  <si>
    <t>Que no se identifica el uso de la fuerza o medidas de coerción de cualquier tipo o actos de violencia física, verbal, psicológica, sexual o negligencia en su cuidado.</t>
  </si>
  <si>
    <r>
      <rPr>
        <sz val="5"/>
        <color theme="1"/>
        <rFont val="Arial"/>
        <family val="2"/>
      </rPr>
      <t>LINEAMIENTO TÉCNICO PARA LA IMPLEMENTACION DEL MODELO DE ATENCIÓN, DIRIGIDO A LOS NIÑOS, LAS NIÑAS, Y LOS ADOLESCENTES EN LAS MODALIDADES DE RESTABLECIMIENTO DE DERECHOS, Versión1 del 27/07/2021.
1. Marco conceptual. pág.16 al 19
2. Marco normativo. pág.19
3. Objetivos. pág.20
MANUAL OPERATIVO MODALIDADES Y SERVICIO PARA LA ATENCIÓN DE LAS NIÑAS, LOS NIÑOS Y LOS ADOLESCENTES, CON PROCESO ADMINISTRATIVO DE RESTABLECIMIENTO DE DERECHOS, Versión 2 del 08/07/2022.  
Introducción. Pág. 4
GUÍA DE ORIENTACIONES PARA LA PREVENCIÓN Y MANEJO DE SITUACIONES DE RIESGO DE LAS NIÑAS, NIÑOS Y ADOLESCENTES EN LAS MODALIDADES Y SERVICIO DE RESTABLECIMIENTO DE DERECHOS. Versión 7 del 06/06/2023. Código ético</t>
    </r>
  </si>
  <si>
    <t>4.5.26</t>
  </si>
  <si>
    <t>Que se denuncia o comunica los actos de violencia y se realizan acciones para su protección frente a vulneraciones de derechos.</t>
  </si>
  <si>
    <t>4.5.27</t>
  </si>
  <si>
    <t xml:space="preserve">Que se cumplen las normas de seguridad y prevención de desastres o de cualquier riesgo para la salud y la integridad de los niños, las niñas o los adolescentes. </t>
  </si>
  <si>
    <t>4.5.28</t>
  </si>
  <si>
    <t xml:space="preserve">Se ubica a las niñas, los niños y los adolescentes acorde con la clasificación, caracterización y tipo de hogar </t>
  </si>
  <si>
    <r>
      <t xml:space="preserve">Se ubica en el hogar sustituto </t>
    </r>
    <r>
      <rPr>
        <u/>
        <sz val="12"/>
        <rFont val="Arial"/>
        <family val="2"/>
      </rPr>
      <t xml:space="preserve">tradicional (T) </t>
    </r>
    <r>
      <rPr>
        <sz val="12"/>
        <rFont val="Arial"/>
        <family val="2"/>
      </rPr>
      <t xml:space="preserve">así:
</t>
    </r>
    <r>
      <rPr>
        <sz val="11"/>
        <rFont val="Arial"/>
        <family val="2"/>
      </rPr>
      <t>* Máximo tres niños, niñas, adolescentes víctimas de violencias, negligencia o abandono en cupos de vulneración.
* Máximo dos niños, niñas, adolescentes con discapacidad o enfermedad de cuidado especial; en cupos discapacidad.
* Grupo de hermanos máximo cinco niños, niñas y adolescentes siempre y cuando las condiciones habitacionales lo permitan y previa autorización del centro zonal, o del operador y de la autoridad administrativa. (Máximo 1 cupo discapacidad y 4 vulneración).
* Máximo uno/una por unidad de servicio cuando se trate de menores de 6 años, hijas (os) de adolescentes desvinculados.</t>
    </r>
  </si>
  <si>
    <r>
      <rPr>
        <b/>
        <sz val="5"/>
        <rFont val="Arial"/>
        <family val="2"/>
      </rPr>
      <t>Manual Operativo modalidad de acogimiento familiar hogar sustituto</t>
    </r>
    <r>
      <rPr>
        <sz val="5"/>
        <rFont val="Arial"/>
        <family val="2"/>
      </rPr>
      <t xml:space="preserve"> versión 2 del 08/07/2022 aprobado Mediante Resolución No. 3370 del 28 de junio de 2022
2.4.2. Clasificación según tipo de hogar. A. Hogar sustituto tradicional - HST-T. Pág. 16, 17
3.4.2 Caracterización de niñas, niños y adolescentes a ubicar en los Hogares
Sustitutos. Tabla 5. Número de ubicaciones por Hogar Sustituto según caracterización. Pág. 114, 115, 116.
Tabla 6. Número de niñas, niños y adolescentes a ubicar por unidad de servicio según
tipo de Hogar Sustituto. Pág. 116, 117, 118
3.4.3 Ubicación en Hogares Sustitutos según caracterización de niñas, niños o adolescentes y perfil de familia sustituta. Pág.118</t>
    </r>
  </si>
  <si>
    <r>
      <t xml:space="preserve">Se ubica en el hogar sustituto </t>
    </r>
    <r>
      <rPr>
        <u/>
        <sz val="11"/>
        <rFont val="Arial"/>
        <family val="2"/>
      </rPr>
      <t xml:space="preserve">tutor (TT) </t>
    </r>
    <r>
      <rPr>
        <sz val="11"/>
        <rFont val="Arial"/>
        <family val="2"/>
      </rPr>
      <t>así:
* Máximo dos niños, niñas, adolescentes desvinculados de grupos armados, organizados al margen de la ley.
* Para menores de seis (6) años hijas/os de adolescentes desvinculadas se podrá ubicar máximo uno por unidad de servicio.</t>
    </r>
  </si>
  <si>
    <r>
      <rPr>
        <b/>
        <sz val="5"/>
        <rFont val="Arial"/>
        <family val="2"/>
      </rPr>
      <t>Manual Operativo modalidad de acogimiento familiar hogar sustituto</t>
    </r>
    <r>
      <rPr>
        <sz val="5"/>
        <rFont val="Arial"/>
        <family val="2"/>
      </rPr>
      <t>, versión 2 del 08/07/2022 aprobado Mediante Resolución No. 3370 del 28 de junio de 2022
2.4.2. Clasificación según tipo de hogar. B. Hogar sustituto Tutor- HSTT. Pág. 17
3.4.2 Caracterización de niñas, niños y adolescentes a ubicar en los Hogares
Sustitutos. Tabla 5. Número de ubicaciones por Hogar Sustituto según caracterización. Pág. 114, 115, 116.
Tabla 6. Número de niñas, niños y adolescentes a ubicar por unidad de servicio según tipo de Hogar Sustituto. Pág. 116, 117, 118
3.4.3 Ubicación en Hogares Sustitutos según caracterización de niñas, niños o adolescentes y perfil de familia sustituta. Pág.118</t>
    </r>
  </si>
  <si>
    <r>
      <rPr>
        <sz val="11"/>
        <color rgb="FF000000"/>
        <rFont val="Arial"/>
        <family val="2"/>
      </rPr>
      <t xml:space="preserve">Se ubica en el hogar sustituto </t>
    </r>
    <r>
      <rPr>
        <u/>
        <sz val="11"/>
        <color rgb="FF000000"/>
        <rFont val="Arial"/>
        <family val="2"/>
      </rPr>
      <t xml:space="preserve">transitorio (TR) </t>
    </r>
    <r>
      <rPr>
        <sz val="11"/>
        <color rgb="FF000000"/>
        <rFont val="Arial"/>
        <family val="2"/>
      </rPr>
      <t xml:space="preserve">así:
* Máximo un niños, niñas, adolescentes desvinculados.
</t>
    </r>
    <r>
      <rPr>
        <b/>
        <sz val="11"/>
        <color rgb="FF000000"/>
        <rFont val="Arial"/>
        <family val="2"/>
      </rPr>
      <t>Nota:</t>
    </r>
    <r>
      <rPr>
        <sz val="11"/>
        <color rgb="FF000000"/>
        <rFont val="Arial"/>
        <family val="2"/>
      </rPr>
      <t xml:space="preserve"> la atención de las niñas,  los niños y a los adolescentes en los ho</t>
    </r>
    <r>
      <rPr>
        <sz val="11"/>
        <rFont val="Arial"/>
        <family val="2"/>
      </rPr>
      <t>gares</t>
    </r>
    <r>
      <rPr>
        <sz val="11"/>
        <color rgb="FF000000"/>
        <rFont val="Arial"/>
        <family val="2"/>
      </rPr>
      <t xml:space="preserve"> sustituto-Transitorios, corresponde a un tiempo de máximo cinco (5) días en el mes, tiempo completo.</t>
    </r>
  </si>
  <si>
    <r>
      <t xml:space="preserve">Se ubica en el hogar sustituto </t>
    </r>
    <r>
      <rPr>
        <u/>
        <sz val="11"/>
        <rFont val="Arial"/>
        <family val="2"/>
      </rPr>
      <t>agrupado (A)</t>
    </r>
    <r>
      <rPr>
        <sz val="11"/>
        <rFont val="Arial"/>
        <family val="2"/>
      </rPr>
      <t xml:space="preserve">, así:
</t>
    </r>
    <r>
      <rPr>
        <u/>
        <sz val="11"/>
        <rFont val="Arial"/>
        <family val="2"/>
      </rPr>
      <t>(2) HST en (1) Casa</t>
    </r>
    <r>
      <rPr>
        <sz val="11"/>
        <rFont val="Arial"/>
        <family val="2"/>
      </rPr>
      <t xml:space="preserve">
* (3) en cupos vulneración x (1) HST
* (2) en cupos discapacidad x (1) HST
Mezcla: * (2) en cupos vulneración + (1) en cupo discapacidad x (1)
</t>
    </r>
    <r>
      <rPr>
        <u/>
        <sz val="11"/>
        <rFont val="Arial"/>
        <family val="2"/>
      </rPr>
      <t>(2) HST en (1) Casa</t>
    </r>
    <r>
      <rPr>
        <sz val="11"/>
        <rFont val="Arial"/>
        <family val="2"/>
      </rPr>
      <t xml:space="preserve">
* (3) en cupos vulneración x (1) HST
* (2) en cupos discapacidad x (1) HST
Mezcla: * (2) en  cupos vulneración + (1) en cupo discapacidad x (1) HST
</t>
    </r>
    <r>
      <rPr>
        <b/>
        <sz val="11"/>
        <rFont val="Arial"/>
        <family val="2"/>
      </rPr>
      <t>Nota:</t>
    </r>
    <r>
      <rPr>
        <sz val="11"/>
        <rFont val="Arial"/>
        <family val="2"/>
      </rPr>
      <t xml:space="preserve"> cada unidad cuenta con una madre o padre sustituto y una red de apoyo independiente.</t>
    </r>
  </si>
  <si>
    <r>
      <rPr>
        <b/>
        <sz val="5"/>
        <rFont val="Arial"/>
        <family val="2"/>
      </rPr>
      <t>Manual Operativo modalidad de acogimiento familiar hogar sustituto</t>
    </r>
    <r>
      <rPr>
        <sz val="5"/>
        <rFont val="Arial"/>
        <family val="2"/>
      </rPr>
      <t>, versión 2 del 08/07/2022 aprobado Mediante Resolución No. 3370 del 28 de junio de 2022
2.4.2. Clasificación según tipo de hogar. G. Hogar sustituto Tutor Agrupado - HST-A. Pág. 23,24
3.4.2 Caracterización de niñas, niños y adolescentes a ubicar en los Hogares
Sustitutos. Tabla 5. Número de ubicaciones por Hogar Sustituto según caracterización. Pág. 114, 115, 116.
Tabla 6. Número de niñas, niños y adolescentes a ubicar por unidad de servicio según tipo de Hogar Sustituto. Pág. 116, 117, 118
3.4.3 Ubicación en Hogares Sustitutos según caracterización de niñas, niños o adolescentes y perfil de familia sustituta. Pág.116
5. Disponibilidad de Tiempo. Pág.49, 50
Tabla 2. Disponibilidad de tiempo por tipo de Hogar Sustituto</t>
    </r>
  </si>
  <si>
    <r>
      <t xml:space="preserve">Se ubica en el hogar sustituto </t>
    </r>
    <r>
      <rPr>
        <u/>
        <sz val="11"/>
        <rFont val="Arial"/>
        <family val="2"/>
      </rPr>
      <t>múltiple</t>
    </r>
    <r>
      <rPr>
        <sz val="11"/>
        <rFont val="Arial"/>
        <family val="2"/>
      </rPr>
      <t xml:space="preserve"> (M) así:
* Máximo de seis (6) niñas, niños entre los seis y diez años, del mismo sexo por unidad de servicio. 
* Máximo 3 pueden presentar discapacidad o  una enfermedad de cuidado especial (terminal, catastrófica, ruinosa o de alto costo)</t>
    </r>
  </si>
  <si>
    <r>
      <rPr>
        <b/>
        <sz val="5"/>
        <rFont val="Arial"/>
        <family val="2"/>
      </rPr>
      <t>Manual Operativo modalidad de acogimiento familiar hogar sustituto</t>
    </r>
    <r>
      <rPr>
        <sz val="5"/>
        <rFont val="Arial"/>
        <family val="2"/>
      </rPr>
      <t>, versión 2 del 08/07/2022 aprobado Mediante Resolución No. 3370 del 28 de junio de 2022
2.4.2. Clasificación según tipo de hogar. H. Hogar sustituto Múltiple - HST-M. Pág. 24,25,26
3.4.2 Caracterización de niñas, niños y adolescentes a ubicar en los Hogares
Sustitutos. Tabla 5. Número de ubicaciones por Hogar Sustituto según caracterización. Pág. 114, 115, 116.
Tabla 6. Número de niñas, niños y adolescentes a ubicar por unidad de servicio según
tipo de Hogar Sustituto. Pág. 116, 117, 118
3.4.3 Ubicación en Hogares Sustitutos según caracterización de niñas, niños o adolescentes y perfil de familia sustituta. Pág.118</t>
    </r>
  </si>
  <si>
    <r>
      <rPr>
        <b/>
        <sz val="5"/>
        <rFont val="Arial"/>
        <family val="2"/>
      </rPr>
      <t>Manual Operativo modalidad de acogimiento familiar hogar sustituto</t>
    </r>
    <r>
      <rPr>
        <sz val="5"/>
        <rFont val="Arial"/>
        <family val="2"/>
      </rPr>
      <t>, versión 2 del 08/07/2022 aprobado Mediante Resolución No. 3370 del 28 de junio de 2022
2.4.2. Clasificación según tipo de hogar. J. Hogar sustituto de Transición con enfoque étnico HST-TSE. Pág. 29,30,31
3.4.2 Caracterización de niñas, niños y adolescentes a ubicar en los Hogares
Sustitutos. Tabla 5. Número de ubicaciones por Hogar Sustituto según caracterización. Pág. 114, 115, 116.
Tabla 6. Número de niñas, niños y adolescentes a ubicar por unidad de servicio según tipo de Hogar Sustituto. Pág. 116, 117, 118
3.4.3 Ubicación en Hogares Sustitutos según caracterización de niñas, niños o adolescentes y perfil de familia sustituta. Pág.118
5. Disponibilidad de Tiempo. Pág.49, 50
Tabla 2. Disponibilidad de tiempo por tipo de Hogar Sustituto</t>
    </r>
  </si>
  <si>
    <r>
      <t xml:space="preserve">Se ubica en el hogar sustituto para </t>
    </r>
    <r>
      <rPr>
        <u/>
        <sz val="11"/>
        <rFont val="Arial"/>
        <family val="2"/>
      </rPr>
      <t>transición del cuidado</t>
    </r>
    <r>
      <rPr>
        <sz val="11"/>
        <rFont val="Arial"/>
        <family val="2"/>
      </rPr>
      <t xml:space="preserve"> (TC) así:
* Tres cupos en vulneración 
* Dos cupos en discapacidad</t>
    </r>
  </si>
  <si>
    <r>
      <rPr>
        <b/>
        <sz val="5"/>
        <rFont val="Arial"/>
        <family val="2"/>
      </rPr>
      <t>Manual Operativo modalidad de acogimiento familiar hogar sustituto</t>
    </r>
    <r>
      <rPr>
        <sz val="5"/>
        <rFont val="Arial"/>
        <family val="2"/>
      </rPr>
      <t>, versión 2 del 08/07/2022 aprobado Mediante Resolución No. 3370 del 28 de junio de 2022
2.4.2. Clasificación según tipo de hogar. K. Hogar sustituto para transición del cuidado. Pág. 31
3.4.2 Caracterización de niñas, niños y adolescentes a ubicar en los Hogares Sustitutos. Tabla 5. Número de ubicaciones por Hogar Sustituto según caracterización. Pág. 114, 115, 116.
Tabla 6. Número de niñas, niños y adolescentes a ubicar por unidad de servicio según
tipo de Hogar Sustituto. Pág. 116, 117, 118
3.4.3 Ubicación en Hogares Sustitutos según caracterización de niñas, niños o adolescentes y perfil de familia sustituta. Pág.118</t>
    </r>
  </si>
  <si>
    <t>Manual Operativo modalidad de acogimiento familiar hogar sustituto, , versión 2 del 08/07/2022 aprobado Mediante Resolución No. 3370 del 28 de junio de 2022
2.4.2. Clasificación según tipo de hogar. I. Hogar sustituto Fin de Semana HST-FD. Pág. 27, 28,29
5. Disponibilidad de Tiempo. Pág.49, 50
Tabla 2. Disponibilidad de tiempo por tipo de Hogar Sustituto
3.4.2 Caracterización de niñas, niños y adolescentes a ubicar en los Hogares Sustitutos. Tabla 5. Número de ubicaciones por Hogar Sustituto según caracterización. Pág. 114, 115, 116.
Tabla 6. Número de niñas, niños y adolescentes a ubicar por unidad de servicio según tipo de Hogar Sustituto. Pág. 116, 117, 118
3.4.3 Ubicación en Hogares Sustitutos según caracterización de niñas, niños o adolescentes y perfil de familia sustituta. Pág.118</t>
  </si>
  <si>
    <r>
      <t xml:space="preserve">Se presenta  el primer día hábil de la semana en horas de la mañana a los niños, niñas, adolescentes ante la autoridad administrativa para que adelanten las acciones de su competencia en el marco del PARD.
</t>
    </r>
    <r>
      <rPr>
        <b/>
        <sz val="11"/>
        <rFont val="Arial"/>
        <family val="2"/>
      </rPr>
      <t>Nota.</t>
    </r>
    <r>
      <rPr>
        <sz val="11"/>
        <rFont val="Arial"/>
        <family val="2"/>
      </rPr>
      <t xml:space="preserve"> Solo aplica para Hogar sustituto de fin de semana.</t>
    </r>
  </si>
  <si>
    <t>Manual Operativo modalidad de acogimiento familiar hogar sustituto,  versión 2 del 08/07/2022 aprobado Mediante Resolución No. 3370 del 28 de junio de 2022
 2.4.2. Clasificación según tipo de hogar. I. Hogar sustituto Fin de Semana HST-FD. Pág. 27, 28,29</t>
  </si>
  <si>
    <t>5. COMPONENTE TALENTO HUMANO</t>
  </si>
  <si>
    <t>5.1.</t>
  </si>
  <si>
    <t>Cumple con el personal de talento humano requerido de acuerdo con el manual operativo de la modalidad y cupos contratados, aprobada por la supervisión de contrato</t>
  </si>
  <si>
    <t>5.1.1.</t>
  </si>
  <si>
    <r>
      <t xml:space="preserve">Cumple con el personal requerido de acuerdo con la Tabla de Talento Humano en la modalidad.
</t>
    </r>
    <r>
      <rPr>
        <b/>
        <sz val="11"/>
        <rFont val="Arial"/>
        <family val="2"/>
      </rPr>
      <t xml:space="preserve">Nota: </t>
    </r>
    <r>
      <rPr>
        <sz val="11"/>
        <rFont val="Arial"/>
        <family val="2"/>
      </rPr>
      <t>Verifique a través de observación la existencia del personal.</t>
    </r>
  </si>
  <si>
    <t>5.2.</t>
  </si>
  <si>
    <t>Cuenta con un manual de funciones que permita identificar las funciones u obligaciones de cada uno de los perfiles establecidos para la modalidad.</t>
  </si>
  <si>
    <t>5.2.1.</t>
  </si>
  <si>
    <t>Cuenta con un manual que contenga las obligaciones y funciones de los perfiles del talento humano vinculado para la modalidad o servicio</t>
  </si>
  <si>
    <t>5.2.2.</t>
  </si>
  <si>
    <t>El personal cumple con las funciones para las cuales fue contratado.
Nota: Evalúe si el personal conoce sus funciones, aplicando las siguientes preguntas orientadoras, de acuerdo con la muestra:
¿Conoce el Manual de Funciones? 
¿Dónde lo encuentra?
¿Cuáles son sus responsabilidades específicas?</t>
  </si>
  <si>
    <t>5.2.3.</t>
  </si>
  <si>
    <t>El personal cuenta con el perfil requerido de acuerdo con el Manual de Funciones.
Nota: En entrevista con el talento humano verifique su formación y experiencia:
¿Qué formación tienes, en qué has trabajado, qué experiencia tienes?
En observación: ¿Se evidencia organización y claridad en los roles durante la jornada?</t>
  </si>
  <si>
    <t>5.3.</t>
  </si>
  <si>
    <t>5.3.1</t>
  </si>
  <si>
    <t>5.3.2</t>
  </si>
  <si>
    <t>5.3.3</t>
  </si>
  <si>
    <t>Cumple con la verificación del cumplimiento de lo establecido en la Ley 1918 de 2018, modificada por la Ley 2375 de 2024, referente a la consulta del registro de inhabilidades por delitos sexuales cometidos contra personas menores de edad.</t>
  </si>
  <si>
    <t>5.4.1</t>
  </si>
  <si>
    <t>5.4.2</t>
  </si>
  <si>
    <t>5.5.1</t>
  </si>
  <si>
    <t>5.5.2</t>
  </si>
  <si>
    <t>6. COMPONENTE FINANCIERO</t>
  </si>
  <si>
    <t>6.1.</t>
  </si>
  <si>
    <t>Lleva la contabilidad conforme a las Normas de Información Financiera (NIIF) y demás normas contables vigentes en Colombia.</t>
  </si>
  <si>
    <t>Cuenta con el reconocimiento contable de los ingresos, gastos, activos y pasivos en los estados financieros se realiza de conformidad con sus políticas contables alineadas a las Normas de Información Financiera vigentes en Colombia.</t>
  </si>
  <si>
    <t>Cuenta con el Registro Único Tributario -RUT.</t>
  </si>
  <si>
    <t>6.2.</t>
  </si>
  <si>
    <t>Lleva la contabilidad desagregada por centro de costos.</t>
  </si>
  <si>
    <t>6.2.1</t>
  </si>
  <si>
    <t>Cuenta con un balance de prueba por centro de costos.</t>
  </si>
  <si>
    <t>6.2.2</t>
  </si>
  <si>
    <t>6.2.3</t>
  </si>
  <si>
    <t>6.2.4</t>
  </si>
  <si>
    <t>6.2.5</t>
  </si>
  <si>
    <t>6.2.6</t>
  </si>
  <si>
    <t>Estados financieros completos del último año fiscal aprobados por el órgano máximo de administración.</t>
  </si>
  <si>
    <t>7. COMPONENTE DOTACIÓN</t>
  </si>
  <si>
    <t>7.1.</t>
  </si>
  <si>
    <t>7.1.1.</t>
  </si>
  <si>
    <t>7.1.2.</t>
  </si>
  <si>
    <t xml:space="preserve">Realiza reposición periódica de la dotación de dormitorio, según su periodicidad </t>
  </si>
  <si>
    <t>7.1.3.</t>
  </si>
  <si>
    <t xml:space="preserve">Los elementos de dotación del dormitorio se encuentran en óptimo estado para la atención de los usuarios. </t>
  </si>
  <si>
    <t>7.2.</t>
  </si>
  <si>
    <t>Cuenta con la dotación de aseo e higiene personal conforme a las particularidades de los usuarios y a su grupo de edad.</t>
  </si>
  <si>
    <t>7.2.1</t>
  </si>
  <si>
    <t>Es entregada a los usuarios la dotación de aseo e higiene requerida, atendiendo a su grupo de edad.</t>
  </si>
  <si>
    <t>7.3.</t>
  </si>
  <si>
    <t>Cuenta con la dotación personal requerida conforme a las particularidades de los usuarios y del territorio</t>
  </si>
  <si>
    <t>7.3.1</t>
  </si>
  <si>
    <t>7.3.2</t>
  </si>
  <si>
    <t>7.3.3</t>
  </si>
  <si>
    <t>7.4.</t>
  </si>
  <si>
    <t>Cuenta con la dotación lúdico – deportiva</t>
  </si>
  <si>
    <t>7.4.1.</t>
  </si>
  <si>
    <t>7.5.</t>
  </si>
  <si>
    <t>7.5.1.</t>
  </si>
  <si>
    <t xml:space="preserve">Cuenta con los elementos de dotación básica (dormitorios) para Hogares Sustitutos Vulneración/Discapacidad/ Tutor. </t>
  </si>
  <si>
    <t xml:space="preserve">Los dormitorios cuentan con los elementos básicos requeridos para la atención de los usuarios. </t>
  </si>
  <si>
    <t>ANEXO 1 VIOLENCIAS</t>
  </si>
  <si>
    <t>Cuenta e Implementa las acciones diferenciales para la atención de víctimas de violencia sexual dentro y fuera del conflicto armado y/o víctimas de trata:</t>
  </si>
  <si>
    <t>En observación de la atención y diálogo con el niño, niña o adolescente victima de violencia sexual y su familia o red vincular, talento humano y contrastado con el contenido de los soportes presentados por el operador se evidencia que:</t>
  </si>
  <si>
    <t>A1.1</t>
  </si>
  <si>
    <t>Cuenta con registro de reporte a la autoridad administrativa, en caso que el grupo familiar no haya declarado ante el Ministerio Público el hecho victimizante específico de violencia sexual en el marco del conflicto armado.</t>
  </si>
  <si>
    <t>Lineamiento Técnico Para La Atención A Niños, Niñas Y Adolescentes, Con Derechos Amenazados O Vulnerados, Víctimas De Violencia Sexual, Versión 2 Del 04/07/2018
9.3. Acciones De Atención Especializada. Tabla 4 Acciones Especializadas. Pág.108
Coordinación De Acciones. Pág. 136</t>
  </si>
  <si>
    <t>Cuenta con registro del seguimiento a las atenciones y acompañamiento a los servicios que incluye el protocolo de atención para víctimas de violencia sexual, de acuerdo a la Resolución 459 de 2012 del sector salud. De no ser así, evidencia de la solicitud de la remisión a la Autoridad Administrativa.</t>
  </si>
  <si>
    <t>Lineamiento Técnico Para La Atención A Niños, Niñas Y Adolescentes, Con Derechos Amenazados O Vulnerados, Víctimas De Violencia Sexual, Versión 2 Del 04/07/2018
9.3. Acciones De Atención Especializada. Tabla 4 Acciones Especializadas. 
Coordinación De Acciones. Pág. 136</t>
  </si>
  <si>
    <t>Cuenta con soporte de gestiones para la articulación con la autoridad administrativa para la gestión y acompañamiento frente al acceso a las medidas  reparación integral: Rehabilitación, Indemnización, Garantías de no Repetición, Restitución y Medidas de Satisfacción.</t>
  </si>
  <si>
    <t>Lineamiento Técnico Para La Atención A Niños, Niñas Y Adolescentes, Con Derechos Amenazados O Vulnerados, Víctimas De Violencia Sexual, Versión 2 Del 04/07/2018
Coordinación De Acciones. Págs.136,137.</t>
  </si>
  <si>
    <t>Cuenta con actas, registros fotográficos, etc., que evidencien acciones de sensibilización para los niños, niñas y adolescente frente al uso debido de redes sociales y otros medios tecnológicos, o entornos virtuales, que los exponga a situaciones de vulnerabilidad.</t>
  </si>
  <si>
    <t>Lineamiento Técnico Para La Atención A Niños, Niñas Y Adolescentes, Con Derechos Amenazados O Vulnerados, Víctimas De Violencia Sexual, Versión 2 Del 04/07/2018
9.3. Acciones De Atención Especializada. Tabla 4 Acciones Especializadas.Pág.126
Coordinación De Acciones. Págs.134, 135</t>
  </si>
  <si>
    <t>Cuenta con registro de la información actualizada sobre las rutas de atención integral a niños, niñas y adolescentes víctimas de violencia sexual.</t>
  </si>
  <si>
    <t>Lineamiento Técnico Para La Atención A Niños, Niñas Y Adolescentes, Con Derechos Amenazados O Vulnerados, Víctimas De Violencia Sexual, Versión 2 Del 04/07/2018
9.3. Acciones De Atención Especializada. Tabla 4 Acciones Especializadas.Págs.130, 131</t>
  </si>
  <si>
    <t>ANEXO 2. ENFOQUE DIFERENCIAL POBLACION CON DISCAPACIDAD</t>
  </si>
  <si>
    <t>A2.1.</t>
  </si>
  <si>
    <t>Cuenta e Implementa las acciones diferenciales para la atención de población con discapacidad:</t>
  </si>
  <si>
    <t>A2.1.1</t>
  </si>
  <si>
    <t>Cuenta con los soportes de la gestión o Certificado de:
- Discapacidad
- Registro de Localización y Caracterización de Personas con Discapacidad
- Registro único de Víctimas - RUV</t>
  </si>
  <si>
    <t>Lineamiento Técnico Para La Atención De Niños, Niñas Y Adolescentes Con Discapacidad Con Derechos Amenazados Y/O Vulnerados, Versión 2 Del 3/12/2019.
Cuadro 12 Acciones Diferenciales Para La Atención De Población Con Discapacidad. Pag.49,50,51</t>
  </si>
  <si>
    <t>A2.1.2</t>
  </si>
  <si>
    <r>
      <t>Cumple con lo establecido en la Guía técnica del componente de alimentación y nutrición para las personas con discapacidad, en el marco de los procesos de atención del ICBF frente a las modificaciones de texturas que lleguen a requerirse.</t>
    </r>
    <r>
      <rPr>
        <b/>
        <u/>
        <sz val="11"/>
        <rFont val="Arial"/>
        <family val="2"/>
      </rPr>
      <t xml:space="preserve">
Nota:</t>
    </r>
    <r>
      <rPr>
        <sz val="11"/>
        <rFont val="Arial"/>
        <family val="2"/>
      </rPr>
      <t xml:space="preserve">
-Cuando la persona usuaria con discapacidad, enfermedad crónica no trasmisible, enfermedad catastrófica u otra similar requiera atención diferencial de alimentación y nutrición se modifica la alimentación a suministrar.
-La derivación alimentaria se realiza de manera individual y es acorde con las necesidades nutricionales, los ajustes razonables y las instrucciones del médico tratante de la EAPB. </t>
    </r>
  </si>
  <si>
    <t>Guía Técnica Del Componentes De Alimentación Y Nutrición Para Las Personas Con Discapacidad En El Marco De Los Procesos De Atención Del Icbf  G7Pp Versión 2 Del 8/8/2022.
8.1 Generalidades De La Alimentación Y Nutrición En Población Con Discapacidad Pág. 41.
Guía Para El Impulso A La Soberanía Alimentaria Por El Derecho Humano A La Alimentación Adecuada En Las Modalidades Y Servicios Del Icbf. G33.Pp. Versión 1 Del 04/12/2024.
Población Con Discapacidad O Con Alteración De La Deglución Voluntaria Y/O Enfermedades Crónicas No Trasmisibles.  Pág. 57.</t>
  </si>
  <si>
    <t>A2.1.3</t>
  </si>
  <si>
    <t>Cuenta con los apoyos necesarios y los ajustes razonables para la toma de peso y talla de la población con discapacidad de acuerdo con la categoría.</t>
  </si>
  <si>
    <t>Manual Operativo modalidad Acogimiento Familiar - Hogar Sustituto. MO4P. Versión 2 del 08/07/2022. 
F. Nutricionista Dietista.  Pág.  231.
Guía Técnica Del Componentes De Alimentación Y Nutrición Para Las Personas Con Discapacidad En El Marco De Los Procesos De Atención Del Icbf  G7Pp Versión 2 Del 8/8/2022.
10 CONSIDERACIONES EN LA VALORACIÓN ANTROPOMÉTRICA.  Pág.  65-66.
Guía para el impulso a la soberanía alimentaria por el derecho humano a la alimentación adecuada en las modalidades y servicios del ICBF. G36.PP. Versión 1 del 04/12/2024.
4.6. Valoración y Seguimiento del Estado Nutricional y de Salud.
a. Indicadores Indirectos pág. 93 - 96.</t>
  </si>
  <si>
    <t>A2.1.4</t>
  </si>
  <si>
    <t>En observación de la atención se solicita toma de los datos antropométricos de los niños, niñas o adolescentes, según muestra y se contrasta su correspondencia con los datos registrados en el formato.</t>
  </si>
  <si>
    <r>
      <t xml:space="preserve">Guía para el impulso a la soberanía alimentaria por el derecho humano a la alimentación adecuada en las modalidades y servicios del ICBF. G36.PP. Versión 1 del 04/12/2024.
4.6. Valoración y Seguimiento del Estado Nutricional y de Salud.
a. Indicadores Indirectos pág. 93 </t>
    </r>
    <r>
      <rPr>
        <sz val="5"/>
        <color rgb="FF000000"/>
        <rFont val="Aptos Narrow"/>
        <family val="2"/>
      </rPr>
      <t>- 96.</t>
    </r>
  </si>
  <si>
    <t>A2.1.5</t>
  </si>
  <si>
    <t>Desarrolla actividades en las cuales los niños, niñas, adolescentes y mayores de 18 años con mayor dependencia funcional y restricciones en la participación, puedan tener contacto con la naturaleza.</t>
  </si>
  <si>
    <t>Lineamiento Técnico Para La Atención De Niños, Niñas Y Adolescentes Con Discapacidad Con Derechos Amenazados Y/O Vulnerados, Versión 2 Del 3/12/2019.
I) Ubicación De Niños, Niñas Y Adolescentes Con Discapacidad En Casa Hogar E Internado-Vulneración. Pág.42
Cuadro 12 Acciones Diferenciales Para La Atención De Población Con Discapacidad. Pag.51,52
1) Ajustes Razonables Al Componente Técnico. Pág.72
Anexo 2. Acciones Diferenciales Para Personas Con Discapacidad Con Mayor Dependencia Funcional Y Restricción En La Participación. Pág.74</t>
  </si>
  <si>
    <t>A2.1.6</t>
  </si>
  <si>
    <t>Implementa sistemas de comunicación aumentativa y alternativa para incorporar la percepción del niño, niña o adolescente con discapacidad.</t>
  </si>
  <si>
    <t>Lineamiento Técnico Para La Implementación Del Modelo De Atención, Dirigido A Los Niños, Las Niñas, Y Los Adolescentes En Las Modalidades De Restablecimiento De Derechos, Versión1 Del 27/07/2021.
4.7.1. Hito 1: Prospectiva De Caso. Momento 1 Evaluación Integradora. Págs.32
Lineamiento Técnico Para La Atención De Niños, Niñas Y Adolescentes Con Discapacidad Con Derechos Amenazados Y/O Vulnerados, Versión 2 Del 3/12/2019.
1.2.1. Enfoque Diferencial En Discapacidad Pág.31
1.7 Acciones Diferenciales Para La Atención De Población Con Discapacidad. Pág. 49
Acciones Transversales A Las Tres Fases. Pág. 59
Anexo 2. Acciones Diferenciales Para Personas Con Discapacidad Con Mayor Dependencia Funcional Y Restricción En La Participación. Pág.74</t>
  </si>
  <si>
    <t>A2.1.7</t>
  </si>
  <si>
    <t>El cronograma de actividades está organizado por curso de vida teniendo en cuenta la categoría de discapacidad, el nivel de dificultad en el desempeño y el perfil de funcionamiento del niño, niña, adolescente y mayor de 18 años.</t>
  </si>
  <si>
    <t>Lineamiento Técnico Para La Atención De Niños, Niñas Y Adolescentes Con Discapacidad Con Derechos Amenazados Y/O Vulnerados, Versión 2 Del 3/12/2019.
Para Tener En Cuenta. Pag.65</t>
  </si>
  <si>
    <t>A2.1.8</t>
  </si>
  <si>
    <t>Cuenta con los soportes de la gestión para la vinculación al sistema educativo con la Secretaria de Educación o Entidad territorial y brinda el apoyo pedagógico requerido por el niño, niña, adolescente en la preparación para la educación inclusiva.</t>
  </si>
  <si>
    <t>Lineamiento Técnico Para La Atención De Niños, Niñas Y Adolescentes Con Discapacidad Con Derechos Amenazados Y/O Vulnerados, Versión 2 Del 3/12/2019.
Cuadro 12 Acciones Diferenciales Para La Atención De Población Con Discapacidad. Pag.52</t>
  </si>
  <si>
    <t>A2.1.9</t>
  </si>
  <si>
    <t>Registro de acciones  para  la  inclusión laboral de los mayores de 18 años con discapacidad y  la construcción de unidades productivas autosostenibles para los jóvenes o mayores de 18 años con discapacidad que tengan restricción para participación en espacios laborales formales</t>
  </si>
  <si>
    <t>Lineamiento Técnico Para La Atención De Niños, Niñas Y Adolescentes Con Discapacidad Con Derechos Amenazados Y/O Vulnerados, Versión 2 Del 3/12/2019.
Cuadro 12 Acciones Diferenciales Para La Atención De Población Con Discapacidad. Pag.55</t>
  </si>
  <si>
    <t>A2.1.10</t>
  </si>
  <si>
    <t>Lineamiento Técnico Para La Atención De Niños, Niñas Y Adolescentes Con Discapacidad Con Derechos Amenazados Y/O Vulnerados, Versión 2 Del 3/12/2019.
Cuadro 12 Acciones Diferenciales Para La Atención De Población Con Discapacidad. Pag.63</t>
  </si>
  <si>
    <t>A2.1.11</t>
  </si>
  <si>
    <t>Cuenta con el registro de actividades psicoeducativas con las familias y/o cuidadores responsables del niño, niña o adolescente con discapacidad: "cuidado al cuidador".</t>
  </si>
  <si>
    <t>Lineamiento Técnico Para La Atención De Niños, Niñas Y Adolescentes Con Discapacidad Con Derechos Amenazados Y/O Vulnerados, Versión 2 Del 3/12/2019.
Cuadro 12 Acciones Diferenciales Para La Atención De Población Con Discapacidad. Pag.56</t>
  </si>
  <si>
    <t>CONT / ADM</t>
  </si>
  <si>
    <t>A2.1.12</t>
  </si>
  <si>
    <t>Entrena a su talento humano en prevención de la agitación psicomotora, a través de la adopción de medidas ambientales favorables, identificación temprana de factores psicológicos e individuales de la persona con discapacidad, factores de riesgo y desencadenantes.</t>
  </si>
  <si>
    <t>Lineamiento Técnico Para La Atención De Niños, Niñas Y Adolescentes Con Discapacidad Con Derechos Amenazados Y/O Vulnerados, Versión 2 Del 3/12/2019.
Cuadro 12 Acciones Diferenciales Para La Atención De Población Con Discapacidad. Pag.78</t>
  </si>
  <si>
    <t>A2.2.</t>
  </si>
  <si>
    <t>Guía Técnica Para La Metrología Aplicable A Los Programas De Los Procesos Misionales Del Icbf.  G8.Pp.  Versión 8 Del 5/03/2025.  Pág.  13-14, 21 - 22, 50.</t>
  </si>
  <si>
    <t>A2.2.1.</t>
  </si>
  <si>
    <t>Cuenta con la documentación de la cinta métrica antropométrica, en los casos en los que aplique (discapacidad):
-Hoja de vida (con la totalidad de criterios establecidos en la norma)
-Certificado de calibración.</t>
  </si>
  <si>
    <t>Guía técnica para la metrología aplicable a los programas de los procesos misionales del icbf.  g8.pp.  versión 8 del 05/03/2025.
4. documentación. pág. 13 y 14.
7.inspección de operación de los equipos.  pág.  22.
2.MEDICIÓN DE LA TALLA/LONGITUD DE LOS USUARIOS.  Pág.  50</t>
  </si>
  <si>
    <t>A2.2.2.</t>
  </si>
  <si>
    <t>En observación de la atención que los equipos de metrología se encuentran en buen estado.</t>
  </si>
  <si>
    <t>Guía técnica para la metrología aplicable a los programas de los procesos misionales del icbf.  g8.pp.  versión 8 del 05/03/2025.
7.inspección de operación de los equipos.  pág.  21 - 22.</t>
  </si>
  <si>
    <t>ANEXO 3-POBLACIÓN GESTANTES Y LACTANTES</t>
  </si>
  <si>
    <t>A3.1.</t>
  </si>
  <si>
    <t>Cuenta e Implementa las acciones diferenciales para la atención de  la atención de  mujeres y personas en gestación y/o lactantes:</t>
  </si>
  <si>
    <t>En observación de la atención y diálogo con la persona o mujer gestante y/o lactante, su familia y/o red vincular, talento humano y contrastado con el contenido de los soportes presentados por el operador se evidencia que:</t>
  </si>
  <si>
    <t>A3.1.1</t>
  </si>
  <si>
    <t>Cuenta con el reporte a la autoridad administrativa  para verificación de derechos, los casos de mujeres o personas que ingresan al programa con hijos/as menores de edad.</t>
  </si>
  <si>
    <t>Lineamiento Técnico Del Programa Especializado Para La Atención A Adolescentes Y Mujeres Mayores De 18 Años, Gestantes O En Periodo De Lactancia, Con Sus Derechos Inobservados, Amenazados O Vulnerados, Versión 1 Del 14/09/2016
4.2.2. Consideraciones De Los Hijos E Hijas En El Proceso De Atención. Pág.26</t>
  </si>
  <si>
    <t>A3.1.2</t>
  </si>
  <si>
    <t>Lineamiento Técnico Del Programa Especializado Para La Atención A Adolescentes Y Mujeres Mayores De 18 Años, Gestantes O En Periodo De Lactancia, Con Sus Derechos Inobservados, Amenazados O Vulnerados, Versión 1 Del 14/09/2016
4.2.2. Consideraciones De Los Hijos E Hijas En El Proceso De Atención. Pág.26
Cuadro 4. Acciones Especializadas Para El Proceso De Atención. Pág.31</t>
  </si>
  <si>
    <t>A3.1.3</t>
  </si>
  <si>
    <t>Cuenta con el certificado de nacido vivo, registro civil de los niños, niñas recién nacidos.</t>
  </si>
  <si>
    <t>Lineamiento Técnico Del Programa Especializado Para La Atención A Adolescentes Y Mujeres Mayores De 18 Años, Gestantes O En Periodo De Lactancia, Con Sus Derechos Inobservados, Amenazados O Vulnerados, Versión 1 Del 14/09/2016
Cuadro 4. Acciones Especializadas Para El Proceso De Atención. Pág.29</t>
  </si>
  <si>
    <t>A3.1.4</t>
  </si>
  <si>
    <t>Cuenta con el registro de acciones para la vinculación afectiva de la madre con su hijo o hija recién nacido o por nacer y la comunicación e integración con su red psico-afectiva, familiar y social.</t>
  </si>
  <si>
    <t>Lineamiento Técnico Del Programa Especializado Para La Atención A Adolescentes Y Mujeres Mayores De 18 Años, Gestantes O En Periodo De Lactancia, Con Sus Derechos Inobservados, Amenazados O Vulnerados, Versión 1 Del 14/09/2016
Cuadro 4. Acciones Especializadas Para El Proceso De Atención. Págs.30 Y 37</t>
  </si>
  <si>
    <t>A3.1.5</t>
  </si>
  <si>
    <t>Cuenta con los soportes de gestiones para la movilización del sector educativo para la inclusión de las personas o mujeres menores de edad, mayores de 18 años y los hijos e hijas de cuidado temporal.</t>
  </si>
  <si>
    <t>Lineamiento Técnico Del Programa Especializado Para La Atención A Adolescentes Y Mujeres Mayores De 18 Años, Gestantes O En Periodo De Lactancia, Con Sus Derechos Inobservados, Amenazados O Vulnerados, Versión 1 Del 14/09/2016
Cuadro 4. Acciones Especializadas Para El Proceso De Atención. Págs.30,  35 Y 42</t>
  </si>
  <si>
    <t>A3.1.6</t>
  </si>
  <si>
    <t>Cuenta con los soportes de gestiones para la articulación con el Sistema Nacional de Bienestar Familiar - SNBF para la atención de problemáticas asociadas como situación de vida en calle, consumo de sustancias psicoactivas, discapacidad, violencia sexual, entre otras.</t>
  </si>
  <si>
    <t>Lineamiento Técnico Del Programa Especializado Para La Atención A Adolescentes Y Mujeres Mayores De 18 Años, Gestantes O En Periodo De Lactancia, Con Sus Derechos Inobservados, Amenazados O Vulnerados, Versión 1 Del 14/09/2016
Cuadro 4. Acciones Especializadas Para El Proceso De Atención. Pág.30</t>
  </si>
  <si>
    <t>A3.1.7</t>
  </si>
  <si>
    <t>Cuenta con los soportes de gestiones para la  articulación con la autoridad administrativa para los permisos o salidas de las adolescentes y personas mayores de 18 años, gestantes o en periodo de lactancia.</t>
  </si>
  <si>
    <t>A3.1.8</t>
  </si>
  <si>
    <t>Cuenta con soportes de acciones de promoción, protección y apoyo de la práctica de la lactancia humana en forma exclusiva (niñas y niños menores de seis meses de edad) y en forma complementaria (de los seis meses a los dos años y más) para las personas en periodo de lactancia, mujeres en gestación, las familias y/o cuidadores y con el talento humano.
Nota 1: fotografías, actas, registros de asistencia, entre otros.
Nota 2:Las acciones deben estar orientadas a empoderar a las personas en periodo de lactancia y mujeres en gestación, en la exigibilidad del derecho y sobre la importancia de acceder a las atenciones en salud según la Ruta Integral de Atención Materno-Perinatal.</t>
  </si>
  <si>
    <t>Lineamiento Técnico Del Programa Especializado Para La Atención A Adolescentes Y Mujeres Mayores De 18 Años, Gestantes O En Periodo De Lactancia, Con Sus Derechos Inobservados, Amenazados O Vulnerados, Versión 1 Del 14/09/2016
Cuadro 4. Acciones Especializadas Para El Proceso De Atención. Págs.34.
Guía Para El Impulso A La Soberanía Alimentaria Por El Derecho Humano A La Alimentación Adecuada En Las Modalidades Y Servicios Del ICBF. G33.Pp. Versión 1 Del 04/12/2024. Pág. 53.
4.4. Ruta Metodológica De La Educación Para La Salud Alimentaria.
4.4.2. Acciones De Movilización Social Para La Educación En Salud Alimentaria
Ilustración 4. Estrategias De Movilización Social Para La Educación En Salud Alimentaria
4.4.3. Acciones De Promoción, Protección Y Apoyo A La Lactancia Humana Como Primer Acto De Soberanía Alimentaria.
Ilustración 5. Acciones Que Se Deben Movilizar En El ICBF Para La Promoción, Protección Y Apoyo A La Lactancia Humana. 
Página 42- 45.</t>
  </si>
  <si>
    <t>A3.1.9</t>
  </si>
  <si>
    <t>En observación de la atención y diálogo con la persona o mujer gestante y/o lactante, familia y/o red vincular y talento humano, se evidencia la implementación de las acciones en torno a la promoción, protección y apoyo de la práctica en forma exclusiva (niñas y niños menores de seis meses de edad) y en forma complementaria (de los seis meses a los dos años y más).</t>
  </si>
  <si>
    <t>A3.1.10</t>
  </si>
  <si>
    <t xml:space="preserve">Registro de acciones para la generación de conocimientos y habilidades sobre las responsabilidades hacia sus hijos e hijas, para promover la corresponsabilidad, el autocuidado y la garantía de derechos. </t>
  </si>
  <si>
    <t>Lineamiento Técnico Del Programa Especializado Para La Atención A Adolescentes Y Mujeres Mayores De 18 Años, Gestantes O En Periodo De Lactancia, Con Sus Derechos Inobservados, Amenazados O Vulnerados, Versión 1 Del 14/09/2016
Cuadro 4. Acciones Especializadas Para El Proceso De Atención. Págs.34.</t>
  </si>
  <si>
    <t>A3.1.11</t>
  </si>
  <si>
    <t xml:space="preserve">Registro de acciones de preparación vocacional y formación para la vida, educación formal y no formal cuando se requiera, orientación pre laboral y desarrollo de actividades productivas, así como la articulación con entidades del SNBF para la vinculación a los diferentes programas. </t>
  </si>
  <si>
    <t>En observación de la atención y diálogo con la persona o mujer gestante y/o lactante se evidencia que no se realiza la separación de los hijos recién nacidos de sus madres excepto cuando haya expresado por escrito su voluntad de no permanecer con el bebé.</t>
  </si>
  <si>
    <t>Lineamiento Técnico Del Programa Especializado Para La Atención A Adolescentes Y Mujeres Mayores De 18 Años, Gestantes O En Periodo De Lactancia, Con Sus Derechos Inobservados, Amenazados O Vulnerados, Versión 1 Del 14/09/2016
4.2.2. Consideraciones De Los Hijos E Hijas En El Proceso De Atención. Pág.27</t>
  </si>
  <si>
    <t>A3.1.13</t>
  </si>
  <si>
    <t>En observación de la atención y diálogo con la persona o mujer gestante y/o lactante, familia y/o colaborador se evidencia que no se ofrece retribución de dinero o especie ni realiza cobros para que la madre otorgue el consentimiento para la adopción o por los servicios prestados.</t>
  </si>
  <si>
    <t>En observación de la atención se evidencia que existe un entorno seguro y confiable en donde las mujeres y personas en periodo de lactancia puedan ejercer su derecho de amamantar a sus bebes, donde puedan expresar sus inquietudes, preocupaciones y se ayuda a la práctica con información veraz.</t>
  </si>
  <si>
    <t>Guía Para El Impulso A La Soberanía Alimentaria Por El Derecho Humano A La Alimentación Adecuada En Las Modalidades Y Servicios Del ICBF. G33.Pp. Versión 1 Del 04/12/2024. Pág. 53.
4.4. Ruta Metodológica De La Educación Para La Salud Alimentaria.
4.4.2. Acciones De Movilización Social Para La Educación En Salud Alimentaria
Ilustración 4. Estrategias De Movilización Social Para La Educación En Salud Alimentaria
4.4.3. Acciones De Promoción, Protección Y Apoyo A La Lactancia Humana Como Primer Acto De Soberanía Alimentaria. 
Ilustración 5. Acciones Que Se Deben Movilizar En El ICBF Para La Promoción, Protección Y Apoyo A La Lactancia Humana.  
Página 42- 45.</t>
  </si>
  <si>
    <t>A3.1.15</t>
  </si>
  <si>
    <t>En diálogo con el talento humano se evidencia el conocimiento sobre la promoción, protección y apoyo de la práctica de lactancia humana</t>
  </si>
  <si>
    <t>Guía Para El Impulso A La Soberanía Alimentaria Por El Derecho Humano A La Alimentación Adecuada En Las Modalidades Y Servicios Del ICBF. G33.Pp. Versión 1 Del 04/12/2024. Pág. 53.
4.4. Ruta Metodológica De La Educación Para La Salud Alimentaria.
4.4.2. Acciones De Movilización Social Para La Educación En Salud Alimentaria
Ilustración 4. Estrategias De Movilización Social Para La Educación En Salud Alimentaria
4.4.3. Acciones De Promoción, Protección Y Apoyo A La Lactancia Humana Como Primer Acto De Soberanía Alimentaria.
Ilustración 5. Acciones Que Se Deben Movilizar En El ICBF Para La Promoción, Protección Y Apoyo A La Lactancia Humana. 
Página 42- 45.</t>
  </si>
  <si>
    <t xml:space="preserve">No </t>
  </si>
  <si>
    <t>SITUACIONES A VERIFICAR</t>
  </si>
  <si>
    <t>NORMATIVIDAD</t>
  </si>
  <si>
    <t>A4.1</t>
  </si>
  <si>
    <t>Implementa las actividades establecidas en la guía de orientaciones para la prevención y manejo de situaciones de riesgo de acuerdo con los eventos presentados y las características de la población atendida.</t>
  </si>
  <si>
    <t>Manual Operativo Modalidades Y Servicio Para La Atención De Las Niñas, Los Niños Y Los Adolescentes, Con Proceso Administrativo De Restablecimiento De Derechos, Versión 2 Del 08/07/2022. Pág.4
Guía De Orientaciones Para La Prevención Y Manejo De Situaciones De Riesgo De Las Niñas, Niños Y Adolescentes En Las Modalidades Y Servicio De Restablecimiento De Derechos. Versión 7 Del 06/06/2023. Pág.6,18 y 20.</t>
  </si>
  <si>
    <t>A4.1.2.</t>
  </si>
  <si>
    <t>Cuenta con evidencias de implementación de las actividades establecidas en la guía de orientaciones para la prevención y manejo de situaciones de riesgo de acuerdo con los eventos presentados y las características de la población atendida.
Nota: Estas evidencias pueden ser actas, listados de asistencia, fotografías, videos, etc.</t>
  </si>
  <si>
    <t>A4.2</t>
  </si>
  <si>
    <t>Implementa  acciones de prevención y manejo para las salidas deportivas, pedagógicas, recreativas o culturales.</t>
  </si>
  <si>
    <t>Manual Operativo Modalidades Y Servicio Para La Atención De Las Niñas, Los Niños Y Los Adolescentes, Con Proceso Administrativo De Restablecimiento De Derechos, Versión 2 Del 08/07/2022. Pág.4
Guía De Orientaciones Para La Prevención Y Manejo De Situaciones De Riesgo De Las Niñas, Niños Y Adolescentes En Las Modalidades Y Servicio De Restablecimiento De Derechos. Versión 7 Del 06/06/2023.
Aspectos Prioritarios Para Tener En Cuenta. Págs.7 Y 8</t>
  </si>
  <si>
    <t>En observación de la atención y diálogo con el niño, niña, adolescente, joven, familias y/o colaboradores así como en los documentos aportados se evidencia:</t>
  </si>
  <si>
    <t>A4.2.1.</t>
  </si>
  <si>
    <t>La solicitud de autorización a la autoridad administrativa  con mínimo ocho (8) días de antelación para garantizar la participación de todos los usuarios.</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</si>
  <si>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Aspectos Prioritarios Para Tener En Cuenta. Págs.7 Y 8</t>
  </si>
  <si>
    <t>A4.2.2.</t>
  </si>
  <si>
    <t>A4.2.3.</t>
  </si>
  <si>
    <t>A4.3</t>
  </si>
  <si>
    <t xml:space="preserve">Implementa acciones de prevención y manejo de accidentes o lesiones. </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</si>
  <si>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Págs. 23 y 29.</t>
  </si>
  <si>
    <t>A4.3.1.</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</si>
  <si>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4.3.1. Accidentes Y Lesiones. Pág. 23</t>
  </si>
  <si>
    <t>A4.3.2.</t>
  </si>
  <si>
    <t>A4.3.3.</t>
  </si>
  <si>
    <t>Comunica a la autoridad administrativa del traslado a urgencias del usuario, cuenta con la epicrisis y deja evidencia escrita de la situación en el anexo de historia de atención.</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</si>
  <si>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4.3.1. Accidentes Y Lesiones. Pág. 29</t>
  </si>
  <si>
    <t>A4.3.4.</t>
  </si>
  <si>
    <t>A4.3.5.</t>
  </si>
  <si>
    <t>Registra y adelanta los procedimientos establecidos ante la ocurrencia de lesiones diferentes expuestas en la guía de orientaciones.</t>
  </si>
  <si>
    <t>A4.3.6.</t>
  </si>
  <si>
    <t>Presenta a la autoridad administrativa el informe sobre aspectos relacionados con la atención del niño, niña o adolescente, al día siguiente del ingreso a la atención en la entidad de salud.</t>
  </si>
  <si>
    <t>A4.4</t>
  </si>
  <si>
    <t xml:space="preserve">Implementa acciones de prevención y manejo conducta suicida: ideación e intento suicida y suicidio consumado. </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</si>
  <si>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Págs. 31, 33, 34, 35, 36 y 37.</t>
  </si>
  <si>
    <t>A4.4.1.</t>
  </si>
  <si>
    <t>Identifican los factores de riesgo y se despliegan acciones para el  niño, niña o adolescente que presenta riesgo frente a conducta suicida</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</si>
  <si>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4.3.2 Prevención Y Atención Frente A Conducta Suicida: Ideación Suicida, Intento Suicida Y Suicidio Consumado. Pág. 31</t>
  </si>
  <si>
    <t>A4.4.2.</t>
  </si>
  <si>
    <t>Desarrollan competencias para la atención de conductas suicidas en niños, niñas, adolescentes extranjeros con diferencias socioculturales de acuerdo con sus costumbres, particularidades y necesidades específicas.</t>
  </si>
  <si>
    <t>A4.4.3.</t>
  </si>
  <si>
    <t>El anexo de historia de atención registra acciones que contribuyen a la solución de problemas y promuevan una convivencia saludable.</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</si>
  <si>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4.3.2 Prevención Y Atención Frente A Conducta Suicida: Ideación Suicida, Intento Suicida Y Suicidio Consumado. Págs. 33 Y 34.</t>
  </si>
  <si>
    <t>A4.4.4.</t>
  </si>
  <si>
    <t xml:space="preserve">En la evaluación preliminar se identificaron factores de riesgo de ideación, amenaza e intento de suicidio y se determinó hasta qué punto estas ideas pueden llegar a materializarse.
</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</si>
  <si>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4.3.2 Prevención Y Atención Frente A Conducta Suicida: Ideación Suicida, Intento Suicida Y Suicidio Consumado. Págs. 33 Y 35.</t>
  </si>
  <si>
    <t>A4.4.5.</t>
  </si>
  <si>
    <t xml:space="preserve">El anexo de historia de atención  cuenta con registro de llamada a la línea de emergencias, la gestión de cita de atención primaria.
</t>
  </si>
  <si>
    <t>A4.4.6.</t>
  </si>
  <si>
    <t>El anexo de historia de atención cuenta con el informe de situación o novedad y correo electrónico enviado a la autoridad administrativa por el medio más expedito.</t>
  </si>
  <si>
    <t>A4.4.7.</t>
  </si>
  <si>
    <t>El anexo de historia de atención cuenta con el informe de seguimiento de la situación y/o conducta, mediante correo electrónico enviado a la autoridad administrativa y supervisión de contrato máximo a los cinco (5) días calendario.</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</si>
  <si>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4.3.2 Prevención Y Atención Frente A Conducta Suicida: Ideación Suicida, Intento Suicida Y Suicidio Consumado. Pág.36</t>
  </si>
  <si>
    <t>A4.4.8.</t>
  </si>
  <si>
    <t>Cuenta con acta de reunión de caso posterior al evento de intento suicida, estableciendo acciones de prevención y reducción del riesgo a implementar con toda la población atendida y familias.</t>
  </si>
  <si>
    <t>A4.4.9.</t>
  </si>
  <si>
    <t>En el anexo de historia de atención identifique si en las herramientas de monitoreo y evaluación se evidencia seguimiento al cumplimiento de las actividades propuestas en la reunión de caso.</t>
  </si>
  <si>
    <t>A4.4.10.</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</si>
  <si>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4.3.2 Prevención Y Atención Frente A Conducta Suicida: Ideación Suicida, Intento Suicida Y Suicidio Consumado. Pág.37</t>
  </si>
  <si>
    <t>A4.4.11.</t>
  </si>
  <si>
    <t>Para los casos donde se presente el suicidio se llevan a cabo las acciones planteadas para fallecimiento.</t>
  </si>
  <si>
    <t>A4.5</t>
  </si>
  <si>
    <t xml:space="preserve">Implementa acciones de prevención y manejo ante situaciones de violencia. </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</si>
  <si>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Pág.44, 45, 46, 47, 51, 52, 53, 54 y 55.</t>
  </si>
  <si>
    <t>A4.5.1.</t>
  </si>
  <si>
    <t>Realiza de manera periódica (mínimo una vez al mes) acciones de sensibilización, promoción y prevención que estén dirigidas al talento humano, lo que incluye a voluntarios(as), pasantes, y practicantes.</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</si>
  <si>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4.3.3 Prevención Y Atención De Situaciones De Violencia. 4.3.3.1 Acciones De Prevención. Pág.44</t>
  </si>
  <si>
    <t>A4.5.2.</t>
  </si>
  <si>
    <t>Acta de reunión de las metodologías participativas con  los niños, niñas y adolescentes sobre la identificación y reporte de posibles situaciones de violencia física, psicológica, sexual, omisión y/o negligencia al interior de la modalidad.</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</si>
  <si>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4.3.3 Prevención Y Atención De Situaciones De Violencia. 4.3.3.1 Acciones De Prevención. Págs.45 Y 46</t>
  </si>
  <si>
    <t>A4.5.3.</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</si>
  <si>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4.3.3 Prevención Y Atención De Situaciones De Violencia. 4.3.3.1 Acciones De Prevención. Pág.47</t>
  </si>
  <si>
    <t>A4.5.4.</t>
  </si>
  <si>
    <t>Informa de manera inmediata la situación de violencia o negligencia al coordinador de la modalidad.</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</si>
  <si>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4.3.3.2 Acciones De Detección Y Atención De Violencias</t>
  </si>
  <si>
    <t>A4.5.5.</t>
  </si>
  <si>
    <t>Realiza un informe a la autoridad administrativa para la comunicación a la familia y activación de ruta, describiendo claramente los hechos (fecha, hora, lugar), circunstancias en las cuales fue identificada la situación de violencia, identificación del niño, niña, adolescente afectado y de la presunta persona agresora.</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</si>
  <si>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4.3.3.2 Acciones De Detección Y Atención De Violencias. Pág.51</t>
  </si>
  <si>
    <t>A4.5.6.</t>
  </si>
  <si>
    <t>Comunicación a la Junta Directiva en los casos en que la presunta persona agresora es el (la) coordinadora de la modalidad .</t>
  </si>
  <si>
    <t>A4.5.7.</t>
  </si>
  <si>
    <t>Separar de manera inmediata, a la presunta persona agresora de la atención directa e indirecta de los niños, niñas y adolescentes, en atención a la solicitud elevada por el (la) supervisor(a) de contrato.</t>
  </si>
  <si>
    <t>A4.5.8.</t>
  </si>
  <si>
    <t>En los casos de violencia entre usuarios se realiza la separación del presunto agresor.</t>
  </si>
  <si>
    <t>A4.5.9.</t>
  </si>
  <si>
    <t>Generan estrategias de mayor vigilancia y control sobre la situación por parte de la institución, para los casos en que el traslado de usuarios no es efectivo de manera inmediata.</t>
  </si>
  <si>
    <t>A4.5.10.</t>
  </si>
  <si>
    <t>Informa de manera inmediata la situación presentada a la autoridad administrativa y quien supervisa el contrato.</t>
  </si>
  <si>
    <t>A4.5.11.</t>
  </si>
  <si>
    <t>Identifica si requiere atención por el sector salud y cuenta con epicrisis.</t>
  </si>
  <si>
    <t>A4.5.12.</t>
  </si>
  <si>
    <t xml:space="preserve"> Cuenta con remisión para valoración médica tanto a la víctima como a la presunta ofensora o agresora, En casos de violencia sexual ocurrido entre usuarios.</t>
  </si>
  <si>
    <t>A4.5.13.</t>
  </si>
  <si>
    <t xml:space="preserve">Realiza traslado a centro de atención de urgencias, en caso de violencia física con riesgo vital.
</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</si>
  <si>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4.3.3.2 Acciones De Detección Y Atención De Violencias. Pág.52</t>
  </si>
  <si>
    <t>A4.5.14.</t>
  </si>
  <si>
    <t xml:space="preserve"> Solicita cita por psicología, en caso de violencia psicológica.
</t>
  </si>
  <si>
    <t>A4.5.15.</t>
  </si>
  <si>
    <t xml:space="preserve">Traslada de manera inmediata al servicio de salud más cercano, en caso de violencia sexual.
</t>
  </si>
  <si>
    <t>A4.5.16.</t>
  </si>
  <si>
    <t>Se registra en la bitácora de la institución y en el anexo de historia de atención el evento presentado con los criterios de información establecidos en la guía.</t>
  </si>
  <si>
    <t>A4.5.17.</t>
  </si>
  <si>
    <t>Indaga con el niño, niña o adolescente sobre la situación presentada y remite el acta de reunión a/ a la coordinadora de la modalidad con los criterios de información establecidos en la guía.</t>
  </si>
  <si>
    <t>A4.5.18.</t>
  </si>
  <si>
    <t>Identifica y entrevista a los demás niños, niñas y adolescentes que estaban a su cargo, en caso que el presunto agresor sea un cuidador.</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</si>
  <si>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4.3.3.2 Acciones De Detección Y Atención De Violencias. Pág.53</t>
  </si>
  <si>
    <t>A4.5.19.</t>
  </si>
  <si>
    <t>Cuenta con informe elaborado con los criterios de información establecidos en la guía y remitido a través de comunicación oficial a la autoridad administrativa, supervisor de contrato y Dirección Regional máximo al día hábil siguiente de conocerse el evento.</t>
  </si>
  <si>
    <t>A4.5.20.</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</si>
  <si>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4.3.3.2 Acciones De Detección Y Atención De Violencias. Pág.54</t>
  </si>
  <si>
    <t>A4.5.21.</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</si>
  <si>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4.3.3.2 Acciones De Detección Y Atención De Violencias. Págs.54 Y 55.</t>
  </si>
  <si>
    <t>A4.6</t>
  </si>
  <si>
    <t xml:space="preserve">Implementa acciones de prevención y manejo ante situaciones de fallecimiento </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</si>
  <si>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Pág.57, 58 y 59.</t>
  </si>
  <si>
    <t>A4.6.1.</t>
  </si>
  <si>
    <t>Evalúan  con la autoridad administrativa la necesidad y pertinencia de las intervenciones y acompañamientos que deban darse a la familia red vincular o comunidad indígena en el proceso de duelo.</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</si>
  <si>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4.3.4 Fallecimiento De Niños, Niñas Y Adolescentes. Pág.57</t>
  </si>
  <si>
    <t>A4.6.2.</t>
  </si>
  <si>
    <t>Realizan acciones individuales y grupales con los niños, niñas y adolescentes para el manejo del duelo frente a la pérdida de un(a) compañero(a), ya sea que ésta ocurra por muerte natural, accidente o suicidio</t>
  </si>
  <si>
    <t>A4.6.3.</t>
  </si>
  <si>
    <t>Cuenta con documento que registra la identificación del lugar y contexto del fallecimiento.</t>
  </si>
  <si>
    <t>A4.6.4.</t>
  </si>
  <si>
    <t>Cuenta con documento que registra la comunicación de manera inmediata a la estación de policía y/o línea de emergencia los datos mínimos de nombre del niño, niña o adolescente, fecha y hora en que realiza la llamada y persona que la recibe.</t>
  </si>
  <si>
    <t>A4.6.5.</t>
  </si>
  <si>
    <t>En el anexo de historia de atención se identifica correo electrónico y registro de llamada con la autoridad administrativa y a quien supervisa el contrato informando el fallecimiento.</t>
  </si>
  <si>
    <t>A4.6.6.</t>
  </si>
  <si>
    <t>Elabora y entrega  el informe de acciones adelantadas a la autoridad administrativa, a quien supervisa el contrato  y a la Coordinación del Centro Zonal del ICBF, al día hábil siguiente al fallecimiento, acorde con los criterios establecidos en la guía.</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</si>
  <si>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4.3.4 Fallecimiento De Niños, Niñas Y Adolescentes. Págs.58 Y 59</t>
  </si>
  <si>
    <t>A4.7</t>
  </si>
  <si>
    <t>Implementa acciones de prevención y manejo  ante situaciones complejas a nivel de convivencia</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</si>
  <si>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Pág.60</t>
  </si>
  <si>
    <t>A4.7.1.</t>
  </si>
  <si>
    <t>Generan espacios de análisis participativos sobre las situaciones de convivencia, evaluando aquellas donde el bienestar pueda verse comprometido por gravedad o  derive a situaciones de crisis que desestabilicen la cotidianidad, dando relevancia  a las acciones de protección hacia los usuarios como al talento humano.</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</si>
  <si>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4.3.5 Acciones Orientadoras En Posibles Situaciones Complejas A Nivel De Convivencia (Situaciones De Crisis Personal, Riñas Y Peleas Y Desordenes Disciplinarios). Pág.60</t>
  </si>
  <si>
    <t>A4.8</t>
  </si>
  <si>
    <t>Cuenta con los soportes y gestiones ante situaciones de crisis personal</t>
  </si>
  <si>
    <t xml:space="preserve">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Págs. 63 y 64. </t>
  </si>
  <si>
    <t>A4.8.1.</t>
  </si>
  <si>
    <t>En el anexo de historia de atención se identifica la intervención individual del niño, niña o adolescente para favorecer su estabilidad emocional y manejo asertivo de la situación.</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</si>
  <si>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4.3.5.1 Situaciones De Crisis Personal. Pág. 63</t>
  </si>
  <si>
    <t>A4.8.2.</t>
  </si>
  <si>
    <t>En el anexo de historia de atención se identifica el acompañamiento realizado para que el niño, niña o adolescente, identifique y fortalezca los recursos para hacer frente a la situación que ha generado la crisis.</t>
  </si>
  <si>
    <t>A4.8.3.</t>
  </si>
  <si>
    <t>En el anexo de historia de atención se identifica el medio más expedito a través del cual se informó de la situación de crisis a la Autoridad administrativa, coordinadora del Centro Zonal ICBF y supervisor de contrato.</t>
  </si>
  <si>
    <t>A4.8.4.</t>
  </si>
  <si>
    <t>En el anexo de historia de atención se identifica la solicitud efectuada a la autoridad administrativa para poner en conocimiento de la familia, red vincular y/o autoridad tradicional indígena de la comunidad étnica, la situación; y, evaluar, si lo considera pertinente, que un referente afectivo positivo pueda ayudar en la regulación emocional, previa consulta con el niño, niña y adolescente.</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</si>
  <si>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4.3.5.1 Situaciones De Crisis Personal. Pág. 64</t>
  </si>
  <si>
    <t>A4.8.5.</t>
  </si>
  <si>
    <t>En el anexo de historia de atención se identifica la atención en salud para el niño, niña o adolescente en caso que la situación no haya podido ser controlada y tiene implicaciones en la convivencia y en su bienestar físico y mental.</t>
  </si>
  <si>
    <t>A4.8.6.</t>
  </si>
  <si>
    <t>En el anexo de historia de atención se encuentra el informe enviado a la autoridad administrativa máximo al día (1) hábil siguiente de presentado el evento conforme los criterios de información establecidos en la guía.</t>
  </si>
  <si>
    <t>A4.8.7.</t>
  </si>
  <si>
    <t>En el anexo de historia de atención se encuentra el seguimiento a las acciones propuestas para la intervención y prevención de situaciones de crisis que se presentaron en la modalidad.</t>
  </si>
  <si>
    <t>A4.8.8.</t>
  </si>
  <si>
    <t>En el anexo de historia de atención se encuentra el seguimiento y acompañamiento del sector salud, en caso de no haber superado la crisis.</t>
  </si>
  <si>
    <t>A4.8.9.</t>
  </si>
  <si>
    <t>Desarrollan acciones para prevenir el evento que originó la crisis para que esta no vuelva a ocurrir, implementando estrategias como: reunión/análisis de caso, acompañamiento psicosocial a los(as) demás niños, niñas o adolescentes ubicados(as) en la modalidad; y, a la familia o red vincular de apoyo.</t>
  </si>
  <si>
    <t>A4.9</t>
  </si>
  <si>
    <t xml:space="preserve">Implementa acciones de prevención y manejo ante situaciones de riñas. </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</si>
  <si>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Pág.65 y 66.</t>
  </si>
  <si>
    <t>A4.9.1.</t>
  </si>
  <si>
    <t>En el anexo de historia de atención se identifica el abordaje a los niños, niñas, adolescentes implicados en la situación de agresión.</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</si>
  <si>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4.3.5.2 Riñas. Pág.65</t>
  </si>
  <si>
    <t>A4.9.2.</t>
  </si>
  <si>
    <t>En el anexo de historia de atención se identifica el traslado al servicio de urgencias en salud y solicitud de epicrisis en caso que los niños, niñas, adolescentes implicados presenten afectación física.</t>
  </si>
  <si>
    <t>A4.9.3.</t>
  </si>
  <si>
    <t>Generan un espacio de reflexión y establecimiento de compromisos con
los niños, niñas y adolescentes involucrados(as).</t>
  </si>
  <si>
    <t>A4.9.4.</t>
  </si>
  <si>
    <t>En el anexo de historia de atención se encuentra el análisis de caso efectuado para considerar los factores que dieron origen a la situación.</t>
  </si>
  <si>
    <t>A4.9.5.</t>
  </si>
  <si>
    <t>Cuentan con acta de reunión del encuentro grupal efectuado con los niños, niñas o adolescentes que participaron indirectamente o fueron testigos de la agresión,  de acuerdo a las herramientas de participación o resolución de conflictos propuestas en la propuesta de implementación y cualificación - PIYC.</t>
  </si>
  <si>
    <t>A4.9.6.</t>
  </si>
  <si>
    <t>En el anexo de historia de atención se identifica  un informe que contiene los aspectos relevantes de la situación, el manejo dado por la institución, y remitido a la autoridad administrativa y a quien supervisa el contrato, máximo a los tres (3) días calendario después de presentado el evento.</t>
  </si>
  <si>
    <t>A4.9.7.</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</si>
  <si>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4.3.5.2 Riñas. Pág.66</t>
  </si>
  <si>
    <t>A4.10</t>
  </si>
  <si>
    <t xml:space="preserve">Implementa acciones de prevención y manejo ante situaciones de desordenes disciplinarios. </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</si>
  <si>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Págs.66 y 67.</t>
  </si>
  <si>
    <t>A4.10.1.</t>
  </si>
  <si>
    <t>Se informa de manera inmediata a la Policía de Infancia y Adolescencia definiendo el alcance de su intervención, a la autoridad administrativa y quien supervisa el contrato de la situación del desorden Disciplinario.</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</si>
  <si>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4.3.5.3 Desordenes Disciplinarios. Pág.66</t>
  </si>
  <si>
    <t>A4.10.2.</t>
  </si>
  <si>
    <t>Se informa a otras entidades de prevención y atención de riesgos en caso de incendio o inundación.</t>
  </si>
  <si>
    <t>A4.10.3.</t>
  </si>
  <si>
    <t>Se identifica en el anexo de historia de atención la información suministrada a la familia o representante legal del niño, niña o adolescente, sobre la situación de desorden disciplinario.</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</si>
  <si>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4.3.5.3 Desordenes Disciplinarios. Págs.66 Y 67.</t>
  </si>
  <si>
    <t>A4.10.4.</t>
  </si>
  <si>
    <t>Se identifica la generación de espacios de diálogo con los niños, niñas, adolescentes que dieron origen o movilizaron la situación de desorden disciplinario.</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</si>
  <si>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4.3.5.3 Desordenes Disciplinarios. Pág. 67.</t>
  </si>
  <si>
    <t>A4.10.5.</t>
  </si>
  <si>
    <t>Cuenta con un informe escrito máximo a los (2) dos días calendario después de presentado el evento, acorde con los criterios establecidos en la guía, remitido a la autoridad administrativa y a quien supervisa el contrato,</t>
  </si>
  <si>
    <t>A4.10.6.</t>
  </si>
  <si>
    <t>En el anexo de historia de atención se identifica acta de reunión de caso con la autoridad administrativa, analizando los factores que dieron origen al desorden disciplinario y la generación de estrategias para mitigar estas posibles situaciones.</t>
  </si>
  <si>
    <t>A4.11</t>
  </si>
  <si>
    <t xml:space="preserve">Implementa acciones de prevención y manejo  ante situaciones para el manejo del componente afectivo en el marco del cambio de medida, modalidad de atención, o traslado entre instituciones. </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</si>
  <si>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Pág.70</t>
  </si>
  <si>
    <t>A4.11.1.</t>
  </si>
  <si>
    <t>El anexo de historia de atención cuenta con la comunicación efectuada por parte del operador saliente, con la familia o red vincular y/o referentes afectivos, informando el lugar donde va a estar ubicado el niño, niña o adolescente.</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</si>
  <si>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4.3.6 Manejo Del Componente Afectivo En El Marco Del Cambio De Medida, Modalidad De Atención, O Traslado Entre Instituciones. Pág.70</t>
  </si>
  <si>
    <t>A4.11.2.</t>
  </si>
  <si>
    <t>El anexo de historia de atención cuenta con la solicitud efectuada por parte del nuevo operador dirigida a la autoridad administrativa, solicitando encuentros familiares.</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</si>
  <si>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4.3.6 Manejo Del Componente Afectivo En El Marco Del Cambio De Medida, Modalidad De Atención, O Traslado Entre Instituciones. Pág.70</t>
  </si>
  <si>
    <t>A4.11.3.</t>
  </si>
  <si>
    <t>El anexo de historia de atención registra el contacto telefónico del niño, niña, adolescente con su familia o red vincular de apoyo, antes y después de ser ubicados.</t>
  </si>
  <si>
    <t>A4.11.4.</t>
  </si>
  <si>
    <t>El anexo de historia de atención registra la preparación efectuada a los usuarios para el proceso de traslado o cambio de medida, acorde con los criterios establecidos en la guía.</t>
  </si>
  <si>
    <t>A4.11.5.</t>
  </si>
  <si>
    <t>Cuenta con el acta de entrega por parte del operador saliente, del traslado del niño, niña, adolescente así como la entrega del anexo de historia de atención a la coordinación del nuevo operador, el mismo día de la ubicación del usuario.</t>
  </si>
  <si>
    <t>A4.11.6.</t>
  </si>
  <si>
    <t>El anexo de historia de atención evidencia el proceso de acogida y seguimiento a la adaptación y vinculación emocional del niño, niña o adolescente.</t>
  </si>
  <si>
    <t>A4.12</t>
  </si>
  <si>
    <t>Implementa acciones de prevención y manejo frente al abandono y/o desistimiento irregular por parte del niño, niña o adolescente de la modalidad o servicio de restablecimiento de derechos.</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</si>
  <si>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Págs.71, 72 y 73.
Lineamiento Técnico Del Programa Especializado Para La Atención A Adolescentes Y Mujeres Mayores De 18 Años, Gestantes O En Periodo De Lactancia, Con Sus Derechos Inobservados, Amenazados O Vulnerados, Versión 1 Del 14/09/2016. Pág.27.</t>
  </si>
  <si>
    <t>A4.12.1.</t>
  </si>
  <si>
    <t>El anexo de historia de atención cuenta con el aviso previo efectuado por la vía más expedita a la autoridad administrativa y las acciones de búsqueda activa inmediata.</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</si>
  <si>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4.3.7 Acciones De Prevención Y Atención Frente Al Abandono Y/O Desistimiento Irregular Por Parte Del Niño, Niña O Adolescente De La Modalidad O Servicio De Restablecimiento De Derechos. Pág.72</t>
  </si>
  <si>
    <t>A4.12.2.</t>
  </si>
  <si>
    <t>El anexo de historia de atención cuenta con la comunicación efectuada a la Fiscalía General de la Nación y/o Policía Nacional de la desaparición del niño, niña o adolescente.</t>
  </si>
  <si>
    <t>A4.12.3.</t>
  </si>
  <si>
    <t>El anexo de historia de atención cuenta con el informe enviado a la autoridad administrativa y supervisión de contrato con los soportes de las acciones adelantadas para la búsqueda.</t>
  </si>
  <si>
    <t>A4.12.4.</t>
  </si>
  <si>
    <t>Cuenta con acta de análisis de caso cuando el niño, niña o adolescente retorne voluntariamente o sea puesto a disposición, considerando además la pertinencia de realizar reunión de caso.</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</si>
  <si>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4.3.7 Acciones De Prevención Y Atención Frente Al Abandono Y/O Desistimiento Irregular Por Parte Del Niño, Niña O Adolescente De La Modalidad O Servicio De Restablecimiento De Derechos. Pág.73</t>
  </si>
  <si>
    <t>A4.12.5.</t>
  </si>
  <si>
    <t>En el Sistema de Información Misional -SIM se registra la novedad o confirmación de egreso del usuario.</t>
  </si>
  <si>
    <t>A4.12.6.</t>
  </si>
  <si>
    <t>Realizan un trabajo pedagógico y de reflexión con el usuario a partir de su retorno a la modalidad.</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</si>
  <si>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4.3.7 Acciones De Prevención Y Atención Frente Al Abandono Y/O Desistimiento Irregular Por Parte Del Niño, Niña O Adolescente De La Modalidad O Servicio De Restablecimiento De Derechos. Pág.71
Lineamiento Técnico Del Programa Especializado Para La Atención A Adolescentes Y Mujeres Mayores De 18 Años, Gestantes O En Periodo De Lactancia, Con Sus Derechos Inobservados, Amenazados O Vulnerados, Versión 1 Del 14/09/2016
4.2.3. Consideraciones En Reingreso Al Programa. Pág.27</t>
  </si>
  <si>
    <t>A4.12.7.</t>
  </si>
  <si>
    <t>Cuenta con reunión de caso efectuada con la autoridad administrativa para adoptar las decisiones a que haya lugar con aquellos usuarios que presentan una comprobada tendencia al abandono o desistimiento irregular.</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</si>
  <si>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4.3.7 Acciones De Prevención Y Atención Frente Al Abandono Y/O Desistimiento Irregular Por Parte Del Niño, Niña O Adolescente De La Modalidad O Servicio De Restablecimiento De Derechos. Pág.71</t>
  </si>
  <si>
    <t>EVIDENCIA NO CUMPLIMIENTO MODELO DE ATENCIÓN</t>
  </si>
  <si>
    <t>Nombres y apellidos</t>
  </si>
  <si>
    <t>Fecha de ingreso</t>
  </si>
  <si>
    <t>Edad</t>
  </si>
  <si>
    <t>Boleta de ubicación</t>
  </si>
  <si>
    <t>Número Documento de identidad</t>
  </si>
  <si>
    <t>Libreta militar</t>
  </si>
  <si>
    <t>Género con el que se identifica</t>
  </si>
  <si>
    <t>Discapacidad</t>
  </si>
  <si>
    <t>Pertenencia étnica</t>
  </si>
  <si>
    <t>Migrante</t>
  </si>
  <si>
    <t>Vinculado al sistema educativo</t>
  </si>
  <si>
    <r>
      <t xml:space="preserve">Evaluación </t>
    </r>
    <r>
      <rPr>
        <b/>
        <sz val="11"/>
        <rFont val="Aptos Narrow"/>
        <family val="2"/>
        <scheme val="minor"/>
      </rPr>
      <t xml:space="preserve">preliminar 
</t>
    </r>
    <r>
      <rPr>
        <sz val="7"/>
        <rFont val="Aptos Narrow"/>
        <family val="2"/>
        <scheme val="minor"/>
      </rPr>
      <t>(a los 5 días hábiles del ingreso)</t>
    </r>
  </si>
  <si>
    <r>
      <t xml:space="preserve">Evaluación integradora
</t>
    </r>
    <r>
      <rPr>
        <sz val="7"/>
        <rFont val="Aptos Narrow"/>
        <family val="2"/>
        <scheme val="minor"/>
      </rPr>
      <t>(antes de los 30 días calendario del ingreso</t>
    </r>
    <r>
      <rPr>
        <sz val="11"/>
        <rFont val="Aptos Narrow"/>
        <family val="2"/>
        <scheme val="minor"/>
      </rPr>
      <t>)</t>
    </r>
  </si>
  <si>
    <t>Plan de caso</t>
  </si>
  <si>
    <t>Seguimiento al plan de caso
(cada 3 meses - registrar los dos últimos)</t>
  </si>
  <si>
    <t xml:space="preserve">Intervenciones por áreas </t>
  </si>
  <si>
    <r>
      <t xml:space="preserve"> Método de Administración de Caso – M.A.C.
</t>
    </r>
    <r>
      <rPr>
        <b/>
        <sz val="11"/>
        <color theme="1" tint="0.249977111117893"/>
        <rFont val="Aptos Narrow"/>
        <family val="2"/>
        <scheme val="minor"/>
      </rPr>
      <t>Registrar última fecha o N/A</t>
    </r>
  </si>
  <si>
    <t>Informe de superación de situaciones que generaron el ingreso al PARD</t>
  </si>
  <si>
    <t>Observaciones</t>
  </si>
  <si>
    <t>Si/No</t>
  </si>
  <si>
    <t>Fecha</t>
  </si>
  <si>
    <t>Define la frecuencia del seguimiento de acuerdo con el nivel de riesgo y complejidad.</t>
  </si>
  <si>
    <t>Realiza el seguimiento acorde a la frecuencia indicada
Si/No</t>
  </si>
  <si>
    <r>
      <t xml:space="preserve">Fecha de elaboración </t>
    </r>
    <r>
      <rPr>
        <sz val="7"/>
        <rFont val="Aptos Narrow"/>
        <family val="2"/>
        <scheme val="minor"/>
      </rPr>
      <t>(antes de los 30 días calendario del ingreso</t>
    </r>
    <r>
      <rPr>
        <sz val="11"/>
        <rFont val="Aptos Narrow"/>
        <family val="2"/>
        <scheme val="minor"/>
      </rPr>
      <t>)</t>
    </r>
    <r>
      <rPr>
        <b/>
        <sz val="11"/>
        <rFont val="Aptos Narrow"/>
        <family val="2"/>
        <scheme val="minor"/>
      </rPr>
      <t xml:space="preserve">
Fecha</t>
    </r>
  </si>
  <si>
    <r>
      <t xml:space="preserve">Fecha de Entrega 
</t>
    </r>
    <r>
      <rPr>
        <sz val="7"/>
        <rFont val="Aptos Narrow"/>
        <family val="2"/>
        <scheme val="minor"/>
      </rPr>
      <t>(5 días calendario después de la fecha de elaboración)</t>
    </r>
    <r>
      <rPr>
        <sz val="11"/>
        <rFont val="Aptos Narrow"/>
        <family val="2"/>
        <scheme val="minor"/>
      </rPr>
      <t xml:space="preserve">
</t>
    </r>
    <r>
      <rPr>
        <b/>
        <sz val="11"/>
        <rFont val="Aptos Narrow"/>
        <family val="2"/>
        <scheme val="minor"/>
      </rPr>
      <t>Fecha</t>
    </r>
  </si>
  <si>
    <r>
      <t>No aplica</t>
    </r>
    <r>
      <rPr>
        <sz val="11"/>
        <rFont val="Aptos Narrow"/>
        <family val="2"/>
        <scheme val="minor"/>
      </rPr>
      <t xml:space="preserve">
</t>
    </r>
    <r>
      <rPr>
        <sz val="7"/>
        <rFont val="Aptos Narrow"/>
        <family val="2"/>
        <scheme val="minor"/>
      </rPr>
      <t>(por tiempo de permanencia en la modalidad)</t>
    </r>
    <r>
      <rPr>
        <b/>
        <sz val="11"/>
        <rFont val="Aptos Narrow"/>
        <family val="2"/>
        <scheme val="minor"/>
      </rPr>
      <t xml:space="preserve">
Coloque X</t>
    </r>
  </si>
  <si>
    <t xml:space="preserve">Fecha de elaboración
Fecha </t>
  </si>
  <si>
    <r>
      <t xml:space="preserve">Fecha de Entrega 
</t>
    </r>
    <r>
      <rPr>
        <sz val="7"/>
        <rFont val="Aptos Narrow"/>
        <family val="2"/>
        <scheme val="minor"/>
      </rPr>
      <t>(5 días calendario después de la fecha de elaboración)</t>
    </r>
  </si>
  <si>
    <r>
      <rPr>
        <b/>
        <sz val="11"/>
        <rFont val="Aptos Narrow"/>
        <family val="2"/>
        <scheme val="minor"/>
      </rPr>
      <t>No aplica</t>
    </r>
    <r>
      <rPr>
        <sz val="11"/>
        <rFont val="Aptos Narrow"/>
        <family val="2"/>
        <scheme val="minor"/>
      </rPr>
      <t xml:space="preserve">
</t>
    </r>
    <r>
      <rPr>
        <sz val="7"/>
        <rFont val="Aptos Narrow"/>
        <family val="2"/>
        <scheme val="minor"/>
      </rPr>
      <t>(por tiempo de permanencia en la modalidad)</t>
    </r>
  </si>
  <si>
    <t xml:space="preserve">Fecha de elaboración </t>
  </si>
  <si>
    <r>
      <t>No aplica</t>
    </r>
    <r>
      <rPr>
        <sz val="11"/>
        <rFont val="Aptos Narrow"/>
        <family val="2"/>
        <scheme val="minor"/>
      </rPr>
      <t xml:space="preserve">
</t>
    </r>
    <r>
      <rPr>
        <sz val="7"/>
        <rFont val="Aptos Narrow"/>
        <family val="2"/>
        <scheme val="minor"/>
      </rPr>
      <t>(por tiempo de permanencia en la modalidad)</t>
    </r>
    <r>
      <rPr>
        <b/>
        <sz val="11"/>
        <rFont val="Aptos Narrow"/>
        <family val="2"/>
        <scheme val="minor"/>
      </rPr>
      <t xml:space="preserve">
Coloque X</t>
    </r>
  </si>
  <si>
    <t>Análisis de caso</t>
  </si>
  <si>
    <t>Reunión de caso</t>
  </si>
  <si>
    <t>Conferencia de caso</t>
  </si>
  <si>
    <r>
      <t xml:space="preserve">Fecha de elaboración 
</t>
    </r>
    <r>
      <rPr>
        <sz val="7"/>
        <rFont val="Aptos Narrow"/>
        <family val="2"/>
        <scheme val="minor"/>
      </rPr>
      <t>(a partir de la comunicación y hasta el día del egreso definitivo)</t>
    </r>
  </si>
  <si>
    <r>
      <t xml:space="preserve">Fecha de </t>
    </r>
    <r>
      <rPr>
        <b/>
        <sz val="11"/>
        <rFont val="Aptos Narrow"/>
        <family val="2"/>
        <scheme val="minor"/>
      </rPr>
      <t xml:space="preserve">Entrega 
</t>
    </r>
    <r>
      <rPr>
        <sz val="7"/>
        <rFont val="Aptos Narrow"/>
        <family val="2"/>
        <scheme val="minor"/>
      </rPr>
      <t>(al día hábil siguiente del egreso definitivo)</t>
    </r>
  </si>
  <si>
    <r>
      <rPr>
        <b/>
        <sz val="11"/>
        <rFont val="Aptos Narrow"/>
        <family val="2"/>
        <scheme val="minor"/>
      </rPr>
      <t>No aplica</t>
    </r>
    <r>
      <rPr>
        <sz val="11"/>
        <rFont val="Aptos Narrow"/>
        <family val="2"/>
        <scheme val="minor"/>
      </rPr>
      <t xml:space="preserve">
</t>
    </r>
    <r>
      <rPr>
        <sz val="7"/>
        <rFont val="Aptos Narrow"/>
        <family val="2"/>
        <scheme val="minor"/>
      </rPr>
      <t>(por tiempo de permanencia en la modalidad)</t>
    </r>
    <r>
      <rPr>
        <b/>
        <sz val="11"/>
        <color theme="1"/>
        <rFont val="Aptos Narrow"/>
        <family val="2"/>
        <scheme val="minor"/>
      </rPr>
      <t xml:space="preserve">
Coloque X</t>
    </r>
  </si>
  <si>
    <t>PERFIL</t>
  </si>
  <si>
    <t>PERSONAL REQUERIDO POR USUARIOS DE LA MODALIDAD</t>
  </si>
  <si>
    <t>Coordinador</t>
  </si>
  <si>
    <t>Auxiliar Administrativo</t>
  </si>
  <si>
    <t>Psicólogo</t>
  </si>
  <si>
    <t>Gestor de Caso</t>
  </si>
  <si>
    <t>SEC</t>
  </si>
  <si>
    <t xml:space="preserve">OBSERVACIONES </t>
  </si>
  <si>
    <t>3. Alimentacion y Nutrición</t>
  </si>
  <si>
    <t>4. Modelo de Atencion</t>
  </si>
  <si>
    <t>5. Talento Humano</t>
  </si>
  <si>
    <t>5.4</t>
  </si>
  <si>
    <t>5.5</t>
  </si>
  <si>
    <t>5.6</t>
  </si>
  <si>
    <t>6. Financiero</t>
  </si>
  <si>
    <t>7. Dotacion</t>
  </si>
  <si>
    <t>Anexo 1 Violencias</t>
  </si>
  <si>
    <t>Anexo 2. Discapacidad</t>
  </si>
  <si>
    <t>Anexo 4. Situaciones de riesgo</t>
  </si>
  <si>
    <t>DORMITORIOS O ALOJAMIENTOS</t>
  </si>
  <si>
    <t>Ubicación</t>
  </si>
  <si>
    <t>Denominación del Dormitorio o Alojamiento</t>
  </si>
  <si>
    <t>Rango de edad 
(años)</t>
  </si>
  <si>
    <t>Área (m²)</t>
  </si>
  <si>
    <r>
      <t>Índice  (m</t>
    </r>
    <r>
      <rPr>
        <b/>
        <sz val="11"/>
        <rFont val="Aptos Narrow"/>
        <family val="2"/>
      </rPr>
      <t>²</t>
    </r>
    <r>
      <rPr>
        <b/>
        <sz val="11"/>
        <rFont val="Aptos Narrow"/>
        <family val="2"/>
        <scheme val="minor"/>
      </rPr>
      <t>/persona)</t>
    </r>
  </si>
  <si>
    <t xml:space="preserve">Capacidad máxima 
(Área / Índice)
</t>
  </si>
  <si>
    <t>No. Personas ubicadas</t>
  </si>
  <si>
    <t>Cumple - No cumple - No aplica</t>
  </si>
  <si>
    <t>observaciones</t>
  </si>
  <si>
    <t>AULAS</t>
  </si>
  <si>
    <t>TALLERES</t>
  </si>
  <si>
    <r>
      <rPr>
        <b/>
        <sz val="11"/>
        <rFont val="Aptos Narrow"/>
        <family val="2"/>
        <scheme val="minor"/>
      </rPr>
      <t>Nota:</t>
    </r>
    <r>
      <rPr>
        <sz val="11"/>
        <rFont val="Aptos Narrow"/>
        <family val="2"/>
        <scheme val="minor"/>
      </rPr>
      <t xml:space="preserve"> Adicionar las filas que se requieran en caso de ser necesario.</t>
    </r>
  </si>
  <si>
    <t>CONSOLIDADO DE LAS CONDICIONES CON NO CUMPLIMIENTO</t>
  </si>
  <si>
    <t>Numeral</t>
  </si>
  <si>
    <t>CONDICIONES DE CALIDAD CON NO CUMPLIMIENTO</t>
  </si>
  <si>
    <t>COMPONENTE</t>
  </si>
  <si>
    <t>ACTA DE CIERRE</t>
  </si>
  <si>
    <t>COMPONENTES</t>
  </si>
  <si>
    <t>CONDICIONES</t>
  </si>
  <si>
    <t>CUMPLE</t>
  </si>
  <si>
    <t>NO CUMPLE</t>
  </si>
  <si>
    <t xml:space="preserve">TOTAL </t>
  </si>
  <si>
    <t>ALIMENTACIÓN Y NUTRICIÓN</t>
  </si>
  <si>
    <t>MODELO DE ATENCIÓN</t>
  </si>
  <si>
    <t>TALENTO HUMANO</t>
  </si>
  <si>
    <t>FINANCIERO</t>
  </si>
  <si>
    <t>DOTACIÓN</t>
  </si>
  <si>
    <t>ANEXO 2 DISCAPACIDAD</t>
  </si>
  <si>
    <t>TOTAL</t>
  </si>
  <si>
    <t>VER HOJAS POR COMPONENTE</t>
  </si>
  <si>
    <t>VER HOJA CONDICIONES NO CUMPLIDAS</t>
  </si>
  <si>
    <t xml:space="preserve">Para constancia firman el Representante Legal o delegado por la Institución y los profesionales que participaron en la visita. </t>
  </si>
  <si>
    <t xml:space="preserve">Se entrega copia física______o  digital______ enviada a través del correo electrónico: _____________________________________________________________________________ </t>
  </si>
  <si>
    <t>Nombres y Apellidos</t>
  </si>
  <si>
    <t>ROL</t>
  </si>
  <si>
    <t>FIRMA</t>
  </si>
  <si>
    <t>PROFESIONALES ICBF QUE REALIZAN LA VISITA</t>
  </si>
  <si>
    <t>PROFESIÓN</t>
  </si>
  <si>
    <t>1. INFORMACIÓN DE LA INSTITUCIÓN</t>
  </si>
  <si>
    <t>Anexo 3. Gestantes y Lactantes</t>
  </si>
  <si>
    <t>Fecha de Finalización Visita</t>
  </si>
  <si>
    <t xml:space="preserve">PLAN DE MEJORAMIENTO </t>
  </si>
  <si>
    <t>Por cumplimiento: cuando una vez analizados y verificados los soportes presentados por la institución en el marco de las acciones, estos dan cuenta que se corrigieron y/o mitigaron la totalidad de los hallazgos identificados</t>
  </si>
  <si>
    <t>Espacio Oficina de Aseguramento a la Calidad</t>
  </si>
  <si>
    <t>Espacio para diligenciar por parte de la institución</t>
  </si>
  <si>
    <t>Resultado Retroalimentaciones/ Espacio Oficina de Aseguramiento a la Calidad</t>
  </si>
  <si>
    <t>Espacio de diligenciamiento de la Institución</t>
  </si>
  <si>
    <t>Espacio de diligenciamiento Oficina de Aseguramiento a la Calidad</t>
  </si>
  <si>
    <t>Por incumplimiento: cuando no se remita el Plan de Mejoramiento en los plazos establecidos, o porque una vez analizados y verificados los soportes presentados por la institución, estos no dan cuenta de que se corrigieron o mitigaron la totalidad de los hallazgos identificados</t>
  </si>
  <si>
    <t>No</t>
  </si>
  <si>
    <t>Componente</t>
  </si>
  <si>
    <t>Condiciones de Calidad de No Cumplimiento</t>
  </si>
  <si>
    <t>Situación Encontrada</t>
  </si>
  <si>
    <t>Acciones propuesta</t>
  </si>
  <si>
    <t>Ajuste de la acción propuesta 
 (Si aplica)</t>
  </si>
  <si>
    <t>Soporte de la acción propuesta</t>
  </si>
  <si>
    <t>Fecha limite para ejecutar la acción propuesta
(dd/mm/aaaa)</t>
  </si>
  <si>
    <t>Aprobación de las acciones propuestas en el Plan de Mejoramiento</t>
  </si>
  <si>
    <t>Aprobación de ajustes de las acciones propuestas en el Plan de Mejoramiento  (Si Aplica)</t>
  </si>
  <si>
    <t xml:space="preserve">Primera retroalimentación </t>
  </si>
  <si>
    <t xml:space="preserve">Segunda retroalimentación </t>
  </si>
  <si>
    <t>Concepto por acción propuesta</t>
  </si>
  <si>
    <t>Concepto inicial consolidado del cierre  por hallazgo (Cumplimiento/Incumplimiento/
Imposibilidad Material)</t>
  </si>
  <si>
    <t>Ubicación de los soportes del cierre  de los hallazgos</t>
  </si>
  <si>
    <t>Pronunciamiento de la institución frente al cierre de cada uno de los halllazgos</t>
  </si>
  <si>
    <t>Retrolimentacion del profesional por componente del pronunciamiento de la institución</t>
  </si>
  <si>
    <t>Concepto final consolidado del cierre  por hallazgo (Cumplimiento/Incumplimiento/
Imposibilidad Material)</t>
  </si>
  <si>
    <t>Por imposibilidad material de cumplimiento: cuando se identifique que la institución no se encuentra prestando el servicio que fue objeto de acciones de inspección y vigilancia</t>
  </si>
  <si>
    <t>Determine las acciones que en conjunto apunten a corregir y/o mitigar la totalidad de las situaciones relacionadas en el hallazgo.</t>
  </si>
  <si>
    <r>
      <t>Espacio para realizar ajustes de acuerdo con las observaciones establecidas  por el equipo de la Oficina de Aseguramiento a la Calidad del resultado de la validacion de la acción  del Plan de Mejoramiento indicada en la columna "</t>
    </r>
    <r>
      <rPr>
        <b/>
        <sz val="10"/>
        <color theme="0" tint="-0.499984740745262"/>
        <rFont val="Arial"/>
        <family val="2"/>
      </rPr>
      <t>H"</t>
    </r>
  </si>
  <si>
    <t>Espacio para describir el soporte, que dé cuenta del cumplimiento de la acción propuesta</t>
  </si>
  <si>
    <t>De acuerdo con el procedimiento, el plazo máximo de ejecución de las acciones propuestas en el plan de mejoramiento es de tres (3) meses</t>
  </si>
  <si>
    <t>Validar la acción propuesta revisando si es objetiva, coherente, pertinente y en el marco de la normativa vigente orientadas a corregir o mitigar el hallazgo encontrado</t>
  </si>
  <si>
    <t>Indicar si  los soportes dan cuenta de la acción validada, en caso que no se deberá indicar de forma clara el porque. Adicioalmente deberan indicar  en la columna L  Cumple/No Cumple</t>
  </si>
  <si>
    <t>Indicar si  los soportes dan cuenta de la acción validada, en caso que no se deberá indicar de forma clara el porque. Adicioalmente deberan indicar  en la columna L Cumple/No Cumple</t>
  </si>
  <si>
    <t xml:space="preserve">Indique:  CUMPLE/ NO CUMPLE </t>
  </si>
  <si>
    <t>Indique:
•	Por cumplimiento: Una vez analizado y verificados los soportes presentados por la institución en el marco de las acciones, estos dan cuenta que corrigieron o mitigaron la totalidad de los hallazgos identificados.
•	Por incumplimiento: una vez analizado y verificados los soportes presentados por la institución en el marco de las acciones, estos no dan cuenta que corrigieron o mitigaron la totalidad de los hallazgos identificados.
•	Por imposibilidad material de cumplimiento: Cuando se identifique que la institución no se encuentra prestando el servicio que fue objeto de acciones de inspección y vigilancia.</t>
  </si>
  <si>
    <t>Indique el enlace donde están los soportes (Este debe corresponder al repositorio digital determinado para tal fin y donde se encuentran los soportes del hallazgo)</t>
  </si>
  <si>
    <t>Espacio donde la institutución indicará el pronunciamiento frente al resultado del cierre del hallazgo</t>
  </si>
  <si>
    <t>Causa de Cierre del Plan de Mejoramiento:</t>
  </si>
  <si>
    <t>EAS 2.1.</t>
  </si>
  <si>
    <t>EAS. 2.1.1</t>
  </si>
  <si>
    <t>EAS. 2.1.2</t>
  </si>
  <si>
    <t>EAS 2.2.</t>
  </si>
  <si>
    <t>EAS 2.2.1</t>
  </si>
  <si>
    <t>EAS 2.3.</t>
  </si>
  <si>
    <t>EAS 2.3.1</t>
  </si>
  <si>
    <t>EAS 2.4.</t>
  </si>
  <si>
    <t>EAS 2.4.1</t>
  </si>
  <si>
    <t>EAS 2.5.</t>
  </si>
  <si>
    <t>EAS 2.5.1</t>
  </si>
  <si>
    <t>EAS 2.5.2</t>
  </si>
  <si>
    <t>EAS 2.5.3</t>
  </si>
  <si>
    <t>EAS 2.5.4</t>
  </si>
  <si>
    <t>EAS 2.5.5</t>
  </si>
  <si>
    <t>EAS 2.5.6</t>
  </si>
  <si>
    <t>EAS 2.5.7</t>
  </si>
  <si>
    <t>EAS 2.5.8</t>
  </si>
  <si>
    <t>EAS 2.5.9</t>
  </si>
  <si>
    <t>EAS 2.5.10</t>
  </si>
  <si>
    <t>EAS 2.5.11</t>
  </si>
  <si>
    <t>EAS 2.5.12</t>
  </si>
  <si>
    <t>EAS 2.5.13</t>
  </si>
  <si>
    <t>EAS 2.5.14</t>
  </si>
  <si>
    <t>EAS 2.5.15</t>
  </si>
  <si>
    <t>EAS 2.5.16</t>
  </si>
  <si>
    <t>EAS 2.5.17</t>
  </si>
  <si>
    <t>EAS 2.5.18</t>
  </si>
  <si>
    <t>EAS 2.5.19</t>
  </si>
  <si>
    <t>EAS 2.5.20</t>
  </si>
  <si>
    <t>EAS 2.5.21</t>
  </si>
  <si>
    <t>EAS 2.5.22</t>
  </si>
  <si>
    <t>EAS 2.5.23</t>
  </si>
  <si>
    <t>EAS 2.5.24</t>
  </si>
  <si>
    <t>EAS 2.5.25</t>
  </si>
  <si>
    <t>EAS 2.5.26</t>
  </si>
  <si>
    <t>EAS 2.5.27</t>
  </si>
  <si>
    <t>EAS 2.5.28</t>
  </si>
  <si>
    <t>EAS 2.5.29</t>
  </si>
  <si>
    <t>EAS 2.5.30</t>
  </si>
  <si>
    <t>EAS 2.5.31</t>
  </si>
  <si>
    <t>EAS 2.5.32</t>
  </si>
  <si>
    <t>EAS 2.5.33</t>
  </si>
  <si>
    <t>EAS 2.5.34</t>
  </si>
  <si>
    <t>EAS 2.6.</t>
  </si>
  <si>
    <t>EAS 2.6.1</t>
  </si>
  <si>
    <t>EAS 2.6.2</t>
  </si>
  <si>
    <t>EAS 2.6.3</t>
  </si>
  <si>
    <t>EAS 2.6.4</t>
  </si>
  <si>
    <t>EAS 2.6.5</t>
  </si>
  <si>
    <t>EAS 2.6.6</t>
  </si>
  <si>
    <t>EAS 2.6.7</t>
  </si>
  <si>
    <t>EAS 2.6.8</t>
  </si>
  <si>
    <t>EAS 2.6.9</t>
  </si>
  <si>
    <t>EAS 2.6.10</t>
  </si>
  <si>
    <t>EAS 2.6.11</t>
  </si>
  <si>
    <t>EAS 2.6.12</t>
  </si>
  <si>
    <t>EAS 2.6.13</t>
  </si>
  <si>
    <t>UDS 2.1.1</t>
  </si>
  <si>
    <t>UDES 2.2.1</t>
  </si>
  <si>
    <t>UDS 2.2.2</t>
  </si>
  <si>
    <t>UDS 2.3.1</t>
  </si>
  <si>
    <t>UDS 2.4.1</t>
  </si>
  <si>
    <t>UDS 2.5.1</t>
  </si>
  <si>
    <t>UDS 2.6.1</t>
  </si>
  <si>
    <t>UDS 2.6.2</t>
  </si>
  <si>
    <t>UDS 2.6.3</t>
  </si>
  <si>
    <t>UDS 2.6.4</t>
  </si>
  <si>
    <t>UDS 2.6.5</t>
  </si>
  <si>
    <t>UDS 2.6.6</t>
  </si>
  <si>
    <t>UDS 2.6.7</t>
  </si>
  <si>
    <t>UDS 2.6.8</t>
  </si>
  <si>
    <t>UDS 2.6.9</t>
  </si>
  <si>
    <t>UDS 2.6.10</t>
  </si>
  <si>
    <t>UDS 2.6.11</t>
  </si>
  <si>
    <t>UDS 2.6.12</t>
  </si>
  <si>
    <t>UDS 2.6.13</t>
  </si>
  <si>
    <t>UDS 2.6.14</t>
  </si>
  <si>
    <t>UDS 2.6.15</t>
  </si>
  <si>
    <t>UDS 2.6.16</t>
  </si>
  <si>
    <t>UDS 2.6.17</t>
  </si>
  <si>
    <t>UDS 2.6.18</t>
  </si>
  <si>
    <t>UDS 2.6.19</t>
  </si>
  <si>
    <t>UDS 2.6.20</t>
  </si>
  <si>
    <t>UDS 2.6.21</t>
  </si>
  <si>
    <t>UDS 2.6.22</t>
  </si>
  <si>
    <t>UDS 2.6.23</t>
  </si>
  <si>
    <t>UDS 2.6.24</t>
  </si>
  <si>
    <t>UDS 2.6.25</t>
  </si>
  <si>
    <t>UDS 2.6.26</t>
  </si>
  <si>
    <t>UDS 2.6.27</t>
  </si>
  <si>
    <t>UDS 2.6.28</t>
  </si>
  <si>
    <t>UDS 2.6.29</t>
  </si>
  <si>
    <t>UDS 2.6.30</t>
  </si>
  <si>
    <t>UDS 2.6.31</t>
  </si>
  <si>
    <t>UDS 2.6.32</t>
  </si>
  <si>
    <t>UDS 2.6.33</t>
  </si>
  <si>
    <t>UDS 2.7.1</t>
  </si>
  <si>
    <t>UDS 2.7.2</t>
  </si>
  <si>
    <t>UDS 2.7.3</t>
  </si>
  <si>
    <t>UDS 2.7.4</t>
  </si>
  <si>
    <t>UDS 2.7.5</t>
  </si>
  <si>
    <t>UDS 2.7.6</t>
  </si>
  <si>
    <t>UDS 2.7.7</t>
  </si>
  <si>
    <t>UDS 2.7.8</t>
  </si>
  <si>
    <t>UDS 2.7.9</t>
  </si>
  <si>
    <t>UDS 2.7.10</t>
  </si>
  <si>
    <t>UDS 2.7.11</t>
  </si>
  <si>
    <t>UDS 2.7.12</t>
  </si>
  <si>
    <t>UDS 2.7.13</t>
  </si>
  <si>
    <t>UDS 2.7.14</t>
  </si>
  <si>
    <t>UDS 2.8.1</t>
  </si>
  <si>
    <t>UDS 2.8.2</t>
  </si>
  <si>
    <t>UDS 2.8.3</t>
  </si>
  <si>
    <t>UDS 2.8.4</t>
  </si>
  <si>
    <t>ANEXO 5. UBICACIONES</t>
  </si>
  <si>
    <t>A5.1</t>
  </si>
  <si>
    <t>A5.1.1</t>
  </si>
  <si>
    <t>A5.1.2</t>
  </si>
  <si>
    <t>A5.1.3</t>
  </si>
  <si>
    <t>A5.1.4</t>
  </si>
  <si>
    <t>A5.1.5</t>
  </si>
  <si>
    <t>A5.1.6</t>
  </si>
  <si>
    <t>A5.1.7</t>
  </si>
  <si>
    <t>A5.1.8</t>
  </si>
  <si>
    <t>A5.1.9</t>
  </si>
  <si>
    <t>5.1.2.</t>
  </si>
  <si>
    <r>
      <t xml:space="preserve">Cuenta con talento humano adicional verifique que se encuentre aprobado por supervisión del contrato para el ingreso y desarrollo de funciones.
</t>
    </r>
    <r>
      <rPr>
        <b/>
        <sz val="11"/>
        <rFont val="Arial"/>
        <family val="2"/>
      </rPr>
      <t>Nota</t>
    </r>
    <r>
      <rPr>
        <sz val="11"/>
        <rFont val="Arial"/>
        <family val="2"/>
      </rPr>
      <t xml:space="preserve">: aplica si el operador cuenta con personal adicional que no se encuentre establecido en el Manual Operativo vigente. </t>
    </r>
  </si>
  <si>
    <t xml:space="preserve">Cuenta e implementa con un plan de selección, inducción y formación y capacitación al talento humano.  </t>
  </si>
  <si>
    <t>Cuenta con un plan para la selección del talento humano basado en criterios de idoneidad profesional, evaluación de competencias y verificación de antecedentes. Y sus evidencias de implementación del proceso de selección del talento humano, en concordancia con el perfil del cargo.</t>
  </si>
  <si>
    <t>Cuenta con un proceso de formación y capacitación del talento humano que incorpore por lo menos las temáticas establecidas en el manual operativo de acuerdo a la población atendida. y sus evidencias de implementación.</t>
  </si>
  <si>
    <t>5.3.4</t>
  </si>
  <si>
    <t>En entrevista con el talento humano de la muestra y contrastado con los soportes del verificable 5.3.2 y 5.3.3 verifique el conocimiento adquirido de acuerdo con el plan de inducción, formación y cualificación.</t>
  </si>
  <si>
    <t>Realiza consulta de antecedentes para las Madres o Padres Sustitutos, miembros de la familia sustituta mayores de edad y red de apoyo, de acuerdo a lo indicado en el manual operativo.
* Certificado de antecedentes penales y requerimientos judiciales de la Policía Nacional.
* Antecedentes penales en el ejercicio de Justicia Propia para el caso de Pueblos Indígenas.
* Consulta Sistema de Registro Nacional de Medidas Correctivas de la Policía Nacional de Colombia. (RNMC).
* Consulta de antecedentes disciplinarios de la Procuraduría General de la Nación.
* Consulta de antecedentes de responsabilidad Fiscal (Contraloría General de la República)</t>
  </si>
  <si>
    <t>Cumple con la socialización del Código Ético para el Talento Humano, Madres Sustituta, Familia y Red de Apoyo</t>
  </si>
  <si>
    <t xml:space="preserve">Cuenta con el Código Ético dirigido al talento humano. 
* En el Código Ético se encuentra contemplado en el Reglamento Interno de Trabajo.
* El Código Ético fue socializado a la totalidad del talento humano que atiende la Modalidad. 
* En el Código Ético están contempladas las causales de terminación unilateral de contrato por su incumplimiento.
</t>
  </si>
  <si>
    <t>GUÍA DE ORIENTACIONES PARA LA PREVENCIÓN Y MANEJO
DE SITUACIONES DE RIESGO DE LAS NIÑAS, NIÑOS Y
ADOLESCENTES EN LAS MODALIDADES Y SERVICIO DE
RESTABLECIMIENTO DE DERECHOS Versión 7 del 06 De Junio del 2023. Pag 73 al 79</t>
  </si>
  <si>
    <t>Madre sustituta y los miembros de la familia sustituta mayores de edad así como la red de apoyo cuentan con código ético y pacto de convivencia firmados.</t>
  </si>
  <si>
    <t>MANUAL OPERATIVO MODALIDAD DE ACOGIMIENTO FAMILIAR – HOGAR SUSTITUTO . Versión 2 Del 8 De Julio De 2022.</t>
  </si>
  <si>
    <r>
      <t xml:space="preserve">Cuenta con los soportes de verificación de consulta del registro de inhabilidades por delitos sexuales cometidos contra personas menores de edad, cada </t>
    </r>
    <r>
      <rPr>
        <b/>
        <u/>
        <sz val="11"/>
        <color theme="1"/>
        <rFont val="Arial"/>
        <family val="2"/>
      </rPr>
      <t>cuatro (4) meses</t>
    </r>
    <r>
      <rPr>
        <sz val="11"/>
        <color theme="1"/>
        <rFont val="Arial"/>
        <family val="2"/>
      </rPr>
      <t xml:space="preserve"> del talento humano, en cumplimiento de lo establecido en la Ley 1918 de 2018, modificada por la Ley 2375 de 2024.
</t>
    </r>
    <r>
      <rPr>
        <b/>
        <sz val="11"/>
        <color theme="1"/>
        <rFont val="Arial"/>
        <family val="2"/>
      </rPr>
      <t>Nota:</t>
    </r>
    <r>
      <rPr>
        <sz val="11"/>
        <color theme="1"/>
        <rFont val="Arial"/>
        <family val="2"/>
      </rPr>
      <t xml:space="preserve"> Solicitar la verificación de inhabilidades por delitos sexuales cometidos contra personas menores de edad de la muestra seleccionada, en la pág. oficial.</t>
    </r>
  </si>
  <si>
    <t>Cuenta con archivo físico y/o digital de hoja de vida y demás soportes de la Madre o Padre Sustituto, Miembros que conforman el Hogar y red de apoyo, de acuerdo a la documentación para la conformación de un Hogar Sustituto especificada en el Manual Operativo de la modalidad. Para la muestra de Hogares Sustitutos visitados en el transcurso de la acción de inspección. Cuenta con resolución de constitución del Hogar Sustituto, entregada por la Regional y/o supervisor del contrato.</t>
  </si>
  <si>
    <t xml:space="preserve">OPERADOR VULNERACION </t>
  </si>
  <si>
    <t>OPERADOR DISCAPACIDAD</t>
  </si>
  <si>
    <t xml:space="preserve">ADMINISTRACION ICBF ENTIDAD TERRITORIAL VULNERACION Y DISCAPACIDAD </t>
  </si>
  <si>
    <t>ADMINISTRACION CON OPERADOR - TUTOR</t>
  </si>
  <si>
    <t>Nutricionista</t>
  </si>
  <si>
    <t>Trabajador Social, Profesional en desarrollo familiar</t>
  </si>
  <si>
    <t>Profesional de Área</t>
  </si>
  <si>
    <t>Sociólogo o Antropólogo (opcional)</t>
  </si>
  <si>
    <t>Servicios Generales (opcional)</t>
  </si>
  <si>
    <t>Fuente: MANUAL OPERATIVO MODALIDAD DE ACOGIMIENTO FAMILIAR – HOGAR SUSTITUTO . Versión 2 Del 8 De Julio De 2022 pág. 215, 217</t>
  </si>
  <si>
    <t>5.4.3</t>
  </si>
  <si>
    <t>5.4.4</t>
  </si>
  <si>
    <t>5.6.1</t>
  </si>
  <si>
    <t>5.6.2</t>
  </si>
  <si>
    <t>6.1.1</t>
  </si>
  <si>
    <t>Cuenta con un Manual de Políticas Contables.</t>
  </si>
  <si>
    <t>6.1.2</t>
  </si>
  <si>
    <t>6.1.3</t>
  </si>
  <si>
    <t>6.1.4</t>
  </si>
  <si>
    <t xml:space="preserve">Cuenta con evidencia de que los recursos financieros han sido utilizados para Dotación básica, personal y escolar.
</t>
  </si>
  <si>
    <t xml:space="preserve">Cuenta con evidencia de que los recursos financieros han sido utilizados para garantizar la adecuada alimentación de los niños, niñas y adolescentes.
</t>
  </si>
  <si>
    <t>Cuenta con evidencia de que los recursos financieros han sido utilizados para Gastos de Emergencia.</t>
  </si>
  <si>
    <t>Cuenta con evidencia de que los recursos financieros han sido utilizados para Costos operativos.</t>
  </si>
  <si>
    <t>Cuenta con evidencia de que los recursos financieros han sido utilizados para la Cuota de Sostenimiento. (Alimentación, trasporte urbano, útiles escolares, dotación de aseo e higiene personal).</t>
  </si>
  <si>
    <t>6.2.7</t>
  </si>
  <si>
    <t>6.2.8</t>
  </si>
  <si>
    <t>6.2.9</t>
  </si>
  <si>
    <t>Cuenta con dotación escolar-material pedagógico</t>
  </si>
  <si>
    <t>La entidad cuenta con elementos lúdico deportivos de acuerdo con la edad de la población, que permita dar cumplimiento a lo establecido en la Propuesta de Implementación y Cualificación (PIYC).</t>
  </si>
  <si>
    <t>La entidad cuenta con la Propuesta de Implementación y Cualificación -PIYC  digital o física y aprobada.</t>
  </si>
  <si>
    <t>En observación de la atención, diálogos con las niñas, niños, adolescentes, jóvenes, familias o red vincular de apoyo, el talento humano y registros documentales se evidencia que las acciones desarrolladas por la entidad son pertinentes y coherentes para la población atendida, con la Propuesta de Implementación y Cualificación – PIYC aprobada.</t>
  </si>
  <si>
    <t>En observación de la atención, diálogos con las niñas, niños, adolescentes, jóvenes, familias o red vincular de apoyo, el talento humano y registros documentales se evidencia que las acciones desarrolladas por la entidad en desarrollo de la Propuesta de Implementación y Cualificación – PIYC:  
a. Son implementadas con enfoques de derechos, diferenciales, con gestión basada en resultados, desarrollo de capacidades y ecológico.
b. Responden al propósito del modelo de atención (desarrollo integral y fortalecimiento familiar)
c. Desarrollan herramientas de participación.
d. Documentan e implementan estrategias para la prevención de situaciones de riesgo.</t>
  </si>
  <si>
    <t xml:space="preserve">Se realiza la gestión y acompañamiento según se requiera para:
* el trámite de documentos de identidad de acuerdo con la edad  y de la libreta militar (cuando aplique).
* las valoraciones iniciales para establecer el perfil funcional e identificación de necesidades, competencias de aprendizaje 
* la valoración del desarrollo de los niños y niñas de primera infancia.
* las citas de seguimiento o controles que hayan sido indicadas desde psicología, trabajo social y especialistas de área 
* las citaciones que realice la autoridad administrativa, el operador o el SNBF 
* la vinculación a programas de atención integral a la primera infancia de la oferta del ICBF o el sistema educativo formal y no formal en la oferta pública o privada del entorno, de acuerdo con la edad y escolaridad de las niñas y los niños.
*  el seguimiento al proceso académico a través de visitas a la  entidad educativa.
</t>
  </si>
  <si>
    <t>La entidad cuenta con el código ético de acuerdo con lo establecido por el ICBF:
a. Firmado por todos los colaboradores, consultores, voluntarios, pasantes, provisional (ocasional, permanente)
b. Publicado en un lugar visible de la sede operativa
c. Socializado con los niños, las niñas y los adolescentes, los(as) profesionales, familiares, redes de apoyo y comunidades étnicas (Este último cuando aplique)</t>
  </si>
  <si>
    <t>Que no se obtiene, distribuye o utiliza materiales pornográficos dentro o fuera del hogar sustituto o entidad, lo que incluye la visita de sitios web pornográficos, así como el envío de mensajes pornográficos vía virtual o telefónica. (sexting y groming)</t>
  </si>
  <si>
    <t>Realiza consulta de antecedentes para el Talento Humano, de acuerdo a lo indicado en el manual operativo.
*Antecedentes fiscales, disciplinarios ni judiciales (en Justicia Ordinaria y en el ejercicio de Justicia Propia para el caso de Pueblos indígenas). Verificar cada 3 meses, durante la vinculación en la modalidad.
*La entidad realizo la validación de antecedentes del talento humano, como requisito previo a su incorporación.
*Solicitar la verificación de los antecedes judiciales en las páginas oficiales de la muestra seleccionada.</t>
  </si>
  <si>
    <t>Cuenta con los soportes de verificación de consulta del registro de inhabilidades por delitos sexuales cometidos contra personas menores de edad en el proceso de selección del talento humano, en cumplimiento de lo establecido en la Ley 1918 de 2018, modificada por la Ley 2375 de 2024.
Nota 1: No se podrá vincular a quienes se encuentren inhabilitados por delitos contra la libertad, integridad y formación sexuales contra las niñas, los niños y los adolescentes, de acuerdo con lo establecido decreto 753 del 30 de abril de 2019. 
Nota 2: Verificar que la entidad haya realizado la validación de antecedentes del talento humano, como requisito previo a su incorporación.</t>
  </si>
  <si>
    <t>Manual Operativo modalidad de acogimiento familiar hogar sustituto, versión 2 del 08/07/2022 aprobado Mediante Resolución No. 3370 del 28 de junio de 2022
Tabla 12. Dotación personal en Hogares Sustitutos. Pág. 182
Aspectos relevantes de la adquisición y entrega de la dotación: Pág.186</t>
  </si>
  <si>
    <t>Acciones de seguimiento a nivel individual y grupal, así como estrategias de mitigación a estos comportamientos, en los casos de niños, niñas y adolescentes que presenten conductas y comportamientos sexuales que requieren de intervención profesional</t>
  </si>
  <si>
    <t>Realiza reunión de caso máximo a los tres (3) días hábiles de conocerse el evento, convocando al equipo técnico interdisciplinario de la autoridad
administrativa, del operador y el supervisor del contrato; e incluyen un plan de acción frente a la situación presentada.
En caso de ser necesario, convocan además a la Regional ICBF y al coordinador de la modalidad.</t>
  </si>
  <si>
    <t>Manual operativo modalidades y servicio para la atención de niñas, niños y adolescentes, con proceso administrativo de restablecimiento de derechos, versión 1 del 27/07/2021
3.2.5. Dotación lúdico – deportiva. Pág. 38</t>
  </si>
  <si>
    <t>Para la evaluación de este verificable además de realizar la contrastación de la información del numeral 5.5.2, confirme con Nutricionista Dietista o Ingeniero (a) de Alimentos la formación del talento humano en la promoción, protección y apoyo de la práctica de lactancia humana y con el Psicólogo (a) o Trabajador (a) Social la cualificación en las temáticas propias del servicio.</t>
  </si>
  <si>
    <t>Diligenciamiento Tabla 2 de Talento Humano</t>
  </si>
  <si>
    <t>Diligenciamiento Componente Alimentación y Nutrición</t>
  </si>
  <si>
    <t xml:space="preserve">Los soportes de cumplimiento para este numeral deberán reposar en la Sede Administrativa de la entidad administrativa de la modalidad. </t>
  </si>
  <si>
    <t>De acuerdo con la información de la selección de la tenencia del inmueble indique personas naturales o jurídicas que participan. Ejemplo: en el comodato participa la Institución y la Gobernación de Cundinamarca, cuando se trate del Instituto Colombiano de Bienestar Familiar solo coloque ICBF.</t>
  </si>
  <si>
    <t>5.4.2. Cuenta con los soportes de verificación de consulta del registro de inhabilidades por delitos sexuales cometidos contra personas menores de edad, cada cuatro (4) meses del talento humano, en cumplimiento de lo establecido en la Ley 1918 de 2018, modificada por la Ley 2375 de 2024.
Nota: Solicitar la verificación de inhabilidades por delitos sexuales cometidos contra personas menores de edad de la muestra seleccionada, en la pág. oficial.</t>
  </si>
  <si>
    <t>En caso de encontrar situaciones de "no cumple" además de tener en cuenta lo previsto en la fila 64 de este instructivo, para este verificable tenga en cuenta, registrar en la columna denominada "SITUACIÓN ENCONTRADA DEL NO CUMPLE": el nombre de la persona contratada con la inconsistencia, su identificación, perfil, el cargo para el cual fue contratado y fecha en cual fue contratada.</t>
  </si>
  <si>
    <t>Registre el número de documento del responsable que atiende el servicio al momento de la visita.</t>
  </si>
  <si>
    <t>PSIC / TS: Psicólogo (a) o Trabajador (a) Social</t>
  </si>
  <si>
    <t>Diligenciamiento Componente Modelo de Atención</t>
  </si>
  <si>
    <t>Se entenderá que las acciones de ejecución de la Propuesta de Implementación y Cualificación -PIYC responde al modelo de atención cuando coincida lo observado, lo manifestado por las niñas, niños, adolescentes, familias o red vincular y talento humano, los soportes de implementación presentados por el operador, con la población atendida al momento de la acción de inspección y vigilancia.
Para mayor comprensión tener en cuenta lo siguiente:
Desarrollo integral comprende: 
(i).Resignificación de eventos adversos en la historia de vida: acciones para el abordaje de eventos adversos de la historia de vida.
(ii). Resiliencia: acciones dirigidas al desarrollo de estrategias de afrontamiento para sobreponerse a la adversidad. (Ver Cartilla Desarrollo Integral ICBF 2021 o el documento que lo sustituya o actualice).
(iii). Realizaciones: acciones dirigidas al desarrollo integral del niño, niña, adolescente o jóvenes, materializando las realizaciones (se sienten acogidos, están saludables y nutridos, desarrollan sus capacidades, construyen su identidad libremente, desarrollan su creatividad, son escuchados y tenidos en cuenta, crecen en entornos protectores y construyen libremente su sexualidad) según el curso de vida. (Ver Cartilla Desarrollo Integral ICBF 2021 o el documento que lo sustituya o actualice). 
Fortalecimiento familiar comprende: 
(i). Parentalidad positiva: acciones dirigidas para desarrollar comportamientos de padres, madres, cuidadores y cuidadoras, fundamentados en el interés superior de niños, niñas y adolescentes, que cuidan, desarrollan sus capacidades, no son violentos y ofrecen reconocimiento y orientación, incluyen el establecimiento de límites que permitan el pleno desarrollo de niñas, niños y adolescentes
(ii) Competencias parentales: acciones dirigidas para desarrollar las capacidades: reflexivas, protectoras, vinculares y formativas.
(Ver Cartilla Parentalidad Positiva ICBF 2021 o el documento que lo sustituya o actualice).</t>
  </si>
  <si>
    <r>
      <t xml:space="preserve">Se entenderá que las acciones de ejecución de la Propuesta de Implementación y Cualificación -PIYC desarrolla herramientas de participación cuando coincida lo observado, lo manifestado por las niñas, niños, adolescentes, familias o red vincular y talento humano, los soportes de implementación presentados por el operador, con la población atendida al momento de la acción de inspección y vigilancia.
</t>
    </r>
    <r>
      <rPr>
        <b/>
        <sz val="11"/>
        <color theme="1"/>
        <rFont val="Aptos Narrow"/>
        <family val="2"/>
        <scheme val="minor"/>
      </rPr>
      <t>Nota:</t>
    </r>
    <r>
      <rPr>
        <sz val="11"/>
        <color theme="1"/>
        <rFont val="Aptos Narrow"/>
        <family val="2"/>
        <scheme val="minor"/>
      </rPr>
      <t xml:space="preserve"> Para la verificación tenga en cuenta que, las herramientas de participación las desarrollará el operador de acuerdo con los instrumentos y periodos que él mismo establece para ello.</t>
    </r>
  </si>
  <si>
    <t xml:space="preserve">Para la verificación de este ítem se deberá identificar en la muestra seleccionada, los casos en los cuales aplique su implementación (posibles fuentes: anexo de historia, el PYIC, diálogos de talento humano o usuarios, etc.) . 
Estos casos conforman el universo de la muestra a verificar, en caso de que uno (1) de ellos no cuente con acta, se relacionará como "no cumple". </t>
  </si>
  <si>
    <t>Diligenciamiento Anexo 4 Situaciones de Riesgo</t>
  </si>
  <si>
    <t>Diligenciamiento Componente Talento Humano</t>
  </si>
  <si>
    <t>4.5.24 Que se provee la dotación personal (cama, colchón, ropa de cama, vestuario, elementos de aseo, material pedagógico o lúdico deportivo, o dotación de acuerdo con las prácticas culturales de los grupos étnicos) a los niños, las niñas o adolescentes bajo su responsabilidad o cuidado; o, suministrar dotación inadecuada o en malas condiciones para su uso.</t>
  </si>
  <si>
    <t>Para la evaluación de este verificable confirme con el profesional del componente de ambientes adecuados y seguros de acuerdo con la muestra seleccionada, lo relacionado con la dotación básica.</t>
  </si>
  <si>
    <t>MANUAL OPERATIVO MODALIDAD DE ACOGIMIENTO FAMILIAR – HOGAR SUSTITUTO [MO4.P] Versión 2 del 08/07/2022
3. COMPONENTES DE LA MODALIDAD
Dotación 
Dotación Básica
Tabla 11. Elementos de dotación básica de Hogares Sustitutos (Pág. 178-181)</t>
  </si>
  <si>
    <t>MANUAL OPERATIVO MODALIDAD DE ACOGIMIENTO FAMILIAR – HOGAR SUSTITUTO [MO4.P] Versión 2 del 08/07/2022
Tabla 10. Dotación de aseo e higiene personal  (Pág. 177-178)</t>
  </si>
  <si>
    <t>MANUAL OPERATIVO MODALIDAD DE ACOGIMIENTO FAMILIAR – HOGAR SUSTITUTO [MO4.P] Versión 2 del 08/07/2022
d) Elementos de aseo e higiene personal
Tabla 10. Dotación de aseo e higiene personal  (Pág. 177-178)</t>
  </si>
  <si>
    <r>
      <t xml:space="preserve">Se realiza la reposición de la dotación personal por uso, necesidad cada vez que la niña, niño, adolescente lo requiera, de tal forma que siempre está completa, en buen estado y es de su talla.
</t>
    </r>
    <r>
      <rPr>
        <b/>
        <sz val="11"/>
        <color theme="1"/>
        <rFont val="Arial"/>
        <family val="2"/>
      </rPr>
      <t>Nota 1:</t>
    </r>
    <r>
      <rPr>
        <sz val="11"/>
        <color theme="1"/>
        <rFont val="Arial"/>
        <family val="2"/>
      </rPr>
      <t xml:space="preserve"> Si transcurridos cuatro (4) meses a partir de la entrega de la dotación personal inicial, una niña, un niño o un adolescente no ha requerido de reposición, deberá entregársele al menos cuatro (4) elementos de dotación que él o ella solicite
</t>
    </r>
    <r>
      <rPr>
        <b/>
        <sz val="11"/>
        <color theme="1"/>
        <rFont val="Arial"/>
        <family val="2"/>
      </rPr>
      <t>Nota 2</t>
    </r>
    <r>
      <rPr>
        <sz val="11"/>
        <color theme="1"/>
        <rFont val="Arial"/>
        <family val="2"/>
      </rPr>
      <t xml:space="preserve">:  en el caso de ser un niño o niña menor de siete (7) años, se le deberá entregar elementos diferentes, que correspondan a una muda completa. </t>
    </r>
  </si>
  <si>
    <t>Manual operativo modalidades y servicio para la atención de niñas, niños y adolescentes, con proceso administrativo de restablecimiento de derechos, versión 1 del 27/07/2021
3.2.5. Dotación lúdico – deportiva. Pág. 38
Manual Operativo modalidad de acogimiento familiar hogar sustituto, versión 2 del 08/07/2022 aprobado Mediante Resolución No. 3370 del 28 de junio de 2022
* Dotación Personal: (…) Notas. Pág. 182</t>
  </si>
  <si>
    <t>Manual Operativo modalidad de acogimiento familiar hogar sustituto, versión 2 del 08/07/2022 aprobado Mediante Resolución No. 3370 del 28 de junio de 2022
* Dotación Personal: Pág. 181; 184
* Dotación Personal: Pág. 182
Aspectos relevantes de la adquisición y entrega de la dotación: Pág.186</t>
  </si>
  <si>
    <r>
      <t xml:space="preserve">La dotación personal entregada a los usuarios es nueva, de uso personal, de buena calidad, de la talla de la niña, el niño o el adolescente y acorde a los ajustes razonables que se requieran.
</t>
    </r>
    <r>
      <rPr>
        <b/>
        <sz val="11"/>
        <color theme="1"/>
        <rFont val="Arial"/>
        <family val="2"/>
      </rPr>
      <t>Nota:</t>
    </r>
    <r>
      <rPr>
        <sz val="11"/>
        <color theme="1"/>
        <rFont val="Arial"/>
        <family val="2"/>
      </rPr>
      <t xml:space="preserve"> En relación con la adaptación de ropa con velcro, botones con ojetes más amplios para facilitar el vestido de la persona, aditamentos adaptados para la alimentación o cuidado personal, cascos u otros elementos que se requieran para su protección, deberán estar prescritos por el médico tratante o el equipo que desarrolle las acciones terapéuticas, y dicho soporte se encuentra en el anexo de la historia de atención.</t>
    </r>
  </si>
  <si>
    <t>Manual Operativo modalidad de acogimiento familiar hogar sustituto, versión 2 del 08/07/2022 aprobado Mediante Resolución No. 3370 del 28 de junio de 2022
* Dotación Personal: Pág. 181; Notas (...) Pág. 184
Aspectos relevantes de la adquisición y entrega de la dotación: Pág.186</t>
  </si>
  <si>
    <r>
      <t xml:space="preserve">La entidad la dotación escolar y material pedagógico a la niña, el niño o el adolescente de acuerdo con lo requerido por la entidad educativa, así como los insumos para la educación vocacional, ocupacional o educación superior, de acuerdo con lo establecido en el PIYC, la cual debe ser entregada máximo a los 15 días siguientes a la vinculación educativa de la niña, el niño o el adolescente.
</t>
    </r>
    <r>
      <rPr>
        <b/>
        <sz val="11"/>
        <color theme="1"/>
        <rFont val="Arial"/>
        <family val="2"/>
      </rPr>
      <t>Nota 1</t>
    </r>
    <r>
      <rPr>
        <sz val="11"/>
        <color theme="1"/>
        <rFont val="Arial"/>
        <family val="2"/>
      </rPr>
      <t xml:space="preserve">: En ningún caso, la niña, el niño o el adolescente, puede prescindir de su uniforme de diario ni deportivo, ni de sus elementos escolares. 
</t>
    </r>
    <r>
      <rPr>
        <b/>
        <sz val="11"/>
        <color theme="1"/>
        <rFont val="Arial"/>
        <family val="2"/>
      </rPr>
      <t>Nota 2:</t>
    </r>
    <r>
      <rPr>
        <sz val="11"/>
        <color theme="1"/>
        <rFont val="Arial"/>
        <family val="2"/>
      </rPr>
      <t xml:space="preserve"> En los casos en que la niña, el niño o el adolescente, no se encuentre vinculado al sistema educativo, bien sea por su edad, o porque presenta discapacidad, se debe contar con elementos de artes plásticas o de estimulación multisensorial, lo cual deberá estar establecido en el plan de caso. 
</t>
    </r>
    <r>
      <rPr>
        <b/>
        <sz val="11"/>
        <color theme="1"/>
        <rFont val="Arial"/>
        <family val="2"/>
      </rPr>
      <t>Nota 3:</t>
    </r>
    <r>
      <rPr>
        <sz val="11"/>
        <color theme="1"/>
        <rFont val="Arial"/>
        <family val="2"/>
      </rPr>
      <t xml:space="preserve"> Para adolescentes que se encuentren en procesos de formación diferentes al de colegio, se puede reemplazar por insumos para su proceso formativo, los cuales deben ser entregados a los adolescentes, según lo requerido.</t>
    </r>
  </si>
  <si>
    <t>7.3. Cuenta con la dotación personal requerida conforme a las particularidades de los usuarios y del territorio
7.4. Cuenta con la dotación lúdico – deportiva
7.5. Cuenta con dotación escolar-material pedagógico</t>
  </si>
  <si>
    <t>Para la evaluación de estos verificables confirme con el profesional del componente financiero de acuerdo con la muestra seleccionada, lo relacionado con los soportes de compra y entrega de la dotación.</t>
  </si>
  <si>
    <t>La dotación personal es acorde a las particularidades de los usuarios (edad, origen étnico, discapacidad, orientación de género, condición, características, entre otras) quienes participan en la elección y adquisición de su vestuario.</t>
  </si>
  <si>
    <t>Manual operativo modalidades y servicio para la atención de niñas, niños y adolescentes, con proceso administrativo de restablecimiento de derechos, versión 1 del 27/07/2021
3.2.6. Dotación escolar y material pedagógico. Pág. 38
Manual Operativo modalidad de acogimiento familiar hogar sustituto, versión 2 del 08/07/2022 aprobado Mediante Resolución No. 3370 del 28 de junio de 2022
* Dotación Escolar: Pág. 185, 186; Notas (...) Pág.188</t>
  </si>
  <si>
    <t>Manual Operativo modalidad de acogimiento familiar hogar sustituto versión 2 del 08/07/2022 aprobado Mediante Resolución No. 3370 del 28 de junio de 2022
2.4.2. Clasificación según tipo de hogar. A. Hogar sustituto tradicional - HST-T. Pág. 16, 17
2.4.2. Clasificación según tipo de hogar. B. Hogar sustituto Tutor- HSTT. Pág. 17
2.4.2. Clasificación según tipo de hogar. D. Hogar sustituto Tutor Transitorio - HST-TR. Pág. 19
2.4.2. Clasificación según tipo de hogar. G. Hogar sustituto Tutor Agrupado - HST-A. Pág. 23,24
2.4.2. Clasificación según tipo de hogar. H. Hogar sustituto Múltiple - HST-M. Pág. 24,25,26
2.4.2. Clasificación según tipo de hogar. I. Hogar sustituto Fin de Semana HST-FD. Pág. 27, 28,29
3.4.2 Caracterización de niñas, niños y adolescentes a ubicar en los Hogares
Sustitutos. Tabla 5. Número de ubicaciones por Hogar Sustituto según caracterización. Pág. 114, 115, 116.
Tabla 6. Número de niñas, niños y adolescentes a ubicar por unidad de servicio según
tipo de Hogar Sustituto. Pág. 116, 117, 118
3.4.3 Ubicación en Hogares Sustitutos según caracterización de niñas, niños o adolescentes y perfil de familia sustituta. Pág.118
5. Disponibilidad de Tiempo. Pág.49, 50
Tabla 2. Disponibilidad de tiempo por tipo de Hogar Sustituto</t>
  </si>
  <si>
    <r>
      <rPr>
        <b/>
        <sz val="5"/>
        <rFont val="Arial"/>
        <family val="2"/>
      </rPr>
      <t>Manual Operativo modalidad de acogimiento familiar hogar sustituto</t>
    </r>
    <r>
      <rPr>
        <sz val="5"/>
        <rFont val="Arial"/>
        <family val="2"/>
      </rPr>
      <t>, versión 2 del 08/07/2022 aprobado Mediante Resolución No. 3370 del 28 de junio de 2022
Tabla 2. Disponibilidad de tiempo por tipo de Hogar Sustituto
2.4.2. Clasificación según tipo de hogar. D. Hogar sustituto Tutor Transitorio - HST-TR. Pág. 19
3.4.2 Caracterización de niñas, niños y adolescentes a ubicar en los Hogares
Sustitutos. Tabla 5. Número de ubicaciones por Hogar Sustituto según caracterización. Pág. 114, 115, 116.
Tabla 6. Número de niñas, niños y adolescentes a ubicar por unidad de servicio según tipo de Hogar Sustituto. Pág. 116, 117, 118
3.4.3 Ubicación en Hogares Sustitutos según caracterización de niñas, niños o adolescentes y perfil de familia sustituta. Pág.118
5. Disponibilidad de Tiempo. Pág.49, 50</t>
    </r>
  </si>
  <si>
    <t>UDS 2.1</t>
  </si>
  <si>
    <t>UDS 2.2</t>
  </si>
  <si>
    <t>UDS 2.3</t>
  </si>
  <si>
    <t>UDS 2.4</t>
  </si>
  <si>
    <t>UDS 2.5</t>
  </si>
  <si>
    <t>UDS 2.6</t>
  </si>
  <si>
    <t>UDS 2.7</t>
  </si>
  <si>
    <t>UDS 2.8</t>
  </si>
  <si>
    <t>UDS 2.9</t>
  </si>
  <si>
    <t>A1.1.1</t>
  </si>
  <si>
    <t>A1.1.2</t>
  </si>
  <si>
    <t>A1.1.3</t>
  </si>
  <si>
    <t>A1.1.4</t>
  </si>
  <si>
    <t>2.Ambientes Adecuados y Seguros UDS</t>
  </si>
  <si>
    <t>2.Ambientes Adecuados y Seguros EAS</t>
  </si>
  <si>
    <t>Anexo 5. Ubicaciones</t>
  </si>
  <si>
    <t>AMBIENTES ADECUADOS Y SEGUROS UDS</t>
  </si>
  <si>
    <t>AMBIENTES ADECUADOS Y SEGUROS EAS</t>
  </si>
  <si>
    <t>ANEXO 5 UBICACIONES</t>
  </si>
  <si>
    <t>ANEXO 3 GESTANTES Y LACTANTES</t>
  </si>
  <si>
    <t xml:space="preserve">Cuenta con los soportes de las atenciones periódicas y/o gestiones en salud para dar cumplimiento con lo descrito en la Ruta Integral de Atención en Salud:
Soporte de valoración integral por: medicina general o especialista en pediatría o medicina familiar, nutrición, profesional de enfermería y salud bucal por profesional de odontología.
Nota 1: En caso que los niños requieran consultas de salud especializadas verificar la asistencia a las mismas.
Nota 2: en caso de no contar con el soporte verificar la gestión en coordinación con la Autoridad Administrativa.
Nota 3: En caso de que se hayan realizado activaciones en salud cuentan con los soportes de las atenciones. </t>
  </si>
  <si>
    <t xml:space="preserve"> PROFESIONALES QUE ATIENDEN LA VISITA POR PARTE DE LA ENTIDAD U OPERADOR</t>
  </si>
  <si>
    <t>Diligenciamiento Componente Dotación</t>
  </si>
  <si>
    <t>7.3.1. La dotación personal es acorde a las particularidades de los usuarios (edad, origen étnico, discapacidad, orientación de género, condición, características, entre otras).</t>
  </si>
  <si>
    <t>Previo a la evaluación de este verificable indague con el profesional del componente de modelo de atención, si de la muestra seleccionada se requiere identificar y precisar particularidades en la dotación personal acorde con  la implementación del enfoque diferencial según corresponda.</t>
  </si>
  <si>
    <t>7.4.1. La institución cuenta con elementos lúdico deportivos de acuerdo con la edad de la población, que permita dar cumplimiento a lo establecido en la Propuesta de Implementación y Cualificación (PIYC).</t>
  </si>
  <si>
    <t>Previo a la evaluación de este verificable indague con el profesional del componente de modelo de atención las particularidades que se requieran acorde con lo establecido en la Propuesta de Implementación y Cualificación (PIYC)</t>
  </si>
  <si>
    <r>
      <t>Este enunciado tiene  los siguientes propósitos generales y aplica para el componente del Modelo de Atención,</t>
    </r>
    <r>
      <rPr>
        <sz val="11"/>
        <color rgb="FFFF0000"/>
        <rFont val="Aptos Narrow"/>
        <family val="2"/>
        <scheme val="minor"/>
      </rPr>
      <t xml:space="preserve"> </t>
    </r>
    <r>
      <rPr>
        <sz val="11"/>
        <rFont val="Aptos Narrow"/>
        <family val="2"/>
        <scheme val="minor"/>
      </rPr>
      <t>en el anexo 4 de S</t>
    </r>
    <r>
      <rPr>
        <sz val="11"/>
        <color theme="1"/>
        <rFont val="Aptos Narrow"/>
        <family val="2"/>
        <scheme val="minor"/>
      </rPr>
      <t xml:space="preserve">ituaciones de Riesgo y los Anexos: Violencia, Discapacidad y Gestantes:
a. Escuchar y tener en cuenta la voz de las niñas, niños, adolescentes y jóvenes acorde con el enfoque diferencial, características, realidades, recursos y curso de vida.
b. Escuchar y tener en cuenta la voz de las familias y/o red vincular.
c. Identificar que las niñas, niños, adolescentes, jóvenes, familias y/o red vincular conocen el propósito del servicio en el cual se encuentran.
d. Identificar la gestión y/o articulación con la autoridad administrativa y con el SNBF.
e. Identificar la trazabilidad del proceso de atención. (Que la información corresponde al niño, niña, adolescente o joven, su familia o red vincular, con su proceso, que las actuaciones se realizan en los tiempos establecidos, que se realiza el registro ordenado en el anexo de la historia de atención, entre otros).
f. Abordar situaciones que dieron origen al PARD, así como a las particularidades del niño, niña, adolescente o joven, su familia o red vincular.
g. Incluir demás situaciones que el niño, niña, adolescente o joven, su familia o red vincular y el talento humano manifieste en los diálogos.
</t>
    </r>
    <r>
      <rPr>
        <b/>
        <sz val="11"/>
        <color theme="1"/>
        <rFont val="Aptos Narrow"/>
        <family val="2"/>
        <scheme val="minor"/>
      </rPr>
      <t xml:space="preserve">ESTOS ASPECTOS DEBERÁN INCORPORARSE DE FORMA INTRÍNSECA EN EL DESARROLLO DE LA EVALUACIÓN DEL COMPONENTE Y LOS ANEXOS ENUNCIADOS. 
</t>
    </r>
  </si>
  <si>
    <t>Cuenta el inmueble con servicio de gas natural que cumpla con la revisión técnica de seguridad.</t>
  </si>
  <si>
    <r>
      <t xml:space="preserve">Cuenta el inmueble con las condiciones habitacionales adecuadas para la prestación del servicio.
</t>
    </r>
    <r>
      <rPr>
        <b/>
        <sz val="11"/>
        <rFont val="Arial"/>
        <family val="2"/>
      </rPr>
      <t>Nota:</t>
    </r>
    <r>
      <rPr>
        <sz val="11"/>
        <rFont val="Arial"/>
        <family val="2"/>
      </rPr>
      <t xml:space="preserve"> los siguientes parámetros no aplican para los Hogares Sustitutos, ubicados en Comunidades Indígenas y se tendrán en cuenta solamente que las condiciones habitacionales sean las adecuadas para ofrecer atención al usuario, brindando espacios libres de riesgos para su integridad física y el ambiente propicio para su desarrollo integral.
En lo que se refiere a los Hogares Sustitutos constituidos en zonas donde no exista alcantarillado o red eléctrica, deberá velarse porque las condiciones habitacionales, permitan un adecuado proceso de atención por parte de la familia sustituta.</t>
    </r>
  </si>
  <si>
    <t xml:space="preserve"> 3.3 Cumple con la aplicación de la minuta patrón, teniendo en cuenta las necesidades propias de cada niña, niño o adolescente y de acuerdo con las prácticas alimentarias tradicionales de las niñas, los niños y los adolescentes de grupos étnicos</t>
  </si>
  <si>
    <t>La evaluación de estos verificables se realiza tanto en la Sede Administrativa de la entidad administradora de la modalidad como en las Unidades de Servicio que conformen la muestra seleccionada.
La aplicación de la minuta patrón y práticas alimentarias tradicionales de grupos étnicos se  realiza conforme a las orientaciones del profesional de nutrición y dietética de la EAPB o la Defensoría de Familia</t>
  </si>
  <si>
    <t>Las personas que atienden y cuidan o trabajan directa o indirectamente, o que realiza actividades permanentes o temporales con las niñas, niños, adolescentes, jóvenes cumplen con:
* Garantizar la atención y cuidados necesarios para el desarrollo integral, tanto físico como cognitivo, relacional, emocional, espiritual y ético de las niñas, niños, adolescentes, jóvenes acuerdo con el proceso de atención establecido para la modalidad.
*Prevenir la ocurrencia de situaciones violencia, discriminación, explotación, estigmatización o cualquier acción u omisión que atente contra los derechos fundamentales de los niños, las niñas y los adolescentes; y, se abstiene de realizar comportamientos o expresiones de discriminación, rechazo, indiferencia u otros tratos que afecten la salud mental, emocional o física hacia ellos.
* Velar por la identificación oportuna de situaciones que pongan en riesgo la vida e integridad física, mental, emocional y sexual de los niños, las niñas y adolescentes a su cargo, durante el tiempo que estén bajo su cuidado y responsabilidad, poniendo en conocimiento inmediato de las mismas para adelantar prontas intervenciones.
*Compartir con los niños, las niñas o adolescentes, familias, actividades en el marco del respeto, la confianza, la empatía y el buen trato.</t>
  </si>
  <si>
    <r>
      <t xml:space="preserve">El talento humano de la entidad usa lenguaje respetuoso, tiene disposición a la escucha y demuestra actitud empática, en sus interacciones con los usuarios y sus compañeros.
</t>
    </r>
    <r>
      <rPr>
        <b/>
        <sz val="11"/>
        <rFont val="Arial"/>
        <family val="2"/>
      </rPr>
      <t>Nota:</t>
    </r>
    <r>
      <rPr>
        <sz val="11"/>
        <rFont val="Arial"/>
        <family val="2"/>
      </rPr>
      <t xml:space="preserve"> En observación del personal se evidencia que utilizan lenguaje verbal respetuoso (sin sarcasmos, gritos o descalificaciones), mantienen un tono de voz adecuado y cordial, escuchan activamente sin interrumpir a las otras personas, dan respuestas claras, respetuosas y oportunas, muestran disposición para ayudar o resolver inquietudes con amabilidad, mantienen contacto visual y lenguaje corporal que denota atención y respeto, evita actitudes discriminatorias, indiferentes o humillantes, se dirige a las personas por su nombre y con fórmulas de cortesía, respeta los turnos de atención y evita tratos preferenciales injustificados.</t>
    </r>
  </si>
  <si>
    <t>Cumplen los dormitorios o habitaciones, con las condiciones habitacionales adecuadas para la prestación del servicio.</t>
  </si>
  <si>
    <t>3.1 Cuenta con el seguimiento a la atención, promoción y mantenimiento de la salud.</t>
  </si>
  <si>
    <t xml:space="preserve">En observación de la atención, diálogos con las niñas, niños, adolescentes, jóvenes, familias, el talento humano, contrastado con el anexo de historia de atención y la carpeta de seguimiento al hogar sustituto-HS, se evidencia que: </t>
  </si>
  <si>
    <r>
      <t xml:space="preserve">Se ubica en el hogar sustituto transición </t>
    </r>
    <r>
      <rPr>
        <u/>
        <sz val="11"/>
        <color rgb="FF000000"/>
        <rFont val="Arial"/>
        <family val="2"/>
      </rPr>
      <t>étnico (TSE)</t>
    </r>
    <r>
      <rPr>
        <sz val="11"/>
        <color rgb="FF000000"/>
        <rFont val="Arial"/>
        <family val="2"/>
      </rPr>
      <t xml:space="preserve"> así:
* Tres cupos en vulneración
* Dos cupos en discapacidad
* Dos cupos en vulneración y uno en discapacidad.
</t>
    </r>
    <r>
      <rPr>
        <b/>
        <sz val="11"/>
        <color rgb="FF000000"/>
        <rFont val="Arial"/>
        <family val="2"/>
      </rPr>
      <t>Nota 1:</t>
    </r>
    <r>
      <rPr>
        <sz val="11"/>
        <color rgb="FF000000"/>
        <rFont val="Arial"/>
        <family val="2"/>
      </rPr>
      <t xml:space="preserve">  la atención de las niñas, a los niños y a los adolescentes en los HST-Transición étnico corresponde a los siete (7) días de la semana, las veinticuatro (24) horas del día, en lo posible de máximo un mes calendario.
</t>
    </r>
    <r>
      <rPr>
        <b/>
        <sz val="11"/>
        <color rgb="FF000000"/>
        <rFont val="Arial"/>
        <family val="2"/>
      </rPr>
      <t xml:space="preserve">
Nota 2</t>
    </r>
    <r>
      <rPr>
        <sz val="11"/>
        <color rgb="FF000000"/>
        <rFont val="Arial"/>
        <family val="2"/>
      </rPr>
      <t>:El hogar podrá estar ubicado al interior de la comunidad indígena.</t>
    </r>
  </si>
  <si>
    <t xml:space="preserve">3.2 Cumple con realizar periódicamente la toma de medidas antropométricas a cada niña, niño, adolescente, joven y gestante y hace seguimiento a los resultados. </t>
  </si>
  <si>
    <r>
      <t xml:space="preserve">Cuenta con el concepto higiénico sanitario Favorable, emitido por la autoridad sanitaria competente, para la </t>
    </r>
    <r>
      <rPr>
        <b/>
        <sz val="11"/>
        <color rgb="FF000000"/>
        <rFont val="Arial"/>
        <family val="2"/>
      </rPr>
      <t>Sede Administrativa</t>
    </r>
    <r>
      <rPr>
        <sz val="11"/>
        <color rgb="FF000000"/>
        <rFont val="Arial"/>
        <family val="2"/>
      </rPr>
      <t>, cuando en este lugar se almacenan alimentos y/o Bienestarina.</t>
    </r>
  </si>
  <si>
    <r>
      <t xml:space="preserve">Cuenta e implementa el Plan de Saneamiento Básico para la </t>
    </r>
    <r>
      <rPr>
        <b/>
        <sz val="11"/>
        <color rgb="FF000000"/>
        <rFont val="Arial"/>
        <family val="2"/>
      </rPr>
      <t>Sede Administrativa</t>
    </r>
    <r>
      <rPr>
        <sz val="11"/>
        <color rgb="FF000000"/>
        <rFont val="Arial"/>
        <family val="2"/>
      </rPr>
      <t xml:space="preserve"> cuando en este lugar se almacenan alimentos y/o Bienestarina.</t>
    </r>
  </si>
  <si>
    <t>3.4 Cuenta con el concepto higiénico sanitario Favorable, emitido por la autoridad sanitaria competente, para la Sede Administrativa, cuando en este lugar se almacenan alimentos y/o Bienestarina.
3.5 Cuenta e implementa el Plan de Saneamiento Básico para la Sede Administrativa cuando en este lugar se almacenan alimentos y/o Bienestarina.</t>
  </si>
  <si>
    <t xml:space="preserve">3.6 Implementa las Buenas Prácticas de Manufactura - BPM en los procesos con alimentos. </t>
  </si>
  <si>
    <t xml:space="preserve"> 3.7  Cumple con los criterios de metrología para los equipos de prestación del servicio.
3.8 Cuenta e implementa el Programa de Selección y Evaluación de Proveedores.  Aplica cuando en la Sede Administrativa se almacenan alimentos.</t>
  </si>
  <si>
    <t xml:space="preserve">3.9 Implementa acciones de educación para la salud alimentaría. </t>
  </si>
  <si>
    <t>Cumple con la aplicación de la minuta patrón, teniendo en cuenta las necesidades propias de cada niña, niño o adolescente y de acuerdo con las prácticas alimentarias tradicionales de las niñas, los niños y los adolescentes de grupos étnicos.</t>
  </si>
  <si>
    <r>
      <t xml:space="preserve">En observación de la atención se verifica que se implementan las minutas patrón para la alimentación familiar,  tiempos de comida y tamaño de porciones según la edad.
</t>
    </r>
    <r>
      <rPr>
        <b/>
        <sz val="11"/>
        <color rgb="FF000000"/>
        <rFont val="Arial"/>
        <family val="2"/>
      </rPr>
      <t xml:space="preserve">Nota: </t>
    </r>
    <r>
      <rPr>
        <sz val="11"/>
        <color rgb="FF000000"/>
        <rFont val="Arial"/>
        <family val="2"/>
      </rPr>
      <t xml:space="preserve">se suministra al menos cinco (5) tiempos de comida al día: desayuno, almuerzo, cena, refrigerios (2). </t>
    </r>
  </si>
  <si>
    <t xml:space="preserve">MANUAL OPERATIVO MODALIDAD DE ACOGIMIENTO FAMILIAR – HOGAR SUSTITUTO [MO4.P] Versión 2 del 08/07/2022 (Pág. 219-220)
Para piscinas: Ley 1209 del 2008. Decreto 2171 del 2009. Resolución 4113 del 2012
</t>
  </si>
  <si>
    <t xml:space="preserve">MANUAL OPERATIVO MODALIDAD DE ACOGIMIENTO FAMILIAR – HOGAR SUSTITUTO [MO4.P] Versión 2 del 08/07/2022 (Pág. 219-220)
Para piscinas: Ley 1209 del 2008.Decreto 2171 del 2009 .Resolución 4113 del 2012
</t>
  </si>
  <si>
    <t xml:space="preserve">MANUAL OPERATIVO MODALIDAD DE ACOGIMIENTO FAMILIAR – HOGAR SUSTITUTO [MO4.P] Versión 2 del 08/07/2022 (Pág. 219-220)
Para piscinas: Ley 1209 del 2008.Decreto 2171 del 2009. Resolución 4113 del 2012
</t>
  </si>
  <si>
    <t xml:space="preserve">Guía orientadora para la estrategia del abastecimiento alimentario. G38.PP.  Versión 1 del 16/01/2025.
4.3.2 Evaluación y Selección de Proveedores - Compra de  Alimentos. - Programa de Selección y Evaluación de Proveedores.  Pág. 16, 17.
</t>
  </si>
  <si>
    <t>MANUAL OPERATIVO MODALIDAD DE ACOGIMIENTO FAMILIAR – HOGAR SUSTITUTO [MO4.P] Versión 2 del 08/07/2022. págs. 222 a 223</t>
  </si>
  <si>
    <t>LINEAMIENTO TÉCNICO PARA LA IMPLEMENTACION DEL MODELO DE ATENCIÓN, DIRIGIDO A LOS NIÑOS, LAS NIÑAS, Y LOS ADOLESCENTES EN LAS MODALIDADES DE RESTABLECIMIENTO DE DERECHOS, Versión1 del 27/07/2021.
1. Marco conceptual. pág.16 al 19, Marco normativo. pág.193. Objetivos. pág.20
MANUAL OPERATIVO MODALIDADES Y SERVICIO PARA LA ATENCIÓN DE LAS NIÑAS, LOS NIÑOS Y LOS ADOLESCENTES, CON PROCESO ADMINISTRATIVO DE RESTABLECIMIENTO DE DERECHOS, Versión 2 del 08/07/2022.  
Introducción. Pág. 4Guía De Orientaciones Para La Prevención Y Manejo De Situaciones De Riesgo De Las Niñas, Niños Y Adolescentes En Las Modalidades Y Servicio De Restablecimiento De Derechos. Versión 7 Del 06/06/2023. Código Ético Pág. 73.</t>
  </si>
  <si>
    <t>MANUAL OPERATIVO MODALIDAD DE ACOGIMIENTO FAMILIAR – HOGAR SUSTITUTO [MO4.P] Versión 2 del 08/07/2022
Dotación Básica Tabla 11. Elementos de dotación básica de Hogares Sustitutos (Pág. 178-181)</t>
  </si>
  <si>
    <t>Manual Operativo modalidad de acogimiento familiar hogar sustituto, versión 2 del 08/07/2022 aprobado Mediante Resolución No. 3370 del 28 de junio de 2022
* Dotación Personal: Pág. 181; 184 - Tabla 12. Dotación personal en Hogares Sustitutos. Pág. 182 - Aspectos relevantes de la adquisición y entrega de la dotación: Pág.186</t>
  </si>
  <si>
    <t xml:space="preserve">Manual operativo modalidades y servicio para la atención de niñas, niños y adolescentes, con proceso administrativo de restablecimiento de derechos, versión 1 del 27/07/2021
3.2.6. Dotación escolar y material pedagógico. Pág. 38
Manual Operativo modalidad de acogimiento familiar hogar sustituto, versión 2 del 08/07/2022 aprobado Mediante Resolución No. 3370 del 28 de junio de 2022
* Dotación Personal: (…) Notas. Pág. 182.  * Dotación Escolar: Pág. 185
</t>
  </si>
  <si>
    <t>Lineamiento Técnico Para La Atención A Niños, Niñas Y Adolescentes, Con Derechos Amenazados O Vulnerados, Víctimas De Violencia Sexual, Versión 2 Del 04/07/2018 
9.3. Acciones De Atención Especializada. Tabla 4 Acciones Especializadas. Pág.108 - Coordinación De Acciones. Págs. 136 108 , 126, 130, 131, 134 ,135, 136 y  137.</t>
  </si>
  <si>
    <t xml:space="preserve">Manual Operativo Modalidad de Acogimiento Familiar Hogar Sustituto - MO4.P- Versión 2 del 08/07/2022. Págs. 228 - 230
</t>
  </si>
  <si>
    <t>Lineamiento Técnico Para La Atención De Niños, Niñas Y Adolescentes Con Discapacidad Con Derechos Amenazados Y/O Vulnerados, Versión 2 Del 3/12/2019.
Cuadro 12 Acciones Diferenciales Para La Atención De Población Con Discapacidad. Pag.49,50,51
Manual Operativo modalidad Acogimiento Familiar - Hogar Sustituto. MO4P. Versión 2 del 08/07/2022. F. Nutricionista Dietista.  Pág.  231.
Guía Técnica Del Componentes De Alimentación Y Nutrición Para Las Personas Con Discapacidad En El Marco De Los Procesos De Atención Del Icbf  G7Pp Versión 2 Del 8/8/2022.  Pág. 41, 65-66.
Guía Para El Impulso A La Soberanía Alimentaria Por El Derecho Humano A La Alimentación Adecuada En Las Modalidades Y Servicios Del Icbf. G33.Pp. Versión 1 Del 04/12/2024.  Pág.  57, 93 - 96.
Guía técnica para la metrología aplicable a los programas de los procesos misionales del icbf.  g8.pp.  versión 8 del 05/03/2025.  Pág. 13-14, 21-22. 50.</t>
  </si>
  <si>
    <t xml:space="preserve">Manual Operativo Modalidad de Acogimiento Familiar Hogar Sustituto - MO4.P- Versión 2 del 08/07/2022. Págs. 230 - 231
</t>
  </si>
  <si>
    <t>Lineamiento Técnico Del Programa Especializado Para La Atención Adolescentes Y Mujeres Mayores De 18 Años, Gestantes o en Periodo De Lactancia, Con Sus Derechos Inobservados, Amenazados O Vulnerados, Versión 1 Del 14/09/2016 Págs.26,27,29,30,31, 34, 35, 37, 42
Guía Para El Impulso A La Soberanía Alimentaria Por El Derecho Humano A La Alimentación Adecuada En Las Modalidades Y Servicios Del ICBF. G33.Pp. Versión 1 Del 04/12/2024. Pág. 42, 45, 49, 50 y 53.</t>
  </si>
  <si>
    <t>Manual Operativo Modalidad de Acogimiento Familiar Hogar Sustituto - MO4.P - Versión 2 del 08/07/2022. Págs. 232 - 233</t>
  </si>
  <si>
    <t xml:space="preserve">Manual Operativo Modalidad de Acogimiento Familiar Hogar Sustituto - MO4.P- Versión 2 del 08/07/2022.Pág. 230
</t>
  </si>
  <si>
    <t xml:space="preserve">Manual Operativo Modalidad de Acogimiento Familiar Hogar Sustituto - MO4.P- Versión 2 del 08/07/2022.Pág. 230.
</t>
  </si>
  <si>
    <r>
      <t xml:space="preserve">El área de los dormitorios cumple con mínimo 3.0 m² por usuario, donde el área incluye la cama, el armario, la mesa de noche y el espacio de circulación. 
</t>
    </r>
    <r>
      <rPr>
        <b/>
        <sz val="11"/>
        <rFont val="Arial"/>
        <family val="2"/>
      </rPr>
      <t>Nota 1</t>
    </r>
    <r>
      <rPr>
        <sz val="11"/>
        <rFont val="Arial"/>
        <family val="2"/>
      </rPr>
      <t xml:space="preserve">: la medición de la capacidad instalada en dormitorios debe ser calculada de forma independiente para cada dormitorio.
</t>
    </r>
    <r>
      <rPr>
        <b/>
        <sz val="11"/>
        <rFont val="Arial"/>
        <family val="2"/>
      </rPr>
      <t>Nota 2:</t>
    </r>
    <r>
      <rPr>
        <sz val="11"/>
        <rFont val="Arial"/>
        <family val="2"/>
      </rPr>
      <t xml:space="preserve"> el armario o closet puede ubicarse de los dormitorios, sin que esto signifique, que el área que estos ocupen se tenga en cuenta para calcular el espacio de los dormitorios.</t>
    </r>
  </si>
  <si>
    <r>
      <t xml:space="preserve">Los dormitorios de los usuarios son independientes pero no aisladas de las habitaciones de los miembros de la familia. 
</t>
    </r>
    <r>
      <rPr>
        <b/>
        <sz val="11"/>
        <rFont val="Arial"/>
        <family val="2"/>
      </rPr>
      <t>Nota:</t>
    </r>
    <r>
      <rPr>
        <sz val="11"/>
        <rFont val="Arial"/>
        <family val="2"/>
      </rPr>
      <t xml:space="preserve"> Para usuarios que requieran un cuidado especial y pernoten en la misma habitación con los padres sustitutos, esta situación tiene que ser aprobada por la autoridad administrativa.</t>
    </r>
  </si>
  <si>
    <r>
      <t xml:space="preserve">En caso de contar con usuarios con discapacidad física, las habitaciones o dormitorios cuentan con espacios accesibles para la circulación de los niños, niñas y adolescentes. 
</t>
    </r>
    <r>
      <rPr>
        <b/>
        <sz val="11"/>
        <rFont val="Arial"/>
        <family val="2"/>
      </rPr>
      <t>Nota:</t>
    </r>
    <r>
      <rPr>
        <sz val="11"/>
        <rFont val="Arial"/>
        <family val="2"/>
      </rPr>
      <t xml:space="preserve"> El Hogar sustituto siempre debe cumplir con este requisito al momento del ingreso del usuario con discapacidad física.</t>
    </r>
  </si>
  <si>
    <t>Los dormitorios se encuentran separados por etapa de curso de vida a partir de los ocho (8) años.
- Infancia: 8 - 11 años.
- Adolescencia: 12 - 18 años.
- Juventud: 14-26 años.
- Adultez: 27-59 años.
-Persona Mayor: 60 años o más
*Clasificación establecida por el Ministerio de Salud y Protección Social (como referencia)</t>
  </si>
  <si>
    <t>Dormitorios compartidos por varios usuarios: cada niño, niña o adolescente, cuenta con la privacidad requerida.</t>
  </si>
  <si>
    <r>
      <t xml:space="preserve">Los dormitorios de las niñas, niños y los adolescentes ubicados en la modalidad, están dispuestos únicamente para la ubicación de los elementos de uso cotidiano de los beneficiarios
</t>
    </r>
    <r>
      <rPr>
        <b/>
        <sz val="11"/>
        <rFont val="Arial"/>
        <family val="2"/>
      </rPr>
      <t>Nota:</t>
    </r>
    <r>
      <rPr>
        <sz val="11"/>
        <rFont val="Arial"/>
        <family val="2"/>
      </rPr>
      <t xml:space="preserve"> no se permitirá que se almacenen cajas, archivo, elementos del hogar que no se usan, trasteos, bicicletas, motos, automóviles, entre otros.</t>
    </r>
  </si>
  <si>
    <t>Si el espacio de alimentación o comedor es cercano a la cocina de la vivienda, según edad y curso de vida, se cuenta con las precauciones frente al acceso de las niñas, los niños y los adolescentes a ella, cuando se estén cocinando los alimentos.</t>
  </si>
  <si>
    <r>
      <t xml:space="preserve">El espacio de alimentación o comedor cuenta con disposición de sillas de comedor para cada miembro del Hogar Sustituto y la familia sustituta.
</t>
    </r>
    <r>
      <rPr>
        <b/>
        <sz val="11"/>
        <rFont val="Arial"/>
        <family val="2"/>
      </rPr>
      <t>Nota:</t>
    </r>
    <r>
      <rPr>
        <sz val="11"/>
        <rFont val="Arial"/>
        <family val="2"/>
      </rPr>
      <t xml:space="preserve"> Por ningún motivo, las niñas, los niños y los adolescentes de la modalidad se ubicarán en un lugar diferente al momento de compartir los alimentos, constituyéndose esta conducta en un acto discriminatorio en su contra.</t>
    </r>
  </si>
  <si>
    <r>
      <t xml:space="preserve"> El espacio de estar permite que las niñas, los niños y los  adolescentes compartan con la familia sustituta.
 </t>
    </r>
    <r>
      <rPr>
        <b/>
        <sz val="11"/>
        <rFont val="Arial"/>
        <family val="2"/>
      </rPr>
      <t>Nota 1:</t>
    </r>
    <r>
      <rPr>
        <sz val="11"/>
        <rFont val="Arial"/>
        <family val="2"/>
      </rPr>
      <t xml:space="preserve"> ya sea en un sala o sillas, según clima y disposición de espacios de la casa.
</t>
    </r>
    <r>
      <rPr>
        <b/>
        <sz val="11"/>
        <rFont val="Arial"/>
        <family val="2"/>
      </rPr>
      <t xml:space="preserve"> Nota 2:</t>
    </r>
    <r>
      <rPr>
        <sz val="11"/>
        <rFont val="Arial"/>
        <family val="2"/>
      </rPr>
      <t xml:space="preserve"> Se sugiere la ubicación de un televisor en este espacio.</t>
    </r>
  </si>
  <si>
    <r>
      <t xml:space="preserve">En zonas cálidas, la puerta de salida de la casa cuenta con las previsiones necesarias para evitar el ingreso a la casa de cualquier transeúnte o salida de las niñas, niños y adolescentes sin ser notados.
</t>
    </r>
    <r>
      <rPr>
        <b/>
        <sz val="11"/>
        <rFont val="Arial"/>
        <family val="2"/>
      </rPr>
      <t>Nota:</t>
    </r>
    <r>
      <rPr>
        <sz val="11"/>
        <rFont val="Arial"/>
        <family val="2"/>
      </rPr>
      <t xml:space="preserve"> puede ser una reja que separe la vivienda de la calle.</t>
    </r>
  </si>
  <si>
    <r>
      <t xml:space="preserve">En caso de contar con hamacas o chinchorros en el lugar, se tiene la previsión para evitar riesgos de un accidente por caída o asfixia.
</t>
    </r>
    <r>
      <rPr>
        <b/>
        <sz val="11"/>
        <rFont val="Arial"/>
        <family val="2"/>
      </rPr>
      <t>Nota:</t>
    </r>
    <r>
      <rPr>
        <sz val="11"/>
        <rFont val="Arial"/>
        <family val="2"/>
      </rPr>
      <t xml:space="preserve"> la previsión debe corresponder al uso de elementos de acuerdo a la edad y curso de vida.</t>
    </r>
  </si>
  <si>
    <r>
      <t xml:space="preserve">El espacio donde la mascota se alimenta, pasa las horas del día y duerme, cumple con ser aseado y ordenado, este espacio no puede ser habitaciones, cocina o comedor. 
</t>
    </r>
    <r>
      <rPr>
        <b/>
        <sz val="11"/>
        <rFont val="Arial"/>
        <family val="2"/>
      </rPr>
      <t>Nota 1:</t>
    </r>
    <r>
      <rPr>
        <sz val="11"/>
        <rFont val="Arial"/>
        <family val="2"/>
      </rPr>
      <t xml:space="preserve"> no se podrán tener caninos potencialmente peligrosos de acuerdo a la ley 1801 de julio de 2016, para hogares sustitutos posteriores a la expedición del Manual Operativo (08/07/2022).
</t>
    </r>
    <r>
      <rPr>
        <b/>
        <sz val="11"/>
        <rFont val="Arial"/>
        <family val="2"/>
      </rPr>
      <t>Nota 2:</t>
    </r>
    <r>
      <rPr>
        <sz val="11"/>
        <rFont val="Arial"/>
        <family val="2"/>
      </rPr>
      <t xml:space="preserve"> Para hogares ubicados en comunidades indígenas, la tenencia de los  animales procederá según los usos y costumbres de la comunidad. </t>
    </r>
  </si>
  <si>
    <t>Todas las mascotas de la unidad familiar cuentan con vacunas al día, reciben atención por médico veterinario, son alimentadas debidamente y reciben buen trato.</t>
  </si>
  <si>
    <t>Si en la vivienda donde funciona el Hogar Sustituto es una finca que tenga animales como: vacas, caballos, cerdos, patos, gallinas, gansos, tortugas (que no estén en vía de extinción), truchas u otros, se dispone de lo necesario para prevenir accidentes con las niñas, los niños y los adolescentes de la modalidad.</t>
  </si>
  <si>
    <t>Las motos y carros deberán tener revisión tecno mecánica, de tal forma que se prevenga cualquier accidente al hacer retiro de éstos del parqueadero.</t>
  </si>
  <si>
    <t>En caso de que en el Hogar Sustituto funcione una tienda; esta no debe vender bebidas embriagantes, sustancias inflamables, cigarrillos o elementos que representen un daño para la salud de las personas.
Nota: No se permite el consumo de bebidas embriagantes ni cigarrillo en las instalaciones de la tienda.</t>
  </si>
  <si>
    <t>En caso de que en el Hogar Sustituto funcione una tienda; los niños, niñas y adolescentes no participan en su atención ni manejo.</t>
  </si>
  <si>
    <t>En caso de que en el Hogar Sustituto funcione una tienda; los productos no se almacenan en dormitorios, comedor o sala de estar.</t>
  </si>
  <si>
    <t>Los baños cuentan con la dotación requerida:
a. un sanitario.
b. un orinal (Si en la sede se atienden niños y adolescentes hombres).
c. un lavamanos.</t>
  </si>
  <si>
    <t>2. COMPONENTE AMBIENTES ADECUADOS Y SEGUROS UDS</t>
  </si>
  <si>
    <t>2. COMPONENTE AMBIENTES ADECUADOS Y SEGUROS EAS</t>
  </si>
  <si>
    <r>
      <t xml:space="preserve">Cambie la </t>
    </r>
    <r>
      <rPr>
        <sz val="11"/>
        <rFont val="Aptos Narrow"/>
        <family val="2"/>
        <scheme val="minor"/>
      </rPr>
      <t>X</t>
    </r>
    <r>
      <rPr>
        <sz val="11"/>
        <color rgb="FFFF0000"/>
        <rFont val="Aptos Narrow"/>
        <family val="2"/>
        <scheme val="minor"/>
      </rPr>
      <t xml:space="preserve"> </t>
    </r>
    <r>
      <rPr>
        <sz val="11"/>
        <rFont val="Aptos Narrow"/>
        <family val="2"/>
        <scheme val="minor"/>
      </rPr>
      <t xml:space="preserve">por el </t>
    </r>
    <r>
      <rPr>
        <sz val="11"/>
        <color theme="1"/>
        <rFont val="Aptos Narrow"/>
        <family val="2"/>
        <scheme val="minor"/>
      </rPr>
      <t xml:space="preserve">número de Unidad Operativa asignada de acuerdo a la designación realizada por el o la coordinador (a) o el o la líder del Grupo de Inspección y Vigilancia. </t>
    </r>
  </si>
  <si>
    <t>PROCESO DE INSPECCIÓN, VIGILANCIA Y CONTROL
INSTRUMENTO IV
HOGAR SUSTITUTO
RESTABLECIMIENTO DE DERECHOS</t>
  </si>
  <si>
    <t>Cuenta con el seguimiento a la atención, promoción y prevención de la enfermedad.</t>
  </si>
  <si>
    <t>Cuenta con orientación para promoción de la salud y prevención de la enfermedad:
a. Estilos de vida saludables,
b. Salud sexual y reproductiva, 
c. Prevención de consumo de alcohol y sustancias psicoactivas, 
d. Hábitos de cuidado y autocuidado”</t>
  </si>
  <si>
    <t>Manual Operativo modalidad Acogimiento Familiar - Hogar Sustituto. MO4P. Versión 2 del 08/07/2022. 
3.3.2 Responsabilidades del Centro Zonal, del operador y de la Entidad Territorial. Pág. 99. 
Guía para el impulso a la soberanía alimentaria por el derecho humano a la alimentación adecuada en las modalidades y servicios del ICBF. G36.PP.Versión 2 del 30/12/2025.pag 107.</t>
  </si>
  <si>
    <t>Manual Operativo modalidad Acogimiento Familiar - Hogar Sustituto. MO4P. Versión 2 del 08/07/2022. 
3.3.2 Responsabilidades del Centro Zonal, del operador y de la Entidad Territorial. Pág. 99. 
Guía para el impulso a la soberanía alimentaria por el derecho humano a la alimentación adecuada en las modalidades y servicios del ICBF. G36.PP.Versión 2 del 30/12/2025. 107-114
4.6. Valoración y Seguimiento del Estado Nutricional y de Salud. Pág. 90. - Seguimiento a la atención, promoción y mantenimiento de la salud. - Tabla 11. Ruta integral de atención para la promoción y mantenimiento de la salud según curso de vida. Esquema de intervenciones/atenciones en salud individuales para niñas y niños en primera infancia.  Pág. 107 - 111.
Guía de Orientaciones para la Prevención y Manejo de Situaciones de Riesgo de las niñas, niños y adolescentes en las Modalidades y Servicio de Restablecimiento de derechos G17.P 6/6/2023.
4.3 MEDIDAS ESPECÍFICAS.  Pág.  23-73.</t>
  </si>
  <si>
    <t xml:space="preserve">Manual Operativo modalidad Acogimiento Familiar - Hogar Sustituto. MO4P. Versión 2 del 08/07/2022. 
3.3.1 Roles de la Madre o Padre Sustitutos.  Pág.  94.
Guía para el impulso a la soberanía alimentaria por el derecho humano a la alimentación adecuada en las modalidades y servicios del ICBF. G36.PP.Versión 2 del 30/12/2025.
Versión 2 del 30/12/2025  Pág. 106. -4.6.5. Seguimiento a la atención, promoción y mantenimiento de la salud. -Página 107 - 114. </t>
  </si>
  <si>
    <t>Manual Operativo modalidad Acogimiento Familiar - Hogar Sustituto. MO4P. Versión 2 del 08/07/2022. 
3.3.2 Responsabilidades del Centro Zonal, del operador y de la Entidad Territorial. Pág. 94, 99,100 
Guía para el  impulso a la soberanía alimentaria por el derecho humano a la alimentación adecuada en las modalidades y servicios del ICBF. G36.PP. Versión 2 del 30/12/2025.Págs, 107-114. 
Guía de Orientaciones para la Prevención y Manejo de Situaciones de Riesgo de las niñas, niños y adolescentes en las Modalidades y Servicio de Restablecimiento de derechos G17.P 6/6/2023. Código Ético  pág.  78.</t>
  </si>
  <si>
    <r>
      <t xml:space="preserve">Cuenta con soporte de afiliación en estado activo, vigente (no mayor a 6 meses), en físico o digital.
</t>
    </r>
    <r>
      <rPr>
        <b/>
        <sz val="11"/>
        <rFont val="Arial"/>
        <family val="2"/>
      </rPr>
      <t xml:space="preserve">Nota 1: </t>
    </r>
    <r>
      <rPr>
        <sz val="11"/>
        <rFont val="Arial"/>
        <family val="2"/>
      </rPr>
      <t xml:space="preserve">Régimen Especial: Certificación emitida por la Entidad Prestadora de Salud (EPS).
</t>
    </r>
    <r>
      <rPr>
        <b/>
        <sz val="11"/>
        <rFont val="Arial"/>
        <family val="2"/>
      </rPr>
      <t xml:space="preserve">Nota 2: </t>
    </r>
    <r>
      <rPr>
        <sz val="11"/>
        <rFont val="Arial"/>
        <family val="2"/>
      </rPr>
      <t xml:space="preserve">en caso de no contar con el soporte verificar la gestión en coordinación con la Autoridad Administrativa.
</t>
    </r>
  </si>
  <si>
    <t>Manual Operativo modalidad Acogimiento Familiar - Hogar Sustituto. MO4P. Versión 2 del 08/07/2022. 
3.3.1 Roles de la Madre o Padre Sustitutos.  Pág.  103.
Guía de Orientaciones para la Prevención y Manejo de Situaciones de Riesgo de las niñas, niños y adolescentes en las Modalidades y Servicio de Restablecimiento de derechos G17.P 6/6/2023.
Código Ético  pág.  78</t>
  </si>
  <si>
    <t>Manual Operativo modalidad Acogimiento Familiar - Hogar Sustituto. MO4P. Versión 2 del 08/07/2022.  
F. Nutricionista Dietista.  Pág.  211 - 213.
Guía para el impulso a la soberanía alimentaria por el derecho humano a la alimentación adecuada en las modalidades y servicios del ICBF. G36.PP.Versión 2 del 30/12/2025.Pág. 90 - 103.</t>
  </si>
  <si>
    <t>Manual Operativo modalidad Acogimiento Familiar - Hogar Sustituto. MO4P. Versión 2 del 08/07/2022.  
F. Nutricionista Dietista.  Pág.  211 - 213.
Guía para el impulso a la soberanía alimentaria por el derecho humano a la alimentación adecuada en las modalidades y servicios del ICBF. G36.PP.Versión 2 del 30/12/2025.
4.6.4. Operación de la Vigilancia y el Seguimiento Nutricional en las modalidades de atención</t>
  </si>
  <si>
    <t>Cuenta con actas, listados de asistencia, registros fotográficos, etc., que evidencien la capacitación del talento humano, padres o madres sustitutos/as en los programas del plan de saneamiento básico.</t>
  </si>
  <si>
    <t>Manual Operativo modalidad Acogimiento Familiar - Hogar Sustituto. MO4P. Versión 2 del 08/07/2022.  
2. Fortalecimiento Básico.  Pág.  86.
Guía para el impulso a la soberanía alimentaria por el derecho humano a la alimentación adecuada en las modalidades y servicios del ICBF. G36.PP.Versión 2 del 30/12/2025. Pág. 87 - 89.</t>
  </si>
  <si>
    <t>Guía para el impulso a la soberanía alimentaria por el derecho humano a la alimentación adecuada en las modalidades y servicios del ICBF. G36.PP.Versión 2 del 30/12/2025.
4.5.4.5.  Requisitos del servicio de alimentos
Plan de saneamiento básico.
Pág. 87 - 89.</t>
  </si>
  <si>
    <t>Guía para el impulso a la soberanía alimentaria por el derecho humano a la alimentación adecuada en las modalidades y servicios del ICBF. G36.PP.Versión 2 del 30/12/2025.
4.5.Complementación alimentaria con calidad 
4.5.4. Calidad e inocuidad en los alimentos, condiciones básicas de higiene en la preparación y manufactura de alimentos (BPM).  Pág. 74.</t>
  </si>
  <si>
    <t xml:space="preserve">Manual Operativo modalidad Acogimiento Familiar - Hogar Sustituto. MO4P. Versión 2 del 08/07/2022.  
3.22 Componente de alimentación y nutrición.  Pág.  231.
Guía para el impulso a la soberanía alimentaria por el derecho humano a la alimentación adecuada en las modalidades y servicios del ICBF. G36.PP.Versión 2 del 30/12/2025.  
4.5.4. Calidad e inocuidad en los alimentos, condiciones básicas de higiene en la preparación y manufactura de alimentos (BPM)Págs.. 72 - 87.
Guía orientadora para la estrategia del abastecimiento alimentario. G38.PP.  Versión 1 del 16/01/2025. Págs. 21 - 24. </t>
  </si>
  <si>
    <t xml:space="preserve">Manual Operativo modalidad Acogimiento Familiar - Hogar Sustituto. MO4P. Versión 2 del 08/07/2022.  
3.22 Componente de alimentación y nutrición.  Pág.  231.
Guía para el impulso a la soberanía alimentaria por el derecho humano a la alimentación adecuada en las modalidades y servicios del ICBF. G36.PP.Versión 2 del 30/12/2025. 
4.5.4. Calidad e inocuidad en los alimentos, condiciones básicas de higiene en la preparación y manufactura de alimentos (BPM)Págs.. 72 - 87.
Guía orientadora para la estrategia del abastecimiento alimentario. G38.PP.  Versión 1 del 16/01/2025. Págs. 21 - 24. </t>
  </si>
  <si>
    <r>
      <t xml:space="preserve">Para el </t>
    </r>
    <r>
      <rPr>
        <b/>
        <sz val="11"/>
        <color rgb="FF000000"/>
        <rFont val="Arial"/>
        <family val="2"/>
      </rPr>
      <t xml:space="preserve">almacenamiento de alimentos </t>
    </r>
    <r>
      <rPr>
        <sz val="11"/>
        <color rgb="FF000000"/>
        <rFont val="Arial"/>
        <family val="2"/>
      </rPr>
      <t>se cumple con:
1.Asegurar que los alimentos se almacenen minimizando su deterioro y evitando aquellas condiciones que puedan afectar la inocuidad. 
2.Asegurar que los equipos tipo nevera o congelador estén en adecuadas condiciones de orden, limpieza y funcionamiento. 
3.Asegurar que los alimentos perecederos como carnes y pescados se almacenen en empaques adecuados y por separado, con rótulo indicando fechas de ingreso o compra y  vencimiento.
4.Asegurar que los plaguicidas, detergentes, desinfectantes y otras sustancias peligrosas , se etiqueten  adecuadamente con un rótulo en que se informe sobre su toxicidad y empleo, almacenados en un mueble bajo llave.
5.Asegurar que el espacio es de exclusividad para los alimentos (no se encuentran elementos distintos como enseres, maquinaria, alimentos para mascotas) y está libre de plagas.</t>
    </r>
  </si>
  <si>
    <t>Manual Operativo modalidad Acogimiento Familiar - Hogar Sustituto. MO4P. Versión 2 del 08/07/2022.  
3.22 Componente de alimentación y nutrición.  Pág.  231.
Guía para el impulso a la soberanía alimentaria por el derecho humano a la alimentación adecuada en las modalidades y servicios del ICBF. G36.PP.Versión 2 del 30/12/2025.  
4.5.4. Calidad e inocuidad en los alimentos, condiciones básicas de higiene en la preparación y manufactura de alimentos (BPM)Págs.. 72 - 87.</t>
  </si>
  <si>
    <t>Manual Operativo modalidad Acogimiento Familiar - Hogar Sustituto. MO4P. Versión 2 del 08/07/2022.  
3.22 Componente de alimentación y nutrición.  Pág.  231.
Guía para el impulso a la soberanía alimentaria por el derecho humano a la alimentación adecuada en las modalidades y servicios del ICBF. G36.PP.Versión 2 del 30/12/2025.
4.5.1.2. Tipos de Ración.  Pág.  53.
4.5.4. Calidad e inocuidad en los alimentos, condiciones básicas de higiene en la preparación y manufactura de alimentos (BPM)Págs.. 72 - 87.</t>
  </si>
  <si>
    <t>Manual Operativo modalidad Acogimiento Familiar - Hogar Sustituto. MO4P. Versión 2 del 08/07/2022.  
3.22 Componente de alimentación y nutrición.  Pág.  231.
Guía para el impulso a la soberanía alimentaria por el derecho humano a la alimentación adecuada en las modalidades y servicios del ICBF. G36.PP.Versión 2 del 30/12/2025.
Procesos con alimentos, en los servicios de alimentación
4.5.4. Calidad e inocuidad en los alimentos, condiciones básicas de higiene en la preparación y manufactura de alimentos (BPM)Págs.. 72 - 87.</t>
  </si>
  <si>
    <t>Manual Operativo modalidad Acogimiento Familiar - Hogar Sustituto. MO4P. Versión 2 del 08/07/2022.  
3.1.4 Documentación para la conformación de un Hogar Sustituto.  Pág. 61.
Guía para el impulso a la soberanía alimentaria por el derecho humano a la alimentación adecuada en las modalidades y servicios del ICBF. G36.PP.Versión 2 del 30/12/2025.
4.5.4.3. Talento Humano.
Educación y capacitación.  Pág. 79.</t>
  </si>
  <si>
    <t>Guía para el impulso a la soberanía alimentaria por el derecho humano a la alimentación adecuada en las modalidades y servicios del ICBF. G36.PP.Versión 2 del 30/12/2025.
Prácticas higiénicas y medidas de protección.  Pág. 80.</t>
  </si>
  <si>
    <r>
      <t xml:space="preserve">El manipulador de alimentos cumple con las prácticas higiénicas y medidas de protección mientras trabaja en la manipulación de alimentos.
a. El personal manipulador de alimentos, cuenta con carné de manipulación de alimentos, renovado cada año.
</t>
    </r>
    <r>
      <rPr>
        <b/>
        <sz val="11"/>
        <color rgb="FF000000"/>
        <rFont val="Arial"/>
        <family val="2"/>
      </rPr>
      <t>Nota:</t>
    </r>
    <r>
      <rPr>
        <sz val="11"/>
        <color rgb="FF000000"/>
        <rFont val="Arial"/>
        <family val="2"/>
      </rPr>
      <t xml:space="preserve"> No aplica para familia sustituta indígena ubicada en comunidad</t>
    </r>
  </si>
  <si>
    <t>Se ubica en el hogar sustituto para fin de semana (FD) así:
*Niñas, niños y adolescentes en edades de cinco (5) a diez y siete (17) años del mismo sexo.
* Acorde al curso de vida:
▪ 5 años – 9 años
▪ 10 años – 13 años
▪ 14 años – 17 años
* Cuatro días en la semana cuando el lunes sea día feriado en Colombia. (viernes a partir de las 5:00pm, sábado, domingo y lunes festivo). El tiempo estipulado es de cuatro (4) días en la semana por cuatro (4) semanas: (4x4=16 días al mes).
* Tres (3) días en la semana (viernes, sábado y domingo). El tiempo estipulado es tres (3) días en la semana por cuatro (4) semanas: (3x4=12días al mes)</t>
  </si>
  <si>
    <t>el equipo de la Oficina de Inspección, Vigilancia y Control y Calidad de Servicios, realiza socialización de las situaciones encontradas durante la visita por cada uno de los componentes:  y se le informa que podrá pronunciarse frente al desarrollo de la misma.</t>
  </si>
  <si>
    <t>Reporta la situación al/la profesional delegada de la Regional del ICBF con copia a quien supervisa el contrato de aporte en el formato establecido.</t>
  </si>
  <si>
    <t xml:space="preserve"> El código ético se encuentra en el Reglamento Interno de Trabajo.</t>
  </si>
  <si>
    <t>Cuenta con soportes de la socialización a los usuarios que contiene:
a. Información sobre la actividad que se realizará 
b. Da indicaciones sobre el comportamiento adecuado en los diferentes espacios que se visiten durante la salida
c. Informan los puntos de encuentro antes de iniciar la actividad y las indicaciones en caso de extravío.</t>
  </si>
  <si>
    <t xml:space="preserve">Desarrolla acciones para salvaguardar la vida e integridad de las niñas, niños, adolescentes e informa de manera inmediata a la autoridad administrativa y al supervisor de contrato, si durante la salida se presenta una situación de desastre natural o riesgo a la integridad física, mental, emocional y sexual de los niños, niñas y adolescentes </t>
  </si>
  <si>
    <t>Establece comunicación con la autoridad administrativa y representante legal en caso de accidentes, dolencias o dolencias leves como vómito, diarrea, gripe, tos, entre otros cuando requiere traslado a servicio médico.</t>
  </si>
  <si>
    <t xml:space="preserve">Realiza la separación del grupo al niño ante la ocurrencia de accidentes graves que impliquen riesgo vital o secuelas funcionales así:
a. bajo supervisión permanente, 
b. consignando en la bitácora la actividad respectiva, 
c. comunicando a la autoridad administrativa para que a su vez se informe a la familia, red vincular o autoridad tradicional, </t>
  </si>
  <si>
    <t>Soportes de registro de acciones para la implementación de elementos de Rehabilitación Basada en la Comunidad y posibilitar el desarrollo de competencias personales, sociales y comunitarias en el proceso de atención de los usuarios y las familias.</t>
  </si>
  <si>
    <t>A3.1.16</t>
  </si>
  <si>
    <t>A3.1.17</t>
  </si>
  <si>
    <t>Cuenta con el registro de acciones para promover la vinculación afectiva de la madre con su hijo o hija recién nacido o por nacer y la comunicación e integración con su red psico-afectiva, familiar y social.</t>
  </si>
  <si>
    <t>A3.1.18</t>
  </si>
  <si>
    <r>
      <t xml:space="preserve">Resolución 4199 Del 15 De Julio De 2021 Por La Cual Se Aprueba  El Lineamiento Técnico Para La Implementación Del Modelo De Atención Dirigido A Niñas, Niños Y Adolescentes, En Las Modalidades De Restablecimiento De Derechos.
Lineamiento Técnico Para La Implementación Del Modelo De Atención, Dirigido A Los Niños, Las Niñas, Y Los Adolescentes En Las Modalidades De Restablecimiento De Derechos, Versión1 Del 27/07/2021. Págs. 48 Y 49 Y Anexo 3. 
Manual Operativo Modalidades Y Servicio Para La Atención De Las Niñas, Los Niños Y Los Adolescentes, Con Proceso Administrativo De Restablecimiento De Derechos, Versión 2 Del 08/07/2022.  Pág.4
Guía De Orientaciones Para La Prevención Y Manejo De Situaciones De Riesgo De Las Niñas, Niños Y Adolescentes En Las Modalidades Y Servicio De Restablecimiento De Derechos. Versión 7 Del 06/06/2023.
4.1 Interacción Y Participación De Niños, Niñas Y Adolescentes. Págs.18 Y 19.
</t>
    </r>
    <r>
      <rPr>
        <sz val="6"/>
        <color rgb="FF00B0F0"/>
        <rFont val="Arial"/>
        <family val="2"/>
      </rPr>
      <t>RESOLUCIÓN 7998 del 27 de diciembre de 2023 por la cual se adopta el Modelo de Enfoque Diferencial de Derechos del Instituto Colombiano de Bienestar Familiar, se derogan las resoluciones 9313 de 2016 y 1264 de 2017 y se dictan otras disposiciones.
MODELO ENFOQUE DIFERENCIAL DE DERECHOS, versión 2 del 28/12/2023.  Alcance.</t>
    </r>
  </si>
  <si>
    <r>
      <t xml:space="preserve">Resolución 4199 Del 15 De Julio De 2021 Por La Cual Se Aprueba  El Lineamiento Técnico Para La Implementación Del Modelo De Atención Dirigido A Niñas, Niños Y Adolescentes, En Las Modalidades De Restablecimiento De Derechos.
Lineamiento Técnico Para La Implementación Del Modelo De Atención, Dirigido A Los Niños, Las Niñas, Y Los Adolescentes En Las Modalidades De Restablecimiento De Derechos, Versión1 Del 27/07/2021. 
4.5.2. Enfoques Diferenciales De Derechos.
Numeral 5.2 Propuesta De Implementación Y Cualificación – Piyc, Págs. 48 Y 49
Anexo 3 : Estructura De Propuesta De Implementación Y Cualificación -Piyc.
</t>
    </r>
    <r>
      <rPr>
        <sz val="6"/>
        <color rgb="FF00B0F0"/>
        <rFont val="Arial"/>
        <family val="2"/>
      </rPr>
      <t xml:space="preserve">
RESOLUCIÓN 7998 del 27 de diciembre de 2023 por la cual se adopta el Modelo de Enfoque Diferencial de Derechos del Instituto Colombiano de Bienestar Familiar, se derogan las resoluciones 9313 de 2016 y 1264 de 2017 y se dictan otras disposiciones.
MODELO ENFOQUE DIFERENCIAL DE DERECHOS, versión 2 del 28/12/2023.  Alcance.</t>
    </r>
  </si>
  <si>
    <r>
      <t xml:space="preserve">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4.1 Interacción Y Participación De Niños, Niñas Y Adolescentes. Págs.18 Y 19.
Lineamiento Técnico Para La Atención De Niños, Niñas Y Adolescentes Con Discapacidad Con Derechos Amenazados Y/O Vulnerados, Versión 2 Del 3/12/2019.
1) Ajustes Razonables Al Componente Técnico. Pág.77.
</t>
    </r>
    <r>
      <rPr>
        <sz val="6"/>
        <color rgb="FF00B0F0"/>
        <rFont val="Arial"/>
        <family val="2"/>
      </rPr>
      <t>RESOLUCIÓN 7998 del 27 de diciembre de 2023 por la cual se adopta el Modelo de Enfoque Diferencial de Derechos del Instituto Colombiano de Bienestar Familiar, se derogan las resoluciones 9313 de 2016 y 1264 de 2017 y se dictan otras disposiciones.
MODELO ENFOQUE DIFERENCIAL DE DERECHOS, versión 2 del 28/12/2023.  Alcance.</t>
    </r>
    <r>
      <rPr>
        <sz val="6"/>
        <color theme="1"/>
        <rFont val="Arial"/>
        <family val="2"/>
      </rPr>
      <t xml:space="preserve">
</t>
    </r>
  </si>
  <si>
    <r>
      <t xml:space="preserve">Manual Operativo modalidad de acogimiento familiar hogar sustituto, versión 2 del 08/07/2022 aprobado Mediante Resolución No. 3370 del 28 de junio de 2022
3.3 Roles y responsabilidades de los actores que intervienen en el proceso de atención de niñas, niños y adolescentes ubicados en Hogares Sustitutos
3.3.1 Roles de la Madre o Padre Sustitutos. Pág.93 - Responsabilidades del Centro Zonal, del operador y de la Entidad Territorial. Pág.100. B. Carpeta de seguimiento al Hogar Sustituto C. Carpeta de niñas, niños, adolescentes y jóvenes ubicados en el Hogar Sustituto 
</t>
    </r>
    <r>
      <rPr>
        <sz val="6"/>
        <color rgb="FF00B0F0"/>
        <rFont val="Arial"/>
        <family val="2"/>
      </rPr>
      <t>RESOLUCIÓN 7998 del 27 de diciembre de 2023 por la cual se adopta el Modelo de Enfoque Diferencial de Derechos del Instituto Colombiano de Bienestar Familiar, se derogan las resoluciones 9313 de 2016 y 1264 de 2017 y se dictan otras disposiciones.
MODELO ENFOQUE DIFERENCIAL DE DERECHOS, versión 2 del 28/12/2023.  Alcance.</t>
    </r>
  </si>
  <si>
    <t xml:space="preserve">Lineamiento Técnico Del Programa Especializado Para La Atención A Adolescentes Y Mujeres Mayores De 18 Años, Gestantes O En Periodo De Lactancia, Con Sus Derechos Inobservados, Amenazados O Vulnerados, Versión 1 Del 14/09/2016
Cuadro 4. Acciones Especializadas Para El Proceso De Atención. </t>
  </si>
  <si>
    <t>A3.1.19</t>
  </si>
  <si>
    <t>A3.1.21</t>
  </si>
  <si>
    <t>A3.1.22</t>
  </si>
  <si>
    <t>A3.1.24</t>
  </si>
  <si>
    <t>A3.1.26</t>
  </si>
  <si>
    <t>A3.1.33</t>
  </si>
  <si>
    <t>A3.1.34</t>
  </si>
  <si>
    <t xml:space="preserve">Lineamiento Técnico Para La Atención De Niños, Niñas Y Adolescentes Con Discapacidad Con Derechos Amenazados Y/O Vulnerados, Versión 2 Del 3/12/2019.
Cuadro 12 Acciones Diferenciales Para La Atención De Población Con Discapacidad. </t>
  </si>
  <si>
    <t xml:space="preserve">Cuenta con los soportes de la gestión para la inclusión laboral de los mayores de 18 años con discapacidad que al cumplir la mayoría de edad se encontraban en PARD acorde con sus capacidades e intereses ocupacionales y vocaciones. 
Nota: Si se trata de población con pertenencia étnica, hacerlo en concordancia con las prácticas tradicionales de su grupo étnico.
</t>
  </si>
  <si>
    <t xml:space="preserve">Cuenta con valoraciones iniciales por las áreas, que describan las limitaciones en la capacidad de ejecución de actividades y las restricciones en la participación.  </t>
  </si>
  <si>
    <t>Elabora perfiles vocacionales y ocupacionales con fundamento en las capacidades y competencias del  niño, niña, adolescente o adulto con discapacidad.</t>
  </si>
  <si>
    <t>Desarrolla estrategias que promuevan la participación social  e inclusión social en el ámbito comunitario.</t>
  </si>
  <si>
    <t xml:space="preserve">Desarrolla acciones orientadas a la recuperación de las tradiciones y prácticas culturales con pertenencia étnica. </t>
  </si>
  <si>
    <t xml:space="preserve">Desarrolla acciones para identificar las barreras físicas,  comunicativas y actitudinales que  limitan la capacidad en la ejecución  de actividades y  desarrollar  estrategias para su eliminación o  trasformación, tanto en las Actividades Básicas de la Vida Diaria (ABVD) como en las Actividades Instrumentales de la Vida Diaria (AIVD). </t>
  </si>
  <si>
    <t xml:space="preserve">Cuenta con soportes de gestión para la vinculación a curso de preparación para la maternidad a través de las entidades del sector salud o, si la institución los ofrece, promueve la participación de las madres en el mismo. </t>
  </si>
  <si>
    <t xml:space="preserve">Cuenta con soportes para elaboración del Plan de Caso de los recién nacidos, los que están en lactancia y los hijos e hijas de cuidado temporal. </t>
  </si>
  <si>
    <t xml:space="preserve">Cuenta con registro de acciones para acompañamiento de los adolescentes o mayores de 18 años en periodo de gestación o lactancia y a su familia en la definición o redefinición de un proyecto de vida autónomo </t>
  </si>
  <si>
    <t>Cuenta con registro de acciones para el apoyo psicosocial o acompañamiento a través de atención a las adolescentes que se identifiquen en conflicto con su gestación o su maternidad</t>
  </si>
  <si>
    <t xml:space="preserve">Cuenta con registro de acciones para la atención diferencial, cuando la adolescente y mayor de 18 años, gestante o periodo de lactancia, ha sido víctima de violencia sexual y articula acciones con la Autoridad Administrativa.  </t>
  </si>
  <si>
    <t>Cuenta con acciones de gestión para la vinculación al sistema educativo formal o a servicios ofrecidos por el ICBF, de los niños o niñas que ingresan con la madre al programa.</t>
  </si>
  <si>
    <t xml:space="preserve">Cuenta con soportes de gestión para la inclusión de la madre-persona, su bebé y su familia en otros servicios del Sistema Nacional de Bienestar Familiar </t>
  </si>
  <si>
    <t xml:space="preserve">Cuenta con soportes de capacitación al talento humano frente a cuidados básicos a la mujer y al bebé y el fortalecimiento de la red familiar de apoyo que garantice seguridad y afiance el vínculo familiar y afectivo. </t>
  </si>
  <si>
    <t>Cuenta con soportes de remisión de informe integral a la autoridad administrativa que da cuenta de cómo llegó la mujer-persona al operador cuando esta solicita atención directa.</t>
  </si>
  <si>
    <t>Cuenta con evidencia de que los recursos financieros han sido utilizados para el pago oportuno de la Beca para las Madres Sustitutas. (Tabla Beca de Madre o Padre Sustituto por ubicación mensual)</t>
  </si>
  <si>
    <t>UDS 2.8.5</t>
  </si>
  <si>
    <t>UDS 2.8.6</t>
  </si>
  <si>
    <t>UDS 2.8.7</t>
  </si>
  <si>
    <t>UDS 2.8.8</t>
  </si>
  <si>
    <t>UDS 2.8.9</t>
  </si>
  <si>
    <t>UDS 2.8.10</t>
  </si>
  <si>
    <t>UDS 2.8.11</t>
  </si>
  <si>
    <t>UDS 2.8.12</t>
  </si>
  <si>
    <t>UDS 2.8.13</t>
  </si>
  <si>
    <t>UDS 2.8.14</t>
  </si>
  <si>
    <t>UDS 2.8.15</t>
  </si>
  <si>
    <t>UDS 2.8.16</t>
  </si>
  <si>
    <t>UDS 2.8.17</t>
  </si>
  <si>
    <t>UDS 2.8.18</t>
  </si>
  <si>
    <t>UDS 2.8.19</t>
  </si>
  <si>
    <t>UDS 2.8.20</t>
  </si>
  <si>
    <t>UDS 2.8.21</t>
  </si>
  <si>
    <t>Cuenta con evidencia documentada del pago oportuno de los salarios y honorarios del talento humano de la entidad administradora, así como de los aportes realizados al Sistema General de Seguridad Social (salud, pensión, riesgos laborales y parafiscales), conforme a los términos legales.</t>
  </si>
  <si>
    <t>Durante el desarrollo de la ejecución del  contrato se ha interrumpido la prestación del servicio por falta de recursos para el pago del talento humano y  a las madres sustitutas</t>
  </si>
  <si>
    <t>ANEXO 4 - SITUACIONES ESPECIALES</t>
  </si>
  <si>
    <t>ANEXO 4 SITUACIONES ESPECIALES</t>
  </si>
  <si>
    <t>MODALIDAD DE ACOGIMIENTO FAMILIAR</t>
  </si>
  <si>
    <r>
      <t xml:space="preserve">Las puertas son seguras y cuentan con buen mantenimiento.
</t>
    </r>
    <r>
      <rPr>
        <b/>
        <sz val="11"/>
        <rFont val="Arial"/>
        <family val="2"/>
      </rPr>
      <t>Nota:</t>
    </r>
    <r>
      <rPr>
        <sz val="11"/>
        <rFont val="Arial"/>
        <family val="2"/>
      </rPr>
      <t xml:space="preserve"> sin ningún tipo de deterioro, libres de oxido, sin roturas, sin astillas, marcos fijos, sin desprendimientos de material.</t>
    </r>
  </si>
  <si>
    <r>
      <t xml:space="preserve">El inmueble cuenta con ventilación e iluminación natural.
</t>
    </r>
    <r>
      <rPr>
        <b/>
        <sz val="11"/>
        <rFont val="Arial"/>
        <family val="2"/>
      </rPr>
      <t xml:space="preserve">Nota: </t>
    </r>
    <r>
      <rPr>
        <sz val="11"/>
        <rFont val="Arial"/>
        <family val="2"/>
      </rPr>
      <t xml:space="preserve">Se validara ventilación e iluminación artificial. </t>
    </r>
  </si>
  <si>
    <r>
      <t xml:space="preserve">Cuenta con lo necesario para el almacenamiento de residuos sólidos ordinarios y aprovechables.
</t>
    </r>
    <r>
      <rPr>
        <b/>
        <sz val="11"/>
        <rFont val="Arial"/>
        <family val="2"/>
      </rPr>
      <t>Nota:</t>
    </r>
    <r>
      <rPr>
        <sz val="11"/>
        <rFont val="Arial"/>
        <family val="2"/>
      </rPr>
      <t xml:space="preserve"> validar canecas con bolsas para residuos sólidos ordinarios y aprovechables.</t>
    </r>
  </si>
  <si>
    <t>Cuenta con un botiquín con todos los elementos completos:
a. dos pares de guantes estériles.
b. diez baja lenguas.
c. un paquete de algodón.
d. una linterna.
e. unas tijeras.
f. una caja de gasa.
g. un rollo de esparadrapo.
h. veinte unidades de curas.
i. un manual de primeros auxilios.
j. un rollo de esparadrapo de papel.
k. dos termómetros (no puede ser de mercurio).</t>
  </si>
  <si>
    <t>MANUAL OPERATIVO MODALIDAD DE ACOGIMIENTO FAMILIAR – HOGAR SUSTITUTO [MO4.P] Versión 2 del 08/07/2022
3. COMPONENTES DE LA MODALIDAD
3.20 Elementos de seguridad dentro del Hogar Sustituto
Figura 18. Botiquín unidad de servicio Hogar Sustituto (Pág. 227)</t>
  </si>
  <si>
    <t>GUÍA DE ORIENTACIONES PARA LA PREVENCIÓN Y MANEJO DE SITUACIONES DE RIESGO DE LAS NIÑAS, NIÑOS Y ADOLESCENTES EN LAS MODALIDADES Y SERVICIO DE RESTABLECIMIENTO DE DERECHOS [G17.P] Versión 7 del 06/06/2023: Págs. 20-21.</t>
  </si>
  <si>
    <t>Manual Operativo modalidad Acogimiento Familiar - Hogar Sustituto. MO4P. Versión 2 del 08/07/2022.  
F. Nutricionista Dietista.  Pág.  211.
Guía para el impulso a la soberanía alimentaria por el derecho humano a la alimentación adecuada en las modalidades y servicios del ICBF. G33.PP.Versión 2 del 30/12/2025. 
4.4. Ruta Metodológica de la Educación para la salud Alimentaria. Página 35 - 45.</t>
  </si>
  <si>
    <r>
      <t xml:space="preserve">Cuenta con evidencias de implementación de la planeación de acciones de educación para la salud alimentaría.
</t>
    </r>
    <r>
      <rPr>
        <b/>
        <sz val="11"/>
        <color rgb="FF000000"/>
        <rFont val="Arial"/>
        <family val="2"/>
      </rPr>
      <t>Nota:</t>
    </r>
    <r>
      <rPr>
        <sz val="11"/>
        <color rgb="FF000000"/>
        <rFont val="Arial"/>
        <family val="2"/>
      </rPr>
      <t xml:space="preserve"> estas evidencias pueden ser fotografías, videos, actas firmadas, listados de asistencia, etc.</t>
    </r>
  </si>
  <si>
    <t>Manual Operativo modalidad Acogimiento Familiar - Hogar Sustituto. MO4P. Versión 2 del 08/07/2022.  
F. Nutricionista Dietista.  Pág.  211 - 213.
Guía para el impulso a la soberanía alimentaria por el derecho humano a la alimentación adecuada en las modalidades y servicios del ICBF. G36.PP.Versión 2 del 30/12/2025.4.6.4. Operación de la Vigilancia y el Seguimiento Nutricional en las modalidades de atención Pág. 106.</t>
  </si>
  <si>
    <t xml:space="preserve">Manual Operativo modalidad Acogimiento Familiar - Hogar Sustituto. MO4P. Versión 2 del 08/07/2022.  
F. Nutricionista Dietista.  Pág.  211 - 213.
Guía para el impulso a la soberanía alimentaria por el derecho humano a la alimentación adecuada en las modalidades y servicios del ICBF. G36.PP.Versión 2 del 30/12/2025.
4.6.4. Operación de la Vigilancia y el Seguimiento Nutricional en las modalidades de atención pág.  104.
</t>
  </si>
  <si>
    <t>Manual Operativo modalidad Acogimiento Familiar - Hogar Sustituto. MO4P. Versión 2 del 08/07/2022.
3.3.1 Roles de la Madre o Padre Sustitutos.   Pág.  93 - 94. - Responsabilidades del Centro Zonal, del operador y de la Entidad Territorial.  Pág.  99. - Componente de alimentación y nutrición.  Pág.  231-232.
Guía para el impulso a la soberanía alimentaria por el derecho humano a la alimentación adecuada en las modalidades y servicios del ICBF. G33.PP.Versión 2 del 30/12/2025.
4.5. Complementación Alimentaria con Calidad.  pág. .50 -
4.5.3.1 Preparación y distribución de Ración preparada. Pág. 65, 68.</t>
  </si>
  <si>
    <t>Manual Operativo modalidad Acogimiento Familiar - Hogar Sustituto. MO4P. Versión 2 del 08/07/2022.
3.3.1 Roles de la Madre o Padre Sustitutos.   Pág.  93 - 94.
3.3.2 Responsabilidades del Centro Zonal, del operador y de la Entidad Territorial.  Pág.  99.
3.22 Componente de alimentación y nutrición.  Pág.  231-232.
Guía para el impulso a la soberanía alimentaria por el derecho humano a la alimentación adecuada en las modalidades y servicios del ICBF. G33.PP.Versión 2 del 30/12/2025.
4.5. Complementación Alimentaria con Calidad.  pág. .50 
4.5.3.1 Preparación y distribución de Ración preparada. Pág. 65, 68.</t>
  </si>
  <si>
    <t>Manual Operativo modalidad Acogimiento Familiar - Hogar Sustituto. MO4P. Versión 2 del 08/07/2022.
3.3.1 Roles de la Madre o Padre Sustitutos.   Pág.  93 - 94.
3.3.2 Responsabilidades del Centro Zonal, del operador y de la Entidad Territorial.  Pág.  99.
3.22 Componente de alimentación y nutrición.  Pág.  231-232.
Guía para el impulso a la soberanía alimentaria por el derecho humano a la alimentación adecuada en las modalidades y servicios del ICBF. G33.PP.Versión 2 del 30/12/2025.
4.5. Complementación Alimentaria con Calidad.  pág. .50.
4.5.3.1 Preparación y distribución de Ración preparada. Pág. 65, 68.</t>
  </si>
  <si>
    <t>En diálogo con el talento humano, madres y/o padres sustitutos se evidencia el conocimiento sobre temas específicos del Plan de Saneamiento Básico.</t>
  </si>
  <si>
    <t>Manual Operativo modalidad Acogimiento Familiar - Hogar Sustituto. MO4P. Versión 2 del 08/07/2022.  
2. Fortalecimiento Básico.  Pág.  86.
Guía para el impulso a la soberanía alimentaria por el derecho humano a la alimentación adecuada en las modalidades y servicios del ICBF. G36.PP.Versión 2 del 30/12/2025.
4.5.4.5.  Requisitos del servicio de alimentos pág. 87 - 89
Plan de saneamiento básico.
Pág. 86 - 88.</t>
  </si>
  <si>
    <r>
      <t xml:space="preserve">Cuenta con un área de </t>
    </r>
    <r>
      <rPr>
        <b/>
        <sz val="11"/>
        <color rgb="FF000000"/>
        <rFont val="Arial"/>
        <family val="2"/>
      </rPr>
      <t>recepción de alimentos</t>
    </r>
    <r>
      <rPr>
        <sz val="11"/>
        <color rgb="FF000000"/>
        <rFont val="Arial"/>
        <family val="2"/>
      </rPr>
      <t xml:space="preserve"> en adecuadas condiciones de organización, limpieza y desinfección, que:
1. Asegura que los alimentos no se encuentran en contacto directo con el suelo y se usan estibas plásticas o canastillas como base. 
2. Cumple con especificaciones de las fichas técnicas de los alimentos.
3. Dispone de los equipos (si aplica), gramera, báscula; termómetro; canastillas y/o recipientes plásticos.
4. Registra en el formato el control de temperatura de los alimentos en recibo (si aplica).
5. Registra en formato tipo Kardex las primeras entradas y primeras salidas de las materias primas.
6. Registra en formato el control de los Alimentos de Alto Valor Nutricional - AAVN.</t>
    </r>
  </si>
  <si>
    <t>El reconocimiento de la diversidad  y se previene la discriminación por:
a. Etnia
b. Sexo
c. Género
d. Estrato social
e. Religión
f. Orientación sexual
g. Discapacidad
h. Nacionalidad
i. Afiliación política;
* Por cualquier otra condición.</t>
  </si>
  <si>
    <t xml:space="preserve">Formula plan de caso elaborado a los 30 días calendario a partir del ingreso del niño, niña, adolescente, joven en la modalidad, remitido a la autoridad administrativa cinco (05) días calendario después de la fecha de elaboración; que contenga:
a. Orientado a potenciar capacidades del niño, niña, adolescente, joven, familia o red vincular de apoyo 
b. Responda a un enfoque diferencial, 
c. Aborde situaciones que dieron origen al PARD, 
d. Tiempos específicos y priorización de las atenciones, 
e. Reformulado cuando se realiza la declaratoria de adoptabilidad (en los casos que aplique).
f. Incorpora las acciones analizadas en la semaforización
f. Responde a las  necesidades del niño, niña, adolescente o mayor de 18 años con discapacidad, que favorezcan su desarrollo funcional, grado de independencia en las actividades básicas e instrumentales de la vida diaria y su participación social. </t>
  </si>
  <si>
    <t>MANUAL OPERATIVO MODALIDAD DE ACOGIMIENTO FAMILIAR – HOGAR SUSTITUTO . Versión 2 Del 8 De Julio De 2022. Pág. 215 -217</t>
  </si>
  <si>
    <t>MANUAL OPERATIVO MODALIDAD DE ACOGIMIENTO FAMILIAR – HOGAR SUSTITUTO . Versión 2 Del 8 De Julio De 2022. Pág. 205</t>
  </si>
  <si>
    <t>MANUAL OPERATIVO MODALIDAD DE ACOGIMIENTO FAMILIAR – HOGAR SUSTITUTO . Versión 2 Del 8 De Julio De 2022. Pág. 204</t>
  </si>
  <si>
    <t>MANUAL OPERATIVO MODALIDAD DE ACOGIMIENTO FAMILIAR – HOGAR SUSTITUTO . Versión 2 Del 8 De Julio De 2022. Pág. 205 a 214</t>
  </si>
  <si>
    <t>Cuenta con un proceso de inducción del talento humano que incorpore por lo menos las temáticas establecidas en el manual operativo. y sus evidencias de implementación.</t>
  </si>
  <si>
    <t xml:space="preserve">Cuenta con un archivo físico o digital del talento humano y madres sustitutas </t>
  </si>
  <si>
    <t xml:space="preserve">Cuenta con archivo físico y/o digital de hoja de vida, y evidencias del proceso de selección, contratación, inducción, formación y capacitación del personal, código ético y cumplimiento de requisitos en cuanto a seguridad social, antecedentes fiscales, disciplinarios, judiciales y medidas correctivas. Para la muestra de talento humano seleccionada. 
</t>
  </si>
  <si>
    <t>MANUAL OPERATIVO MODALIDAD DE ACOGIMIENTO FAMILIAR – HOGAR SUSTITUTO . Versión 2 Del 8 De Julio De 2022. Pág. 203</t>
  </si>
  <si>
    <t>MANUAL OPERATIVO MODALIDAD DE ACOGIMIENTO FAMILIAR – HOGAR SUSTITUTO . Versión 2 Del 8 De Julio De 2022. Pág. 59 a 63</t>
  </si>
  <si>
    <t>MANUAL OPERATIVO MODALIDAD DE ACOGIMIENTO FAMILIAR – HOGAR SUSTITUTO . Versión 2 Del 8 De Julio De 2022. Pág. 59</t>
  </si>
  <si>
    <t>MANUAL OPERATIVO MODALIDAD DE ACOGIMIENTO FAMILIAR – HOGAR SUSTITUTO . Versión 2 Del 8 De Julio De 2022. Pág. 55
GUÍA DE ORIENTACIONES PARA LA PREVENCIÓN Y MANEJO DE SITUACIONES DE RIESGO DE LAS NIÑAS, NIÑOS Y ADOLESCENTES EN LAS MODALIDADES Y SERVICIO DE RESTABLECIMIENTO DE DERECHOS Versión 7 del 06 De Junio del 2023</t>
  </si>
  <si>
    <t>MANUAL OPERATIVO MODALIDAD DE ACOGIMIENTO FAMILIAR – HOGAR SUSTITUTO . Versión 2 Del 8 De Julio De 2022. Pág. 55</t>
  </si>
  <si>
    <t>MANUAL OPERATIVO MODALIDAD DE ACOGIMIENTO FAMILIAR – HOGAR SUSTITUTO . Versión 2 Del 8 De Julio De 2022. Pág. 173</t>
  </si>
  <si>
    <t>MANUAL OPERATIVO MODALIDAD DE ACOGIMIENTO FAMILIAR – HOGAR SUSTITUTO . Versión 2 Del 8 De Julio De 2022. Pág. 171</t>
  </si>
  <si>
    <t>MANUAL OPERATIVO MODALIDAD DE ACOGIMIENTO FAMILIAR – HOGAR SUSTITUTO . Versión 2 Del 8 De Julio De 2022. Pág. 172, 193</t>
  </si>
  <si>
    <t>MANUAL OPERATIVO MODALIDAD DE ACOGIMIENTO FAMILIAR – HOGAR SUSTITUTO . Versión 2 Del 8 De Julio De 2022. Pág. 193. 195</t>
  </si>
  <si>
    <t>MANUAL OPERATIVO MODALIDAD DE ACOGIMIENTO FAMILIAR – HOGAR SUSTITUTO . Versión 2 Del 8 De Julio De 2022. Pág. 174 Figura 11</t>
  </si>
  <si>
    <t>MANUAL OPERATIVO MODALIDAD DE ACOGIMIENTO FAMILIAR – HOGAR SUSTITUTO . Versión 2 Del 8 De Julio De 2022. Pág. 172. 195</t>
  </si>
  <si>
    <t>MANUAL OPERATIVO MODALIDAD DE ACOGIMIENTO FAMILIAR – HOGAR SUSTITUTO . Versión 2 Del 8 De Julio De 2022. Pág.  171</t>
  </si>
  <si>
    <t xml:space="preserve">Siendo las __________ del día __________del mes ____________ del _______, </t>
  </si>
  <si>
    <t>UDS 2.9.1</t>
  </si>
  <si>
    <t>2.Ambientes Adec y Seg UDS</t>
  </si>
  <si>
    <t>2.Ambientes Adec y Seg EAS</t>
  </si>
  <si>
    <t>Anexo 3. Gestantes y Lactan</t>
  </si>
  <si>
    <t>Anexo 4. Situaciones Especiales</t>
  </si>
  <si>
    <t>Cumple el Hogar Sustituto con las áreas, espacios y elementos para la modalidad de atención.</t>
  </si>
  <si>
    <r>
      <rPr>
        <b/>
        <i/>
        <sz val="12"/>
        <color theme="1"/>
        <rFont val="Tempus Sans ITC"/>
      </rPr>
      <t xml:space="preserve">¡Antes de imprimir este documento… piense en el medio ambiente!  </t>
    </r>
    <r>
      <rPr>
        <b/>
        <sz val="12"/>
        <color theme="1"/>
        <rFont val="Tempus Sans ITC"/>
      </rPr>
      <t xml:space="preserve">
     Cualquier copia impresa de este documento se considera como COPIA NO CONTROLADA.</t>
    </r>
    <r>
      <rPr>
        <sz val="11"/>
        <color theme="1"/>
        <rFont val="Aptos Narrow"/>
        <family val="2"/>
        <scheme val="minor"/>
      </rPr>
      <t xml:space="preserve">
</t>
    </r>
    <r>
      <rPr>
        <sz val="6"/>
        <color theme="1"/>
        <rFont val="Arial"/>
        <family val="2"/>
      </rPr>
      <t>LOS DATOS PROPORCIONADOS SERAN TRATADOS DE ACUERDO A LA POLITICA DE TRATAMIENTO DE DATOS PERSONALES DEL ICBF Y A LA LEY 1581 DE 2012</t>
    </r>
  </si>
  <si>
    <t>IN75.IVC
Versión 4
30/07/2026
Clasificación de la Información
CLASIFICADA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</si>
</sst>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00000000"/>
  </numFmts>
  <fonts count="84" x14ac:knownFonts="1">
    <font>
      <sz val="11"/>
      <color theme="1"/>
      <name val="Aptos Narrow"/>
      <family val="2"/>
      <scheme val="minor"/>
    </font>
    <font>
      <sz val="8"/>
      <color theme="1"/>
      <name val="Arial"/>
      <family val="2"/>
    </font>
    <font>
      <b/>
      <sz val="8"/>
      <color theme="1"/>
      <name val="Arial"/>
      <family val="2"/>
    </font>
    <font>
      <b/>
      <sz val="11"/>
      <color theme="1"/>
      <name val="Arial"/>
      <family val="2"/>
    </font>
    <font>
      <sz val="11"/>
      <color theme="1"/>
      <name val="Arial"/>
      <family val="2"/>
    </font>
    <font>
      <b/>
      <sz val="11"/>
      <name val="Arial"/>
      <family val="2"/>
    </font>
    <font>
      <sz val="11"/>
      <color rgb="FF000000"/>
      <name val="Calibri"/>
      <family val="2"/>
    </font>
    <font>
      <sz val="11"/>
      <color rgb="FF000000"/>
      <name val="Calibri"/>
      <family val="2"/>
      <charset val="1"/>
    </font>
    <font>
      <sz val="9"/>
      <color rgb="FF000000"/>
      <name val="Arial"/>
      <family val="2"/>
    </font>
    <font>
      <b/>
      <sz val="12"/>
      <color theme="1"/>
      <name val="Arial"/>
      <family val="2"/>
    </font>
    <font>
      <b/>
      <sz val="11"/>
      <color theme="1"/>
      <name val="Aptos Narrow"/>
      <family val="2"/>
      <scheme val="minor"/>
    </font>
    <font>
      <sz val="5"/>
      <color theme="1"/>
      <name val="Aptos Narrow"/>
      <family val="2"/>
      <scheme val="minor"/>
    </font>
    <font>
      <sz val="11"/>
      <color rgb="FF000000"/>
      <name val="Aptos Narrow"/>
      <family val="2"/>
      <scheme val="minor"/>
    </font>
    <font>
      <b/>
      <sz val="11"/>
      <name val="Aptos Narrow"/>
      <family val="2"/>
      <scheme val="minor"/>
    </font>
    <font>
      <sz val="8"/>
      <color theme="1"/>
      <name val="Aptos Display"/>
      <family val="2"/>
      <scheme val="major"/>
    </font>
    <font>
      <sz val="5"/>
      <color theme="1"/>
      <name val="Aptos Display"/>
      <family val="2"/>
      <scheme val="major"/>
    </font>
    <font>
      <sz val="10"/>
      <color theme="1"/>
      <name val="Aptos Display"/>
      <family val="2"/>
      <scheme val="major"/>
    </font>
    <font>
      <b/>
      <sz val="10"/>
      <color theme="1"/>
      <name val="Aptos Narrow"/>
      <family val="2"/>
      <scheme val="minor"/>
    </font>
    <font>
      <sz val="11"/>
      <color theme="1"/>
      <name val="Aptos Display"/>
      <family val="2"/>
      <scheme val="major"/>
    </font>
    <font>
      <b/>
      <sz val="16"/>
      <color theme="1"/>
      <name val="Aptos Narrow"/>
      <family val="2"/>
      <scheme val="minor"/>
    </font>
    <font>
      <b/>
      <sz val="11"/>
      <color rgb="FF000000"/>
      <name val="Arial Narrow"/>
      <family val="2"/>
    </font>
    <font>
      <sz val="5"/>
      <name val="Arial"/>
      <family val="2"/>
    </font>
    <font>
      <sz val="10"/>
      <name val="Arial"/>
      <family val="2"/>
    </font>
    <font>
      <b/>
      <sz val="10"/>
      <name val="Arial"/>
      <family val="2"/>
    </font>
    <font>
      <b/>
      <sz val="11"/>
      <color theme="1"/>
      <name val="Aptos Display"/>
      <family val="2"/>
      <scheme val="major"/>
    </font>
    <font>
      <b/>
      <sz val="11"/>
      <color rgb="FF000000"/>
      <name val="Arial"/>
      <family val="2"/>
    </font>
    <font>
      <sz val="12"/>
      <color theme="1"/>
      <name val="Aptos Narrow"/>
      <family val="2"/>
      <scheme val="minor"/>
    </font>
    <font>
      <sz val="11"/>
      <color rgb="FF000000"/>
      <name val="Arial"/>
      <family val="2"/>
    </font>
    <font>
      <sz val="12"/>
      <color theme="1"/>
      <name val="Arial"/>
      <family val="2"/>
    </font>
    <font>
      <i/>
      <sz val="12"/>
      <color theme="1"/>
      <name val="Arial"/>
      <family val="2"/>
    </font>
    <font>
      <sz val="8"/>
      <color theme="1"/>
      <name val="Aptos Narrow"/>
      <family val="2"/>
      <scheme val="minor"/>
    </font>
    <font>
      <sz val="11"/>
      <name val="Arial"/>
      <family val="2"/>
    </font>
    <font>
      <b/>
      <u/>
      <sz val="11"/>
      <color theme="1"/>
      <name val="Arial"/>
      <family val="2"/>
    </font>
    <font>
      <b/>
      <sz val="16"/>
      <color theme="1"/>
      <name val="Arial"/>
      <family val="2"/>
    </font>
    <font>
      <b/>
      <u/>
      <sz val="11"/>
      <name val="Arial"/>
      <family val="2"/>
    </font>
    <font>
      <sz val="8"/>
      <name val="Aptos Narrow"/>
      <family val="2"/>
      <scheme val="minor"/>
    </font>
    <font>
      <sz val="5"/>
      <color theme="1"/>
      <name val="Arial"/>
      <family val="2"/>
    </font>
    <font>
      <sz val="9"/>
      <color theme="1"/>
      <name val="Arial"/>
      <family val="2"/>
    </font>
    <font>
      <sz val="11"/>
      <name val="Aptos Narrow"/>
      <family val="2"/>
      <scheme val="minor"/>
    </font>
    <font>
      <b/>
      <sz val="5"/>
      <color theme="1"/>
      <name val="Aptos Narrow"/>
      <family val="2"/>
      <scheme val="minor"/>
    </font>
    <font>
      <b/>
      <sz val="5"/>
      <color theme="1"/>
      <name val="Arial"/>
      <family val="2"/>
    </font>
    <font>
      <b/>
      <sz val="11"/>
      <name val="Aptos Narrow"/>
      <family val="2"/>
    </font>
    <font>
      <u/>
      <sz val="11"/>
      <color theme="10"/>
      <name val="Aptos Narrow"/>
      <family val="2"/>
      <scheme val="minor"/>
    </font>
    <font>
      <sz val="5"/>
      <name val="Aptos Display"/>
      <family val="2"/>
      <scheme val="major"/>
    </font>
    <font>
      <sz val="22"/>
      <color theme="1"/>
      <name val="Arial"/>
      <family val="2"/>
    </font>
    <font>
      <sz val="10"/>
      <color theme="1"/>
      <name val="Arial"/>
      <family val="2"/>
    </font>
    <font>
      <b/>
      <sz val="12"/>
      <color theme="1"/>
      <name val="Aptos Narrow"/>
      <family val="2"/>
      <scheme val="minor"/>
    </font>
    <font>
      <sz val="7"/>
      <name val="Aptos Narrow"/>
      <family val="2"/>
      <scheme val="minor"/>
    </font>
    <font>
      <b/>
      <sz val="10"/>
      <name val="Aptos Narrow"/>
      <family val="2"/>
      <scheme val="minor"/>
    </font>
    <font>
      <b/>
      <sz val="8"/>
      <color theme="0"/>
      <name val="Arial"/>
      <family val="2"/>
    </font>
    <font>
      <sz val="11"/>
      <color theme="1"/>
      <name val="Arial Narrow"/>
      <family val="2"/>
    </font>
    <font>
      <b/>
      <sz val="11"/>
      <color theme="1" tint="0.249977111117893"/>
      <name val="Aptos Narrow"/>
      <family val="2"/>
      <scheme val="minor"/>
    </font>
    <font>
      <sz val="11"/>
      <color rgb="FFFF0000"/>
      <name val="Aptos Narrow"/>
      <family val="2"/>
      <scheme val="minor"/>
    </font>
    <font>
      <b/>
      <sz val="11"/>
      <color rgb="FF000000"/>
      <name val="Aptos Narrow"/>
      <family val="2"/>
    </font>
    <font>
      <b/>
      <sz val="12"/>
      <color theme="0"/>
      <name val="Arial"/>
      <family val="2"/>
    </font>
    <font>
      <b/>
      <sz val="12"/>
      <name val="Arial"/>
      <family val="2"/>
    </font>
    <font>
      <sz val="10"/>
      <color theme="0" tint="-0.499984740745262"/>
      <name val="Arial"/>
      <family val="2"/>
    </font>
    <font>
      <b/>
      <sz val="10"/>
      <color theme="0" tint="-0.499984740745262"/>
      <name val="Arial"/>
      <family val="2"/>
    </font>
    <font>
      <b/>
      <sz val="5"/>
      <name val="Arial"/>
      <family val="2"/>
    </font>
    <font>
      <u/>
      <sz val="11"/>
      <name val="Arial"/>
      <family val="2"/>
    </font>
    <font>
      <sz val="11"/>
      <color theme="6" tint="0.39997558519241921"/>
      <name val="Aptos Narrow"/>
      <family val="2"/>
      <scheme val="minor"/>
    </font>
    <font>
      <b/>
      <u/>
      <sz val="11"/>
      <color theme="0"/>
      <name val="Aptos Narrow"/>
      <family val="2"/>
      <scheme val="minor"/>
    </font>
    <font>
      <sz val="5"/>
      <color rgb="FF000000"/>
      <name val="Aptos Narrow"/>
      <family val="2"/>
      <scheme val="minor"/>
    </font>
    <font>
      <sz val="5"/>
      <color rgb="FF000000"/>
      <name val="Aptos Narrow"/>
      <family val="2"/>
    </font>
    <font>
      <sz val="11"/>
      <name val="Aptos Display"/>
      <family val="2"/>
      <scheme val="major"/>
    </font>
    <font>
      <b/>
      <sz val="16"/>
      <name val="Aptos Narrow"/>
      <family val="2"/>
      <scheme val="minor"/>
    </font>
    <font>
      <sz val="8"/>
      <name val="Aptos Display"/>
      <family val="2"/>
      <scheme val="major"/>
    </font>
    <font>
      <b/>
      <sz val="5"/>
      <name val="Aptos Narrow"/>
      <family val="2"/>
      <scheme val="minor"/>
    </font>
    <font>
      <u/>
      <sz val="12"/>
      <name val="Arial"/>
      <family val="2"/>
    </font>
    <font>
      <sz val="12"/>
      <name val="Arial"/>
      <family val="2"/>
    </font>
    <font>
      <sz val="10"/>
      <color rgb="FFFF0000"/>
      <name val="Arial"/>
      <family val="2"/>
    </font>
    <font>
      <b/>
      <sz val="11"/>
      <color rgb="FF000000"/>
      <name val="Aptos Narrow"/>
      <family val="2"/>
      <scheme val="minor"/>
    </font>
    <font>
      <b/>
      <sz val="11"/>
      <color rgb="FFFF0000"/>
      <name val="Aptos Narrow"/>
      <family val="2"/>
      <scheme val="minor"/>
    </font>
    <font>
      <sz val="11"/>
      <color rgb="FFFF0000"/>
      <name val="Aptos Display"/>
      <family val="2"/>
      <scheme val="major"/>
    </font>
    <font>
      <sz val="12"/>
      <color rgb="FFFF0000"/>
      <name val="Times New Roman"/>
      <family val="1"/>
    </font>
    <font>
      <u/>
      <sz val="11"/>
      <color rgb="FF000000"/>
      <name val="Arial"/>
      <family val="2"/>
    </font>
    <font>
      <sz val="8"/>
      <color rgb="FFFF0000"/>
      <name val="Aptos Narrow"/>
      <family val="2"/>
      <scheme val="minor"/>
    </font>
    <font>
      <u/>
      <sz val="11"/>
      <color theme="0"/>
      <name val="Aptos Narrow"/>
      <family val="2"/>
      <scheme val="minor"/>
    </font>
    <font>
      <b/>
      <sz val="10"/>
      <color theme="1"/>
      <name val="Arial"/>
      <family val="2"/>
    </font>
    <font>
      <sz val="6"/>
      <color theme="1"/>
      <name val="Arial"/>
      <family val="2"/>
    </font>
    <font>
      <sz val="6"/>
      <color rgb="FF00B0F0"/>
      <name val="Arial"/>
      <family val="2"/>
    </font>
    <font>
      <sz val="6"/>
      <name val="Arial"/>
      <family val="2"/>
    </font>
    <font>
      <b/>
      <i/>
      <sz val="12"/>
      <color theme="1"/>
      <name val="Tempus Sans ITC"/>
    </font>
    <font>
      <b/>
      <sz val="12"/>
      <color theme="1"/>
      <name val="Tempus Sans ITC"/>
    </font>
  </fonts>
  <fills count="54">
    <fill>
      <patternFill patternType="none"/>
    </fill>
    <fill>
      <patternFill patternType="gray125"/>
    </fill>
    <fill>
      <patternFill patternType="solid">
        <fgColor theme="9" tint="0.59999389629810485"/>
        <bgColor indexed="64"/>
      </patternFill>
    </fill>
    <fill>
      <patternFill patternType="solid">
        <fgColor rgb="FFFFFF00"/>
        <bgColor indexed="64"/>
      </patternFill>
    </fill>
    <fill>
      <patternFill patternType="solid">
        <fgColor theme="3" tint="0.89999084444715716"/>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theme="4" tint="0.79998168889431442"/>
        <bgColor rgb="FF000000"/>
      </patternFill>
    </fill>
    <fill>
      <patternFill patternType="solid">
        <fgColor theme="0"/>
        <bgColor indexed="64"/>
      </patternFill>
    </fill>
    <fill>
      <patternFill patternType="solid">
        <fgColor rgb="FFDAE9F8"/>
        <bgColor rgb="FF000000"/>
      </patternFill>
    </fill>
    <fill>
      <patternFill patternType="solid">
        <fgColor rgb="FFB5E6A2"/>
        <bgColor rgb="FF000000"/>
      </patternFill>
    </fill>
    <fill>
      <patternFill patternType="solid">
        <fgColor rgb="FFFFFFCC"/>
        <bgColor indexed="64"/>
      </patternFill>
    </fill>
    <fill>
      <patternFill patternType="solid">
        <fgColor rgb="FFFFCCFF"/>
        <bgColor indexed="64"/>
      </patternFill>
    </fill>
    <fill>
      <patternFill patternType="solid">
        <fgColor rgb="FF99FFCC"/>
        <bgColor indexed="64"/>
      </patternFill>
    </fill>
    <fill>
      <patternFill patternType="solid">
        <fgColor rgb="FFFFCCCC"/>
        <bgColor indexed="64"/>
      </patternFill>
    </fill>
    <fill>
      <patternFill patternType="solid">
        <fgColor theme="0" tint="-0.249977111117893"/>
        <bgColor indexed="64"/>
      </patternFill>
    </fill>
    <fill>
      <patternFill patternType="solid">
        <fgColor rgb="FFFCE4D6"/>
        <bgColor indexed="64"/>
      </patternFill>
    </fill>
    <fill>
      <patternFill patternType="solid">
        <fgColor theme="7" tint="0.39997558519241921"/>
        <bgColor rgb="FF000000"/>
      </patternFill>
    </fill>
    <fill>
      <patternFill patternType="solid">
        <fgColor theme="7" tint="0.59999389629810485"/>
        <bgColor rgb="FF000000"/>
      </patternFill>
    </fill>
    <fill>
      <patternFill patternType="solid">
        <fgColor theme="8" tint="0.59999389629810485"/>
        <bgColor rgb="FF000000"/>
      </patternFill>
    </fill>
    <fill>
      <patternFill patternType="solid">
        <fgColor theme="8" tint="0.79998168889431442"/>
        <bgColor rgb="FF000000"/>
      </patternFill>
    </fill>
    <fill>
      <patternFill patternType="solid">
        <fgColor theme="6" tint="0.79998168889431442"/>
        <bgColor rgb="FF000000"/>
      </patternFill>
    </fill>
    <fill>
      <patternFill patternType="solid">
        <fgColor rgb="FF9DC3E6"/>
        <bgColor indexed="64"/>
      </patternFill>
    </fill>
    <fill>
      <patternFill patternType="solid">
        <fgColor theme="3" tint="0.749992370372631"/>
        <bgColor indexed="64"/>
      </patternFill>
    </fill>
    <fill>
      <patternFill patternType="solid">
        <fgColor theme="4"/>
        <bgColor theme="4"/>
      </patternFill>
    </fill>
    <fill>
      <patternFill patternType="solid">
        <fgColor theme="4" tint="0.79998168889431442"/>
        <bgColor theme="4" tint="0.79998168889431442"/>
      </patternFill>
    </fill>
    <fill>
      <patternFill patternType="solid">
        <fgColor rgb="FF81D4FA"/>
        <bgColor indexed="64"/>
      </patternFill>
    </fill>
    <fill>
      <patternFill patternType="solid">
        <fgColor rgb="FF4DD0E1"/>
        <bgColor indexed="64"/>
      </patternFill>
    </fill>
    <fill>
      <patternFill patternType="solid">
        <fgColor rgb="FF80CBC4"/>
        <bgColor indexed="64"/>
      </patternFill>
    </fill>
    <fill>
      <patternFill patternType="solid">
        <fgColor rgb="FFB3E5FC"/>
        <bgColor indexed="64"/>
      </patternFill>
    </fill>
    <fill>
      <patternFill patternType="solid">
        <fgColor rgb="FFFFCCBC"/>
        <bgColor indexed="64"/>
      </patternFill>
    </fill>
    <fill>
      <patternFill patternType="solid">
        <fgColor rgb="FFFFE0B2"/>
        <bgColor indexed="64"/>
      </patternFill>
    </fill>
    <fill>
      <patternFill patternType="solid">
        <fgColor rgb="FFFFE0B2"/>
        <bgColor theme="4" tint="0.79998168889431442"/>
      </patternFill>
    </fill>
    <fill>
      <patternFill patternType="solid">
        <fgColor rgb="FFF8BBD0"/>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2" tint="-9.9978637043366805E-2"/>
        <bgColor indexed="64"/>
      </patternFill>
    </fill>
    <fill>
      <patternFill patternType="solid">
        <fgColor rgb="FF7A0978"/>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rgb="FFFFFF00"/>
        <bgColor rgb="FF000000"/>
      </patternFill>
    </fill>
    <fill>
      <patternFill patternType="solid">
        <fgColor rgb="FF0070C0"/>
        <bgColor indexed="64"/>
      </patternFill>
    </fill>
    <fill>
      <patternFill patternType="solid">
        <fgColor theme="2" tint="-0.499984740745262"/>
        <bgColor indexed="64"/>
      </patternFill>
    </fill>
    <fill>
      <patternFill patternType="solid">
        <fgColor rgb="FFFFCCFF"/>
        <bgColor rgb="FF000000"/>
      </patternFill>
    </fill>
    <fill>
      <patternFill patternType="solid">
        <fgColor rgb="FFFFFFFF"/>
        <bgColor rgb="FF000000"/>
      </patternFill>
    </fill>
    <fill>
      <patternFill patternType="solid">
        <fgColor theme="0" tint="-0.14999847407452621"/>
        <bgColor rgb="FF000000"/>
      </patternFill>
    </fill>
    <fill>
      <patternFill patternType="solid">
        <fgColor theme="6" tint="0.59999389629810485"/>
        <bgColor rgb="FF000000"/>
      </patternFill>
    </fill>
    <fill>
      <patternFill patternType="solid">
        <fgColor theme="7" tint="0.79998168889431442"/>
        <bgColor rgb="FF000000"/>
      </patternFill>
    </fill>
    <fill>
      <patternFill patternType="solid">
        <fgColor theme="6" tint="0.59999389629810485"/>
        <bgColor indexed="64"/>
      </patternFill>
    </fill>
    <fill>
      <patternFill patternType="solid">
        <fgColor rgb="FF00FFFF"/>
        <bgColor indexed="64"/>
      </patternFill>
    </fill>
    <fill>
      <patternFill patternType="solid">
        <fgColor rgb="FFFF99FF"/>
        <bgColor indexed="64"/>
      </patternFill>
    </fill>
    <fill>
      <patternFill patternType="solid">
        <fgColor theme="5" tint="0.59999389629810485"/>
        <bgColor indexed="64"/>
      </patternFill>
    </fill>
    <fill>
      <patternFill patternType="solid">
        <fgColor theme="0" tint="-4.9989318521683403E-2"/>
        <bgColor indexed="64"/>
      </patternFill>
    </fill>
  </fills>
  <borders count="75">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top/>
      <bottom style="medium">
        <color indexed="64"/>
      </bottom>
      <diagonal/>
    </border>
    <border>
      <left/>
      <right style="medium">
        <color indexed="64"/>
      </right>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bottom style="medium">
        <color indexed="64"/>
      </bottom>
      <diagonal/>
    </border>
    <border>
      <left style="medium">
        <color indexed="64"/>
      </left>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top/>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thin">
        <color indexed="64"/>
      </top>
      <bottom/>
      <diagonal/>
    </border>
    <border>
      <left style="thin">
        <color indexed="64"/>
      </left>
      <right/>
      <top style="medium">
        <color indexed="64"/>
      </top>
      <bottom/>
      <diagonal/>
    </border>
    <border>
      <left style="thin">
        <color indexed="64"/>
      </left>
      <right/>
      <top/>
      <bottom style="thin">
        <color indexed="64"/>
      </bottom>
      <diagonal/>
    </border>
    <border>
      <left style="thin">
        <color indexed="64"/>
      </left>
      <right style="thin">
        <color indexed="64"/>
      </right>
      <top style="medium">
        <color indexed="64"/>
      </top>
      <bottom/>
      <diagonal/>
    </border>
    <border>
      <left/>
      <right/>
      <top/>
      <bottom style="thin">
        <color indexed="64"/>
      </bottom>
      <diagonal/>
    </border>
    <border>
      <left/>
      <right style="medium">
        <color indexed="64"/>
      </right>
      <top/>
      <bottom style="thin">
        <color indexed="64"/>
      </bottom>
      <diagonal/>
    </border>
    <border>
      <left style="thin">
        <color theme="4" tint="0.39997558519241921"/>
      </left>
      <right style="thin">
        <color theme="4" tint="0.39997558519241921"/>
      </right>
      <top style="thin">
        <color theme="4" tint="0.39997558519241921"/>
      </top>
      <bottom style="thin">
        <color theme="4" tint="0.39997558519241921"/>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diagonal/>
    </border>
    <border>
      <left/>
      <right style="medium">
        <color rgb="FF000000"/>
      </right>
      <top style="medium">
        <color rgb="FF000000"/>
      </top>
      <bottom/>
      <diagonal/>
    </border>
    <border>
      <left style="medium">
        <color rgb="FF000000"/>
      </left>
      <right/>
      <top/>
      <bottom/>
      <diagonal/>
    </border>
    <border>
      <left style="medium">
        <color rgb="FF000000"/>
      </left>
      <right style="medium">
        <color indexed="64"/>
      </right>
      <top style="medium">
        <color rgb="FF000000"/>
      </top>
      <bottom style="medium">
        <color indexed="64"/>
      </bottom>
      <diagonal/>
    </border>
    <border>
      <left style="medium">
        <color indexed="64"/>
      </left>
      <right/>
      <top style="medium">
        <color rgb="FF000000"/>
      </top>
      <bottom/>
      <diagonal/>
    </border>
    <border>
      <left/>
      <right/>
      <top style="medium">
        <color rgb="FF000000"/>
      </top>
      <bottom/>
      <diagonal/>
    </border>
    <border>
      <left/>
      <right style="medium">
        <color indexed="64"/>
      </right>
      <top style="medium">
        <color rgb="FF000000"/>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rgb="FF000000"/>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s>
  <cellStyleXfs count="4">
    <xf numFmtId="0" fontId="0" fillId="0" borderId="0"/>
    <xf numFmtId="0" fontId="22" fillId="0" borderId="0"/>
    <xf numFmtId="0" fontId="22" fillId="0" borderId="0"/>
    <xf numFmtId="0" fontId="42" fillId="0" borderId="0" applyNumberFormat="0" applyFill="0" applyBorder="0" applyAlignment="0" applyProtection="0"/>
  </cellStyleXfs>
  <cellXfs count="686">
    <xf numFmtId="0" fontId="0" fillId="0" borderId="0" xfId="0"/>
    <xf numFmtId="0" fontId="0" fillId="0" borderId="0" xfId="0" applyAlignment="1">
      <alignment vertical="center"/>
    </xf>
    <xf numFmtId="0" fontId="1" fillId="0" borderId="0" xfId="0" applyFont="1"/>
    <xf numFmtId="0" fontId="2" fillId="0" borderId="0" xfId="0" applyFont="1" applyAlignment="1">
      <alignment horizontal="center" vertical="center"/>
    </xf>
    <xf numFmtId="0" fontId="1" fillId="0" borderId="0" xfId="0" applyFont="1" applyAlignment="1">
      <alignment vertical="center"/>
    </xf>
    <xf numFmtId="0" fontId="1" fillId="0" borderId="0" xfId="0" applyFont="1" applyAlignment="1">
      <alignment vertical="center" wrapText="1"/>
    </xf>
    <xf numFmtId="0" fontId="1" fillId="3" borderId="0" xfId="0" applyFont="1" applyFill="1" applyAlignment="1">
      <alignment vertical="center"/>
    </xf>
    <xf numFmtId="0" fontId="1" fillId="3" borderId="0" xfId="0" applyFont="1" applyFill="1" applyAlignment="1">
      <alignment vertical="center" wrapText="1"/>
    </xf>
    <xf numFmtId="0" fontId="2" fillId="3" borderId="0" xfId="0" applyFont="1" applyFill="1" applyAlignment="1">
      <alignment horizontal="center" vertical="center"/>
    </xf>
    <xf numFmtId="0" fontId="1" fillId="3" borderId="0" xfId="0" applyFont="1" applyFill="1"/>
    <xf numFmtId="0" fontId="1" fillId="0" borderId="0" xfId="0" applyFont="1" applyAlignment="1">
      <alignment horizontal="left" vertical="center" wrapText="1"/>
    </xf>
    <xf numFmtId="0" fontId="1" fillId="0" borderId="0" xfId="0" applyFont="1" applyAlignment="1">
      <alignment horizontal="left" vertical="center"/>
    </xf>
    <xf numFmtId="0" fontId="3" fillId="2" borderId="1" xfId="0" applyFont="1" applyFill="1" applyBorder="1" applyAlignment="1">
      <alignment vertical="center" wrapText="1"/>
    </xf>
    <xf numFmtId="0" fontId="5" fillId="2" borderId="1" xfId="0" applyFont="1" applyFill="1" applyBorder="1" applyAlignment="1">
      <alignment vertical="center" wrapText="1"/>
    </xf>
    <xf numFmtId="0" fontId="0" fillId="0" borderId="0" xfId="0" applyAlignment="1">
      <alignment horizontal="center" vertical="center"/>
    </xf>
    <xf numFmtId="0" fontId="6" fillId="0" borderId="8" xfId="0" applyFont="1" applyBorder="1" applyAlignment="1">
      <alignment vertical="center" wrapText="1"/>
    </xf>
    <xf numFmtId="0" fontId="6" fillId="0" borderId="9" xfId="0" applyFont="1" applyBorder="1" applyAlignment="1">
      <alignment vertical="center" wrapText="1"/>
    </xf>
    <xf numFmtId="0" fontId="8" fillId="0" borderId="8" xfId="0" applyFont="1" applyBorder="1" applyAlignment="1">
      <alignment vertical="center" wrapText="1"/>
    </xf>
    <xf numFmtId="0" fontId="6" fillId="0" borderId="8" xfId="0" applyFont="1" applyBorder="1" applyAlignment="1">
      <alignment vertical="center"/>
    </xf>
    <xf numFmtId="0" fontId="6" fillId="0" borderId="9" xfId="0" applyFont="1" applyBorder="1" applyAlignment="1">
      <alignment vertical="center"/>
    </xf>
    <xf numFmtId="0" fontId="7" fillId="0" borderId="8" xfId="0" applyFont="1" applyBorder="1" applyAlignment="1">
      <alignment vertical="center"/>
    </xf>
    <xf numFmtId="0" fontId="3" fillId="2" borderId="3" xfId="0" applyFont="1" applyFill="1" applyBorder="1" applyAlignment="1">
      <alignment vertical="center" wrapText="1"/>
    </xf>
    <xf numFmtId="0" fontId="6" fillId="0" borderId="16" xfId="0" applyFont="1" applyBorder="1" applyAlignment="1">
      <alignment vertical="center" wrapText="1"/>
    </xf>
    <xf numFmtId="0" fontId="7" fillId="0" borderId="17" xfId="0" applyFont="1" applyBorder="1" applyAlignment="1">
      <alignment vertical="center"/>
    </xf>
    <xf numFmtId="0" fontId="6" fillId="0" borderId="16" xfId="0" applyFont="1" applyBorder="1" applyAlignment="1">
      <alignment vertical="center"/>
    </xf>
    <xf numFmtId="0" fontId="6" fillId="0" borderId="17" xfId="0" applyFont="1" applyBorder="1" applyAlignment="1">
      <alignment vertical="center" wrapText="1"/>
    </xf>
    <xf numFmtId="0" fontId="8" fillId="0" borderId="17" xfId="0" applyFont="1" applyBorder="1" applyAlignment="1">
      <alignment vertical="center" wrapText="1"/>
    </xf>
    <xf numFmtId="0" fontId="6" fillId="0" borderId="17" xfId="0" applyFont="1" applyBorder="1" applyAlignment="1">
      <alignment vertical="center"/>
    </xf>
    <xf numFmtId="0" fontId="0" fillId="0" borderId="0" xfId="0" applyAlignment="1">
      <alignment horizontal="center"/>
    </xf>
    <xf numFmtId="0" fontId="0" fillId="0" borderId="0" xfId="0" applyAlignment="1">
      <alignment horizontal="justify" vertical="center" wrapText="1"/>
    </xf>
    <xf numFmtId="0" fontId="14" fillId="0" borderId="0" xfId="0" applyFont="1"/>
    <xf numFmtId="0" fontId="15" fillId="0" borderId="0" xfId="0" applyFont="1"/>
    <xf numFmtId="0" fontId="16" fillId="0" borderId="0" xfId="0" applyFont="1"/>
    <xf numFmtId="0" fontId="17" fillId="7" borderId="2" xfId="0" applyFont="1" applyFill="1" applyBorder="1" applyAlignment="1" applyProtection="1">
      <alignment horizontal="center" vertical="center" wrapText="1"/>
      <protection locked="0"/>
    </xf>
    <xf numFmtId="0" fontId="18" fillId="0" borderId="0" xfId="0" applyFont="1"/>
    <xf numFmtId="0" fontId="0" fillId="9" borderId="0" xfId="0" applyFill="1"/>
    <xf numFmtId="0" fontId="10" fillId="7" borderId="2" xfId="0" applyFont="1" applyFill="1" applyBorder="1" applyAlignment="1" applyProtection="1">
      <alignment horizontal="center" vertical="center" wrapText="1"/>
      <protection locked="0"/>
    </xf>
    <xf numFmtId="0" fontId="18" fillId="0" borderId="0" xfId="0" applyFont="1" applyAlignment="1">
      <alignment horizontal="center" vertical="center"/>
    </xf>
    <xf numFmtId="0" fontId="11" fillId="0" borderId="0" xfId="0" applyFont="1" applyAlignment="1">
      <alignment horizontal="justify" vertical="center" wrapText="1"/>
    </xf>
    <xf numFmtId="0" fontId="0" fillId="0" borderId="8" xfId="0" applyBorder="1" applyAlignment="1">
      <alignment horizontal="center" vertical="center" wrapText="1"/>
    </xf>
    <xf numFmtId="0" fontId="9" fillId="0" borderId="0" xfId="0" applyFont="1" applyAlignment="1">
      <alignment wrapText="1"/>
    </xf>
    <xf numFmtId="0" fontId="12" fillId="0" borderId="0" xfId="0" applyFont="1" applyAlignment="1">
      <alignment vertical="center"/>
    </xf>
    <xf numFmtId="0" fontId="25" fillId="11" borderId="12" xfId="0" applyFont="1" applyFill="1" applyBorder="1" applyAlignment="1">
      <alignment horizontal="center" vertical="center" wrapText="1"/>
    </xf>
    <xf numFmtId="0" fontId="27" fillId="0" borderId="0" xfId="0" applyFont="1" applyAlignment="1">
      <alignment vertical="center"/>
    </xf>
    <xf numFmtId="0" fontId="28" fillId="0" borderId="0" xfId="0" applyFont="1"/>
    <xf numFmtId="0" fontId="28" fillId="0" borderId="0" xfId="0" applyFont="1" applyAlignment="1">
      <alignment vertical="top"/>
    </xf>
    <xf numFmtId="0" fontId="28" fillId="9" borderId="0" xfId="0" applyFont="1" applyFill="1"/>
    <xf numFmtId="0" fontId="29" fillId="9" borderId="0" xfId="0" applyFont="1" applyFill="1"/>
    <xf numFmtId="0" fontId="11" fillId="0" borderId="0" xfId="0" applyFont="1" applyAlignment="1">
      <alignment vertical="center" wrapText="1"/>
    </xf>
    <xf numFmtId="0" fontId="15" fillId="0" borderId="0" xfId="0" applyFont="1" applyAlignment="1">
      <alignment horizontal="justify" vertical="center" wrapText="1"/>
    </xf>
    <xf numFmtId="0" fontId="16" fillId="0" borderId="0" xfId="0" applyFont="1" applyAlignment="1">
      <alignment horizontal="center" vertical="center"/>
    </xf>
    <xf numFmtId="0" fontId="11" fillId="0" borderId="0" xfId="0" applyFont="1" applyAlignment="1">
      <alignment wrapText="1"/>
    </xf>
    <xf numFmtId="0" fontId="16" fillId="0" borderId="0" xfId="0" applyFont="1" applyAlignment="1">
      <alignment horizontal="justify" vertical="justify" wrapText="1"/>
    </xf>
    <xf numFmtId="0" fontId="30" fillId="0" borderId="0" xfId="0" applyFont="1"/>
    <xf numFmtId="0" fontId="19" fillId="0" borderId="7" xfId="0" applyFont="1" applyBorder="1" applyAlignment="1" applyProtection="1">
      <alignment vertical="center" wrapText="1"/>
      <protection locked="0"/>
    </xf>
    <xf numFmtId="0" fontId="4" fillId="0" borderId="11" xfId="0" applyFont="1" applyBorder="1" applyAlignment="1">
      <alignment horizontal="center" vertical="center"/>
    </xf>
    <xf numFmtId="0" fontId="4" fillId="0" borderId="8" xfId="0" applyFont="1" applyBorder="1" applyAlignment="1">
      <alignment horizontal="justify" vertical="center" wrapText="1"/>
    </xf>
    <xf numFmtId="0" fontId="4" fillId="0" borderId="38" xfId="0" applyFont="1" applyBorder="1" applyAlignment="1">
      <alignment horizontal="center" vertical="center"/>
    </xf>
    <xf numFmtId="0" fontId="4" fillId="6" borderId="8" xfId="0" applyFont="1" applyFill="1" applyBorder="1" applyAlignment="1">
      <alignment vertical="center" wrapText="1"/>
    </xf>
    <xf numFmtId="0" fontId="31" fillId="0" borderId="8" xfId="0" applyFont="1" applyBorder="1" applyAlignment="1">
      <alignment horizontal="justify" vertical="center" wrapText="1"/>
    </xf>
    <xf numFmtId="0" fontId="4" fillId="0" borderId="13" xfId="0" applyFont="1" applyBorder="1" applyAlignment="1">
      <alignment horizontal="center" vertical="center"/>
    </xf>
    <xf numFmtId="0" fontId="3" fillId="7" borderId="21" xfId="0" applyFont="1" applyFill="1" applyBorder="1" applyAlignment="1">
      <alignment horizontal="center" vertical="center"/>
    </xf>
    <xf numFmtId="0" fontId="3" fillId="7" borderId="21" xfId="0" applyFont="1" applyFill="1" applyBorder="1" applyAlignment="1" applyProtection="1">
      <alignment horizontal="center" vertical="center" wrapText="1"/>
      <protection locked="0"/>
    </xf>
    <xf numFmtId="0" fontId="3" fillId="7" borderId="7" xfId="0" applyFont="1" applyFill="1" applyBorder="1" applyAlignment="1" applyProtection="1">
      <alignment horizontal="center" vertical="center" wrapText="1"/>
      <protection locked="0"/>
    </xf>
    <xf numFmtId="0" fontId="3" fillId="7" borderId="10" xfId="0" applyFont="1" applyFill="1" applyBorder="1" applyAlignment="1">
      <alignment horizontal="center" vertical="center"/>
    </xf>
    <xf numFmtId="0" fontId="4" fillId="0" borderId="14" xfId="0" applyFont="1" applyBorder="1" applyAlignment="1">
      <alignment horizontal="justify" vertical="center" wrapText="1"/>
    </xf>
    <xf numFmtId="0" fontId="4" fillId="0" borderId="8" xfId="0" applyFont="1" applyBorder="1" applyAlignment="1">
      <alignment vertical="center" wrapText="1"/>
    </xf>
    <xf numFmtId="0" fontId="31" fillId="9" borderId="8" xfId="0" applyFont="1" applyFill="1" applyBorder="1" applyAlignment="1">
      <alignment horizontal="left" vertical="center" wrapText="1"/>
    </xf>
    <xf numFmtId="0" fontId="31" fillId="0" borderId="8" xfId="0" applyFont="1" applyBorder="1" applyAlignment="1">
      <alignment vertical="center" wrapText="1"/>
    </xf>
    <xf numFmtId="0" fontId="31" fillId="9" borderId="8" xfId="0" applyFont="1" applyFill="1" applyBorder="1" applyAlignment="1">
      <alignment horizontal="justify" vertical="center" wrapText="1"/>
    </xf>
    <xf numFmtId="0" fontId="14" fillId="0" borderId="0" xfId="0" applyFont="1" applyAlignment="1">
      <alignment horizontal="center" vertical="center"/>
    </xf>
    <xf numFmtId="0" fontId="0" fillId="0" borderId="0" xfId="0" applyAlignment="1">
      <alignment vertical="center" wrapText="1"/>
    </xf>
    <xf numFmtId="0" fontId="3" fillId="7" borderId="47" xfId="0" applyFont="1" applyFill="1" applyBorder="1" applyAlignment="1">
      <alignment horizontal="center" vertical="center"/>
    </xf>
    <xf numFmtId="0" fontId="3" fillId="7" borderId="1" xfId="0" applyFont="1" applyFill="1" applyBorder="1" applyAlignment="1">
      <alignment horizontal="center" vertical="center"/>
    </xf>
    <xf numFmtId="0" fontId="3" fillId="7" borderId="47" xfId="0" applyFont="1" applyFill="1" applyBorder="1" applyAlignment="1" applyProtection="1">
      <alignment horizontal="center" vertical="center" wrapText="1"/>
      <protection locked="0"/>
    </xf>
    <xf numFmtId="0" fontId="3" fillId="7" borderId="2" xfId="0" applyFont="1" applyFill="1" applyBorder="1" applyAlignment="1" applyProtection="1">
      <alignment horizontal="center" vertical="center" wrapText="1"/>
      <protection locked="0"/>
    </xf>
    <xf numFmtId="0" fontId="3" fillId="7" borderId="1" xfId="0" applyFont="1" applyFill="1" applyBorder="1" applyAlignment="1">
      <alignment horizontal="center" vertical="center" wrapText="1"/>
    </xf>
    <xf numFmtId="0" fontId="10" fillId="0" borderId="0" xfId="0" applyFont="1" applyAlignment="1">
      <alignment horizontal="center" vertical="center"/>
    </xf>
    <xf numFmtId="0" fontId="5" fillId="5" borderId="32" xfId="2" applyFont="1" applyFill="1" applyBorder="1" applyAlignment="1" applyProtection="1">
      <alignment horizontal="center" vertical="center" wrapText="1"/>
      <protection locked="0"/>
    </xf>
    <xf numFmtId="0" fontId="37" fillId="0" borderId="0" xfId="0" applyFont="1"/>
    <xf numFmtId="0" fontId="37" fillId="0" borderId="0" xfId="0" applyFont="1" applyAlignment="1">
      <alignment horizontal="center" vertical="center"/>
    </xf>
    <xf numFmtId="0" fontId="1" fillId="0" borderId="0" xfId="0" applyFont="1" applyAlignment="1">
      <alignment horizontal="center" vertical="center" wrapText="1"/>
    </xf>
    <xf numFmtId="0" fontId="1" fillId="0" borderId="0" xfId="0" applyFont="1" applyAlignment="1">
      <alignment horizontal="center" vertical="center"/>
    </xf>
    <xf numFmtId="0" fontId="10" fillId="16" borderId="14" xfId="0" applyFont="1" applyFill="1" applyBorder="1" applyAlignment="1">
      <alignment horizontal="center" vertical="center" wrapText="1"/>
    </xf>
    <xf numFmtId="0" fontId="10" fillId="16" borderId="15" xfId="0" applyFont="1" applyFill="1" applyBorder="1" applyAlignment="1">
      <alignment horizontal="center" vertical="center" wrapText="1"/>
    </xf>
    <xf numFmtId="0" fontId="31" fillId="17" borderId="11" xfId="0" applyFont="1" applyFill="1" applyBorder="1" applyAlignment="1">
      <alignment horizontal="center" vertical="center"/>
    </xf>
    <xf numFmtId="0" fontId="31" fillId="17" borderId="8" xfId="0" applyFont="1" applyFill="1" applyBorder="1" applyAlignment="1">
      <alignment vertical="center" wrapText="1"/>
    </xf>
    <xf numFmtId="0" fontId="31" fillId="17" borderId="12" xfId="0" applyFont="1" applyFill="1" applyBorder="1" applyAlignment="1">
      <alignment horizontal="left" vertical="center" wrapText="1"/>
    </xf>
    <xf numFmtId="0" fontId="31" fillId="17" borderId="8" xfId="0" applyFont="1" applyFill="1" applyBorder="1" applyAlignment="1">
      <alignment horizontal="justify" vertical="center" wrapText="1"/>
    </xf>
    <xf numFmtId="0" fontId="31" fillId="17" borderId="8" xfId="0" applyFont="1" applyFill="1" applyBorder="1" applyAlignment="1">
      <alignment horizontal="center" vertical="center"/>
    </xf>
    <xf numFmtId="0" fontId="31" fillId="0" borderId="14" xfId="0" applyFont="1" applyBorder="1" applyAlignment="1">
      <alignment horizontal="justify" vertical="center" wrapText="1"/>
    </xf>
    <xf numFmtId="0" fontId="31" fillId="9" borderId="8" xfId="0" applyFont="1" applyFill="1" applyBorder="1" applyAlignment="1">
      <alignment vertical="center" wrapText="1"/>
    </xf>
    <xf numFmtId="0" fontId="31" fillId="0" borderId="14" xfId="0" applyFont="1" applyBorder="1" applyAlignment="1">
      <alignment vertical="center" wrapText="1"/>
    </xf>
    <xf numFmtId="0" fontId="31" fillId="0" borderId="0" xfId="0" applyFont="1" applyAlignment="1">
      <alignment horizontal="right" vertical="center" wrapText="1"/>
    </xf>
    <xf numFmtId="0" fontId="28" fillId="0" borderId="0" xfId="0" applyFont="1" applyAlignment="1">
      <alignment horizontal="center" vertical="center"/>
    </xf>
    <xf numFmtId="0" fontId="0" fillId="0" borderId="8" xfId="0" applyBorder="1" applyAlignment="1">
      <alignment horizontal="center" vertical="center"/>
    </xf>
    <xf numFmtId="0" fontId="19" fillId="7" borderId="0" xfId="0" applyFont="1" applyFill="1" applyAlignment="1" applyProtection="1">
      <alignment horizontal="center" vertical="center" wrapText="1"/>
      <protection locked="0"/>
    </xf>
    <xf numFmtId="0" fontId="10" fillId="0" borderId="0" xfId="0" applyFont="1" applyAlignment="1">
      <alignment horizontal="justify" vertical="center" wrapText="1"/>
    </xf>
    <xf numFmtId="0" fontId="3" fillId="2" borderId="50" xfId="0" applyFont="1" applyFill="1" applyBorder="1" applyAlignment="1">
      <alignment vertical="center" wrapText="1"/>
    </xf>
    <xf numFmtId="0" fontId="5" fillId="2" borderId="1" xfId="0" applyFont="1" applyFill="1" applyBorder="1" applyAlignment="1">
      <alignment horizontal="center" vertical="center" wrapText="1"/>
    </xf>
    <xf numFmtId="0" fontId="39" fillId="7" borderId="2" xfId="0" applyFont="1" applyFill="1" applyBorder="1" applyAlignment="1" applyProtection="1">
      <alignment horizontal="center" vertical="center" wrapText="1"/>
      <protection locked="0"/>
    </xf>
    <xf numFmtId="0" fontId="11" fillId="0" borderId="0" xfId="0" applyFont="1" applyAlignment="1">
      <alignment horizontal="center" vertical="center"/>
    </xf>
    <xf numFmtId="0" fontId="11" fillId="12" borderId="0" xfId="0" applyFont="1" applyFill="1" applyAlignment="1">
      <alignment horizontal="center" vertical="center"/>
    </xf>
    <xf numFmtId="0" fontId="11" fillId="0" borderId="0" xfId="0" applyFont="1"/>
    <xf numFmtId="0" fontId="39" fillId="7" borderId="45" xfId="0" applyFont="1" applyFill="1" applyBorder="1" applyAlignment="1" applyProtection="1">
      <alignment horizontal="center" vertical="center" wrapText="1"/>
      <protection locked="0"/>
    </xf>
    <xf numFmtId="0" fontId="11" fillId="13" borderId="0" xfId="0" applyFont="1" applyFill="1" applyAlignment="1">
      <alignment horizontal="center" vertical="center"/>
    </xf>
    <xf numFmtId="0" fontId="11" fillId="9" borderId="0" xfId="0" applyFont="1" applyFill="1"/>
    <xf numFmtId="0" fontId="15" fillId="15" borderId="0" xfId="0" applyFont="1" applyFill="1" applyAlignment="1">
      <alignment horizontal="center" vertical="center"/>
    </xf>
    <xf numFmtId="0" fontId="19" fillId="0" borderId="7" xfId="0" applyFont="1" applyBorder="1" applyAlignment="1" applyProtection="1">
      <alignment horizontal="justify" vertical="center" wrapText="1"/>
      <protection locked="0"/>
    </xf>
    <xf numFmtId="0" fontId="18" fillId="0" borderId="0" xfId="0" applyFont="1" applyAlignment="1">
      <alignment horizontal="justify" vertical="center" wrapText="1"/>
    </xf>
    <xf numFmtId="0" fontId="18" fillId="0" borderId="0" xfId="0" applyFont="1" applyAlignment="1">
      <alignment wrapText="1"/>
    </xf>
    <xf numFmtId="0" fontId="28" fillId="9" borderId="0" xfId="0" applyFont="1" applyFill="1" applyAlignment="1">
      <alignment horizontal="center" vertical="center"/>
    </xf>
    <xf numFmtId="0" fontId="28" fillId="9" borderId="0" xfId="0" applyFont="1" applyFill="1" applyAlignment="1">
      <alignment vertical="top"/>
    </xf>
    <xf numFmtId="0" fontId="4" fillId="0" borderId="0" xfId="0" applyFont="1"/>
    <xf numFmtId="0" fontId="4" fillId="0" borderId="0" xfId="0" applyFont="1" applyAlignment="1">
      <alignment vertical="top"/>
    </xf>
    <xf numFmtId="0" fontId="31" fillId="9" borderId="8" xfId="0" applyFont="1" applyFill="1" applyBorder="1" applyAlignment="1">
      <alignment horizontal="center" vertical="center" wrapText="1"/>
    </xf>
    <xf numFmtId="0" fontId="31" fillId="17" borderId="8" xfId="0" applyFont="1" applyFill="1" applyBorder="1" applyAlignment="1">
      <alignment horizontal="center" vertical="center" wrapText="1"/>
    </xf>
    <xf numFmtId="0" fontId="10" fillId="0" borderId="0" xfId="0" applyFont="1"/>
    <xf numFmtId="0" fontId="3" fillId="0" borderId="2" xfId="0" applyFont="1" applyBorder="1" applyAlignment="1" applyProtection="1">
      <alignment horizontal="center" vertical="center" wrapText="1"/>
      <protection locked="0"/>
    </xf>
    <xf numFmtId="14" fontId="3" fillId="0" borderId="2" xfId="0" applyNumberFormat="1" applyFont="1" applyBorder="1" applyAlignment="1" applyProtection="1">
      <alignment horizontal="center" vertical="center" wrapText="1"/>
      <protection locked="0"/>
    </xf>
    <xf numFmtId="0" fontId="4" fillId="0" borderId="8" xfId="0" applyFont="1" applyBorder="1" applyAlignment="1" applyProtection="1">
      <alignment vertical="center" wrapText="1"/>
      <protection locked="0"/>
      <extLst>
        <ext xmlns:xfpb="http://schemas.microsoft.com/office/spreadsheetml/2022/featurepropertybag" uri="{C7286773-470A-42A8-94C5-96B5CB345126}">
          <xfpb:xfComplement i="0"/>
        </ext>
      </extLst>
    </xf>
    <xf numFmtId="0" fontId="4" fillId="0" borderId="12" xfId="0" applyFont="1" applyBorder="1" applyAlignment="1" applyProtection="1">
      <alignment vertical="center" wrapText="1"/>
      <protection locked="0"/>
    </xf>
    <xf numFmtId="0" fontId="4" fillId="0" borderId="15" xfId="0" applyFont="1" applyBorder="1" applyAlignment="1" applyProtection="1">
      <alignment vertical="center" wrapText="1"/>
      <protection locked="0"/>
    </xf>
    <xf numFmtId="0" fontId="4" fillId="0" borderId="12" xfId="0" applyFont="1" applyBorder="1" applyAlignment="1" applyProtection="1">
      <alignment horizontal="left" vertical="center" wrapText="1"/>
      <protection locked="0"/>
    </xf>
    <xf numFmtId="0" fontId="4" fillId="9" borderId="12" xfId="0" applyFont="1" applyFill="1" applyBorder="1" applyAlignment="1" applyProtection="1">
      <alignment horizontal="left" vertical="center" wrapText="1"/>
      <protection locked="0"/>
    </xf>
    <xf numFmtId="0" fontId="4" fillId="0" borderId="8" xfId="0" applyFont="1" applyBorder="1" applyAlignment="1" applyProtection="1">
      <alignment horizontal="center" vertical="center"/>
      <protection locked="0"/>
    </xf>
    <xf numFmtId="0" fontId="4" fillId="0" borderId="14" xfId="0" applyFont="1" applyBorder="1" applyAlignment="1" applyProtection="1">
      <alignment horizontal="center" vertical="center"/>
      <protection locked="0"/>
    </xf>
    <xf numFmtId="0" fontId="31" fillId="0" borderId="8" xfId="0" applyFont="1" applyBorder="1" applyAlignment="1" applyProtection="1">
      <alignment horizontal="center" vertical="center"/>
      <protection locked="0"/>
    </xf>
    <xf numFmtId="0" fontId="31" fillId="9" borderId="8" xfId="0" applyFont="1" applyFill="1" applyBorder="1" applyAlignment="1" applyProtection="1">
      <alignment horizontal="center" vertical="center" wrapText="1"/>
      <protection locked="0"/>
    </xf>
    <xf numFmtId="0" fontId="31" fillId="0" borderId="8" xfId="0" applyFont="1" applyBorder="1" applyAlignment="1" applyProtection="1">
      <alignment horizontal="center" vertical="center" wrapText="1"/>
      <protection locked="0"/>
    </xf>
    <xf numFmtId="0" fontId="23" fillId="4" borderId="8" xfId="2" applyFont="1" applyFill="1" applyBorder="1" applyAlignment="1">
      <alignment horizontal="center" vertical="center" wrapText="1"/>
    </xf>
    <xf numFmtId="0" fontId="23" fillId="4" borderId="12" xfId="2" applyFont="1" applyFill="1" applyBorder="1" applyAlignment="1">
      <alignment horizontal="center" vertical="center" wrapText="1"/>
    </xf>
    <xf numFmtId="0" fontId="0" fillId="0" borderId="12" xfId="0" applyBorder="1" applyAlignment="1">
      <alignment horizontal="center" vertical="center" wrapText="1"/>
    </xf>
    <xf numFmtId="0" fontId="13" fillId="0" borderId="8" xfId="0" applyFont="1" applyBorder="1" applyAlignment="1">
      <alignment horizontal="center"/>
    </xf>
    <xf numFmtId="0" fontId="13" fillId="0" borderId="12" xfId="0" applyFont="1" applyBorder="1" applyAlignment="1">
      <alignment horizontal="center"/>
    </xf>
    <xf numFmtId="0" fontId="0" fillId="0" borderId="50" xfId="0" applyBorder="1" applyAlignment="1">
      <alignment horizontal="left" vertical="center" wrapText="1"/>
    </xf>
    <xf numFmtId="0" fontId="0" fillId="0" borderId="40" xfId="0" applyBorder="1" applyAlignment="1">
      <alignment horizontal="left" vertical="center" wrapText="1"/>
    </xf>
    <xf numFmtId="0" fontId="13" fillId="0" borderId="14" xfId="0" applyFont="1" applyBorder="1" applyAlignment="1">
      <alignment horizontal="center" vertical="center"/>
    </xf>
    <xf numFmtId="0" fontId="13" fillId="0" borderId="14" xfId="0" applyFont="1" applyBorder="1" applyAlignment="1">
      <alignment horizontal="center" vertical="center" wrapText="1"/>
    </xf>
    <xf numFmtId="0" fontId="13" fillId="0" borderId="15" xfId="0" applyFont="1" applyBorder="1" applyAlignment="1">
      <alignment horizontal="center" vertical="center"/>
    </xf>
    <xf numFmtId="0" fontId="0" fillId="23" borderId="47" xfId="0" applyFill="1" applyBorder="1" applyAlignment="1" applyProtection="1">
      <alignment horizontal="center"/>
      <protection locked="0"/>
    </xf>
    <xf numFmtId="0" fontId="38" fillId="0" borderId="0" xfId="0" applyFont="1" applyProtection="1">
      <protection locked="0"/>
    </xf>
    <xf numFmtId="0" fontId="31" fillId="0" borderId="16" xfId="0" applyFont="1" applyBorder="1" applyAlignment="1" applyProtection="1">
      <alignment horizontal="justify" vertical="center" wrapText="1"/>
      <protection locked="0"/>
    </xf>
    <xf numFmtId="0" fontId="31" fillId="0" borderId="17" xfId="0" applyFont="1" applyBorder="1" applyAlignment="1" applyProtection="1">
      <alignment horizontal="center" vertical="center" wrapText="1"/>
      <protection locked="0"/>
    </xf>
    <xf numFmtId="0" fontId="31" fillId="0" borderId="9" xfId="0" applyFont="1" applyBorder="1" applyAlignment="1" applyProtection="1">
      <alignment horizontal="justify" vertical="center" wrapText="1"/>
      <protection locked="0"/>
    </xf>
    <xf numFmtId="2" fontId="31" fillId="0" borderId="8" xfId="0" applyNumberFormat="1" applyFont="1" applyBorder="1" applyAlignment="1" applyProtection="1">
      <alignment horizontal="center" vertical="center" wrapText="1"/>
      <protection locked="0"/>
    </xf>
    <xf numFmtId="0" fontId="13" fillId="24" borderId="54" xfId="0" applyFont="1" applyFill="1" applyBorder="1" applyAlignment="1" applyProtection="1">
      <alignment horizontal="center" vertical="center" wrapText="1"/>
      <protection locked="0"/>
    </xf>
    <xf numFmtId="0" fontId="13" fillId="24" borderId="28" xfId="0" applyFont="1" applyFill="1" applyBorder="1" applyAlignment="1" applyProtection="1">
      <alignment horizontal="center" vertical="center" wrapText="1"/>
      <protection locked="0"/>
    </xf>
    <xf numFmtId="0" fontId="13" fillId="24" borderId="33" xfId="0" applyFont="1" applyFill="1" applyBorder="1" applyAlignment="1" applyProtection="1">
      <alignment horizontal="center" vertical="center" wrapText="1"/>
      <protection locked="0"/>
    </xf>
    <xf numFmtId="0" fontId="31" fillId="9" borderId="17" xfId="0" applyFont="1" applyFill="1" applyBorder="1" applyAlignment="1">
      <alignment horizontal="center" vertical="center" wrapText="1"/>
    </xf>
    <xf numFmtId="0" fontId="31" fillId="9" borderId="17" xfId="0" applyFont="1" applyFill="1" applyBorder="1" applyAlignment="1" applyProtection="1">
      <alignment horizontal="center" vertical="center" wrapText="1"/>
      <protection locked="0"/>
    </xf>
    <xf numFmtId="1" fontId="31" fillId="9" borderId="8" xfId="0" applyNumberFormat="1" applyFont="1" applyFill="1" applyBorder="1" applyAlignment="1">
      <alignment horizontal="center" vertical="center" wrapText="1"/>
    </xf>
    <xf numFmtId="0" fontId="31" fillId="0" borderId="35" xfId="0" applyFont="1" applyBorder="1" applyAlignment="1" applyProtection="1">
      <alignment horizontal="center" vertical="center" wrapText="1"/>
      <protection locked="0"/>
    </xf>
    <xf numFmtId="0" fontId="31" fillId="0" borderId="19" xfId="0" applyFont="1" applyBorder="1" applyAlignment="1" applyProtection="1">
      <alignment horizontal="center" vertical="center" wrapText="1"/>
      <protection locked="0"/>
    </xf>
    <xf numFmtId="0" fontId="38" fillId="0" borderId="0" xfId="0" applyFont="1" applyAlignment="1" applyProtection="1">
      <alignment horizontal="center"/>
      <protection locked="0"/>
    </xf>
    <xf numFmtId="0" fontId="13" fillId="0" borderId="0" xfId="0" applyFont="1" applyAlignment="1" applyProtection="1">
      <alignment horizontal="center"/>
      <protection locked="0"/>
    </xf>
    <xf numFmtId="0" fontId="1" fillId="0" borderId="0" xfId="0" applyFont="1" applyAlignment="1">
      <alignment horizontal="left"/>
    </xf>
    <xf numFmtId="0" fontId="4" fillId="0" borderId="27" xfId="0" applyFont="1" applyBorder="1" applyAlignment="1">
      <alignment horizontal="center" vertical="center"/>
    </xf>
    <xf numFmtId="0" fontId="31" fillId="9" borderId="28" xfId="0" applyFont="1" applyFill="1" applyBorder="1" applyAlignment="1">
      <alignment horizontal="justify" vertical="center" wrapText="1"/>
    </xf>
    <xf numFmtId="0" fontId="44" fillId="0" borderId="28" xfId="0" applyFont="1" applyBorder="1" applyAlignment="1">
      <alignment horizontal="left" vertical="center" wrapText="1"/>
    </xf>
    <xf numFmtId="0" fontId="44" fillId="0" borderId="28" xfId="0" applyFont="1" applyBorder="1" applyAlignment="1">
      <alignment horizontal="center" vertical="center" wrapText="1"/>
    </xf>
    <xf numFmtId="0" fontId="44" fillId="0" borderId="8" xfId="0" applyFont="1" applyBorder="1" applyAlignment="1">
      <alignment horizontal="left" vertical="center" wrapText="1"/>
    </xf>
    <xf numFmtId="0" fontId="44" fillId="0" borderId="8" xfId="0" applyFont="1" applyBorder="1" applyAlignment="1">
      <alignment horizontal="center" vertical="center" wrapText="1"/>
    </xf>
    <xf numFmtId="0" fontId="46" fillId="16" borderId="13" xfId="0" applyFont="1" applyFill="1" applyBorder="1" applyAlignment="1">
      <alignment horizontal="center" vertical="center" wrapText="1"/>
    </xf>
    <xf numFmtId="0" fontId="28" fillId="0" borderId="27" xfId="0" applyFont="1" applyBorder="1" applyAlignment="1">
      <alignment horizontal="center" vertical="center" wrapText="1"/>
    </xf>
    <xf numFmtId="0" fontId="28" fillId="0" borderId="11" xfId="0" applyFont="1" applyBorder="1" applyAlignment="1">
      <alignment horizontal="center" vertical="center" wrapText="1"/>
    </xf>
    <xf numFmtId="0" fontId="26" fillId="0" borderId="0" xfId="0" applyFont="1"/>
    <xf numFmtId="0" fontId="49" fillId="25" borderId="58" xfId="0" applyFont="1" applyFill="1" applyBorder="1" applyAlignment="1">
      <alignment horizontal="center" vertical="center"/>
    </xf>
    <xf numFmtId="0" fontId="1" fillId="26" borderId="58" xfId="0" applyFont="1" applyFill="1" applyBorder="1" applyAlignment="1">
      <alignment vertical="center"/>
    </xf>
    <xf numFmtId="0" fontId="1" fillId="0" borderId="58" xfId="0" applyFont="1" applyBorder="1" applyAlignment="1">
      <alignment vertical="center"/>
    </xf>
    <xf numFmtId="0" fontId="3" fillId="7" borderId="59" xfId="0" applyFont="1" applyFill="1" applyBorder="1" applyAlignment="1">
      <alignment horizontal="center" vertical="center"/>
    </xf>
    <xf numFmtId="0" fontId="3" fillId="7" borderId="55" xfId="0" applyFont="1" applyFill="1" applyBorder="1" applyAlignment="1" applyProtection="1">
      <alignment horizontal="center" vertical="center" wrapText="1"/>
      <protection locked="0"/>
    </xf>
    <xf numFmtId="0" fontId="3" fillId="7" borderId="60" xfId="0" applyFont="1" applyFill="1" applyBorder="1" applyAlignment="1" applyProtection="1">
      <alignment horizontal="center" vertical="center" wrapText="1"/>
      <protection locked="0"/>
    </xf>
    <xf numFmtId="0" fontId="31" fillId="0" borderId="14" xfId="0" applyFont="1" applyBorder="1" applyAlignment="1" applyProtection="1">
      <alignment horizontal="center" vertical="center" wrapText="1"/>
      <protection locked="0"/>
    </xf>
    <xf numFmtId="0" fontId="10" fillId="27" borderId="23" xfId="0" applyFont="1" applyFill="1" applyBorder="1" applyAlignment="1">
      <alignment horizontal="center" vertical="center" wrapText="1"/>
    </xf>
    <xf numFmtId="0" fontId="10" fillId="27" borderId="14" xfId="0" applyFont="1" applyFill="1" applyBorder="1" applyAlignment="1">
      <alignment horizontal="center" vertical="center" wrapText="1"/>
    </xf>
    <xf numFmtId="0" fontId="13" fillId="27" borderId="14" xfId="0" applyFont="1" applyFill="1" applyBorder="1" applyAlignment="1">
      <alignment horizontal="center" vertical="center"/>
    </xf>
    <xf numFmtId="0" fontId="48" fillId="29" borderId="14" xfId="0" applyFont="1" applyFill="1" applyBorder="1" applyAlignment="1">
      <alignment horizontal="center" vertical="center" wrapText="1"/>
    </xf>
    <xf numFmtId="0" fontId="13" fillId="29" borderId="14" xfId="0" applyFont="1" applyFill="1" applyBorder="1" applyAlignment="1">
      <alignment horizontal="center" vertical="center" wrapText="1"/>
    </xf>
    <xf numFmtId="0" fontId="17" fillId="30" borderId="14" xfId="0" applyFont="1" applyFill="1" applyBorder="1" applyAlignment="1">
      <alignment horizontal="center" vertical="center" wrapText="1"/>
    </xf>
    <xf numFmtId="0" fontId="10" fillId="30" borderId="14" xfId="0" applyFont="1" applyFill="1" applyBorder="1" applyAlignment="1">
      <alignment horizontal="center" vertical="center" wrapText="1"/>
    </xf>
    <xf numFmtId="0" fontId="13" fillId="30" borderId="14" xfId="0" applyFont="1" applyFill="1" applyBorder="1" applyAlignment="1">
      <alignment horizontal="center" vertical="center" wrapText="1"/>
    </xf>
    <xf numFmtId="0" fontId="50" fillId="33" borderId="14" xfId="0" applyFont="1" applyFill="1" applyBorder="1" applyAlignment="1">
      <alignment horizontal="center" vertical="center" wrapText="1"/>
    </xf>
    <xf numFmtId="0" fontId="50" fillId="32" borderId="14" xfId="0" applyFont="1" applyFill="1" applyBorder="1" applyAlignment="1">
      <alignment horizontal="center" vertical="center" wrapText="1"/>
    </xf>
    <xf numFmtId="0" fontId="10" fillId="34" borderId="14" xfId="0" applyFont="1" applyFill="1" applyBorder="1" applyAlignment="1">
      <alignment horizontal="center" vertical="center" wrapText="1"/>
    </xf>
    <xf numFmtId="0" fontId="15" fillId="0" borderId="0" xfId="0" applyFont="1" applyAlignment="1">
      <alignment horizontal="center" vertical="center" wrapText="1"/>
    </xf>
    <xf numFmtId="0" fontId="11" fillId="0" borderId="0" xfId="0" applyFont="1" applyAlignment="1">
      <alignment horizontal="center" vertical="center" wrapText="1"/>
    </xf>
    <xf numFmtId="0" fontId="15" fillId="14" borderId="0" xfId="0" applyFont="1" applyFill="1" applyAlignment="1">
      <alignment horizontal="center" vertical="center" wrapText="1"/>
    </xf>
    <xf numFmtId="0" fontId="43" fillId="14" borderId="0" xfId="0" applyFont="1" applyFill="1" applyAlignment="1">
      <alignment horizontal="center" vertical="center" wrapText="1"/>
    </xf>
    <xf numFmtId="0" fontId="17" fillId="7" borderId="2" xfId="0" applyFont="1" applyFill="1" applyBorder="1" applyAlignment="1" applyProtection="1">
      <alignment horizontal="justify" vertical="center" wrapText="1"/>
      <protection locked="0"/>
    </xf>
    <xf numFmtId="0" fontId="11" fillId="0" borderId="0" xfId="0" applyFont="1" applyAlignment="1">
      <alignment horizontal="justify" vertical="center"/>
    </xf>
    <xf numFmtId="0" fontId="39" fillId="7" borderId="2" xfId="0" applyFont="1" applyFill="1" applyBorder="1" applyAlignment="1" applyProtection="1">
      <alignment horizontal="justify" vertical="center" wrapText="1"/>
      <protection locked="0"/>
    </xf>
    <xf numFmtId="0" fontId="36" fillId="0" borderId="0" xfId="0" applyFont="1" applyAlignment="1">
      <alignment horizontal="justify" vertical="center" wrapText="1"/>
    </xf>
    <xf numFmtId="0" fontId="53" fillId="11" borderId="25" xfId="0" applyFont="1" applyFill="1" applyBorder="1" applyAlignment="1">
      <alignment horizontal="left" vertical="center" wrapText="1"/>
    </xf>
    <xf numFmtId="0" fontId="53" fillId="11" borderId="26" xfId="0" applyFont="1" applyFill="1" applyBorder="1" applyAlignment="1">
      <alignment horizontal="left" vertical="center" wrapText="1"/>
    </xf>
    <xf numFmtId="0" fontId="20" fillId="8" borderId="8" xfId="0" applyFont="1" applyFill="1" applyBorder="1" applyAlignment="1">
      <alignment horizontal="center" vertical="center" wrapText="1"/>
    </xf>
    <xf numFmtId="0" fontId="0" fillId="0" borderId="8" xfId="0" applyBorder="1" applyAlignment="1">
      <alignment horizontal="justify" vertical="center" wrapText="1"/>
    </xf>
    <xf numFmtId="0" fontId="0" fillId="12" borderId="8" xfId="0" applyFill="1" applyBorder="1" applyAlignment="1">
      <alignment horizontal="left" vertical="center"/>
    </xf>
    <xf numFmtId="0" fontId="0" fillId="13" borderId="8" xfId="0" applyFill="1" applyBorder="1" applyAlignment="1">
      <alignment horizontal="left" vertical="center"/>
    </xf>
    <xf numFmtId="0" fontId="18" fillId="15" borderId="8" xfId="0" applyFont="1" applyFill="1" applyBorder="1" applyAlignment="1">
      <alignment horizontal="left" vertical="center"/>
    </xf>
    <xf numFmtId="0" fontId="18" fillId="14" borderId="8" xfId="0" applyFont="1" applyFill="1" applyBorder="1" applyAlignment="1">
      <alignment horizontal="left" vertical="center"/>
    </xf>
    <xf numFmtId="0" fontId="40" fillId="7" borderId="6" xfId="0" applyFont="1" applyFill="1" applyBorder="1" applyAlignment="1" applyProtection="1">
      <alignment horizontal="center" vertical="center" wrapText="1"/>
      <protection locked="0"/>
    </xf>
    <xf numFmtId="0" fontId="31" fillId="0" borderId="12" xfId="0" applyFont="1" applyBorder="1" applyAlignment="1" applyProtection="1">
      <alignment horizontal="left" vertical="center" wrapText="1"/>
      <protection locked="0"/>
    </xf>
    <xf numFmtId="0" fontId="31" fillId="0" borderId="15" xfId="0" applyFont="1" applyBorder="1" applyAlignment="1" applyProtection="1">
      <alignment horizontal="left" vertical="center" wrapText="1"/>
      <protection locked="0"/>
    </xf>
    <xf numFmtId="0" fontId="38" fillId="0" borderId="28" xfId="0" applyFont="1" applyBorder="1" applyAlignment="1" applyProtection="1">
      <alignment horizontal="center" vertical="center" wrapText="1"/>
      <protection locked="0"/>
    </xf>
    <xf numFmtId="0" fontId="38" fillId="0" borderId="28" xfId="0" applyFont="1" applyBorder="1" applyAlignment="1" applyProtection="1">
      <alignment vertical="center" wrapText="1"/>
      <protection locked="0"/>
    </xf>
    <xf numFmtId="14" fontId="38" fillId="0" borderId="28" xfId="0" applyNumberFormat="1" applyFont="1" applyBorder="1" applyAlignment="1" applyProtection="1">
      <alignment vertical="center" wrapText="1"/>
      <protection locked="0"/>
    </xf>
    <xf numFmtId="1" fontId="38" fillId="0" borderId="28" xfId="0" applyNumberFormat="1" applyFont="1" applyBorder="1" applyAlignment="1" applyProtection="1">
      <alignment horizontal="center" vertical="center" wrapText="1"/>
      <protection locked="0"/>
    </xf>
    <xf numFmtId="1" fontId="38" fillId="0" borderId="28" xfId="0" applyNumberFormat="1" applyFont="1" applyBorder="1" applyAlignment="1" applyProtection="1">
      <alignment vertical="center" wrapText="1"/>
      <protection locked="0"/>
    </xf>
    <xf numFmtId="0" fontId="0" fillId="0" borderId="28" xfId="0" applyBorder="1" applyAlignment="1" applyProtection="1">
      <alignment horizontal="center" vertical="center" wrapText="1"/>
      <protection locked="0"/>
    </xf>
    <xf numFmtId="14" fontId="38" fillId="0" borderId="28" xfId="0" applyNumberFormat="1" applyFont="1" applyBorder="1" applyAlignment="1" applyProtection="1">
      <alignment horizontal="center" vertical="center" wrapText="1"/>
      <protection locked="0"/>
    </xf>
    <xf numFmtId="0" fontId="38" fillId="0" borderId="28" xfId="0" applyFont="1" applyBorder="1" applyAlignment="1" applyProtection="1">
      <alignment horizontal="left" vertical="center" wrapText="1"/>
      <protection locked="0"/>
    </xf>
    <xf numFmtId="0" fontId="38" fillId="0" borderId="8" xfId="0" applyFont="1" applyBorder="1" applyAlignment="1" applyProtection="1">
      <alignment horizontal="center" vertical="center" wrapText="1"/>
      <protection locked="0"/>
    </xf>
    <xf numFmtId="0" fontId="38" fillId="0" borderId="8" xfId="0" applyFont="1" applyBorder="1" applyAlignment="1" applyProtection="1">
      <alignment vertical="center" wrapText="1"/>
      <protection locked="0"/>
    </xf>
    <xf numFmtId="14" fontId="38" fillId="0" borderId="8" xfId="0" applyNumberFormat="1" applyFont="1" applyBorder="1" applyAlignment="1" applyProtection="1">
      <alignment vertical="center" wrapText="1"/>
      <protection locked="0"/>
    </xf>
    <xf numFmtId="1" fontId="38" fillId="0" borderId="8" xfId="0" applyNumberFormat="1" applyFont="1" applyBorder="1" applyAlignment="1" applyProtection="1">
      <alignment horizontal="center" vertical="center" wrapText="1"/>
      <protection locked="0"/>
    </xf>
    <xf numFmtId="1" fontId="38" fillId="0" borderId="8" xfId="0" applyNumberFormat="1" applyFont="1" applyBorder="1" applyAlignment="1" applyProtection="1">
      <alignment vertical="center" wrapText="1"/>
      <protection locked="0"/>
    </xf>
    <xf numFmtId="0" fontId="0" fillId="0" borderId="8" xfId="0" applyBorder="1" applyAlignment="1" applyProtection="1">
      <alignment horizontal="center" vertical="center" wrapText="1"/>
      <protection locked="0"/>
    </xf>
    <xf numFmtId="14" fontId="38" fillId="0" borderId="8" xfId="0" applyNumberFormat="1" applyFont="1" applyBorder="1" applyAlignment="1" applyProtection="1">
      <alignment horizontal="center" vertical="center" wrapText="1"/>
      <protection locked="0"/>
    </xf>
    <xf numFmtId="0" fontId="38" fillId="0" borderId="8" xfId="0" applyFont="1" applyBorder="1" applyAlignment="1" applyProtection="1">
      <alignment horizontal="left" vertical="center" wrapText="1"/>
      <protection locked="0"/>
    </xf>
    <xf numFmtId="14" fontId="4" fillId="0" borderId="2" xfId="0" applyNumberFormat="1" applyFont="1" applyBorder="1" applyAlignment="1" applyProtection="1">
      <alignment horizontal="center" vertical="center" wrapText="1"/>
      <protection locked="0"/>
    </xf>
    <xf numFmtId="0" fontId="39" fillId="0" borderId="52" xfId="0" applyFont="1" applyBorder="1" applyAlignment="1" applyProtection="1">
      <alignment vertical="center" wrapText="1"/>
      <protection locked="0"/>
    </xf>
    <xf numFmtId="0" fontId="3" fillId="7" borderId="22" xfId="0" applyFont="1" applyFill="1" applyBorder="1" applyAlignment="1">
      <alignment horizontal="center" vertical="center"/>
    </xf>
    <xf numFmtId="0" fontId="3" fillId="7" borderId="23" xfId="0" applyFont="1" applyFill="1" applyBorder="1" applyAlignment="1">
      <alignment horizontal="center" vertical="center"/>
    </xf>
    <xf numFmtId="0" fontId="3" fillId="7" borderId="23" xfId="0" applyFont="1" applyFill="1" applyBorder="1" applyAlignment="1" applyProtection="1">
      <alignment horizontal="center" vertical="center" wrapText="1"/>
      <protection locked="0"/>
    </xf>
    <xf numFmtId="0" fontId="39" fillId="7" borderId="46" xfId="0" applyFont="1" applyFill="1" applyBorder="1" applyAlignment="1" applyProtection="1">
      <alignment horizontal="center" vertical="center" wrapText="1"/>
      <protection locked="0"/>
    </xf>
    <xf numFmtId="0" fontId="31" fillId="17" borderId="12"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0" fillId="0" borderId="8" xfId="0" applyBorder="1" applyAlignment="1">
      <alignment horizontal="left" vertical="center"/>
    </xf>
    <xf numFmtId="1" fontId="0" fillId="0" borderId="8" xfId="0" applyNumberFormat="1" applyBorder="1" applyAlignment="1">
      <alignment horizontal="center" vertical="center"/>
    </xf>
    <xf numFmtId="14" fontId="0" fillId="0" borderId="8" xfId="0" applyNumberFormat="1" applyBorder="1" applyAlignment="1">
      <alignment horizontal="center" vertical="center"/>
    </xf>
    <xf numFmtId="0" fontId="56" fillId="0" borderId="8" xfId="0" applyFont="1" applyBorder="1" applyAlignment="1" applyProtection="1">
      <alignment horizontal="center" vertical="center" wrapText="1"/>
      <protection locked="0"/>
    </xf>
    <xf numFmtId="0" fontId="56" fillId="9" borderId="8" xfId="0" applyFont="1" applyFill="1" applyBorder="1" applyAlignment="1" applyProtection="1">
      <alignment horizontal="center" vertical="center" wrapText="1"/>
      <protection locked="0"/>
    </xf>
    <xf numFmtId="0" fontId="4" fillId="0" borderId="0" xfId="0" applyFont="1" applyAlignment="1">
      <alignment horizontal="center" vertical="center"/>
    </xf>
    <xf numFmtId="0" fontId="45" fillId="9" borderId="8" xfId="0" applyFont="1" applyFill="1" applyBorder="1" applyAlignment="1" applyProtection="1">
      <alignment horizontal="center" vertical="center" wrapText="1"/>
      <protection locked="0"/>
    </xf>
    <xf numFmtId="0" fontId="4" fillId="0" borderId="0" xfId="0" applyFont="1" applyProtection="1">
      <protection locked="0"/>
    </xf>
    <xf numFmtId="0" fontId="4" fillId="0" borderId="0" xfId="0" applyFont="1" applyAlignment="1">
      <alignment vertical="center" wrapText="1"/>
    </xf>
    <xf numFmtId="0" fontId="22" fillId="9" borderId="8" xfId="0" applyFont="1" applyFill="1" applyBorder="1" applyAlignment="1">
      <alignment horizontal="center" vertical="center" wrapText="1"/>
    </xf>
    <xf numFmtId="0" fontId="28" fillId="0" borderId="8" xfId="0" applyFont="1" applyBorder="1" applyAlignment="1">
      <alignment vertical="center" wrapText="1"/>
    </xf>
    <xf numFmtId="0" fontId="54" fillId="0" borderId="8" xfId="0" applyFont="1" applyBorder="1" applyAlignment="1">
      <alignment vertical="center" wrapText="1"/>
    </xf>
    <xf numFmtId="0" fontId="23" fillId="35" borderId="8" xfId="0" applyFont="1" applyFill="1" applyBorder="1" applyAlignment="1">
      <alignment horizontal="center" vertical="center" wrapText="1"/>
    </xf>
    <xf numFmtId="0" fontId="22" fillId="9" borderId="8" xfId="0" applyFont="1" applyFill="1" applyBorder="1" applyAlignment="1">
      <alignment horizontal="left" vertical="center" wrapText="1"/>
    </xf>
    <xf numFmtId="0" fontId="4" fillId="0" borderId="8" xfId="0" applyFont="1" applyBorder="1" applyAlignment="1" applyProtection="1">
      <alignment vertical="center" wrapText="1"/>
      <protection locked="0"/>
    </xf>
    <xf numFmtId="0" fontId="23" fillId="39" borderId="8" xfId="0" applyFont="1" applyFill="1" applyBorder="1" applyAlignment="1">
      <alignment horizontal="center" vertical="center" wrapText="1"/>
    </xf>
    <xf numFmtId="0" fontId="55" fillId="35" borderId="8" xfId="0" applyFont="1" applyFill="1" applyBorder="1" applyAlignment="1">
      <alignment horizontal="center" vertical="center" wrapText="1"/>
    </xf>
    <xf numFmtId="0" fontId="4" fillId="0" borderId="3" xfId="0" applyFont="1" applyBorder="1" applyAlignment="1" applyProtection="1">
      <alignment horizontal="center" vertical="center" wrapText="1"/>
      <protection locked="0"/>
    </xf>
    <xf numFmtId="0" fontId="4" fillId="0" borderId="2" xfId="0" applyFont="1" applyBorder="1" applyAlignment="1" applyProtection="1">
      <alignment horizontal="center" vertical="center" wrapText="1"/>
      <protection locked="0"/>
    </xf>
    <xf numFmtId="0" fontId="4" fillId="0" borderId="2" xfId="0" applyFont="1" applyBorder="1" applyAlignment="1" applyProtection="1">
      <alignment vertical="center" wrapText="1"/>
      <protection locked="0"/>
    </xf>
    <xf numFmtId="1" fontId="4" fillId="0" borderId="2" xfId="0" applyNumberFormat="1" applyFont="1" applyBorder="1" applyAlignment="1" applyProtection="1">
      <alignment vertical="center" wrapText="1"/>
      <protection locked="0"/>
    </xf>
    <xf numFmtId="0" fontId="0" fillId="0" borderId="2" xfId="0" applyBorder="1" applyAlignment="1" applyProtection="1">
      <alignment horizontal="center" vertical="center" wrapText="1"/>
      <protection locked="0"/>
    </xf>
    <xf numFmtId="164" fontId="0" fillId="3" borderId="26" xfId="0" applyNumberFormat="1" applyFill="1" applyBorder="1" applyAlignment="1">
      <alignment horizontal="center" vertical="center" wrapText="1"/>
    </xf>
    <xf numFmtId="0" fontId="28" fillId="0" borderId="28" xfId="0" applyFont="1" applyBorder="1" applyAlignment="1">
      <alignment horizontal="left" vertical="center" wrapText="1"/>
    </xf>
    <xf numFmtId="0" fontId="28" fillId="0" borderId="28" xfId="0" applyFont="1" applyBorder="1" applyAlignment="1">
      <alignment vertical="center" wrapText="1"/>
    </xf>
    <xf numFmtId="0" fontId="28" fillId="0" borderId="29" xfId="0" applyFont="1" applyBorder="1" applyAlignment="1">
      <alignment vertical="center" wrapText="1"/>
    </xf>
    <xf numFmtId="0" fontId="28" fillId="0" borderId="8" xfId="0" applyFont="1" applyBorder="1" applyAlignment="1">
      <alignment horizontal="left" vertical="center" wrapText="1"/>
    </xf>
    <xf numFmtId="0" fontId="28" fillId="0" borderId="12" xfId="0" applyFont="1" applyBorder="1" applyAlignment="1">
      <alignment vertical="center" wrapText="1"/>
    </xf>
    <xf numFmtId="0" fontId="21" fillId="0" borderId="0" xfId="0" applyFont="1" applyAlignment="1">
      <alignment horizontal="justify" vertical="center" wrapText="1"/>
    </xf>
    <xf numFmtId="0" fontId="15" fillId="0" borderId="0" xfId="0" applyFont="1" applyAlignment="1">
      <alignment horizontal="center" vertical="center"/>
    </xf>
    <xf numFmtId="0" fontId="18" fillId="0" borderId="0" xfId="0" applyFont="1" applyAlignment="1">
      <alignment horizontal="center"/>
    </xf>
    <xf numFmtId="0" fontId="4" fillId="0" borderId="19" xfId="0" applyFont="1" applyBorder="1" applyAlignment="1" applyProtection="1">
      <alignment horizontal="center" vertical="center"/>
      <protection locked="0"/>
    </xf>
    <xf numFmtId="0" fontId="4" fillId="9" borderId="8" xfId="0" applyFont="1" applyFill="1" applyBorder="1" applyAlignment="1" applyProtection="1">
      <alignment horizontal="center" vertical="center"/>
      <protection locked="0"/>
    </xf>
    <xf numFmtId="0" fontId="0" fillId="9" borderId="0" xfId="0" applyFill="1" applyAlignment="1">
      <alignment horizontal="center" vertical="center"/>
    </xf>
    <xf numFmtId="0" fontId="60" fillId="9" borderId="0" xfId="0" applyFont="1" applyFill="1" applyAlignment="1">
      <alignment horizontal="center" vertical="center"/>
    </xf>
    <xf numFmtId="0" fontId="60" fillId="9" borderId="0" xfId="0" applyFont="1" applyFill="1"/>
    <xf numFmtId="0" fontId="60" fillId="0" borderId="0" xfId="0" applyFont="1" applyAlignment="1">
      <alignment horizontal="center" vertical="center"/>
    </xf>
    <xf numFmtId="0" fontId="60" fillId="0" borderId="0" xfId="0" applyFont="1"/>
    <xf numFmtId="0" fontId="40" fillId="7" borderId="21" xfId="0" applyFont="1" applyFill="1" applyBorder="1" applyAlignment="1" applyProtection="1">
      <alignment horizontal="center" vertical="center" wrapText="1"/>
      <protection locked="0"/>
    </xf>
    <xf numFmtId="0" fontId="11" fillId="0" borderId="44" xfId="0" applyFont="1" applyBorder="1"/>
    <xf numFmtId="0" fontId="11" fillId="0" borderId="5" xfId="0" applyFont="1" applyBorder="1" applyAlignment="1">
      <alignment vertical="center" wrapText="1"/>
    </xf>
    <xf numFmtId="0" fontId="11" fillId="0" borderId="5" xfId="0" applyFont="1" applyBorder="1" applyAlignment="1">
      <alignment wrapText="1"/>
    </xf>
    <xf numFmtId="0" fontId="15" fillId="15" borderId="44" xfId="0" applyFont="1" applyFill="1" applyBorder="1" applyAlignment="1">
      <alignment horizontal="center" vertical="center"/>
    </xf>
    <xf numFmtId="0" fontId="14" fillId="0" borderId="7" xfId="0" applyFont="1" applyBorder="1"/>
    <xf numFmtId="0" fontId="27" fillId="0" borderId="8" xfId="0" applyFont="1" applyBorder="1" applyAlignment="1">
      <alignment vertical="center" wrapText="1"/>
    </xf>
    <xf numFmtId="0" fontId="11" fillId="0" borderId="5" xfId="0" applyFont="1" applyBorder="1" applyAlignment="1">
      <alignment horizontal="justify" vertical="center" wrapText="1"/>
    </xf>
    <xf numFmtId="0" fontId="11" fillId="0" borderId="51" xfId="0" applyFont="1" applyBorder="1" applyAlignment="1">
      <alignment horizontal="justify" vertical="center" wrapText="1"/>
    </xf>
    <xf numFmtId="0" fontId="61" fillId="43" borderId="0" xfId="3" applyFont="1" applyFill="1" applyAlignment="1">
      <alignment horizontal="center" vertical="center"/>
    </xf>
    <xf numFmtId="0" fontId="31" fillId="0" borderId="28" xfId="0" applyFont="1" applyBorder="1" applyAlignment="1">
      <alignment horizontal="justify" vertical="center" wrapText="1"/>
    </xf>
    <xf numFmtId="0" fontId="4" fillId="0" borderId="28" xfId="0" applyFont="1" applyBorder="1" applyAlignment="1" applyProtection="1">
      <alignment horizontal="center" vertical="center"/>
      <protection locked="0"/>
    </xf>
    <xf numFmtId="0" fontId="39" fillId="7" borderId="3" xfId="0" applyFont="1" applyFill="1" applyBorder="1" applyAlignment="1" applyProtection="1">
      <alignment horizontal="center" vertical="center" wrapText="1"/>
      <protection locked="0"/>
    </xf>
    <xf numFmtId="0" fontId="4" fillId="0" borderId="8" xfId="0" applyFont="1" applyBorder="1" applyAlignment="1">
      <alignment horizontal="center" vertical="center"/>
    </xf>
    <xf numFmtId="0" fontId="11" fillId="0" borderId="8" xfId="0" applyFont="1" applyBorder="1" applyAlignment="1">
      <alignment horizontal="justify" vertical="center" wrapText="1"/>
    </xf>
    <xf numFmtId="0" fontId="27" fillId="9" borderId="8" xfId="0" applyFont="1" applyFill="1" applyBorder="1" applyAlignment="1">
      <alignment horizontal="left" vertical="center" wrapText="1"/>
    </xf>
    <xf numFmtId="0" fontId="27" fillId="9" borderId="8" xfId="0" applyFont="1" applyFill="1" applyBorder="1" applyAlignment="1">
      <alignment vertical="center" wrapText="1"/>
    </xf>
    <xf numFmtId="0" fontId="27" fillId="17" borderId="8" xfId="0" applyFont="1" applyFill="1" applyBorder="1" applyAlignment="1">
      <alignment horizontal="left" vertical="center" wrapText="1"/>
    </xf>
    <xf numFmtId="0" fontId="27" fillId="0" borderId="11" xfId="0" applyFont="1" applyBorder="1" applyAlignment="1">
      <alignment horizontal="center" vertical="center"/>
    </xf>
    <xf numFmtId="0" fontId="27" fillId="0" borderId="8" xfId="0" applyFont="1" applyBorder="1" applyAlignment="1">
      <alignment horizontal="left" vertical="center" wrapText="1"/>
    </xf>
    <xf numFmtId="0" fontId="27" fillId="0" borderId="8" xfId="0" applyFont="1" applyBorder="1" applyAlignment="1" applyProtection="1">
      <alignment horizontal="center" vertical="center"/>
      <protection locked="0"/>
    </xf>
    <xf numFmtId="0" fontId="27" fillId="0" borderId="12" xfId="0" applyFont="1" applyBorder="1" applyAlignment="1" applyProtection="1">
      <alignment horizontal="left" vertical="center" wrapText="1"/>
      <protection locked="0"/>
    </xf>
    <xf numFmtId="0" fontId="31" fillId="0" borderId="8" xfId="0" applyFont="1" applyBorder="1" applyAlignment="1">
      <alignment horizontal="left" vertical="center" wrapText="1"/>
    </xf>
    <xf numFmtId="0" fontId="62" fillId="0" borderId="45" xfId="0" applyFont="1" applyBorder="1" applyAlignment="1">
      <alignment vertical="center" wrapText="1"/>
    </xf>
    <xf numFmtId="0" fontId="62" fillId="9" borderId="45" xfId="0" applyFont="1" applyFill="1" applyBorder="1" applyAlignment="1">
      <alignment horizontal="justify" vertical="center" wrapText="1"/>
    </xf>
    <xf numFmtId="0" fontId="62" fillId="9" borderId="45" xfId="0" applyFont="1" applyFill="1" applyBorder="1" applyAlignment="1">
      <alignment vertical="center" wrapText="1"/>
    </xf>
    <xf numFmtId="0" fontId="27" fillId="0" borderId="27" xfId="0" applyFont="1" applyBorder="1" applyAlignment="1">
      <alignment horizontal="center" vertical="center"/>
    </xf>
    <xf numFmtId="0" fontId="31" fillId="0" borderId="19" xfId="0" applyFont="1" applyBorder="1" applyAlignment="1">
      <alignment vertical="center" wrapText="1"/>
    </xf>
    <xf numFmtId="0" fontId="31" fillId="45" borderId="33" xfId="0" applyFont="1" applyFill="1" applyBorder="1" applyAlignment="1">
      <alignment vertical="center" wrapText="1"/>
    </xf>
    <xf numFmtId="0" fontId="19" fillId="0" borderId="64" xfId="0" applyFont="1" applyBorder="1" applyAlignment="1" applyProtection="1">
      <alignment vertical="center" wrapText="1"/>
      <protection locked="0"/>
    </xf>
    <xf numFmtId="0" fontId="11" fillId="0" borderId="65" xfId="0" applyFont="1" applyBorder="1"/>
    <xf numFmtId="0" fontId="15" fillId="15" borderId="65" xfId="0" applyFont="1" applyFill="1" applyBorder="1" applyAlignment="1">
      <alignment horizontal="center" vertical="center"/>
    </xf>
    <xf numFmtId="0" fontId="63" fillId="44" borderId="65" xfId="0" applyFont="1" applyFill="1" applyBorder="1" applyAlignment="1">
      <alignment horizontal="center" vertical="center"/>
    </xf>
    <xf numFmtId="0" fontId="15" fillId="14" borderId="65" xfId="0" applyFont="1" applyFill="1" applyBorder="1" applyAlignment="1">
      <alignment horizontal="center" vertical="center"/>
    </xf>
    <xf numFmtId="0" fontId="31" fillId="0" borderId="33" xfId="0" applyFont="1" applyBorder="1" applyAlignment="1">
      <alignment vertical="center" wrapText="1"/>
    </xf>
    <xf numFmtId="0" fontId="39" fillId="7" borderId="66" xfId="0" applyFont="1" applyFill="1" applyBorder="1" applyAlignment="1" applyProtection="1">
      <alignment horizontal="center" vertical="center" wrapText="1"/>
      <protection locked="0"/>
    </xf>
    <xf numFmtId="0" fontId="17" fillId="7" borderId="64" xfId="0" applyFont="1" applyFill="1" applyBorder="1" applyAlignment="1" applyProtection="1">
      <alignment horizontal="center" vertical="center" wrapText="1"/>
      <protection locked="0"/>
    </xf>
    <xf numFmtId="0" fontId="63" fillId="0" borderId="65" xfId="0" applyFont="1" applyBorder="1" applyAlignment="1">
      <alignment horizontal="center" vertical="center"/>
    </xf>
    <xf numFmtId="0" fontId="63" fillId="44" borderId="44" xfId="0" applyFont="1" applyFill="1" applyBorder="1" applyAlignment="1">
      <alignment horizontal="center" vertical="center"/>
    </xf>
    <xf numFmtId="0" fontId="63" fillId="0" borderId="5" xfId="0" applyFont="1" applyBorder="1" applyAlignment="1">
      <alignment vertical="center" wrapText="1"/>
    </xf>
    <xf numFmtId="0" fontId="63" fillId="0" borderId="5" xfId="0" applyFont="1" applyBorder="1" applyAlignment="1">
      <alignment horizontal="left" vertical="center" wrapText="1"/>
    </xf>
    <xf numFmtId="0" fontId="43" fillId="15" borderId="0" xfId="0" applyFont="1" applyFill="1" applyAlignment="1">
      <alignment horizontal="center" vertical="center"/>
    </xf>
    <xf numFmtId="0" fontId="31" fillId="0" borderId="11" xfId="0" applyFont="1" applyBorder="1" applyAlignment="1">
      <alignment horizontal="center" vertical="center"/>
    </xf>
    <xf numFmtId="0" fontId="64" fillId="0" borderId="0" xfId="0" applyFont="1"/>
    <xf numFmtId="0" fontId="43" fillId="0" borderId="0" xfId="0" applyFont="1" applyAlignment="1">
      <alignment horizontal="justify" vertical="center" wrapText="1"/>
    </xf>
    <xf numFmtId="0" fontId="38" fillId="0" borderId="0" xfId="0" applyFont="1"/>
    <xf numFmtId="0" fontId="66" fillId="0" borderId="0" xfId="0" applyFont="1"/>
    <xf numFmtId="0" fontId="5" fillId="7" borderId="8" xfId="0" applyFont="1" applyFill="1" applyBorder="1" applyAlignment="1">
      <alignment horizontal="center" vertical="center"/>
    </xf>
    <xf numFmtId="0" fontId="5" fillId="7" borderId="8" xfId="0" applyFont="1" applyFill="1" applyBorder="1" applyAlignment="1" applyProtection="1">
      <alignment horizontal="center" vertical="center" wrapText="1"/>
      <protection locked="0"/>
    </xf>
    <xf numFmtId="0" fontId="64" fillId="0" borderId="0" xfId="0" applyFont="1" applyAlignment="1">
      <alignment wrapText="1"/>
    </xf>
    <xf numFmtId="0" fontId="43" fillId="15" borderId="18" xfId="0" applyFont="1" applyFill="1" applyBorder="1" applyAlignment="1">
      <alignment horizontal="center" vertical="center"/>
    </xf>
    <xf numFmtId="0" fontId="21" fillId="0" borderId="18" xfId="0" applyFont="1" applyBorder="1" applyAlignment="1">
      <alignment horizontal="justify" vertical="center" wrapText="1"/>
    </xf>
    <xf numFmtId="0" fontId="10" fillId="0" borderId="8" xfId="0" applyFont="1" applyBorder="1" applyAlignment="1">
      <alignment horizontal="left" vertical="center" wrapText="1"/>
    </xf>
    <xf numFmtId="0" fontId="52" fillId="0" borderId="0" xfId="0" applyFont="1"/>
    <xf numFmtId="0" fontId="10" fillId="0" borderId="8" xfId="0" applyFont="1" applyBorder="1" applyAlignment="1">
      <alignment horizontal="justify" vertical="center" wrapText="1"/>
    </xf>
    <xf numFmtId="0" fontId="0" fillId="0" borderId="8" xfId="0" applyBorder="1" applyAlignment="1">
      <alignment horizontal="justify" vertical="top" wrapText="1"/>
    </xf>
    <xf numFmtId="0" fontId="52" fillId="0" borderId="0" xfId="0" applyFont="1" applyAlignment="1">
      <alignment vertical="top" wrapText="1"/>
    </xf>
    <xf numFmtId="0" fontId="70" fillId="0" borderId="0" xfId="0" applyFont="1" applyAlignment="1">
      <alignment vertical="top" wrapText="1"/>
    </xf>
    <xf numFmtId="0" fontId="38" fillId="0" borderId="8" xfId="0" applyFont="1" applyBorder="1" applyAlignment="1">
      <alignment horizontal="justify" vertical="center" wrapText="1"/>
    </xf>
    <xf numFmtId="0" fontId="73" fillId="0" borderId="0" xfId="0" applyFont="1" applyAlignment="1">
      <alignment wrapText="1"/>
    </xf>
    <xf numFmtId="0" fontId="74" fillId="0" borderId="0" xfId="0" applyFont="1" applyAlignment="1">
      <alignment vertical="center" wrapText="1"/>
    </xf>
    <xf numFmtId="0" fontId="74" fillId="0" borderId="0" xfId="0" applyFont="1" applyAlignment="1">
      <alignment wrapText="1"/>
    </xf>
    <xf numFmtId="0" fontId="73" fillId="0" borderId="0" xfId="0" applyFont="1" applyAlignment="1">
      <alignment vertical="top" wrapText="1"/>
    </xf>
    <xf numFmtId="0" fontId="73" fillId="0" borderId="0" xfId="0" applyFont="1" applyAlignment="1">
      <alignment vertical="center" wrapText="1"/>
    </xf>
    <xf numFmtId="0" fontId="27" fillId="17" borderId="8" xfId="0" applyFont="1" applyFill="1" applyBorder="1" applyAlignment="1">
      <alignment vertical="center" wrapText="1"/>
    </xf>
    <xf numFmtId="0" fontId="76" fillId="0" borderId="0" xfId="0" applyFont="1" applyAlignment="1">
      <alignment vertical="top" wrapText="1"/>
    </xf>
    <xf numFmtId="0" fontId="20" fillId="0" borderId="8" xfId="0" applyFont="1" applyBorder="1" applyAlignment="1">
      <alignment horizontal="left" vertical="justify" wrapText="1"/>
    </xf>
    <xf numFmtId="0" fontId="31" fillId="0" borderId="13" xfId="0" applyFont="1" applyBorder="1" applyAlignment="1">
      <alignment horizontal="center" vertical="center"/>
    </xf>
    <xf numFmtId="0" fontId="21" fillId="0" borderId="70" xfId="0" applyFont="1" applyBorder="1" applyAlignment="1">
      <alignment horizontal="justify" vertical="center" wrapText="1"/>
    </xf>
    <xf numFmtId="0" fontId="31" fillId="0" borderId="17" xfId="0" applyFont="1" applyBorder="1" applyAlignment="1">
      <alignment horizontal="justify" vertical="center" wrapText="1"/>
    </xf>
    <xf numFmtId="0" fontId="4" fillId="0" borderId="17" xfId="0" applyFont="1" applyBorder="1" applyAlignment="1" applyProtection="1">
      <alignment horizontal="center" vertical="center"/>
      <protection locked="0"/>
    </xf>
    <xf numFmtId="0" fontId="21" fillId="0" borderId="19" xfId="0" applyFont="1" applyBorder="1" applyAlignment="1">
      <alignment horizontal="justify" vertical="center" wrapText="1"/>
    </xf>
    <xf numFmtId="0" fontId="17" fillId="7" borderId="47" xfId="0" applyFont="1" applyFill="1" applyBorder="1" applyAlignment="1" applyProtection="1">
      <alignment horizontal="center" vertical="center" wrapText="1"/>
      <protection locked="0"/>
    </xf>
    <xf numFmtId="0" fontId="11" fillId="0" borderId="71" xfId="0" applyFont="1" applyBorder="1" applyAlignment="1">
      <alignment horizontal="justify" vertical="center" wrapText="1"/>
    </xf>
    <xf numFmtId="0" fontId="11" fillId="0" borderId="61" xfId="0" applyFont="1" applyBorder="1" applyAlignment="1">
      <alignment vertical="center" wrapText="1"/>
    </xf>
    <xf numFmtId="0" fontId="31" fillId="0" borderId="0" xfId="0" applyFont="1" applyAlignment="1">
      <alignment horizontal="justify" vertical="center" wrapText="1"/>
    </xf>
    <xf numFmtId="0" fontId="4" fillId="0" borderId="0" xfId="0" applyFont="1" applyAlignment="1" applyProtection="1">
      <alignment horizontal="center" vertical="center"/>
      <protection locked="0"/>
    </xf>
    <xf numFmtId="0" fontId="4" fillId="0" borderId="20" xfId="0" applyFont="1" applyBorder="1" applyAlignment="1">
      <alignment horizontal="center" vertical="center"/>
    </xf>
    <xf numFmtId="0" fontId="4" fillId="0" borderId="41" xfId="0" applyFont="1" applyBorder="1" applyAlignment="1">
      <alignment horizontal="center" vertical="center"/>
    </xf>
    <xf numFmtId="0" fontId="39" fillId="7" borderId="18" xfId="0" applyFont="1" applyFill="1" applyBorder="1" applyAlignment="1" applyProtection="1">
      <alignment horizontal="center" vertical="center" wrapText="1"/>
      <protection locked="0"/>
    </xf>
    <xf numFmtId="0" fontId="27" fillId="9" borderId="14" xfId="0" applyFont="1" applyFill="1" applyBorder="1" applyAlignment="1">
      <alignment horizontal="left" vertical="center" wrapText="1"/>
    </xf>
    <xf numFmtId="0" fontId="4" fillId="0" borderId="15" xfId="0" applyFont="1" applyBorder="1" applyAlignment="1" applyProtection="1">
      <alignment horizontal="left" vertical="center" wrapText="1"/>
      <protection locked="0"/>
    </xf>
    <xf numFmtId="0" fontId="31" fillId="17" borderId="8" xfId="0" applyFont="1" applyFill="1" applyBorder="1" applyAlignment="1">
      <alignment horizontal="left" vertical="center" wrapText="1"/>
    </xf>
    <xf numFmtId="0" fontId="27" fillId="0" borderId="8" xfId="0" applyFont="1" applyBorder="1" applyAlignment="1">
      <alignment horizontal="justify" vertical="center" wrapText="1"/>
    </xf>
    <xf numFmtId="0" fontId="18" fillId="0" borderId="0" xfId="0" applyFont="1" applyAlignment="1">
      <alignment horizontal="center" vertical="center" wrapText="1"/>
    </xf>
    <xf numFmtId="0" fontId="67" fillId="7" borderId="9" xfId="0" applyFont="1" applyFill="1" applyBorder="1" applyAlignment="1" applyProtection="1">
      <alignment horizontal="center" vertical="center" wrapText="1"/>
      <protection locked="0"/>
    </xf>
    <xf numFmtId="0" fontId="43" fillId="15" borderId="9" xfId="0" applyFont="1" applyFill="1" applyBorder="1" applyAlignment="1">
      <alignment horizontal="center" vertical="center"/>
    </xf>
    <xf numFmtId="0" fontId="65" fillId="0" borderId="19" xfId="0" applyFont="1" applyBorder="1" applyAlignment="1" applyProtection="1">
      <alignment horizontal="justify" vertical="center" wrapText="1"/>
      <protection locked="0"/>
    </xf>
    <xf numFmtId="0" fontId="13" fillId="7" borderId="19" xfId="0" applyFont="1" applyFill="1" applyBorder="1" applyAlignment="1" applyProtection="1">
      <alignment horizontal="center" vertical="center" wrapText="1"/>
      <protection locked="0"/>
    </xf>
    <xf numFmtId="0" fontId="43" fillId="0" borderId="19" xfId="0" applyFont="1" applyBorder="1" applyAlignment="1">
      <alignment horizontal="justify" vertical="center" wrapText="1"/>
    </xf>
    <xf numFmtId="0" fontId="5" fillId="7" borderId="11" xfId="0" applyFont="1" applyFill="1" applyBorder="1" applyAlignment="1">
      <alignment horizontal="center" vertical="center"/>
    </xf>
    <xf numFmtId="0" fontId="5" fillId="7" borderId="12" xfId="0" applyFont="1" applyFill="1" applyBorder="1" applyAlignment="1" applyProtection="1">
      <alignment horizontal="center" vertical="center" wrapText="1"/>
      <protection locked="0"/>
    </xf>
    <xf numFmtId="0" fontId="31" fillId="0" borderId="14" xfId="0" applyFont="1" applyBorder="1" applyAlignment="1">
      <alignment horizontal="left" vertical="center" wrapText="1"/>
    </xf>
    <xf numFmtId="0" fontId="31" fillId="0" borderId="8" xfId="0" applyFont="1" applyBorder="1" applyAlignment="1">
      <alignment vertical="top" wrapText="1"/>
    </xf>
    <xf numFmtId="0" fontId="31" fillId="0" borderId="8" xfId="0" applyFont="1" applyBorder="1" applyAlignment="1">
      <alignment horizontal="left" vertical="top" wrapText="1"/>
    </xf>
    <xf numFmtId="0" fontId="4" fillId="0" borderId="8" xfId="0" applyFont="1" applyBorder="1" applyAlignment="1">
      <alignment horizontal="left" vertical="top" wrapText="1"/>
    </xf>
    <xf numFmtId="0" fontId="11" fillId="9" borderId="19" xfId="0" applyFont="1" applyFill="1" applyBorder="1" applyAlignment="1">
      <alignment horizontal="justify" vertical="center" wrapText="1"/>
    </xf>
    <xf numFmtId="0" fontId="0" fillId="0" borderId="12" xfId="0" applyBorder="1" applyAlignment="1" applyProtection="1">
      <alignment vertical="center" wrapText="1"/>
      <protection locked="0"/>
    </xf>
    <xf numFmtId="0" fontId="0" fillId="0" borderId="15" xfId="0" applyBorder="1" applyAlignment="1" applyProtection="1">
      <alignment vertical="center" wrapText="1"/>
      <protection locked="0"/>
    </xf>
    <xf numFmtId="0" fontId="3" fillId="7" borderId="55" xfId="0" applyFont="1" applyFill="1" applyBorder="1" applyAlignment="1">
      <alignment horizontal="center" vertical="center" wrapText="1"/>
    </xf>
    <xf numFmtId="0" fontId="4" fillId="9" borderId="14" xfId="0" applyFont="1" applyFill="1" applyBorder="1" applyAlignment="1">
      <alignment horizontal="justify" vertical="center" wrapText="1"/>
    </xf>
    <xf numFmtId="0" fontId="45" fillId="0" borderId="28" xfId="0" applyFont="1" applyBorder="1" applyAlignment="1">
      <alignment horizontal="left" vertical="center" wrapText="1"/>
    </xf>
    <xf numFmtId="0" fontId="45" fillId="0" borderId="8" xfId="0" applyFont="1" applyBorder="1" applyAlignment="1">
      <alignment horizontal="left" vertical="center" wrapText="1"/>
    </xf>
    <xf numFmtId="0" fontId="4" fillId="6" borderId="38" xfId="0" applyFont="1" applyFill="1" applyBorder="1" applyAlignment="1">
      <alignment horizontal="center" vertical="center"/>
    </xf>
    <xf numFmtId="0" fontId="4" fillId="6" borderId="11" xfId="0" applyFont="1" applyFill="1" applyBorder="1" applyAlignment="1">
      <alignment horizontal="center" vertical="center"/>
    </xf>
    <xf numFmtId="0" fontId="10" fillId="9" borderId="8" xfId="0" applyFont="1" applyFill="1" applyBorder="1" applyAlignment="1">
      <alignment horizontal="justify" vertical="center" wrapText="1"/>
    </xf>
    <xf numFmtId="0" fontId="0" fillId="9" borderId="8" xfId="0" applyFill="1" applyBorder="1" applyAlignment="1">
      <alignment horizontal="justify" vertical="top" wrapText="1"/>
    </xf>
    <xf numFmtId="0" fontId="3" fillId="7" borderId="72" xfId="0" applyFont="1" applyFill="1" applyBorder="1" applyAlignment="1" applyProtection="1">
      <alignment horizontal="center" vertical="center" wrapText="1"/>
      <protection locked="0"/>
    </xf>
    <xf numFmtId="0" fontId="11" fillId="6" borderId="0" xfId="0" applyFont="1" applyFill="1" applyAlignment="1">
      <alignment horizontal="justify" vertical="center" wrapText="1"/>
    </xf>
    <xf numFmtId="0" fontId="10" fillId="4" borderId="8" xfId="0" applyFont="1" applyFill="1" applyBorder="1" applyAlignment="1">
      <alignment horizontal="center"/>
    </xf>
    <xf numFmtId="0" fontId="10" fillId="4" borderId="9" xfId="0" applyFont="1" applyFill="1" applyBorder="1" applyAlignment="1">
      <alignment horizontal="center"/>
    </xf>
    <xf numFmtId="0" fontId="3" fillId="35" borderId="8" xfId="0" applyFont="1" applyFill="1" applyBorder="1" applyAlignment="1" applyProtection="1">
      <alignment horizontal="center" vertical="center"/>
      <protection locked="0"/>
    </xf>
    <xf numFmtId="0" fontId="3" fillId="35" borderId="9" xfId="0" applyFont="1" applyFill="1" applyBorder="1" applyAlignment="1" applyProtection="1">
      <alignment horizontal="center" vertical="center"/>
      <protection locked="0"/>
    </xf>
    <xf numFmtId="0" fontId="3" fillId="36" borderId="8" xfId="0" applyFont="1" applyFill="1" applyBorder="1" applyAlignment="1">
      <alignment horizontal="center" vertical="center"/>
    </xf>
    <xf numFmtId="0" fontId="3" fillId="37" borderId="0" xfId="0" applyFont="1" applyFill="1" applyAlignment="1">
      <alignment horizontal="center" vertical="center"/>
    </xf>
    <xf numFmtId="0" fontId="3" fillId="36" borderId="9" xfId="0" applyFont="1" applyFill="1" applyBorder="1" applyAlignment="1">
      <alignment horizontal="center" vertical="center"/>
    </xf>
    <xf numFmtId="0" fontId="3" fillId="2" borderId="17" xfId="0" applyFont="1" applyFill="1" applyBorder="1" applyAlignment="1">
      <alignment horizontal="center" vertical="center" wrapText="1"/>
    </xf>
    <xf numFmtId="0" fontId="3" fillId="2" borderId="16" xfId="0" applyFont="1" applyFill="1" applyBorder="1" applyAlignment="1">
      <alignment horizontal="center" vertical="center" wrapText="1"/>
    </xf>
    <xf numFmtId="0" fontId="53" fillId="11" borderId="17" xfId="0" applyFont="1" applyFill="1" applyBorder="1" applyAlignment="1">
      <alignment horizontal="center" vertical="center" wrapText="1"/>
    </xf>
    <xf numFmtId="0" fontId="53" fillId="11" borderId="16" xfId="0" applyFont="1" applyFill="1" applyBorder="1" applyAlignment="1">
      <alignment horizontal="center" vertical="center" wrapText="1"/>
    </xf>
    <xf numFmtId="0" fontId="5" fillId="2" borderId="17" xfId="0" applyFont="1" applyFill="1" applyBorder="1" applyAlignment="1">
      <alignment horizontal="center" vertical="center" wrapText="1"/>
    </xf>
    <xf numFmtId="0" fontId="4" fillId="0" borderId="29" xfId="0" applyFont="1" applyBorder="1" applyAlignment="1" applyProtection="1">
      <alignment vertical="center" wrapText="1"/>
      <protection locked="0"/>
    </xf>
    <xf numFmtId="0" fontId="4" fillId="0" borderId="39" xfId="0" applyFont="1" applyBorder="1" applyAlignment="1" applyProtection="1">
      <alignment vertical="center" wrapText="1"/>
      <protection locked="0"/>
    </xf>
    <xf numFmtId="0" fontId="31" fillId="17" borderId="12" xfId="0" applyFont="1" applyFill="1" applyBorder="1" applyAlignment="1">
      <alignment vertical="center" wrapText="1"/>
    </xf>
    <xf numFmtId="0" fontId="31" fillId="0" borderId="12" xfId="0" applyFont="1" applyBorder="1" applyAlignment="1" applyProtection="1">
      <alignment vertical="center" wrapText="1"/>
      <protection locked="0"/>
    </xf>
    <xf numFmtId="0" fontId="38" fillId="0" borderId="12" xfId="0" applyFont="1" applyBorder="1" applyAlignment="1" applyProtection="1">
      <alignment vertical="center" wrapText="1"/>
      <protection locked="0"/>
    </xf>
    <xf numFmtId="0" fontId="64" fillId="0" borderId="12" xfId="0" applyFont="1" applyBorder="1" applyAlignment="1" applyProtection="1">
      <alignment vertical="center" wrapText="1"/>
      <protection locked="0"/>
    </xf>
    <xf numFmtId="0" fontId="3" fillId="7" borderId="72" xfId="0" applyFont="1" applyFill="1" applyBorder="1" applyAlignment="1">
      <alignment horizontal="center" vertical="center"/>
    </xf>
    <xf numFmtId="0" fontId="3" fillId="7" borderId="67" xfId="0" applyFont="1" applyFill="1" applyBorder="1" applyAlignment="1">
      <alignment horizontal="center" vertical="center"/>
    </xf>
    <xf numFmtId="0" fontId="3" fillId="7" borderId="69" xfId="0" applyFont="1" applyFill="1" applyBorder="1" applyAlignment="1" applyProtection="1">
      <alignment horizontal="center" vertical="center" wrapText="1"/>
      <protection locked="0"/>
    </xf>
    <xf numFmtId="0" fontId="38" fillId="0" borderId="8" xfId="0" applyFont="1" applyBorder="1" applyAlignment="1" applyProtection="1">
      <alignment horizontal="center" vertical="center"/>
      <protection locked="0"/>
    </xf>
    <xf numFmtId="0" fontId="38" fillId="0" borderId="14" xfId="0" applyFont="1" applyBorder="1" applyAlignment="1" applyProtection="1">
      <alignment horizontal="center" vertical="center"/>
      <protection locked="0"/>
    </xf>
    <xf numFmtId="0" fontId="38" fillId="0" borderId="12" xfId="0" applyFont="1" applyBorder="1" applyAlignment="1" applyProtection="1">
      <alignment horizontal="left" vertical="center" wrapText="1"/>
      <protection locked="0"/>
    </xf>
    <xf numFmtId="0" fontId="38" fillId="0" borderId="15" xfId="0" applyFont="1" applyBorder="1" applyAlignment="1" applyProtection="1">
      <alignment horizontal="left" vertical="center" wrapText="1"/>
      <protection locked="0"/>
    </xf>
    <xf numFmtId="0" fontId="0" fillId="0" borderId="0" xfId="0" applyAlignment="1">
      <alignment horizontal="right" vertical="center"/>
    </xf>
    <xf numFmtId="0" fontId="77" fillId="42" borderId="0" xfId="3" applyFont="1" applyFill="1" applyAlignment="1">
      <alignment horizontal="center" vertical="center"/>
    </xf>
    <xf numFmtId="0" fontId="31" fillId="0" borderId="33" xfId="0" applyFont="1" applyBorder="1" applyAlignment="1">
      <alignment horizontal="justify" vertical="top" wrapText="1"/>
    </xf>
    <xf numFmtId="0" fontId="79" fillId="0" borderId="0" xfId="0" applyFont="1" applyAlignment="1">
      <alignment horizontal="justify" vertical="center" wrapText="1"/>
    </xf>
    <xf numFmtId="0" fontId="31" fillId="0" borderId="8" xfId="0" applyFont="1" applyBorder="1" applyAlignment="1">
      <alignment horizontal="justify" vertical="top" wrapText="1"/>
    </xf>
    <xf numFmtId="0" fontId="15" fillId="0" borderId="73" xfId="0" applyFont="1" applyBorder="1" applyAlignment="1">
      <alignment horizontal="justify" vertical="center" wrapText="1"/>
    </xf>
    <xf numFmtId="0" fontId="15" fillId="0" borderId="27" xfId="0" applyFont="1" applyBorder="1" applyAlignment="1">
      <alignment horizontal="justify" vertical="center" wrapText="1"/>
    </xf>
    <xf numFmtId="0" fontId="81" fillId="0" borderId="19" xfId="0" applyFont="1" applyBorder="1" applyAlignment="1">
      <alignment horizontal="justify" vertical="center" wrapText="1"/>
    </xf>
    <xf numFmtId="0" fontId="4" fillId="35" borderId="8" xfId="0" applyFont="1" applyFill="1" applyBorder="1" applyAlignment="1" applyProtection="1">
      <alignment horizontal="center" vertical="center"/>
      <protection locked="0"/>
    </xf>
    <xf numFmtId="0" fontId="4" fillId="35" borderId="12" xfId="0" applyFont="1" applyFill="1" applyBorder="1" applyAlignment="1" applyProtection="1">
      <alignment vertical="center" wrapText="1"/>
      <protection locked="0"/>
    </xf>
    <xf numFmtId="0" fontId="27" fillId="0" borderId="15" xfId="0" applyFont="1" applyBorder="1" applyAlignment="1" applyProtection="1">
      <alignment vertical="center" wrapText="1"/>
      <protection locked="0"/>
    </xf>
    <xf numFmtId="0" fontId="4" fillId="0" borderId="28" xfId="0" applyFont="1" applyBorder="1" applyAlignment="1">
      <alignment horizontal="center" vertical="center" wrapText="1"/>
    </xf>
    <xf numFmtId="0" fontId="27" fillId="0" borderId="12" xfId="0" applyFont="1" applyBorder="1" applyAlignment="1" applyProtection="1">
      <alignment horizontal="center" vertical="center"/>
      <protection locked="0"/>
    </xf>
    <xf numFmtId="0" fontId="27" fillId="0" borderId="15" xfId="0" applyFont="1" applyBorder="1" applyAlignment="1" applyProtection="1">
      <alignment horizontal="center" vertical="center"/>
      <protection locked="0"/>
    </xf>
    <xf numFmtId="0" fontId="31" fillId="6" borderId="17" xfId="0" applyFont="1" applyFill="1" applyBorder="1" applyAlignment="1">
      <alignment horizontal="left" vertical="center" wrapText="1"/>
    </xf>
    <xf numFmtId="0" fontId="3" fillId="6" borderId="17" xfId="0" applyFont="1" applyFill="1" applyBorder="1" applyAlignment="1">
      <alignment horizontal="center" vertical="center" wrapText="1"/>
    </xf>
    <xf numFmtId="0" fontId="4" fillId="6" borderId="39" xfId="0" applyFont="1" applyFill="1" applyBorder="1" applyAlignment="1">
      <alignment horizontal="left" vertical="center" wrapText="1"/>
    </xf>
    <xf numFmtId="0" fontId="36" fillId="6" borderId="63" xfId="0" applyFont="1" applyFill="1" applyBorder="1" applyAlignment="1">
      <alignment horizontal="left" vertical="center" wrapText="1"/>
    </xf>
    <xf numFmtId="0" fontId="31" fillId="6" borderId="8" xfId="0" applyFont="1" applyFill="1" applyBorder="1" applyAlignment="1">
      <alignment horizontal="justify" vertical="center" wrapText="1"/>
    </xf>
    <xf numFmtId="0" fontId="3" fillId="6" borderId="8" xfId="0" applyFont="1" applyFill="1" applyBorder="1" applyAlignment="1">
      <alignment horizontal="center" vertical="center" wrapText="1"/>
    </xf>
    <xf numFmtId="0" fontId="4" fillId="6" borderId="12" xfId="0" applyFont="1" applyFill="1" applyBorder="1" applyAlignment="1">
      <alignment vertical="center" wrapText="1"/>
    </xf>
    <xf numFmtId="0" fontId="36" fillId="6" borderId="61" xfId="0" applyFont="1" applyFill="1" applyBorder="1" applyAlignment="1">
      <alignment horizontal="justify" vertical="center" wrapText="1"/>
    </xf>
    <xf numFmtId="0" fontId="4" fillId="6" borderId="8" xfId="0" applyFont="1" applyFill="1" applyBorder="1" applyAlignment="1">
      <alignment horizontal="justify" vertical="center" wrapText="1"/>
    </xf>
    <xf numFmtId="0" fontId="3" fillId="6" borderId="23" xfId="0" applyFont="1" applyFill="1" applyBorder="1" applyAlignment="1">
      <alignment horizontal="center" vertical="center" wrapText="1"/>
    </xf>
    <xf numFmtId="0" fontId="3" fillId="6" borderId="28" xfId="0" applyFont="1" applyFill="1" applyBorder="1" applyAlignment="1">
      <alignment horizontal="center" vertical="center" wrapText="1"/>
    </xf>
    <xf numFmtId="0" fontId="31" fillId="6" borderId="11" xfId="0" applyFont="1" applyFill="1" applyBorder="1" applyAlignment="1">
      <alignment horizontal="center" vertical="center"/>
    </xf>
    <xf numFmtId="0" fontId="31" fillId="6" borderId="8" xfId="0" applyFont="1" applyFill="1" applyBorder="1" applyAlignment="1">
      <alignment vertical="center" wrapText="1"/>
    </xf>
    <xf numFmtId="0" fontId="5" fillId="6" borderId="8" xfId="0" applyFont="1" applyFill="1" applyBorder="1" applyAlignment="1">
      <alignment horizontal="center" vertical="center" wrapText="1"/>
    </xf>
    <xf numFmtId="0" fontId="21" fillId="6" borderId="61" xfId="0" applyFont="1" applyFill="1" applyBorder="1" applyAlignment="1">
      <alignment horizontal="justify" vertical="center" wrapText="1"/>
    </xf>
    <xf numFmtId="0" fontId="4" fillId="6" borderId="36" xfId="0" applyFont="1" applyFill="1" applyBorder="1" applyAlignment="1">
      <alignment horizontal="center" vertical="center"/>
    </xf>
    <xf numFmtId="0" fontId="4" fillId="6" borderId="28" xfId="0" applyFont="1" applyFill="1" applyBorder="1" applyAlignment="1">
      <alignment horizontal="justify" vertical="center" wrapText="1"/>
    </xf>
    <xf numFmtId="0" fontId="4" fillId="6" borderId="24" xfId="0" applyFont="1" applyFill="1" applyBorder="1" applyAlignment="1">
      <alignment vertical="center" wrapText="1"/>
    </xf>
    <xf numFmtId="0" fontId="36" fillId="6" borderId="45" xfId="0" applyFont="1" applyFill="1" applyBorder="1" applyAlignment="1">
      <alignment horizontal="justify" vertical="center" wrapText="1"/>
    </xf>
    <xf numFmtId="0" fontId="4" fillId="6" borderId="20" xfId="0" applyFont="1" applyFill="1" applyBorder="1" applyAlignment="1">
      <alignment horizontal="center" vertical="center"/>
    </xf>
    <xf numFmtId="0" fontId="4" fillId="6" borderId="48" xfId="0" applyFont="1" applyFill="1" applyBorder="1" applyAlignment="1">
      <alignment horizontal="center" vertical="center"/>
    </xf>
    <xf numFmtId="0" fontId="31" fillId="6" borderId="8" xfId="0" applyFont="1" applyFill="1" applyBorder="1" applyAlignment="1">
      <alignment horizontal="left" vertical="center" wrapText="1"/>
    </xf>
    <xf numFmtId="0" fontId="36" fillId="6" borderId="52" xfId="0" applyFont="1" applyFill="1" applyBorder="1" applyAlignment="1">
      <alignment horizontal="left" vertical="center" wrapText="1"/>
    </xf>
    <xf numFmtId="0" fontId="27" fillId="6" borderId="11" xfId="0" applyFont="1" applyFill="1" applyBorder="1" applyAlignment="1">
      <alignment horizontal="center" vertical="center"/>
    </xf>
    <xf numFmtId="0" fontId="27" fillId="6" borderId="8" xfId="0" applyFont="1" applyFill="1" applyBorder="1" applyAlignment="1">
      <alignment vertical="center" wrapText="1"/>
    </xf>
    <xf numFmtId="0" fontId="4" fillId="6" borderId="12" xfId="0" applyFont="1" applyFill="1" applyBorder="1" applyAlignment="1">
      <alignment horizontal="left" vertical="center" wrapText="1"/>
    </xf>
    <xf numFmtId="0" fontId="62" fillId="6" borderId="45" xfId="0" applyFont="1" applyFill="1" applyBorder="1" applyAlignment="1">
      <alignment vertical="center" wrapText="1"/>
    </xf>
    <xf numFmtId="16" fontId="4" fillId="6" borderId="11" xfId="0" applyNumberFormat="1" applyFont="1" applyFill="1" applyBorder="1" applyAlignment="1">
      <alignment horizontal="center" vertical="center"/>
    </xf>
    <xf numFmtId="0" fontId="27" fillId="6" borderId="8" xfId="0" applyFont="1" applyFill="1" applyBorder="1" applyAlignment="1">
      <alignment horizontal="left" vertical="center" wrapText="1"/>
    </xf>
    <xf numFmtId="0" fontId="62" fillId="6" borderId="45" xfId="0" applyFont="1" applyFill="1" applyBorder="1" applyAlignment="1">
      <alignment horizontal="justify" vertical="center" wrapText="1"/>
    </xf>
    <xf numFmtId="0" fontId="31" fillId="6" borderId="8" xfId="0" applyFont="1" applyFill="1" applyBorder="1" applyAlignment="1">
      <alignment vertical="center"/>
    </xf>
    <xf numFmtId="0" fontId="31" fillId="6" borderId="12" xfId="0" applyFont="1" applyFill="1" applyBorder="1" applyAlignment="1">
      <alignment vertical="center" wrapText="1"/>
    </xf>
    <xf numFmtId="0" fontId="79" fillId="6" borderId="0" xfId="0" applyFont="1" applyFill="1" applyAlignment="1">
      <alignment horizontal="justify" vertical="center" wrapText="1"/>
    </xf>
    <xf numFmtId="0" fontId="81" fillId="6" borderId="0" xfId="0" applyFont="1" applyFill="1" applyAlignment="1">
      <alignment horizontal="justify" vertical="center" wrapText="1"/>
    </xf>
    <xf numFmtId="0" fontId="31" fillId="6" borderId="8" xfId="0" applyFont="1" applyFill="1" applyBorder="1" applyAlignment="1">
      <alignment horizontal="left" vertical="center"/>
    </xf>
    <xf numFmtId="0" fontId="15" fillId="6" borderId="0" xfId="0" applyFont="1" applyFill="1" applyAlignment="1">
      <alignment horizontal="justify" vertical="center" wrapText="1"/>
    </xf>
    <xf numFmtId="0" fontId="4" fillId="6" borderId="27" xfId="0" applyFont="1" applyFill="1" applyBorder="1" applyAlignment="1">
      <alignment horizontal="center" vertical="center"/>
    </xf>
    <xf numFmtId="0" fontId="31" fillId="6" borderId="28" xfId="0" applyFont="1" applyFill="1" applyBorder="1" applyAlignment="1">
      <alignment horizontal="justify" vertical="center" wrapText="1"/>
    </xf>
    <xf numFmtId="0" fontId="4" fillId="6" borderId="29" xfId="0" applyFont="1" applyFill="1" applyBorder="1" applyAlignment="1">
      <alignment vertical="center" wrapText="1"/>
    </xf>
    <xf numFmtId="0" fontId="11" fillId="6" borderId="19" xfId="0" applyFont="1" applyFill="1" applyBorder="1" applyAlignment="1">
      <alignment horizontal="justify" vertical="center" wrapText="1"/>
    </xf>
    <xf numFmtId="0" fontId="4" fillId="6" borderId="22" xfId="0" applyFont="1" applyFill="1" applyBorder="1" applyAlignment="1">
      <alignment horizontal="center" vertical="center"/>
    </xf>
    <xf numFmtId="0" fontId="31" fillId="6" borderId="23" xfId="0" applyFont="1" applyFill="1" applyBorder="1" applyAlignment="1">
      <alignment horizontal="justify" vertical="center" wrapText="1"/>
    </xf>
    <xf numFmtId="0" fontId="4" fillId="6" borderId="24" xfId="0" applyFont="1" applyFill="1" applyBorder="1" applyAlignment="1">
      <alignment horizontal="left" vertical="center" wrapText="1"/>
    </xf>
    <xf numFmtId="0" fontId="11" fillId="6" borderId="8" xfId="0" applyFont="1" applyFill="1" applyBorder="1" applyAlignment="1">
      <alignment horizontal="justify" vertical="center" wrapText="1"/>
    </xf>
    <xf numFmtId="0" fontId="4" fillId="6" borderId="8" xfId="0" applyFont="1" applyFill="1" applyBorder="1" applyAlignment="1">
      <alignment horizontal="center" vertical="center"/>
    </xf>
    <xf numFmtId="0" fontId="3" fillId="6" borderId="19" xfId="0" applyFont="1" applyFill="1" applyBorder="1" applyAlignment="1">
      <alignment horizontal="center" vertical="center" wrapText="1"/>
    </xf>
    <xf numFmtId="0" fontId="15" fillId="6" borderId="73" xfId="0" applyFont="1" applyFill="1" applyBorder="1" applyAlignment="1">
      <alignment horizontal="justify" vertical="center" wrapText="1"/>
    </xf>
    <xf numFmtId="0" fontId="4" fillId="6" borderId="23" xfId="0" applyFont="1" applyFill="1" applyBorder="1" applyAlignment="1">
      <alignment horizontal="justify" vertical="center" wrapText="1"/>
    </xf>
    <xf numFmtId="0" fontId="11" fillId="6" borderId="0" xfId="0" applyFont="1" applyFill="1" applyAlignment="1">
      <alignment wrapText="1"/>
    </xf>
    <xf numFmtId="0" fontId="27" fillId="48" borderId="11" xfId="0" applyFont="1" applyFill="1" applyBorder="1" applyAlignment="1">
      <alignment horizontal="center" vertical="center"/>
    </xf>
    <xf numFmtId="0" fontId="31" fillId="48" borderId="19" xfId="0" applyFont="1" applyFill="1" applyBorder="1" applyAlignment="1">
      <alignment vertical="center" wrapText="1"/>
    </xf>
    <xf numFmtId="0" fontId="3" fillId="6" borderId="55" xfId="0" applyFont="1" applyFill="1" applyBorder="1" applyAlignment="1">
      <alignment horizontal="center" vertical="center" wrapText="1"/>
    </xf>
    <xf numFmtId="0" fontId="4" fillId="6" borderId="60" xfId="0" applyFont="1" applyFill="1" applyBorder="1" applyAlignment="1">
      <alignment horizontal="left" vertical="center" wrapText="1"/>
    </xf>
    <xf numFmtId="0" fontId="11" fillId="6" borderId="5" xfId="0" applyFont="1" applyFill="1" applyBorder="1" applyAlignment="1">
      <alignment vertical="center" wrapText="1"/>
    </xf>
    <xf numFmtId="0" fontId="31" fillId="6" borderId="12" xfId="0" applyFont="1" applyFill="1" applyBorder="1" applyAlignment="1">
      <alignment horizontal="left" vertical="center" wrapText="1"/>
    </xf>
    <xf numFmtId="0" fontId="21" fillId="6" borderId="19" xfId="0" applyFont="1" applyFill="1" applyBorder="1" applyAlignment="1">
      <alignment horizontal="justify" vertical="center" wrapText="1"/>
    </xf>
    <xf numFmtId="0" fontId="4" fillId="0" borderId="0" xfId="0" applyFont="1" applyAlignment="1" applyProtection="1">
      <alignment horizontal="left" vertical="center"/>
      <protection locked="0"/>
    </xf>
    <xf numFmtId="0" fontId="4" fillId="6" borderId="11" xfId="0" applyFont="1" applyFill="1" applyBorder="1" applyAlignment="1">
      <alignment horizontal="center" vertical="center" wrapText="1"/>
    </xf>
    <xf numFmtId="0" fontId="4" fillId="0" borderId="11" xfId="0" applyFont="1" applyBorder="1" applyAlignment="1">
      <alignment horizontal="center" vertical="center" wrapText="1"/>
    </xf>
    <xf numFmtId="0" fontId="4" fillId="6" borderId="38" xfId="0" applyFont="1" applyFill="1" applyBorder="1" applyAlignment="1">
      <alignment horizontal="center" vertical="center" wrapText="1"/>
    </xf>
    <xf numFmtId="0" fontId="31" fillId="6" borderId="11" xfId="0" applyFont="1" applyFill="1" applyBorder="1" applyAlignment="1">
      <alignment horizontal="center" vertical="center" wrapText="1"/>
    </xf>
    <xf numFmtId="0" fontId="31" fillId="0" borderId="13" xfId="0" applyFont="1" applyBorder="1" applyAlignment="1">
      <alignment horizontal="center" vertical="center" wrapText="1"/>
    </xf>
    <xf numFmtId="0" fontId="4" fillId="6" borderId="49" xfId="0" applyFont="1" applyFill="1" applyBorder="1" applyAlignment="1">
      <alignment horizontal="center" vertical="center"/>
    </xf>
    <xf numFmtId="0" fontId="4" fillId="0" borderId="49" xfId="0" applyFont="1" applyBorder="1" applyAlignment="1">
      <alignment horizontal="center" vertical="center"/>
    </xf>
    <xf numFmtId="0" fontId="4" fillId="6" borderId="44" xfId="0" applyFont="1" applyFill="1" applyBorder="1" applyAlignment="1">
      <alignment horizontal="center" vertical="center"/>
    </xf>
    <xf numFmtId="0" fontId="4" fillId="6" borderId="27" xfId="0" applyFont="1" applyFill="1" applyBorder="1" applyAlignment="1">
      <alignment horizontal="center" vertical="center" wrapText="1"/>
    </xf>
    <xf numFmtId="0" fontId="4" fillId="0" borderId="27" xfId="0" applyFont="1" applyBorder="1" applyAlignment="1">
      <alignment horizontal="center" vertical="center" wrapText="1"/>
    </xf>
    <xf numFmtId="16" fontId="4" fillId="6" borderId="11" xfId="0" applyNumberFormat="1" applyFont="1" applyFill="1" applyBorder="1" applyAlignment="1">
      <alignment horizontal="center" vertical="center" wrapText="1"/>
    </xf>
    <xf numFmtId="0" fontId="27" fillId="6" borderId="11" xfId="0" applyFont="1" applyFill="1" applyBorder="1" applyAlignment="1">
      <alignment horizontal="center" vertical="center" wrapText="1"/>
    </xf>
    <xf numFmtId="0" fontId="27" fillId="0" borderId="11" xfId="0" applyFont="1" applyBorder="1" applyAlignment="1">
      <alignment horizontal="center" vertical="center" wrapText="1"/>
    </xf>
    <xf numFmtId="0" fontId="31" fillId="17" borderId="11" xfId="0" applyFont="1" applyFill="1" applyBorder="1" applyAlignment="1">
      <alignment horizontal="center" vertical="center" wrapText="1"/>
    </xf>
    <xf numFmtId="0" fontId="31" fillId="0" borderId="11" xfId="0" applyFont="1" applyBorder="1" applyAlignment="1">
      <alignment horizontal="center" vertical="center" wrapText="1"/>
    </xf>
    <xf numFmtId="0" fontId="4" fillId="0" borderId="13" xfId="0" applyFont="1" applyBorder="1" applyAlignment="1">
      <alignment horizontal="center" vertical="center" wrapText="1"/>
    </xf>
    <xf numFmtId="0" fontId="0" fillId="0" borderId="0" xfId="0" applyAlignment="1">
      <alignment horizontal="left" vertical="center"/>
    </xf>
    <xf numFmtId="0" fontId="27" fillId="9" borderId="23" xfId="0" applyFont="1" applyFill="1" applyBorder="1" applyAlignment="1">
      <alignment horizontal="left" vertical="center" wrapText="1"/>
    </xf>
    <xf numFmtId="0" fontId="31" fillId="0" borderId="23" xfId="0" applyFont="1" applyBorder="1" applyAlignment="1">
      <alignment horizontal="justify" vertical="center" wrapText="1"/>
    </xf>
    <xf numFmtId="0" fontId="18" fillId="0" borderId="0" xfId="0" applyFont="1" applyAlignment="1">
      <alignment horizontal="left"/>
    </xf>
    <xf numFmtId="0" fontId="4" fillId="0" borderId="74" xfId="0" applyFont="1" applyBorder="1" applyAlignment="1">
      <alignment horizontal="center" vertical="center" wrapText="1"/>
    </xf>
    <xf numFmtId="0" fontId="4" fillId="9" borderId="8" xfId="0" applyFont="1" applyFill="1" applyBorder="1" applyAlignment="1">
      <alignment horizontal="justify" vertical="center" wrapText="1"/>
    </xf>
    <xf numFmtId="0" fontId="4" fillId="0" borderId="73" xfId="0" applyFont="1" applyBorder="1" applyAlignment="1">
      <alignment horizontal="center" vertical="center" wrapText="1"/>
    </xf>
    <xf numFmtId="0" fontId="4" fillId="6" borderId="28" xfId="0" applyFont="1" applyFill="1" applyBorder="1" applyAlignment="1">
      <alignment horizontal="center" vertical="center" wrapText="1"/>
    </xf>
    <xf numFmtId="0" fontId="31" fillId="17" borderId="27" xfId="0" applyFont="1" applyFill="1" applyBorder="1" applyAlignment="1">
      <alignment horizontal="center" vertical="center" wrapText="1"/>
    </xf>
    <xf numFmtId="0" fontId="27" fillId="0" borderId="27" xfId="0" applyFont="1" applyBorder="1" applyAlignment="1">
      <alignment horizontal="center" vertical="center" wrapText="1"/>
    </xf>
    <xf numFmtId="0" fontId="31" fillId="0" borderId="56" xfId="0" applyFont="1" applyBorder="1" applyAlignment="1">
      <alignment wrapText="1"/>
    </xf>
    <xf numFmtId="0" fontId="27" fillId="48" borderId="27" xfId="0" applyFont="1" applyFill="1" applyBorder="1" applyAlignment="1">
      <alignment horizontal="center" vertical="center" wrapText="1"/>
    </xf>
    <xf numFmtId="0" fontId="0" fillId="0" borderId="0" xfId="0" applyAlignment="1">
      <alignment horizontal="left"/>
    </xf>
    <xf numFmtId="0" fontId="77" fillId="0" borderId="0" xfId="3" applyFont="1" applyFill="1" applyAlignment="1">
      <alignment horizontal="center" vertical="center"/>
    </xf>
    <xf numFmtId="0" fontId="63" fillId="6" borderId="19" xfId="0" applyFont="1" applyFill="1" applyBorder="1" applyAlignment="1">
      <alignment vertical="center" wrapText="1"/>
    </xf>
    <xf numFmtId="0" fontId="62" fillId="0" borderId="19" xfId="0" applyFont="1" applyBorder="1" applyAlignment="1">
      <alignment vertical="center" wrapText="1"/>
    </xf>
    <xf numFmtId="0" fontId="81" fillId="0" borderId="19" xfId="0" applyFont="1" applyBorder="1" applyAlignment="1">
      <alignment wrapText="1"/>
    </xf>
    <xf numFmtId="0" fontId="63" fillId="0" borderId="19" xfId="0" applyFont="1" applyBorder="1" applyAlignment="1">
      <alignment vertical="center" wrapText="1"/>
    </xf>
    <xf numFmtId="0" fontId="11" fillId="0" borderId="19" xfId="0" applyFont="1" applyBorder="1" applyAlignment="1">
      <alignment wrapText="1"/>
    </xf>
    <xf numFmtId="0" fontId="11" fillId="0" borderId="19" xfId="0" applyFont="1" applyBorder="1" applyAlignment="1">
      <alignment vertical="center" wrapText="1"/>
    </xf>
    <xf numFmtId="0" fontId="4" fillId="0" borderId="57" xfId="0" applyFont="1" applyBorder="1" applyAlignment="1" applyProtection="1">
      <alignment vertical="center" wrapText="1"/>
      <protection locked="0"/>
    </xf>
    <xf numFmtId="0" fontId="31" fillId="0" borderId="45" xfId="0" applyFont="1" applyBorder="1" applyAlignment="1" applyProtection="1">
      <alignment vertical="center" wrapText="1"/>
      <protection locked="0"/>
    </xf>
    <xf numFmtId="0" fontId="27" fillId="0" borderId="57" xfId="0" applyFont="1" applyBorder="1" applyAlignment="1" applyProtection="1">
      <alignment vertical="center" wrapText="1"/>
      <protection locked="0"/>
    </xf>
    <xf numFmtId="0" fontId="31" fillId="0" borderId="0" xfId="0" applyFont="1" applyAlignment="1">
      <alignment wrapText="1"/>
    </xf>
    <xf numFmtId="0" fontId="27" fillId="48" borderId="45" xfId="0" applyFont="1" applyFill="1" applyBorder="1" applyAlignment="1">
      <alignment wrapText="1"/>
    </xf>
    <xf numFmtId="0" fontId="27" fillId="0" borderId="74" xfId="0" applyFont="1" applyBorder="1" applyAlignment="1">
      <alignment horizontal="center" vertical="center"/>
    </xf>
    <xf numFmtId="0" fontId="31" fillId="0" borderId="40" xfId="0" applyFont="1" applyBorder="1" applyAlignment="1">
      <alignment vertical="center" wrapText="1"/>
    </xf>
    <xf numFmtId="0" fontId="27" fillId="0" borderId="51" xfId="0" applyFont="1" applyBorder="1" applyAlignment="1" applyProtection="1">
      <alignment vertical="center" wrapText="1"/>
      <protection locked="0"/>
    </xf>
    <xf numFmtId="0" fontId="0" fillId="0" borderId="0" xfId="0" applyAlignment="1">
      <alignment horizontal="center" vertical="center" wrapText="1"/>
    </xf>
    <xf numFmtId="0" fontId="0" fillId="0" borderId="0" xfId="0" applyAlignment="1">
      <alignment horizontal="center" vertical="center"/>
    </xf>
    <xf numFmtId="0" fontId="78" fillId="0" borderId="0" xfId="0" applyFont="1" applyAlignment="1">
      <alignment horizontal="right" vertical="center" wrapText="1"/>
    </xf>
    <xf numFmtId="0" fontId="78" fillId="0" borderId="0" xfId="0" applyFont="1" applyAlignment="1">
      <alignment horizontal="right" vertical="center"/>
    </xf>
    <xf numFmtId="0" fontId="78" fillId="0" borderId="0" xfId="0" applyFont="1" applyAlignment="1">
      <alignment horizontal="center" vertical="center" wrapText="1"/>
    </xf>
    <xf numFmtId="0" fontId="20" fillId="20" borderId="8" xfId="0" applyFont="1" applyFill="1" applyBorder="1" applyAlignment="1">
      <alignment horizontal="center" vertical="justify" wrapText="1"/>
    </xf>
    <xf numFmtId="0" fontId="20" fillId="21" borderId="8" xfId="0" applyFont="1" applyFill="1" applyBorder="1" applyAlignment="1">
      <alignment horizontal="center" vertical="justify" wrapText="1"/>
    </xf>
    <xf numFmtId="0" fontId="20" fillId="22" borderId="8" xfId="0" applyFont="1" applyFill="1" applyBorder="1" applyAlignment="1">
      <alignment horizontal="center" vertical="center" wrapText="1"/>
    </xf>
    <xf numFmtId="0" fontId="20" fillId="18" borderId="8" xfId="0" applyFont="1" applyFill="1" applyBorder="1" applyAlignment="1">
      <alignment horizontal="center" vertical="justify" wrapText="1"/>
    </xf>
    <xf numFmtId="0" fontId="20" fillId="19" borderId="8" xfId="0" applyFont="1" applyFill="1" applyBorder="1" applyAlignment="1">
      <alignment horizontal="center" vertical="justify" wrapText="1"/>
    </xf>
    <xf numFmtId="0" fontId="20" fillId="47" borderId="8" xfId="0" applyFont="1" applyFill="1" applyBorder="1" applyAlignment="1">
      <alignment horizontal="center" vertical="center" wrapText="1"/>
    </xf>
    <xf numFmtId="0" fontId="10" fillId="0" borderId="8" xfId="0" applyFont="1" applyBorder="1" applyAlignment="1">
      <alignment horizontal="left" vertical="center" wrapText="1"/>
    </xf>
    <xf numFmtId="0" fontId="20" fillId="41" borderId="8" xfId="0" applyFont="1" applyFill="1" applyBorder="1" applyAlignment="1">
      <alignment horizontal="center" vertical="center" wrapText="1"/>
    </xf>
    <xf numFmtId="0" fontId="20" fillId="41" borderId="8" xfId="0" applyFont="1" applyFill="1" applyBorder="1" applyAlignment="1">
      <alignment horizontal="center" vertical="justify" wrapText="1"/>
    </xf>
    <xf numFmtId="0" fontId="20" fillId="21" borderId="8" xfId="0" applyFont="1" applyFill="1" applyBorder="1" applyAlignment="1">
      <alignment horizontal="center" vertical="center" wrapText="1"/>
    </xf>
    <xf numFmtId="0" fontId="20" fillId="46" borderId="6" xfId="0" applyFont="1" applyFill="1" applyBorder="1" applyAlignment="1">
      <alignment horizontal="center" vertical="justify" wrapText="1"/>
    </xf>
    <xf numFmtId="0" fontId="4" fillId="0" borderId="3" xfId="0" applyFont="1" applyBorder="1" applyAlignment="1" applyProtection="1">
      <alignment horizontal="center" vertical="center" wrapText="1"/>
      <protection locked="0"/>
    </xf>
    <xf numFmtId="0" fontId="4" fillId="0" borderId="2" xfId="0" applyFont="1" applyBorder="1" applyAlignment="1" applyProtection="1">
      <alignment horizontal="center" vertical="center" wrapText="1"/>
      <protection locked="0"/>
    </xf>
    <xf numFmtId="0" fontId="3" fillId="4" borderId="1"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3" fillId="4" borderId="2" xfId="0" applyFont="1" applyFill="1" applyBorder="1" applyAlignment="1">
      <alignment horizontal="center" vertical="center" wrapText="1"/>
    </xf>
    <xf numFmtId="0" fontId="3" fillId="0" borderId="3" xfId="0" applyFont="1" applyBorder="1" applyAlignment="1" applyProtection="1">
      <alignment horizontal="center" vertical="center" wrapText="1"/>
      <protection locked="0"/>
    </xf>
    <xf numFmtId="0" fontId="3" fillId="0" borderId="2" xfId="0" applyFont="1" applyBorder="1" applyAlignment="1" applyProtection="1">
      <alignment horizontal="center" vertical="center" wrapText="1"/>
      <protection locked="0"/>
    </xf>
    <xf numFmtId="0" fontId="5" fillId="2" borderId="1"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3" fillId="2" borderId="44" xfId="0" applyFont="1" applyFill="1" applyBorder="1" applyAlignment="1">
      <alignment horizontal="center" vertical="center" wrapText="1"/>
    </xf>
    <xf numFmtId="0" fontId="3" fillId="2" borderId="50" xfId="0" applyFont="1" applyFill="1" applyBorder="1" applyAlignment="1">
      <alignment horizontal="center" vertical="center" wrapText="1"/>
    </xf>
    <xf numFmtId="0" fontId="4" fillId="0" borderId="53" xfId="0" applyFont="1" applyBorder="1" applyAlignment="1">
      <alignment horizontal="center" vertical="center" wrapText="1"/>
    </xf>
    <xf numFmtId="0" fontId="4" fillId="0" borderId="32" xfId="0" applyFont="1" applyBorder="1" applyAlignment="1">
      <alignment horizontal="center" vertical="center" wrapText="1"/>
    </xf>
    <xf numFmtId="0" fontId="4" fillId="0" borderId="54" xfId="0" applyFont="1" applyBorder="1" applyAlignment="1">
      <alignment horizontal="center" vertical="center" wrapText="1"/>
    </xf>
    <xf numFmtId="0" fontId="4" fillId="0" borderId="55" xfId="0" applyFont="1" applyBorder="1" applyAlignment="1">
      <alignment horizontal="center" vertical="center" wrapText="1"/>
    </xf>
    <xf numFmtId="0" fontId="4" fillId="0" borderId="31" xfId="0" applyFont="1" applyBorder="1" applyAlignment="1">
      <alignment horizontal="center" vertical="center" wrapText="1"/>
    </xf>
    <xf numFmtId="0" fontId="4" fillId="0" borderId="28" xfId="0" applyFont="1" applyBorder="1" applyAlignment="1">
      <alignment horizontal="center" vertical="center" wrapText="1"/>
    </xf>
    <xf numFmtId="0" fontId="3" fillId="0" borderId="3" xfId="0" applyFont="1" applyBorder="1" applyAlignment="1" applyProtection="1">
      <alignment horizontal="left" vertical="center" wrapText="1"/>
      <protection locked="0"/>
    </xf>
    <xf numFmtId="0" fontId="3" fillId="0" borderId="2" xfId="0" applyFont="1" applyBorder="1" applyAlignment="1" applyProtection="1">
      <alignment horizontal="left" vertical="center" wrapText="1"/>
      <protection locked="0"/>
    </xf>
    <xf numFmtId="0" fontId="4" fillId="0" borderId="6" xfId="0" applyFont="1" applyBorder="1" applyAlignment="1" applyProtection="1">
      <alignment horizontal="left" vertical="center" wrapText="1"/>
      <protection locked="0"/>
    </xf>
    <xf numFmtId="0" fontId="4" fillId="0" borderId="7" xfId="0" applyFont="1" applyBorder="1" applyAlignment="1" applyProtection="1">
      <alignment horizontal="left" vertical="center" wrapText="1"/>
      <protection locked="0"/>
    </xf>
    <xf numFmtId="0" fontId="3" fillId="0" borderId="4" xfId="0" applyFont="1" applyBorder="1" applyAlignment="1" applyProtection="1">
      <alignment horizontal="left" vertical="center" wrapText="1"/>
      <protection locked="0"/>
    </xf>
    <xf numFmtId="0" fontId="3" fillId="0" borderId="51" xfId="0" applyFont="1" applyBorder="1" applyAlignment="1" applyProtection="1">
      <alignment horizontal="left" vertical="center" wrapText="1"/>
      <protection locked="0"/>
    </xf>
    <xf numFmtId="0" fontId="3" fillId="0" borderId="4" xfId="0" applyFont="1" applyBorder="1" applyAlignment="1" applyProtection="1">
      <alignment horizontal="center" vertical="center" wrapText="1"/>
      <protection locked="0"/>
    </xf>
    <xf numFmtId="0" fontId="3" fillId="0" borderId="51" xfId="0" applyFont="1" applyBorder="1" applyAlignment="1" applyProtection="1">
      <alignment horizontal="center" vertical="center" wrapText="1"/>
      <protection locked="0"/>
    </xf>
    <xf numFmtId="0" fontId="3" fillId="4" borderId="1" xfId="0" applyFont="1" applyFill="1" applyBorder="1" applyAlignment="1" applyProtection="1">
      <alignment horizontal="center" vertical="center" wrapText="1"/>
      <protection locked="0"/>
    </xf>
    <xf numFmtId="0" fontId="3" fillId="4" borderId="3" xfId="0" applyFont="1" applyFill="1" applyBorder="1" applyAlignment="1" applyProtection="1">
      <alignment horizontal="center" vertical="center" wrapText="1"/>
      <protection locked="0"/>
    </xf>
    <xf numFmtId="0" fontId="3" fillId="4" borderId="2" xfId="0" applyFont="1" applyFill="1" applyBorder="1" applyAlignment="1" applyProtection="1">
      <alignment horizontal="center" vertical="center" wrapText="1"/>
      <protection locked="0"/>
    </xf>
    <xf numFmtId="0" fontId="19" fillId="7" borderId="36" xfId="0" applyFont="1" applyFill="1" applyBorder="1" applyAlignment="1" applyProtection="1">
      <alignment horizontal="center" vertical="center" wrapText="1"/>
      <protection locked="0"/>
    </xf>
    <xf numFmtId="0" fontId="19" fillId="7" borderId="37" xfId="0" applyFont="1" applyFill="1" applyBorder="1" applyAlignment="1" applyProtection="1">
      <alignment horizontal="center" vertical="center" wrapText="1"/>
      <protection locked="0"/>
    </xf>
    <xf numFmtId="0" fontId="19" fillId="7" borderId="46" xfId="0" applyFont="1" applyFill="1" applyBorder="1" applyAlignment="1" applyProtection="1">
      <alignment horizontal="center" vertical="center" wrapText="1"/>
      <protection locked="0"/>
    </xf>
    <xf numFmtId="0" fontId="19" fillId="7" borderId="10" xfId="0" applyFont="1" applyFill="1" applyBorder="1" applyAlignment="1" applyProtection="1">
      <alignment horizontal="center" vertical="center" wrapText="1"/>
      <protection locked="0"/>
    </xf>
    <xf numFmtId="0" fontId="19" fillId="7" borderId="6" xfId="0" applyFont="1" applyFill="1" applyBorder="1" applyAlignment="1" applyProtection="1">
      <alignment horizontal="center" vertical="center" wrapText="1"/>
      <protection locked="0"/>
    </xf>
    <xf numFmtId="0" fontId="19" fillId="7" borderId="7" xfId="0" applyFont="1" applyFill="1" applyBorder="1" applyAlignment="1" applyProtection="1">
      <alignment horizontal="center" vertical="center" wrapText="1"/>
      <protection locked="0"/>
    </xf>
    <xf numFmtId="0" fontId="19" fillId="7" borderId="1" xfId="0" applyFont="1" applyFill="1" applyBorder="1" applyAlignment="1" applyProtection="1">
      <alignment horizontal="center" vertical="center" wrapText="1"/>
      <protection locked="0"/>
    </xf>
    <xf numFmtId="0" fontId="19" fillId="7" borderId="3" xfId="0" applyFont="1" applyFill="1" applyBorder="1" applyAlignment="1" applyProtection="1">
      <alignment horizontal="center" vertical="center" wrapText="1"/>
      <protection locked="0"/>
    </xf>
    <xf numFmtId="0" fontId="19" fillId="7" borderId="2" xfId="0" applyFont="1" applyFill="1" applyBorder="1" applyAlignment="1" applyProtection="1">
      <alignment horizontal="center" vertical="center" wrapText="1"/>
      <protection locked="0"/>
    </xf>
    <xf numFmtId="0" fontId="33" fillId="7" borderId="1" xfId="0" applyFont="1" applyFill="1" applyBorder="1" applyAlignment="1" applyProtection="1">
      <alignment horizontal="center" vertical="center" wrapText="1"/>
      <protection locked="0"/>
    </xf>
    <xf numFmtId="0" fontId="33" fillId="7" borderId="3" xfId="0" applyFont="1" applyFill="1" applyBorder="1" applyAlignment="1" applyProtection="1">
      <alignment horizontal="center" vertical="center" wrapText="1"/>
      <protection locked="0"/>
    </xf>
    <xf numFmtId="0" fontId="33" fillId="7" borderId="2" xfId="0" applyFont="1" applyFill="1" applyBorder="1" applyAlignment="1" applyProtection="1">
      <alignment horizontal="center" vertical="center" wrapText="1"/>
      <protection locked="0"/>
    </xf>
    <xf numFmtId="0" fontId="19" fillId="7" borderId="67" xfId="0" applyFont="1" applyFill="1" applyBorder="1" applyAlignment="1" applyProtection="1">
      <alignment horizontal="center" vertical="center" wrapText="1"/>
      <protection locked="0"/>
    </xf>
    <xf numFmtId="0" fontId="19" fillId="7" borderId="68" xfId="0" applyFont="1" applyFill="1" applyBorder="1" applyAlignment="1" applyProtection="1">
      <alignment horizontal="center" vertical="center" wrapText="1"/>
      <protection locked="0"/>
    </xf>
    <xf numFmtId="0" fontId="19" fillId="7" borderId="69" xfId="0" applyFont="1" applyFill="1" applyBorder="1" applyAlignment="1" applyProtection="1">
      <alignment horizontal="center" vertical="center" wrapText="1"/>
      <protection locked="0"/>
    </xf>
    <xf numFmtId="0" fontId="65" fillId="7" borderId="22" xfId="0" applyFont="1" applyFill="1" applyBorder="1" applyAlignment="1" applyProtection="1">
      <alignment horizontal="center" vertical="center" wrapText="1"/>
      <protection locked="0"/>
    </xf>
    <xf numFmtId="0" fontId="65" fillId="7" borderId="23" xfId="0" applyFont="1" applyFill="1" applyBorder="1" applyAlignment="1" applyProtection="1">
      <alignment horizontal="center" vertical="center" wrapText="1"/>
      <protection locked="0"/>
    </xf>
    <xf numFmtId="0" fontId="65" fillId="7" borderId="24" xfId="0" applyFont="1" applyFill="1" applyBorder="1" applyAlignment="1" applyProtection="1">
      <alignment horizontal="center" vertical="center" wrapText="1"/>
      <protection locked="0"/>
    </xf>
    <xf numFmtId="0" fontId="13" fillId="24" borderId="25" xfId="0" applyFont="1" applyFill="1" applyBorder="1" applyAlignment="1" applyProtection="1">
      <alignment horizontal="center" vertical="center" wrapText="1"/>
      <protection locked="0"/>
    </xf>
    <xf numFmtId="0" fontId="13" fillId="24" borderId="26" xfId="0" applyFont="1" applyFill="1" applyBorder="1" applyAlignment="1" applyProtection="1">
      <alignment horizontal="center" vertical="center" wrapText="1"/>
      <protection locked="0"/>
    </xf>
    <xf numFmtId="0" fontId="13" fillId="24" borderId="62" xfId="0" applyFont="1" applyFill="1" applyBorder="1" applyAlignment="1" applyProtection="1">
      <alignment horizontal="center" vertical="center" wrapText="1"/>
      <protection locked="0"/>
    </xf>
    <xf numFmtId="0" fontId="3" fillId="2" borderId="22"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2" borderId="23" xfId="0" applyFont="1" applyFill="1" applyBorder="1" applyAlignment="1">
      <alignment horizontal="center" wrapText="1"/>
    </xf>
    <xf numFmtId="0" fontId="4" fillId="0" borderId="8" xfId="0" applyFont="1" applyBorder="1" applyAlignment="1">
      <alignment horizontal="center" vertical="center" wrapText="1"/>
    </xf>
    <xf numFmtId="0" fontId="45" fillId="0" borderId="34" xfId="0" applyFont="1" applyBorder="1" applyAlignment="1">
      <alignment horizontal="left" vertical="center" wrapText="1"/>
    </xf>
    <xf numFmtId="0" fontId="10" fillId="0" borderId="24" xfId="0" applyFont="1" applyBorder="1" applyAlignment="1">
      <alignment horizontal="center" vertical="center"/>
    </xf>
    <xf numFmtId="0" fontId="10" fillId="0" borderId="15" xfId="0" applyFont="1" applyBorder="1" applyAlignment="1">
      <alignment horizontal="center" vertical="center"/>
    </xf>
    <xf numFmtId="0" fontId="10" fillId="9" borderId="10" xfId="0" applyFont="1" applyFill="1" applyBorder="1" applyAlignment="1">
      <alignment horizontal="center" vertical="center"/>
    </xf>
    <xf numFmtId="0" fontId="10" fillId="9" borderId="6" xfId="0" applyFont="1" applyFill="1" applyBorder="1" applyAlignment="1">
      <alignment horizontal="center" vertical="center"/>
    </xf>
    <xf numFmtId="0" fontId="10" fillId="9" borderId="7" xfId="0" applyFont="1" applyFill="1" applyBorder="1" applyAlignment="1">
      <alignment horizontal="center" vertical="center"/>
    </xf>
    <xf numFmtId="0" fontId="13" fillId="30" borderId="23" xfId="0" applyFont="1" applyFill="1" applyBorder="1" applyAlignment="1">
      <alignment horizontal="center" vertical="center" wrapText="1"/>
    </xf>
    <xf numFmtId="0" fontId="10" fillId="31" borderId="23" xfId="0" applyFont="1" applyFill="1" applyBorder="1" applyAlignment="1">
      <alignment horizontal="center" vertical="center" wrapText="1"/>
    </xf>
    <xf numFmtId="0" fontId="10" fillId="31" borderId="14" xfId="0" applyFont="1" applyFill="1" applyBorder="1" applyAlignment="1">
      <alignment horizontal="center" vertical="center" wrapText="1"/>
    </xf>
    <xf numFmtId="0" fontId="10" fillId="28" borderId="23" xfId="0" applyFont="1" applyFill="1" applyBorder="1" applyAlignment="1">
      <alignment horizontal="center" vertical="center" wrapText="1"/>
    </xf>
    <xf numFmtId="0" fontId="10" fillId="28" borderId="14" xfId="0" applyFont="1" applyFill="1" applyBorder="1" applyAlignment="1">
      <alignment horizontal="center" vertical="center" wrapText="1"/>
    </xf>
    <xf numFmtId="0" fontId="10" fillId="29" borderId="23" xfId="0" applyFont="1" applyFill="1" applyBorder="1" applyAlignment="1">
      <alignment horizontal="center" vertical="center"/>
    </xf>
    <xf numFmtId="0" fontId="10" fillId="27" borderId="23" xfId="0" applyFont="1" applyFill="1" applyBorder="1" applyAlignment="1">
      <alignment horizontal="center" vertical="center" textRotation="90" wrapText="1"/>
    </xf>
    <xf numFmtId="0" fontId="10" fillId="27" borderId="14" xfId="0" applyFont="1" applyFill="1" applyBorder="1" applyAlignment="1">
      <alignment horizontal="center" vertical="center" textRotation="90" wrapText="1"/>
    </xf>
    <xf numFmtId="0" fontId="10" fillId="27" borderId="22" xfId="0" applyFont="1" applyFill="1" applyBorder="1" applyAlignment="1">
      <alignment horizontal="center" vertical="center"/>
    </xf>
    <xf numFmtId="0" fontId="10" fillId="27" borderId="13" xfId="0" applyFont="1" applyFill="1" applyBorder="1" applyAlignment="1">
      <alignment horizontal="center" vertical="center"/>
    </xf>
    <xf numFmtId="0" fontId="10" fillId="27" borderId="23" xfId="0" applyFont="1" applyFill="1" applyBorder="1" applyAlignment="1">
      <alignment horizontal="center" vertical="center"/>
    </xf>
    <xf numFmtId="0" fontId="10" fillId="27" borderId="14" xfId="0" applyFont="1" applyFill="1" applyBorder="1" applyAlignment="1">
      <alignment horizontal="center" vertical="center"/>
    </xf>
    <xf numFmtId="0" fontId="10" fillId="27" borderId="23" xfId="0" applyFont="1" applyFill="1" applyBorder="1" applyAlignment="1">
      <alignment horizontal="center" vertical="center" wrapText="1"/>
    </xf>
    <xf numFmtId="0" fontId="10" fillId="27" borderId="14" xfId="0" applyFont="1" applyFill="1" applyBorder="1" applyAlignment="1">
      <alignment horizontal="center" vertical="center" wrapText="1"/>
    </xf>
    <xf numFmtId="0" fontId="10" fillId="27" borderId="23" xfId="0" applyFont="1" applyFill="1" applyBorder="1" applyAlignment="1">
      <alignment horizontal="center" vertical="center" textRotation="90"/>
    </xf>
    <xf numFmtId="0" fontId="10" fillId="27" borderId="14" xfId="0" applyFont="1" applyFill="1" applyBorder="1" applyAlignment="1">
      <alignment horizontal="center" vertical="center" textRotation="90"/>
    </xf>
    <xf numFmtId="0" fontId="13" fillId="32" borderId="23" xfId="0" applyFont="1" applyFill="1" applyBorder="1" applyAlignment="1">
      <alignment horizontal="center" vertical="center" wrapText="1"/>
    </xf>
    <xf numFmtId="0" fontId="10" fillId="34" borderId="23" xfId="0" applyFont="1" applyFill="1" applyBorder="1" applyAlignment="1">
      <alignment horizontal="center" vertical="center" wrapText="1"/>
    </xf>
    <xf numFmtId="0" fontId="0" fillId="0" borderId="3" xfId="0" applyBorder="1" applyAlignment="1">
      <alignment horizontal="justify" vertical="center" wrapText="1"/>
    </xf>
    <xf numFmtId="0" fontId="0" fillId="0" borderId="2" xfId="0" applyBorder="1" applyAlignment="1">
      <alignment horizontal="justify" vertical="center" wrapText="1"/>
    </xf>
    <xf numFmtId="0" fontId="0" fillId="0" borderId="1" xfId="0" applyBorder="1" applyAlignment="1" applyProtection="1">
      <alignment horizontal="left" vertical="center" wrapText="1"/>
      <protection locked="0"/>
    </xf>
    <xf numFmtId="0" fontId="0" fillId="0" borderId="3" xfId="0" applyBorder="1" applyAlignment="1" applyProtection="1">
      <alignment horizontal="left" vertical="center" wrapText="1"/>
      <protection locked="0"/>
    </xf>
    <xf numFmtId="0" fontId="26" fillId="0" borderId="8" xfId="0" applyFont="1" applyBorder="1" applyAlignment="1" applyProtection="1">
      <alignment horizontal="left" vertical="center" wrapText="1"/>
      <protection locked="0"/>
    </xf>
    <xf numFmtId="0" fontId="26" fillId="0" borderId="8" xfId="0" applyFont="1" applyBorder="1" applyAlignment="1">
      <alignment horizontal="left" vertical="center" wrapText="1"/>
    </xf>
    <xf numFmtId="0" fontId="24" fillId="6" borderId="22" xfId="0" applyFont="1" applyFill="1" applyBorder="1" applyAlignment="1">
      <alignment horizontal="center" vertical="center" wrapText="1"/>
    </xf>
    <xf numFmtId="0" fontId="24" fillId="6" borderId="23" xfId="0" applyFont="1" applyFill="1" applyBorder="1" applyAlignment="1">
      <alignment horizontal="center" vertical="center" wrapText="1"/>
    </xf>
    <xf numFmtId="0" fontId="24" fillId="6" borderId="24" xfId="0" applyFont="1" applyFill="1" applyBorder="1" applyAlignment="1">
      <alignment horizontal="center" vertical="center" wrapText="1"/>
    </xf>
    <xf numFmtId="0" fontId="0" fillId="0" borderId="20" xfId="0" applyBorder="1" applyAlignment="1">
      <alignment horizontal="left" vertical="center" wrapText="1"/>
    </xf>
    <xf numFmtId="0" fontId="0" fillId="0" borderId="19" xfId="0" applyBorder="1" applyAlignment="1">
      <alignment horizontal="left" vertical="center" wrapText="1"/>
    </xf>
    <xf numFmtId="0" fontId="23" fillId="4" borderId="11" xfId="2" applyFont="1" applyFill="1" applyBorder="1" applyAlignment="1">
      <alignment horizontal="center" vertical="center" wrapText="1"/>
    </xf>
    <xf numFmtId="0" fontId="23" fillId="4" borderId="8" xfId="2" applyFont="1" applyFill="1" applyBorder="1" applyAlignment="1">
      <alignment horizontal="center" vertical="center" wrapText="1"/>
    </xf>
    <xf numFmtId="0" fontId="27" fillId="0" borderId="41" xfId="0" applyFont="1" applyBorder="1" applyAlignment="1" applyProtection="1">
      <alignment horizontal="center" vertical="center"/>
      <protection locked="0"/>
    </xf>
    <xf numFmtId="0" fontId="27" fillId="0" borderId="30" xfId="0" applyFont="1" applyBorder="1" applyAlignment="1" applyProtection="1">
      <alignment horizontal="center" vertical="center"/>
      <protection locked="0"/>
    </xf>
    <xf numFmtId="0" fontId="27" fillId="0" borderId="42" xfId="0" applyFont="1" applyBorder="1" applyAlignment="1" applyProtection="1">
      <alignment horizontal="center" vertical="center"/>
      <protection locked="0"/>
    </xf>
    <xf numFmtId="0" fontId="27" fillId="0" borderId="43" xfId="0" applyFont="1" applyBorder="1" applyAlignment="1" applyProtection="1">
      <alignment horizontal="center" vertical="center"/>
      <protection locked="0"/>
    </xf>
    <xf numFmtId="0" fontId="27" fillId="0" borderId="20" xfId="0" applyFont="1" applyBorder="1" applyAlignment="1" applyProtection="1">
      <alignment horizontal="center" vertical="center"/>
      <protection locked="0"/>
    </xf>
    <xf numFmtId="0" fontId="27" fillId="0" borderId="19" xfId="0" applyFont="1" applyBorder="1" applyAlignment="1" applyProtection="1">
      <alignment horizontal="center" vertical="center"/>
      <protection locked="0"/>
    </xf>
    <xf numFmtId="0" fontId="27" fillId="0" borderId="9" xfId="0" applyFont="1" applyBorder="1" applyAlignment="1" applyProtection="1">
      <alignment horizontal="center" vertical="center"/>
      <protection locked="0"/>
    </xf>
    <xf numFmtId="0" fontId="27" fillId="0" borderId="18" xfId="0" applyFont="1" applyBorder="1" applyAlignment="1" applyProtection="1">
      <alignment horizontal="center" vertical="center"/>
      <protection locked="0"/>
    </xf>
    <xf numFmtId="0" fontId="25" fillId="10" borderId="36" xfId="0" applyFont="1" applyFill="1" applyBorder="1" applyAlignment="1">
      <alignment horizontal="center" vertical="center"/>
    </xf>
    <xf numFmtId="0" fontId="25" fillId="10" borderId="37" xfId="0" applyFont="1" applyFill="1" applyBorder="1" applyAlignment="1">
      <alignment horizontal="center" vertical="center"/>
    </xf>
    <xf numFmtId="0" fontId="25" fillId="10" borderId="46" xfId="0" applyFont="1" applyFill="1" applyBorder="1" applyAlignment="1">
      <alignment horizontal="center" vertical="center"/>
    </xf>
    <xf numFmtId="0" fontId="25" fillId="11" borderId="20" xfId="0" applyFont="1" applyFill="1" applyBorder="1" applyAlignment="1">
      <alignment horizontal="center" vertical="center"/>
    </xf>
    <xf numFmtId="0" fontId="25" fillId="11" borderId="19" xfId="0" applyFont="1" applyFill="1" applyBorder="1" applyAlignment="1">
      <alignment horizontal="center" vertical="center"/>
    </xf>
    <xf numFmtId="0" fontId="25" fillId="11" borderId="9" xfId="0" applyFont="1" applyFill="1" applyBorder="1" applyAlignment="1">
      <alignment horizontal="center" vertical="center"/>
    </xf>
    <xf numFmtId="0" fontId="25" fillId="11" borderId="18" xfId="0" applyFont="1" applyFill="1" applyBorder="1" applyAlignment="1">
      <alignment horizontal="center" vertical="center"/>
    </xf>
    <xf numFmtId="0" fontId="27" fillId="0" borderId="3" xfId="0" applyFont="1" applyBorder="1" applyAlignment="1">
      <alignment horizontal="center" vertical="center"/>
    </xf>
    <xf numFmtId="0" fontId="0" fillId="0" borderId="49" xfId="0" applyBorder="1" applyAlignment="1">
      <alignment horizontal="left" vertical="center" wrapText="1"/>
    </xf>
    <xf numFmtId="0" fontId="0" fillId="0" borderId="33" xfId="0" applyBorder="1" applyAlignment="1">
      <alignment horizontal="left" vertical="center" wrapText="1"/>
    </xf>
    <xf numFmtId="0" fontId="18" fillId="0" borderId="48" xfId="0" applyFont="1" applyBorder="1" applyAlignment="1" applyProtection="1">
      <alignment horizontal="left" vertical="top" wrapText="1"/>
      <protection locked="0"/>
    </xf>
    <xf numFmtId="0" fontId="18" fillId="0" borderId="34" xfId="0" applyFont="1" applyBorder="1" applyAlignment="1" applyProtection="1">
      <alignment horizontal="left" vertical="top" wrapText="1"/>
      <protection locked="0"/>
    </xf>
    <xf numFmtId="0" fontId="18" fillId="0" borderId="52" xfId="0" applyFont="1" applyBorder="1" applyAlignment="1" applyProtection="1">
      <alignment horizontal="left" vertical="top" wrapText="1"/>
      <protection locked="0"/>
    </xf>
    <xf numFmtId="0" fontId="18" fillId="0" borderId="44" xfId="0" applyFont="1" applyBorder="1" applyAlignment="1" applyProtection="1">
      <alignment horizontal="left" vertical="top" wrapText="1"/>
      <protection locked="0"/>
    </xf>
    <xf numFmtId="0" fontId="18" fillId="0" borderId="0" xfId="0" applyFont="1" applyAlignment="1" applyProtection="1">
      <alignment horizontal="left" vertical="top" wrapText="1"/>
      <protection locked="0"/>
    </xf>
    <xf numFmtId="0" fontId="18" fillId="0" borderId="5" xfId="0" applyFont="1" applyBorder="1" applyAlignment="1" applyProtection="1">
      <alignment horizontal="left" vertical="top" wrapText="1"/>
      <protection locked="0"/>
    </xf>
    <xf numFmtId="0" fontId="18" fillId="0" borderId="50" xfId="0" applyFont="1" applyBorder="1" applyAlignment="1" applyProtection="1">
      <alignment horizontal="left" vertical="top" wrapText="1"/>
      <protection locked="0"/>
    </xf>
    <xf numFmtId="0" fontId="18" fillId="0" borderId="4" xfId="0" applyFont="1" applyBorder="1" applyAlignment="1" applyProtection="1">
      <alignment horizontal="left" vertical="top" wrapText="1"/>
      <protection locked="0"/>
    </xf>
    <xf numFmtId="0" fontId="18" fillId="0" borderId="51" xfId="0" applyFont="1" applyBorder="1" applyAlignment="1" applyProtection="1">
      <alignment horizontal="left" vertical="top" wrapText="1"/>
      <protection locked="0"/>
    </xf>
    <xf numFmtId="0" fontId="19" fillId="7" borderId="1" xfId="0" applyFont="1" applyFill="1" applyBorder="1" applyAlignment="1">
      <alignment horizontal="center" vertical="center" wrapText="1"/>
    </xf>
    <xf numFmtId="0" fontId="19" fillId="7" borderId="3" xfId="0" applyFont="1" applyFill="1" applyBorder="1" applyAlignment="1">
      <alignment horizontal="center" vertical="center" wrapText="1"/>
    </xf>
    <xf numFmtId="0" fontId="19" fillId="7" borderId="2" xfId="0" applyFont="1" applyFill="1" applyBorder="1" applyAlignment="1">
      <alignment horizontal="center" vertical="center" wrapText="1"/>
    </xf>
    <xf numFmtId="0" fontId="19" fillId="4" borderId="8" xfId="0" applyFont="1" applyFill="1" applyBorder="1" applyAlignment="1">
      <alignment horizontal="center" vertical="center" wrapText="1"/>
    </xf>
    <xf numFmtId="0" fontId="19" fillId="4" borderId="12" xfId="0" applyFont="1" applyFill="1" applyBorder="1" applyAlignment="1">
      <alignment horizontal="center" vertical="center" wrapText="1"/>
    </xf>
    <xf numFmtId="0" fontId="0" fillId="0" borderId="44" xfId="0" applyBorder="1" applyAlignment="1" applyProtection="1">
      <alignment horizontal="left" vertical="top" wrapText="1"/>
      <protection locked="0"/>
    </xf>
    <xf numFmtId="0" fontId="0" fillId="0" borderId="0" xfId="0" applyAlignment="1" applyProtection="1">
      <alignment horizontal="left" vertical="top" wrapText="1"/>
      <protection locked="0"/>
    </xf>
    <xf numFmtId="0" fontId="0" fillId="0" borderId="5" xfId="0" applyBorder="1" applyAlignment="1" applyProtection="1">
      <alignment horizontal="left" vertical="top" wrapText="1"/>
      <protection locked="0"/>
    </xf>
    <xf numFmtId="0" fontId="25" fillId="10" borderId="49" xfId="0" applyFont="1" applyFill="1" applyBorder="1" applyAlignment="1">
      <alignment horizontal="center" vertical="center"/>
    </xf>
    <xf numFmtId="0" fontId="25" fillId="10" borderId="56" xfId="0" applyFont="1" applyFill="1" applyBorder="1" applyAlignment="1">
      <alignment horizontal="center" vertical="center"/>
    </xf>
    <xf numFmtId="0" fontId="25" fillId="10" borderId="57" xfId="0" applyFont="1" applyFill="1" applyBorder="1" applyAlignment="1">
      <alignment horizontal="center" vertical="center"/>
    </xf>
    <xf numFmtId="0" fontId="0" fillId="53" borderId="8" xfId="0" applyFill="1" applyBorder="1" applyAlignment="1">
      <alignment horizontal="left" vertical="center" wrapText="1"/>
    </xf>
    <xf numFmtId="0" fontId="0" fillId="50" borderId="8" xfId="0" applyFill="1" applyBorder="1" applyAlignment="1">
      <alignment horizontal="left" vertical="center"/>
    </xf>
    <xf numFmtId="0" fontId="0" fillId="15" borderId="8" xfId="0" applyFill="1" applyBorder="1" applyAlignment="1">
      <alignment horizontal="left" vertical="center" wrapText="1"/>
    </xf>
    <xf numFmtId="0" fontId="0" fillId="16" borderId="8" xfId="0" applyFill="1" applyBorder="1" applyAlignment="1">
      <alignment horizontal="left" vertical="center" wrapText="1"/>
    </xf>
    <xf numFmtId="0" fontId="0" fillId="51" borderId="8" xfId="0" applyFill="1" applyBorder="1" applyAlignment="1">
      <alignment horizontal="left" vertical="center" wrapText="1"/>
    </xf>
    <xf numFmtId="0" fontId="0" fillId="52" borderId="8" xfId="0" applyFill="1" applyBorder="1" applyAlignment="1">
      <alignment horizontal="left" vertical="center"/>
    </xf>
    <xf numFmtId="0" fontId="0" fillId="3" borderId="8" xfId="0" applyFill="1" applyBorder="1" applyAlignment="1">
      <alignment horizontal="left" vertical="center"/>
    </xf>
    <xf numFmtId="0" fontId="0" fillId="36" borderId="8" xfId="0" applyFill="1" applyBorder="1" applyAlignment="1">
      <alignment horizontal="left" vertical="center"/>
    </xf>
    <xf numFmtId="0" fontId="0" fillId="15" borderId="8" xfId="0" applyFill="1" applyBorder="1" applyAlignment="1">
      <alignment horizontal="left" vertical="center"/>
    </xf>
    <xf numFmtId="0" fontId="0" fillId="49" borderId="8" xfId="0" applyFill="1" applyBorder="1" applyAlignment="1">
      <alignment horizontal="left" vertical="center"/>
    </xf>
    <xf numFmtId="0" fontId="0" fillId="39" borderId="8" xfId="0" applyFill="1" applyBorder="1" applyAlignment="1">
      <alignment horizontal="left" vertical="center" wrapText="1"/>
    </xf>
    <xf numFmtId="0" fontId="10" fillId="4" borderId="8" xfId="0" applyFont="1" applyFill="1" applyBorder="1" applyAlignment="1">
      <alignment horizontal="center"/>
    </xf>
    <xf numFmtId="0" fontId="10" fillId="4" borderId="9" xfId="0" applyFont="1" applyFill="1" applyBorder="1" applyAlignment="1">
      <alignment horizontal="center"/>
    </xf>
    <xf numFmtId="0" fontId="3" fillId="35" borderId="8" xfId="0" applyFont="1" applyFill="1" applyBorder="1" applyAlignment="1" applyProtection="1">
      <alignment horizontal="center" vertical="center"/>
      <protection locked="0"/>
    </xf>
    <xf numFmtId="0" fontId="3" fillId="35" borderId="9" xfId="0" applyFont="1" applyFill="1" applyBorder="1" applyAlignment="1" applyProtection="1">
      <alignment horizontal="center" vertical="center"/>
      <protection locked="0"/>
    </xf>
    <xf numFmtId="0" fontId="3" fillId="36" borderId="8" xfId="0" applyFont="1" applyFill="1" applyBorder="1" applyAlignment="1">
      <alignment horizontal="center" vertical="center"/>
    </xf>
    <xf numFmtId="0" fontId="3" fillId="37" borderId="44" xfId="0" applyFont="1" applyFill="1" applyBorder="1" applyAlignment="1">
      <alignment horizontal="center" vertical="center"/>
    </xf>
    <xf numFmtId="0" fontId="3" fillId="37" borderId="0" xfId="0" applyFont="1" applyFill="1" applyAlignment="1">
      <alignment horizontal="center" vertical="center"/>
    </xf>
    <xf numFmtId="0" fontId="55" fillId="39" borderId="8" xfId="0" applyFont="1" applyFill="1" applyBorder="1" applyAlignment="1">
      <alignment horizontal="center" vertical="center" wrapText="1"/>
    </xf>
    <xf numFmtId="0" fontId="55" fillId="40" borderId="8" xfId="0" applyFont="1" applyFill="1" applyBorder="1" applyAlignment="1">
      <alignment horizontal="center" vertical="center"/>
    </xf>
    <xf numFmtId="0" fontId="54" fillId="38" borderId="8" xfId="0" applyFont="1" applyFill="1" applyBorder="1" applyAlignment="1">
      <alignment horizontal="left" vertical="center" wrapText="1"/>
    </xf>
    <xf numFmtId="0" fontId="28" fillId="0" borderId="9" xfId="0" applyFont="1" applyBorder="1" applyAlignment="1" applyProtection="1">
      <alignment horizontal="left" vertical="center" wrapText="1"/>
      <protection locked="0"/>
    </xf>
    <xf numFmtId="0" fontId="28" fillId="0" borderId="18" xfId="0" applyFont="1" applyBorder="1" applyAlignment="1" applyProtection="1">
      <alignment horizontal="left" vertical="center" wrapText="1"/>
      <protection locked="0"/>
    </xf>
    <xf numFmtId="0" fontId="28" fillId="0" borderId="19" xfId="0" applyFont="1" applyBorder="1" applyAlignment="1" applyProtection="1">
      <alignment horizontal="left" vertical="center" wrapText="1"/>
      <protection locked="0"/>
    </xf>
    <xf numFmtId="0" fontId="55" fillId="35" borderId="8" xfId="0" applyFont="1" applyFill="1" applyBorder="1" applyAlignment="1">
      <alignment horizontal="center" vertical="center" wrapText="1"/>
    </xf>
  </cellXfs>
  <cellStyles count="4">
    <cellStyle name="Hipervínculo" xfId="3" builtinId="8"/>
    <cellStyle name="Normal" xfId="0" builtinId="0"/>
    <cellStyle name="Normal 2" xfId="2" xr:uid="{00000000-0005-0000-0000-000002000000}"/>
    <cellStyle name="Normal 5" xfId="1" xr:uid="{00000000-0005-0000-0000-000003000000}"/>
  </cellStyles>
  <dxfs count="442">
    <dxf>
      <fill>
        <patternFill>
          <bgColor rgb="FFFF99CC"/>
        </patternFill>
      </fill>
    </dxf>
    <dxf>
      <font>
        <b/>
        <i val="0"/>
        <color theme="9"/>
      </font>
      <fill>
        <patternFill>
          <bgColor theme="9" tint="0.79998168889431442"/>
        </patternFill>
      </fill>
    </dxf>
    <dxf>
      <font>
        <b/>
        <i val="0"/>
        <color rgb="FFC00000"/>
      </font>
      <fill>
        <patternFill>
          <bgColor theme="5" tint="0.79998168889431442"/>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99CC"/>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ont>
        <b val="0"/>
        <i val="0"/>
        <strike val="0"/>
        <condense val="0"/>
        <extend val="0"/>
        <outline val="0"/>
        <shadow val="0"/>
        <u val="none"/>
        <vertAlign val="baseline"/>
        <sz val="11"/>
        <color auto="1"/>
        <name val="Arial"/>
        <scheme val="none"/>
      </font>
      <alignment horizontal="justify" vertical="center"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1"/>
        <color auto="1"/>
        <name val="Arial"/>
        <scheme val="none"/>
      </font>
      <numFmt numFmtId="0" formatCode="General"/>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1"/>
        <color auto="1"/>
        <name val="Arial"/>
        <scheme val="none"/>
      </font>
      <numFmt numFmtId="0" formatCode="General"/>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1"/>
        <color auto="1"/>
        <name val="Arial"/>
        <scheme val="none"/>
      </font>
      <numFmt numFmtId="1" formatCode="0"/>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1"/>
        <color auto="1"/>
        <name val="Arial"/>
        <scheme val="none"/>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1"/>
        <color auto="1"/>
        <name val="Arial"/>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1"/>
        <color auto="1"/>
        <name val="Arial"/>
        <scheme val="none"/>
      </font>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1"/>
        <color auto="1"/>
        <name val="Arial"/>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1"/>
        <color auto="1"/>
        <name val="Arial"/>
        <scheme val="none"/>
      </font>
      <alignment horizontal="center" vertical="center"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protection locked="0" hidden="0"/>
    </dxf>
    <dxf>
      <border>
        <top style="thin">
          <color indexed="64"/>
        </top>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1"/>
        <color auto="1"/>
        <name val="Arial"/>
        <scheme val="none"/>
      </font>
      <alignment horizontal="center" vertical="center" textRotation="0" wrapText="1" indent="0" justifyLastLine="0" shrinkToFit="0" readingOrder="0"/>
      <protection locked="0" hidden="0"/>
    </dxf>
    <dxf>
      <border>
        <bottom style="thin">
          <color indexed="64"/>
        </bottom>
      </border>
    </dxf>
    <dxf>
      <font>
        <b/>
        <i val="0"/>
        <strike val="0"/>
        <condense val="0"/>
        <extend val="0"/>
        <outline val="0"/>
        <shadow val="0"/>
        <u val="none"/>
        <vertAlign val="baseline"/>
        <sz val="11"/>
        <color auto="1"/>
        <name val="Aptos Narrow"/>
        <scheme val="minor"/>
      </font>
      <fill>
        <patternFill patternType="solid">
          <fgColor indexed="64"/>
          <bgColor theme="3" tint="0.749992370372631"/>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protection locked="0" hidden="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bottom"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bottom"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9"/>
        <color rgb="FF000000"/>
        <name val="Arial"/>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9"/>
        <color rgb="FF000000"/>
        <name val="Arial"/>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dxf>
    <dxf>
      <font>
        <strike val="0"/>
        <outline val="0"/>
        <shadow val="0"/>
        <u val="none"/>
        <vertAlign val="baseline"/>
        <sz val="8"/>
        <color theme="1"/>
        <name val="Arial"/>
        <scheme val="none"/>
      </font>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dxf>
    <dxf>
      <font>
        <strike val="0"/>
        <outline val="0"/>
        <shadow val="0"/>
        <u val="none"/>
        <vertAlign val="baseline"/>
        <sz val="8"/>
        <color theme="1"/>
        <name val="Arial"/>
        <scheme val="none"/>
      </font>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s>
  <tableStyles count="0" defaultTableStyle="TableStyleMedium2" defaultPivotStyle="PivotStyleLight16"/>
  <colors>
    <mruColors>
      <color rgb="FFFF99FF"/>
      <color rgb="FFFFCCCC"/>
      <color rgb="FF00FFFF"/>
      <color rgb="FFFFFFCC"/>
      <color rgb="FFF57C00"/>
      <color rgb="FF66FF33"/>
      <color rgb="FFFF9800"/>
      <color rgb="FF616161"/>
      <color rgb="FFA45200"/>
      <color rgb="FF28A74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1.xml"/><Relationship Id="rId33"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eetMetadata" Target="metadata.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 Id="rId30" Type="http://schemas.microsoft.com/office/2022/11/relationships/FeaturePropertyBag" Target="featurePropertyBag/featurePropertyBag.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8" Type="http://schemas.openxmlformats.org/officeDocument/2006/relationships/hyperlink" Target="#'7. Dotacion'!A1"/><Relationship Id="rId13" Type="http://schemas.openxmlformats.org/officeDocument/2006/relationships/hyperlink" Target="#'Tabla 3 Evid. no cumpl M.A.'!A1"/><Relationship Id="rId18" Type="http://schemas.openxmlformats.org/officeDocument/2006/relationships/image" Target="../media/image1.jpeg"/><Relationship Id="rId3" Type="http://schemas.openxmlformats.org/officeDocument/2006/relationships/hyperlink" Target="#'2.Ambientes Adec y Seg UDS'!&#193;rea_de_impresi&#243;n"/><Relationship Id="rId7" Type="http://schemas.openxmlformats.org/officeDocument/2006/relationships/hyperlink" Target="#'6. Financiero'!A1"/><Relationship Id="rId12" Type="http://schemas.openxmlformats.org/officeDocument/2006/relationships/hyperlink" Target="#'Anexo 4. Situaciones Especiales'!A1"/><Relationship Id="rId17" Type="http://schemas.openxmlformats.org/officeDocument/2006/relationships/hyperlink" Target="#Acta_Cierre!A1"/><Relationship Id="rId2" Type="http://schemas.openxmlformats.org/officeDocument/2006/relationships/hyperlink" Target="#'1. Informaci&#243;n General'!A1"/><Relationship Id="rId16" Type="http://schemas.openxmlformats.org/officeDocument/2006/relationships/hyperlink" Target="#'Condiciones NO cumplimiento'!A1"/><Relationship Id="rId20" Type="http://schemas.openxmlformats.org/officeDocument/2006/relationships/hyperlink" Target="#'Anexo 5. Ubicaciones'!A1"/><Relationship Id="rId1" Type="http://schemas.openxmlformats.org/officeDocument/2006/relationships/hyperlink" Target="#INSTRUCTIVO!A1"/><Relationship Id="rId6" Type="http://schemas.openxmlformats.org/officeDocument/2006/relationships/hyperlink" Target="#'5. Talento Humano'!&#193;rea_de_impresi&#243;n"/><Relationship Id="rId11" Type="http://schemas.openxmlformats.org/officeDocument/2006/relationships/hyperlink" Target="#'Anexo 3. Gestantes y Lactan'!A1"/><Relationship Id="rId5" Type="http://schemas.openxmlformats.org/officeDocument/2006/relationships/hyperlink" Target="#'4. Modelo de Atencion'!&#193;rea_de_impresi&#243;n"/><Relationship Id="rId15" Type="http://schemas.openxmlformats.org/officeDocument/2006/relationships/hyperlink" Target="#'Tabla 1. Amb Adec y Seg - &#193;reas'!A1"/><Relationship Id="rId10" Type="http://schemas.openxmlformats.org/officeDocument/2006/relationships/hyperlink" Target="#'Anexo 2. Discapacidad'!A1"/><Relationship Id="rId19" Type="http://schemas.openxmlformats.org/officeDocument/2006/relationships/hyperlink" Target="#'2.Ambientes Adec y Seg EAS'!&#193;rea_de_impresi&#243;n"/><Relationship Id="rId4" Type="http://schemas.openxmlformats.org/officeDocument/2006/relationships/hyperlink" Target="#'3. Alimentacion y Nutrici&#243;n'!A1"/><Relationship Id="rId9" Type="http://schemas.openxmlformats.org/officeDocument/2006/relationships/hyperlink" Target="#'Anexo 1 Violencias'!A1"/><Relationship Id="rId14" Type="http://schemas.openxmlformats.org/officeDocument/2006/relationships/hyperlink" Target="#'Tabla 2. Talento Humano'!A1"/></Relationships>
</file>

<file path=xl/drawings/_rels/drawing2.xml.rels><?xml version="1.0" encoding="UTF-8" standalone="yes"?>
<Relationships xmlns="http://schemas.openxmlformats.org/package/2006/relationships"><Relationship Id="rId1" Type="http://schemas.openxmlformats.org/officeDocument/2006/relationships/hyperlink" Target="#'Tabla 2. Talento Humano'!A1"/></Relationships>
</file>

<file path=xl/drawings/_rels/drawing3.xml.rels><?xml version="1.0" encoding="UTF-8" standalone="yes"?>
<Relationships xmlns="http://schemas.openxmlformats.org/package/2006/relationships"><Relationship Id="rId1" Type="http://schemas.openxmlformats.org/officeDocument/2006/relationships/hyperlink" Target="#'5. Talento Humano'!&#193;rea_de_impresi&#243;n"/></Relationships>
</file>

<file path=xl/drawings/_rels/vmlDrawing1.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10.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11.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12.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13.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14.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15.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16.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17.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18.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19.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20.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4.jpeg"/></Relationships>
</file>

<file path=xl/drawings/_rels/vmlDrawing3.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4.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6.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7.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8.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9.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xdr:from>
      <xdr:col>1</xdr:col>
      <xdr:colOff>168271</xdr:colOff>
      <xdr:row>5</xdr:row>
      <xdr:rowOff>11658</xdr:rowOff>
    </xdr:from>
    <xdr:to>
      <xdr:col>2</xdr:col>
      <xdr:colOff>1484837</xdr:colOff>
      <xdr:row>6</xdr:row>
      <xdr:rowOff>303758</xdr:rowOff>
    </xdr:to>
    <xdr:sp macro="" textlink="">
      <xdr:nvSpPr>
        <xdr:cNvPr id="3" name="Rectángulo: esquinas redondeadas 2">
          <a:hlinkClick xmlns:r="http://schemas.openxmlformats.org/officeDocument/2006/relationships" r:id="rId1"/>
          <a:extLst>
            <a:ext uri="{FF2B5EF4-FFF2-40B4-BE49-F238E27FC236}">
              <a16:creationId xmlns:a16="http://schemas.microsoft.com/office/drawing/2014/main" id="{C376F5AC-74EF-B7ED-A201-C60A1ED26049}"/>
            </a:ext>
          </a:extLst>
        </xdr:cNvPr>
        <xdr:cNvSpPr/>
      </xdr:nvSpPr>
      <xdr:spPr>
        <a:xfrm>
          <a:off x="2560104" y="1641491"/>
          <a:ext cx="3909483" cy="673100"/>
        </a:xfrm>
        <a:prstGeom prst="roundRect">
          <a:avLst/>
        </a:prstGeom>
        <a:gradFill flip="none" rotWithShape="1">
          <a:gsLst>
            <a:gs pos="0">
              <a:schemeClr val="accent1">
                <a:lumMod val="67000"/>
              </a:schemeClr>
            </a:gs>
            <a:gs pos="48000">
              <a:schemeClr val="accent1">
                <a:lumMod val="97000"/>
                <a:lumOff val="3000"/>
              </a:schemeClr>
            </a:gs>
            <a:gs pos="100000">
              <a:schemeClr val="accent1">
                <a:lumMod val="60000"/>
                <a:lumOff val="40000"/>
              </a:schemeClr>
            </a:gs>
          </a:gsLst>
          <a:lin ang="16200000" scaled="1"/>
          <a:tileRect/>
        </a:gra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t>INSTRUCTIVO</a:t>
          </a:r>
        </a:p>
      </xdr:txBody>
    </xdr:sp>
    <xdr:clientData/>
  </xdr:twoCellAnchor>
  <xdr:twoCellAnchor>
    <xdr:from>
      <xdr:col>2</xdr:col>
      <xdr:colOff>1776925</xdr:colOff>
      <xdr:row>5</xdr:row>
      <xdr:rowOff>23294</xdr:rowOff>
    </xdr:from>
    <xdr:to>
      <xdr:col>3</xdr:col>
      <xdr:colOff>3188741</xdr:colOff>
      <xdr:row>6</xdr:row>
      <xdr:rowOff>315394</xdr:rowOff>
    </xdr:to>
    <xdr:sp macro="" textlink="">
      <xdr:nvSpPr>
        <xdr:cNvPr id="5" name="Rectángulo: esquinas redondeadas 4">
          <a:hlinkClick xmlns:r="http://schemas.openxmlformats.org/officeDocument/2006/relationships" r:id="rId2"/>
          <a:extLst>
            <a:ext uri="{FF2B5EF4-FFF2-40B4-BE49-F238E27FC236}">
              <a16:creationId xmlns:a16="http://schemas.microsoft.com/office/drawing/2014/main" id="{8385C03C-6DA8-4F6C-B1EE-48D2AABC7D89}"/>
            </a:ext>
          </a:extLst>
        </xdr:cNvPr>
        <xdr:cNvSpPr/>
      </xdr:nvSpPr>
      <xdr:spPr>
        <a:xfrm>
          <a:off x="6761675" y="1653127"/>
          <a:ext cx="3909483" cy="673100"/>
        </a:xfrm>
        <a:prstGeom prst="roundRect">
          <a:avLst/>
        </a:prstGeom>
        <a:gradFill flip="none" rotWithShape="1">
          <a:gsLst>
            <a:gs pos="0">
              <a:schemeClr val="accent2">
                <a:lumMod val="67000"/>
              </a:schemeClr>
            </a:gs>
            <a:gs pos="48000">
              <a:schemeClr val="accent2">
                <a:lumMod val="97000"/>
                <a:lumOff val="3000"/>
              </a:schemeClr>
            </a:gs>
            <a:gs pos="100000">
              <a:schemeClr val="accent2">
                <a:lumMod val="60000"/>
                <a:lumOff val="40000"/>
              </a:schemeClr>
            </a:gs>
          </a:gsLst>
          <a:lin ang="16200000" scaled="1"/>
          <a:tileRect/>
        </a:gradFill>
        <a:ln>
          <a:noFill/>
        </a:ln>
        <a:scene3d>
          <a:camera prst="orthographicFront"/>
          <a:lightRig rig="threePt" dir="t"/>
        </a:scene3d>
        <a:sp3d>
          <a:bevelT w="139700" h="139700" prst="divot"/>
        </a:sp3d>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US" sz="1800" b="1">
              <a:solidFill>
                <a:sysClr val="windowText" lastClr="000000"/>
              </a:solidFill>
            </a:rPr>
            <a:t>1. INFORMACIÓN</a:t>
          </a:r>
          <a:r>
            <a:rPr lang="en-US" sz="1800" b="1" baseline="0">
              <a:solidFill>
                <a:sysClr val="windowText" lastClr="000000"/>
              </a:solidFill>
            </a:rPr>
            <a:t> GENERAL</a:t>
          </a:r>
          <a:endParaRPr lang="en-US" sz="1800" b="1">
            <a:solidFill>
              <a:sysClr val="windowText" lastClr="000000"/>
            </a:solidFill>
          </a:endParaRPr>
        </a:p>
      </xdr:txBody>
    </xdr:sp>
    <xdr:clientData/>
  </xdr:twoCellAnchor>
  <xdr:twoCellAnchor>
    <xdr:from>
      <xdr:col>0</xdr:col>
      <xdr:colOff>454005</xdr:colOff>
      <xdr:row>7</xdr:row>
      <xdr:rowOff>288939</xdr:rowOff>
    </xdr:from>
    <xdr:to>
      <xdr:col>1</xdr:col>
      <xdr:colOff>1971655</xdr:colOff>
      <xdr:row>9</xdr:row>
      <xdr:rowOff>200039</xdr:rowOff>
    </xdr:to>
    <xdr:sp macro="" textlink="">
      <xdr:nvSpPr>
        <xdr:cNvPr id="6" name="Rectángulo: esquinas redondeadas 5">
          <a:hlinkClick xmlns:r="http://schemas.openxmlformats.org/officeDocument/2006/relationships" r:id="rId3"/>
          <a:extLst>
            <a:ext uri="{FF2B5EF4-FFF2-40B4-BE49-F238E27FC236}">
              <a16:creationId xmlns:a16="http://schemas.microsoft.com/office/drawing/2014/main" id="{C15BF6CA-E468-4B03-9CB9-4F153471A5B9}"/>
            </a:ext>
          </a:extLst>
        </xdr:cNvPr>
        <xdr:cNvSpPr/>
      </xdr:nvSpPr>
      <xdr:spPr>
        <a:xfrm>
          <a:off x="454005" y="2680772"/>
          <a:ext cx="3909483" cy="673100"/>
        </a:xfrm>
        <a:prstGeom prst="roundRect">
          <a:avLst/>
        </a:prstGeom>
        <a:solidFill>
          <a:srgbClr val="FFFF00"/>
        </a:solidFill>
        <a:ln>
          <a:noFill/>
        </a:ln>
        <a:scene3d>
          <a:camera prst="orthographicFront"/>
          <a:lightRig rig="threePt" dir="t"/>
        </a:scene3d>
        <a:sp3d>
          <a:bevelT w="139700" h="139700" prst="divot"/>
        </a:sp3d>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US" sz="1600" b="1">
              <a:solidFill>
                <a:sysClr val="windowText" lastClr="000000"/>
              </a:solidFill>
            </a:rPr>
            <a:t>2. AMBIENTES</a:t>
          </a:r>
          <a:r>
            <a:rPr lang="en-US" sz="1600" b="1" baseline="0">
              <a:solidFill>
                <a:sysClr val="windowText" lastClr="000000"/>
              </a:solidFill>
            </a:rPr>
            <a:t> ADECUADOS Y SEGUROS UDS</a:t>
          </a:r>
          <a:endParaRPr lang="en-US" sz="1600" b="1">
            <a:solidFill>
              <a:sysClr val="windowText" lastClr="000000"/>
            </a:solidFill>
          </a:endParaRPr>
        </a:p>
      </xdr:txBody>
    </xdr:sp>
    <xdr:clientData/>
  </xdr:twoCellAnchor>
  <xdr:twoCellAnchor>
    <xdr:from>
      <xdr:col>0</xdr:col>
      <xdr:colOff>485766</xdr:colOff>
      <xdr:row>12</xdr:row>
      <xdr:rowOff>173583</xdr:rowOff>
    </xdr:from>
    <xdr:to>
      <xdr:col>1</xdr:col>
      <xdr:colOff>2003416</xdr:colOff>
      <xdr:row>14</xdr:row>
      <xdr:rowOff>84683</xdr:rowOff>
    </xdr:to>
    <xdr:sp macro="" textlink="">
      <xdr:nvSpPr>
        <xdr:cNvPr id="7" name="Rectángulo: esquinas redondeadas 6">
          <a:hlinkClick xmlns:r="http://schemas.openxmlformats.org/officeDocument/2006/relationships" r:id="rId4"/>
          <a:extLst>
            <a:ext uri="{FF2B5EF4-FFF2-40B4-BE49-F238E27FC236}">
              <a16:creationId xmlns:a16="http://schemas.microsoft.com/office/drawing/2014/main" id="{5150337B-B948-4A01-8C2F-72BA473009D8}"/>
            </a:ext>
          </a:extLst>
        </xdr:cNvPr>
        <xdr:cNvSpPr/>
      </xdr:nvSpPr>
      <xdr:spPr>
        <a:xfrm>
          <a:off x="485766" y="4470416"/>
          <a:ext cx="3909483" cy="673100"/>
        </a:xfrm>
        <a:prstGeom prst="roundRect">
          <a:avLst/>
        </a:prstGeom>
        <a:solidFill>
          <a:srgbClr val="FF99FF"/>
        </a:solidFill>
        <a:ln>
          <a:noFill/>
        </a:ln>
        <a:scene3d>
          <a:camera prst="orthographicFront"/>
          <a:lightRig rig="threePt" dir="t"/>
        </a:scene3d>
        <a:sp3d>
          <a:bevelT w="139700" h="139700" prst="divot"/>
        </a:sp3d>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US" sz="1800" b="1">
              <a:solidFill>
                <a:sysClr val="windowText" lastClr="000000"/>
              </a:solidFill>
            </a:rPr>
            <a:t>3. ALIMENTACIÓN Y NUTRICIÓN</a:t>
          </a:r>
        </a:p>
      </xdr:txBody>
    </xdr:sp>
    <xdr:clientData/>
  </xdr:twoCellAnchor>
  <xdr:twoCellAnchor>
    <xdr:from>
      <xdr:col>0</xdr:col>
      <xdr:colOff>443421</xdr:colOff>
      <xdr:row>14</xdr:row>
      <xdr:rowOff>280477</xdr:rowOff>
    </xdr:from>
    <xdr:to>
      <xdr:col>1</xdr:col>
      <xdr:colOff>2010834</xdr:colOff>
      <xdr:row>16</xdr:row>
      <xdr:rowOff>191577</xdr:rowOff>
    </xdr:to>
    <xdr:sp macro="" textlink="">
      <xdr:nvSpPr>
        <xdr:cNvPr id="8" name="Rectángulo: esquinas redondeadas 7">
          <a:hlinkClick xmlns:r="http://schemas.openxmlformats.org/officeDocument/2006/relationships" r:id="rId5"/>
          <a:extLst>
            <a:ext uri="{FF2B5EF4-FFF2-40B4-BE49-F238E27FC236}">
              <a16:creationId xmlns:a16="http://schemas.microsoft.com/office/drawing/2014/main" id="{F659B054-81AE-454A-A609-005F60EF89D4}"/>
            </a:ext>
          </a:extLst>
        </xdr:cNvPr>
        <xdr:cNvSpPr/>
      </xdr:nvSpPr>
      <xdr:spPr>
        <a:xfrm>
          <a:off x="443421" y="5339310"/>
          <a:ext cx="3959246" cy="673100"/>
        </a:xfrm>
        <a:prstGeom prst="roundRect">
          <a:avLst/>
        </a:prstGeom>
        <a:solidFill>
          <a:schemeClr val="accent2">
            <a:lumMod val="60000"/>
            <a:lumOff val="40000"/>
          </a:schemeClr>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solidFill>
                <a:sysClr val="windowText" lastClr="000000"/>
              </a:solidFill>
            </a:rPr>
            <a:t>4. MODELO</a:t>
          </a:r>
          <a:r>
            <a:rPr lang="en-US" sz="1800" b="1" baseline="0">
              <a:solidFill>
                <a:sysClr val="windowText" lastClr="000000"/>
              </a:solidFill>
            </a:rPr>
            <a:t> DE ATENCIÓN</a:t>
          </a:r>
          <a:endParaRPr lang="en-US" sz="1800" b="1">
            <a:solidFill>
              <a:sysClr val="windowText" lastClr="000000"/>
            </a:solidFill>
          </a:endParaRPr>
        </a:p>
      </xdr:txBody>
    </xdr:sp>
    <xdr:clientData/>
  </xdr:twoCellAnchor>
  <xdr:twoCellAnchor>
    <xdr:from>
      <xdr:col>0</xdr:col>
      <xdr:colOff>476251</xdr:colOff>
      <xdr:row>17</xdr:row>
      <xdr:rowOff>56091</xdr:rowOff>
    </xdr:from>
    <xdr:to>
      <xdr:col>1</xdr:col>
      <xdr:colOff>2032000</xdr:colOff>
      <xdr:row>19</xdr:row>
      <xdr:rowOff>151341</xdr:rowOff>
    </xdr:to>
    <xdr:sp macro="" textlink="">
      <xdr:nvSpPr>
        <xdr:cNvPr id="9" name="Rectángulo: esquinas redondeadas 8">
          <a:hlinkClick xmlns:r="http://schemas.openxmlformats.org/officeDocument/2006/relationships" r:id="rId6"/>
          <a:extLst>
            <a:ext uri="{FF2B5EF4-FFF2-40B4-BE49-F238E27FC236}">
              <a16:creationId xmlns:a16="http://schemas.microsoft.com/office/drawing/2014/main" id="{E4C9BA24-E1B9-41D5-8EFD-5F243618B0D2}"/>
            </a:ext>
          </a:extLst>
        </xdr:cNvPr>
        <xdr:cNvSpPr/>
      </xdr:nvSpPr>
      <xdr:spPr>
        <a:xfrm>
          <a:off x="476251" y="6257924"/>
          <a:ext cx="3947582" cy="666750"/>
        </a:xfrm>
        <a:prstGeom prst="roundRect">
          <a:avLst/>
        </a:prstGeom>
        <a:solidFill>
          <a:schemeClr val="accent3">
            <a:lumMod val="60000"/>
            <a:lumOff val="40000"/>
          </a:schemeClr>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solidFill>
                <a:sysClr val="windowText" lastClr="000000"/>
              </a:solidFill>
            </a:rPr>
            <a:t>5. TALENTO HUMANO</a:t>
          </a:r>
        </a:p>
      </xdr:txBody>
    </xdr:sp>
    <xdr:clientData/>
  </xdr:twoCellAnchor>
  <xdr:twoCellAnchor>
    <xdr:from>
      <xdr:col>1</xdr:col>
      <xdr:colOff>2323034</xdr:colOff>
      <xdr:row>7</xdr:row>
      <xdr:rowOff>297393</xdr:rowOff>
    </xdr:from>
    <xdr:to>
      <xdr:col>3</xdr:col>
      <xdr:colOff>1195909</xdr:colOff>
      <xdr:row>9</xdr:row>
      <xdr:rowOff>202143</xdr:rowOff>
    </xdr:to>
    <xdr:sp macro="" textlink="">
      <xdr:nvSpPr>
        <xdr:cNvPr id="10" name="Rectángulo: esquinas redondeadas 9">
          <a:hlinkClick xmlns:r="http://schemas.openxmlformats.org/officeDocument/2006/relationships" r:id="rId7"/>
          <a:extLst>
            <a:ext uri="{FF2B5EF4-FFF2-40B4-BE49-F238E27FC236}">
              <a16:creationId xmlns:a16="http://schemas.microsoft.com/office/drawing/2014/main" id="{4EDB2175-C97C-476A-8AAA-BFB76C1D71D6}"/>
            </a:ext>
          </a:extLst>
        </xdr:cNvPr>
        <xdr:cNvSpPr/>
      </xdr:nvSpPr>
      <xdr:spPr>
        <a:xfrm>
          <a:off x="4714867" y="2689226"/>
          <a:ext cx="3963459" cy="666750"/>
        </a:xfrm>
        <a:prstGeom prst="roundRect">
          <a:avLst/>
        </a:prstGeom>
        <a:solidFill>
          <a:schemeClr val="accent3">
            <a:lumMod val="60000"/>
            <a:lumOff val="40000"/>
          </a:schemeClr>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solidFill>
                <a:sysClr val="windowText" lastClr="000000"/>
              </a:solidFill>
            </a:rPr>
            <a:t>6.FINANCIERO</a:t>
          </a:r>
        </a:p>
      </xdr:txBody>
    </xdr:sp>
    <xdr:clientData/>
  </xdr:twoCellAnchor>
  <xdr:twoCellAnchor>
    <xdr:from>
      <xdr:col>1</xdr:col>
      <xdr:colOff>2291282</xdr:colOff>
      <xdr:row>10</xdr:row>
      <xdr:rowOff>76204</xdr:rowOff>
    </xdr:from>
    <xdr:to>
      <xdr:col>3</xdr:col>
      <xdr:colOff>1185324</xdr:colOff>
      <xdr:row>11</xdr:row>
      <xdr:rowOff>324912</xdr:rowOff>
    </xdr:to>
    <xdr:sp macro="" textlink="">
      <xdr:nvSpPr>
        <xdr:cNvPr id="11" name="Rectángulo: esquinas redondeadas 10">
          <a:hlinkClick xmlns:r="http://schemas.openxmlformats.org/officeDocument/2006/relationships" r:id="rId8"/>
          <a:extLst>
            <a:ext uri="{FF2B5EF4-FFF2-40B4-BE49-F238E27FC236}">
              <a16:creationId xmlns:a16="http://schemas.microsoft.com/office/drawing/2014/main" id="{92D5BCF7-A00F-4B11-A079-A4FD6D004136}"/>
            </a:ext>
          </a:extLst>
        </xdr:cNvPr>
        <xdr:cNvSpPr/>
      </xdr:nvSpPr>
      <xdr:spPr>
        <a:xfrm>
          <a:off x="4683115" y="3611037"/>
          <a:ext cx="3984626" cy="629708"/>
        </a:xfrm>
        <a:prstGeom prst="roundRect">
          <a:avLst/>
        </a:prstGeom>
        <a:solidFill>
          <a:schemeClr val="accent4">
            <a:lumMod val="40000"/>
            <a:lumOff val="60000"/>
          </a:schemeClr>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solidFill>
                <a:sysClr val="windowText" lastClr="000000"/>
              </a:solidFill>
            </a:rPr>
            <a:t>7.DOTACIÓN</a:t>
          </a:r>
        </a:p>
      </xdr:txBody>
    </xdr:sp>
    <xdr:clientData/>
  </xdr:twoCellAnchor>
  <xdr:twoCellAnchor>
    <xdr:from>
      <xdr:col>1</xdr:col>
      <xdr:colOff>2291292</xdr:colOff>
      <xdr:row>12</xdr:row>
      <xdr:rowOff>169341</xdr:rowOff>
    </xdr:from>
    <xdr:to>
      <xdr:col>3</xdr:col>
      <xdr:colOff>1153583</xdr:colOff>
      <xdr:row>14</xdr:row>
      <xdr:rowOff>80441</xdr:rowOff>
    </xdr:to>
    <xdr:sp macro="" textlink="">
      <xdr:nvSpPr>
        <xdr:cNvPr id="13" name="Rectángulo: esquinas redondeadas 12">
          <a:hlinkClick xmlns:r="http://schemas.openxmlformats.org/officeDocument/2006/relationships" r:id="rId9"/>
          <a:extLst>
            <a:ext uri="{FF2B5EF4-FFF2-40B4-BE49-F238E27FC236}">
              <a16:creationId xmlns:a16="http://schemas.microsoft.com/office/drawing/2014/main" id="{ECD384EE-1B4E-4108-9761-21D5C82CC6ED}"/>
            </a:ext>
          </a:extLst>
        </xdr:cNvPr>
        <xdr:cNvSpPr/>
      </xdr:nvSpPr>
      <xdr:spPr>
        <a:xfrm>
          <a:off x="4683125" y="4466174"/>
          <a:ext cx="3952875" cy="673100"/>
        </a:xfrm>
        <a:prstGeom prst="roundRect">
          <a:avLst/>
        </a:prstGeom>
        <a:solidFill>
          <a:schemeClr val="accent2">
            <a:lumMod val="60000"/>
            <a:lumOff val="40000"/>
          </a:schemeClr>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solidFill>
                <a:sysClr val="windowText" lastClr="000000"/>
              </a:solidFill>
            </a:rPr>
            <a:t>ANEXO</a:t>
          </a:r>
          <a:r>
            <a:rPr lang="en-US" sz="1800" b="1" baseline="0">
              <a:solidFill>
                <a:sysClr val="windowText" lastClr="000000"/>
              </a:solidFill>
            </a:rPr>
            <a:t> 1. VIOLENCIAS</a:t>
          </a:r>
          <a:endParaRPr lang="en-US" sz="1800" b="1">
            <a:solidFill>
              <a:sysClr val="windowText" lastClr="000000"/>
            </a:solidFill>
          </a:endParaRPr>
        </a:p>
      </xdr:txBody>
    </xdr:sp>
    <xdr:clientData/>
  </xdr:twoCellAnchor>
  <xdr:twoCellAnchor>
    <xdr:from>
      <xdr:col>1</xdr:col>
      <xdr:colOff>2270123</xdr:colOff>
      <xdr:row>14</xdr:row>
      <xdr:rowOff>333374</xdr:rowOff>
    </xdr:from>
    <xdr:to>
      <xdr:col>3</xdr:col>
      <xdr:colOff>1142997</xdr:colOff>
      <xdr:row>16</xdr:row>
      <xdr:rowOff>243417</xdr:rowOff>
    </xdr:to>
    <xdr:sp macro="" textlink="">
      <xdr:nvSpPr>
        <xdr:cNvPr id="14" name="Rectángulo: esquinas redondeadas 13">
          <a:hlinkClick xmlns:r="http://schemas.openxmlformats.org/officeDocument/2006/relationships" r:id="rId10"/>
          <a:extLst>
            <a:ext uri="{FF2B5EF4-FFF2-40B4-BE49-F238E27FC236}">
              <a16:creationId xmlns:a16="http://schemas.microsoft.com/office/drawing/2014/main" id="{69FC2067-A48A-453A-8659-ADD55DC21193}"/>
            </a:ext>
          </a:extLst>
        </xdr:cNvPr>
        <xdr:cNvSpPr/>
      </xdr:nvSpPr>
      <xdr:spPr>
        <a:xfrm>
          <a:off x="4661956" y="5392207"/>
          <a:ext cx="3963458" cy="672043"/>
        </a:xfrm>
        <a:prstGeom prst="roundRect">
          <a:avLst/>
        </a:prstGeom>
        <a:solidFill>
          <a:schemeClr val="accent2">
            <a:lumMod val="60000"/>
            <a:lumOff val="40000"/>
          </a:schemeClr>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solidFill>
                <a:sysClr val="windowText" lastClr="000000"/>
              </a:solidFill>
            </a:rPr>
            <a:t>ANEXO</a:t>
          </a:r>
          <a:r>
            <a:rPr lang="en-US" sz="1800" b="1" baseline="0">
              <a:solidFill>
                <a:sysClr val="windowText" lastClr="000000"/>
              </a:solidFill>
            </a:rPr>
            <a:t> 2. DISCAPACIDAD</a:t>
          </a:r>
          <a:endParaRPr lang="en-US" sz="1800" b="1">
            <a:solidFill>
              <a:sysClr val="windowText" lastClr="000000"/>
            </a:solidFill>
          </a:endParaRPr>
        </a:p>
      </xdr:txBody>
    </xdr:sp>
    <xdr:clientData/>
  </xdr:twoCellAnchor>
  <xdr:twoCellAnchor>
    <xdr:from>
      <xdr:col>1</xdr:col>
      <xdr:colOff>2251073</xdr:colOff>
      <xdr:row>17</xdr:row>
      <xdr:rowOff>29634</xdr:rowOff>
    </xdr:from>
    <xdr:to>
      <xdr:col>3</xdr:col>
      <xdr:colOff>1132414</xdr:colOff>
      <xdr:row>19</xdr:row>
      <xdr:rowOff>131234</xdr:rowOff>
    </xdr:to>
    <xdr:sp macro="" textlink="">
      <xdr:nvSpPr>
        <xdr:cNvPr id="15" name="Rectángulo: esquinas redondeadas 14">
          <a:hlinkClick xmlns:r="http://schemas.openxmlformats.org/officeDocument/2006/relationships" r:id="rId11"/>
          <a:extLst>
            <a:ext uri="{FF2B5EF4-FFF2-40B4-BE49-F238E27FC236}">
              <a16:creationId xmlns:a16="http://schemas.microsoft.com/office/drawing/2014/main" id="{C3AD7F7D-6E51-4FFA-8B70-93B4D3EB2289}"/>
            </a:ext>
          </a:extLst>
        </xdr:cNvPr>
        <xdr:cNvSpPr/>
      </xdr:nvSpPr>
      <xdr:spPr>
        <a:xfrm>
          <a:off x="4642906" y="6231467"/>
          <a:ext cx="3971925" cy="673100"/>
        </a:xfrm>
        <a:prstGeom prst="roundRect">
          <a:avLst/>
        </a:prstGeom>
        <a:solidFill>
          <a:srgbClr val="FF99FF"/>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solidFill>
                <a:sysClr val="windowText" lastClr="000000"/>
              </a:solidFill>
            </a:rPr>
            <a:t>ANEXO 3. GESTANTES Y LACTANTES</a:t>
          </a:r>
        </a:p>
      </xdr:txBody>
    </xdr:sp>
    <xdr:clientData/>
  </xdr:twoCellAnchor>
  <xdr:twoCellAnchor>
    <xdr:from>
      <xdr:col>3</xdr:col>
      <xdr:colOff>1499655</xdr:colOff>
      <xdr:row>7</xdr:row>
      <xdr:rowOff>262993</xdr:rowOff>
    </xdr:from>
    <xdr:to>
      <xdr:col>4</xdr:col>
      <xdr:colOff>1142998</xdr:colOff>
      <xdr:row>9</xdr:row>
      <xdr:rowOff>174093</xdr:rowOff>
    </xdr:to>
    <xdr:sp macro="" textlink="">
      <xdr:nvSpPr>
        <xdr:cNvPr id="16" name="Rectángulo: esquinas redondeadas 15">
          <a:hlinkClick xmlns:r="http://schemas.openxmlformats.org/officeDocument/2006/relationships" r:id="rId12"/>
          <a:extLst>
            <a:ext uri="{FF2B5EF4-FFF2-40B4-BE49-F238E27FC236}">
              <a16:creationId xmlns:a16="http://schemas.microsoft.com/office/drawing/2014/main" id="{E7DAF0AE-8CB5-4D34-8733-8C06A34ABE15}"/>
            </a:ext>
          </a:extLst>
        </xdr:cNvPr>
        <xdr:cNvSpPr/>
      </xdr:nvSpPr>
      <xdr:spPr>
        <a:xfrm>
          <a:off x="8982072" y="2654826"/>
          <a:ext cx="3929593" cy="673100"/>
        </a:xfrm>
        <a:prstGeom prst="roundRect">
          <a:avLst/>
        </a:prstGeom>
        <a:solidFill>
          <a:schemeClr val="accent2">
            <a:lumMod val="60000"/>
            <a:lumOff val="40000"/>
          </a:schemeClr>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solidFill>
                <a:sysClr val="windowText" lastClr="000000"/>
              </a:solidFill>
            </a:rPr>
            <a:t>ANEXO 4. SITUACIONES ESPECIALES</a:t>
          </a:r>
        </a:p>
      </xdr:txBody>
    </xdr:sp>
    <xdr:clientData/>
  </xdr:twoCellAnchor>
  <xdr:twoCellAnchor>
    <xdr:from>
      <xdr:col>3</xdr:col>
      <xdr:colOff>1457327</xdr:colOff>
      <xdr:row>17</xdr:row>
      <xdr:rowOff>71967</xdr:rowOff>
    </xdr:from>
    <xdr:to>
      <xdr:col>4</xdr:col>
      <xdr:colOff>1153585</xdr:colOff>
      <xdr:row>19</xdr:row>
      <xdr:rowOff>173567</xdr:rowOff>
    </xdr:to>
    <xdr:sp macro="" textlink="">
      <xdr:nvSpPr>
        <xdr:cNvPr id="17" name="Rectángulo: esquinas redondeadas 16">
          <a:hlinkClick xmlns:r="http://schemas.openxmlformats.org/officeDocument/2006/relationships" r:id="rId13"/>
          <a:extLst>
            <a:ext uri="{FF2B5EF4-FFF2-40B4-BE49-F238E27FC236}">
              <a16:creationId xmlns:a16="http://schemas.microsoft.com/office/drawing/2014/main" id="{6B4700C4-2E19-4D17-8107-8C80B586F749}"/>
            </a:ext>
          </a:extLst>
        </xdr:cNvPr>
        <xdr:cNvSpPr/>
      </xdr:nvSpPr>
      <xdr:spPr>
        <a:xfrm>
          <a:off x="8939744" y="6273800"/>
          <a:ext cx="3982508" cy="673100"/>
        </a:xfrm>
        <a:prstGeom prst="roundRect">
          <a:avLst/>
        </a:prstGeom>
        <a:solidFill>
          <a:schemeClr val="accent2">
            <a:lumMod val="60000"/>
            <a:lumOff val="40000"/>
          </a:schemeClr>
        </a:solidFill>
        <a:ln>
          <a:noFill/>
        </a:ln>
        <a:scene3d>
          <a:camera prst="orthographicFront"/>
          <a:lightRig rig="threePt" dir="t"/>
        </a:scene3d>
        <a:sp3d>
          <a:bevelT w="139700" h="139700" prst="divot"/>
        </a:sp3d>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US" sz="1400" b="1">
              <a:solidFill>
                <a:sysClr val="windowText" lastClr="000000"/>
              </a:solidFill>
            </a:rPr>
            <a:t>TABLA 3. EVIDENCIA NO CUMPLIMIENTO MODELO DE ATENCIÓN</a:t>
          </a:r>
        </a:p>
      </xdr:txBody>
    </xdr:sp>
    <xdr:clientData/>
  </xdr:twoCellAnchor>
  <xdr:twoCellAnchor>
    <xdr:from>
      <xdr:col>3</xdr:col>
      <xdr:colOff>1425574</xdr:colOff>
      <xdr:row>14</xdr:row>
      <xdr:rowOff>285221</xdr:rowOff>
    </xdr:from>
    <xdr:to>
      <xdr:col>4</xdr:col>
      <xdr:colOff>1079499</xdr:colOff>
      <xdr:row>16</xdr:row>
      <xdr:rowOff>196321</xdr:rowOff>
    </xdr:to>
    <xdr:sp macro="" textlink="">
      <xdr:nvSpPr>
        <xdr:cNvPr id="18" name="Rectángulo: esquinas redondeadas 17">
          <a:hlinkClick xmlns:r="http://schemas.openxmlformats.org/officeDocument/2006/relationships" r:id="rId14"/>
          <a:extLst>
            <a:ext uri="{FF2B5EF4-FFF2-40B4-BE49-F238E27FC236}">
              <a16:creationId xmlns:a16="http://schemas.microsoft.com/office/drawing/2014/main" id="{BB264CF8-8387-4057-AA60-577ED50F3A44}"/>
            </a:ext>
          </a:extLst>
        </xdr:cNvPr>
        <xdr:cNvSpPr/>
      </xdr:nvSpPr>
      <xdr:spPr>
        <a:xfrm>
          <a:off x="8907991" y="5344054"/>
          <a:ext cx="3940175" cy="673100"/>
        </a:xfrm>
        <a:prstGeom prst="roundRect">
          <a:avLst/>
        </a:prstGeom>
        <a:solidFill>
          <a:schemeClr val="accent3">
            <a:lumMod val="60000"/>
            <a:lumOff val="40000"/>
          </a:schemeClr>
        </a:solidFill>
        <a:ln>
          <a:noFill/>
        </a:ln>
        <a:scene3d>
          <a:camera prst="orthographicFront"/>
          <a:lightRig rig="threePt" dir="t"/>
        </a:scene3d>
        <a:sp3d>
          <a:bevelT w="139700" h="139700" prst="divot"/>
        </a:sp3d>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US" sz="1400" b="1">
              <a:solidFill>
                <a:sysClr val="windowText" lastClr="000000"/>
              </a:solidFill>
            </a:rPr>
            <a:t>TABLA 2. TALENTO HUMANO</a:t>
          </a:r>
        </a:p>
      </xdr:txBody>
    </xdr:sp>
    <xdr:clientData/>
  </xdr:twoCellAnchor>
  <xdr:twoCellAnchor>
    <xdr:from>
      <xdr:col>3</xdr:col>
      <xdr:colOff>1362075</xdr:colOff>
      <xdr:row>12</xdr:row>
      <xdr:rowOff>148166</xdr:rowOff>
    </xdr:from>
    <xdr:to>
      <xdr:col>4</xdr:col>
      <xdr:colOff>1058333</xdr:colOff>
      <xdr:row>14</xdr:row>
      <xdr:rowOff>59266</xdr:rowOff>
    </xdr:to>
    <xdr:sp macro="" textlink="">
      <xdr:nvSpPr>
        <xdr:cNvPr id="19" name="Rectángulo: esquinas redondeadas 18">
          <a:hlinkClick xmlns:r="http://schemas.openxmlformats.org/officeDocument/2006/relationships" r:id="rId15"/>
          <a:extLst>
            <a:ext uri="{FF2B5EF4-FFF2-40B4-BE49-F238E27FC236}">
              <a16:creationId xmlns:a16="http://schemas.microsoft.com/office/drawing/2014/main" id="{940BD7C3-A8BE-4EB4-A616-28E256E1D33F}"/>
            </a:ext>
          </a:extLst>
        </xdr:cNvPr>
        <xdr:cNvSpPr/>
      </xdr:nvSpPr>
      <xdr:spPr>
        <a:xfrm>
          <a:off x="8844492" y="4444999"/>
          <a:ext cx="3982508" cy="673100"/>
        </a:xfrm>
        <a:prstGeom prst="roundRect">
          <a:avLst/>
        </a:prstGeom>
        <a:solidFill>
          <a:srgbClr val="FFFF00"/>
        </a:solidFill>
        <a:ln>
          <a:noFill/>
        </a:ln>
        <a:scene3d>
          <a:camera prst="orthographicFront"/>
          <a:lightRig rig="threePt" dir="t"/>
        </a:scene3d>
        <a:sp3d>
          <a:bevelT w="139700" h="139700" prst="divot"/>
        </a:sp3d>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US" sz="1400" b="1">
              <a:solidFill>
                <a:sysClr val="windowText" lastClr="000000"/>
              </a:solidFill>
            </a:rPr>
            <a:t>TABLA 1. ÁREAS</a:t>
          </a:r>
          <a:r>
            <a:rPr lang="en-US" sz="1400" b="1" baseline="0">
              <a:solidFill>
                <a:sysClr val="windowText" lastClr="000000"/>
              </a:solidFill>
            </a:rPr>
            <a:t> AMBIENTES ADECUADOS Y SEGUROS</a:t>
          </a:r>
        </a:p>
      </xdr:txBody>
    </xdr:sp>
    <xdr:clientData/>
  </xdr:twoCellAnchor>
  <xdr:twoCellAnchor>
    <xdr:from>
      <xdr:col>0</xdr:col>
      <xdr:colOff>2379133</xdr:colOff>
      <xdr:row>22</xdr:row>
      <xdr:rowOff>27516</xdr:rowOff>
    </xdr:from>
    <xdr:to>
      <xdr:col>2</xdr:col>
      <xdr:colOff>1098550</xdr:colOff>
      <xdr:row>25</xdr:row>
      <xdr:rowOff>129116</xdr:rowOff>
    </xdr:to>
    <xdr:sp macro="" textlink="">
      <xdr:nvSpPr>
        <xdr:cNvPr id="20" name="Rectángulo: esquinas redondeadas 19">
          <a:hlinkClick xmlns:r="http://schemas.openxmlformats.org/officeDocument/2006/relationships" r:id="rId16"/>
          <a:extLst>
            <a:ext uri="{FF2B5EF4-FFF2-40B4-BE49-F238E27FC236}">
              <a16:creationId xmlns:a16="http://schemas.microsoft.com/office/drawing/2014/main" id="{3E24AF59-B423-41C1-9E5B-BA54B4BE0846}"/>
            </a:ext>
          </a:extLst>
        </xdr:cNvPr>
        <xdr:cNvSpPr/>
      </xdr:nvSpPr>
      <xdr:spPr>
        <a:xfrm>
          <a:off x="2379133" y="7753349"/>
          <a:ext cx="3704167" cy="673100"/>
        </a:xfrm>
        <a:prstGeom prst="roundRect">
          <a:avLst/>
        </a:prstGeom>
        <a:solidFill>
          <a:srgbClr val="FF0000"/>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400" b="1">
              <a:solidFill>
                <a:sysClr val="windowText" lastClr="000000"/>
              </a:solidFill>
            </a:rPr>
            <a:t>CONSOLIDADO</a:t>
          </a:r>
          <a:r>
            <a:rPr lang="en-US" sz="1400" b="1" baseline="0">
              <a:solidFill>
                <a:sysClr val="windowText" lastClr="000000"/>
              </a:solidFill>
            </a:rPr>
            <a:t> CONDICIONES CON </a:t>
          </a:r>
        </a:p>
        <a:p>
          <a:pPr algn="ctr"/>
          <a:r>
            <a:rPr lang="en-US" sz="1400" b="1" baseline="0">
              <a:solidFill>
                <a:sysClr val="windowText" lastClr="000000"/>
              </a:solidFill>
            </a:rPr>
            <a:t>NO CUMPLIMIENTO</a:t>
          </a:r>
          <a:endParaRPr lang="en-US" sz="1400" b="1">
            <a:solidFill>
              <a:sysClr val="windowText" lastClr="000000"/>
            </a:solidFill>
          </a:endParaRPr>
        </a:p>
      </xdr:txBody>
    </xdr:sp>
    <xdr:clientData/>
  </xdr:twoCellAnchor>
  <xdr:twoCellAnchor>
    <xdr:from>
      <xdr:col>2</xdr:col>
      <xdr:colOff>1615017</xdr:colOff>
      <xdr:row>22</xdr:row>
      <xdr:rowOff>42334</xdr:rowOff>
    </xdr:from>
    <xdr:to>
      <xdr:col>3</xdr:col>
      <xdr:colOff>2946400</xdr:colOff>
      <xdr:row>25</xdr:row>
      <xdr:rowOff>143934</xdr:rowOff>
    </xdr:to>
    <xdr:sp macro="" textlink="">
      <xdr:nvSpPr>
        <xdr:cNvPr id="21" name="Rectángulo: esquinas redondeadas 20">
          <a:hlinkClick xmlns:r="http://schemas.openxmlformats.org/officeDocument/2006/relationships" r:id="rId17"/>
          <a:extLst>
            <a:ext uri="{FF2B5EF4-FFF2-40B4-BE49-F238E27FC236}">
              <a16:creationId xmlns:a16="http://schemas.microsoft.com/office/drawing/2014/main" id="{3B3533D3-A48F-4CE0-ADF2-04FDA541531C}"/>
            </a:ext>
          </a:extLst>
        </xdr:cNvPr>
        <xdr:cNvSpPr/>
      </xdr:nvSpPr>
      <xdr:spPr>
        <a:xfrm>
          <a:off x="6599767" y="7768167"/>
          <a:ext cx="3829050" cy="673100"/>
        </a:xfrm>
        <a:prstGeom prst="roundRect">
          <a:avLst/>
        </a:prstGeom>
        <a:solidFill>
          <a:srgbClr val="019CE9"/>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solidFill>
                <a:sysClr val="windowText" lastClr="000000"/>
              </a:solidFill>
            </a:rPr>
            <a:t>ACTA DE CIERRE</a:t>
          </a:r>
        </a:p>
      </xdr:txBody>
    </xdr:sp>
    <xdr:clientData/>
  </xdr:twoCellAnchor>
  <xdr:twoCellAnchor editAs="oneCell">
    <xdr:from>
      <xdr:col>0</xdr:col>
      <xdr:colOff>582084</xdr:colOff>
      <xdr:row>0</xdr:row>
      <xdr:rowOff>148166</xdr:rowOff>
    </xdr:from>
    <xdr:to>
      <xdr:col>0</xdr:col>
      <xdr:colOff>1513417</xdr:colOff>
      <xdr:row>3</xdr:row>
      <xdr:rowOff>244024</xdr:rowOff>
    </xdr:to>
    <xdr:pic>
      <xdr:nvPicPr>
        <xdr:cNvPr id="2" name="Imagen 1">
          <a:extLst>
            <a:ext uri="{FF2B5EF4-FFF2-40B4-BE49-F238E27FC236}">
              <a16:creationId xmlns:a16="http://schemas.microsoft.com/office/drawing/2014/main" id="{810A41F0-6544-B4C3-464A-B4F8583D4A0F}"/>
            </a:ext>
          </a:extLst>
        </xdr:cNvPr>
        <xdr:cNvPicPr>
          <a:picLocks noChangeAspect="1" noChangeArrowheads="1"/>
        </xdr:cNvPicPr>
      </xdr:nvPicPr>
      <xdr:blipFill>
        <a:blip xmlns:r="http://schemas.openxmlformats.org/officeDocument/2006/relationships" r:embed="rId18">
          <a:extLst>
            <a:ext uri="{28A0092B-C50C-407E-A947-70E740481C1C}">
              <a14:useLocalDpi xmlns:a14="http://schemas.microsoft.com/office/drawing/2010/main" val="0"/>
            </a:ext>
          </a:extLst>
        </a:blip>
        <a:srcRect/>
        <a:stretch>
          <a:fillRect/>
        </a:stretch>
      </xdr:blipFill>
      <xdr:spPr bwMode="auto">
        <a:xfrm>
          <a:off x="582084" y="148166"/>
          <a:ext cx="931333" cy="9848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506942</xdr:colOff>
      <xdr:row>10</xdr:row>
      <xdr:rowOff>94208</xdr:rowOff>
    </xdr:from>
    <xdr:to>
      <xdr:col>1</xdr:col>
      <xdr:colOff>2024592</xdr:colOff>
      <xdr:row>12</xdr:row>
      <xdr:rowOff>5308</xdr:rowOff>
    </xdr:to>
    <xdr:sp macro="" textlink="">
      <xdr:nvSpPr>
        <xdr:cNvPr id="4" name="Rectángulo: esquinas redondeadas 3">
          <a:hlinkClick xmlns:r="http://schemas.openxmlformats.org/officeDocument/2006/relationships" r:id="rId19"/>
          <a:extLst>
            <a:ext uri="{FF2B5EF4-FFF2-40B4-BE49-F238E27FC236}">
              <a16:creationId xmlns:a16="http://schemas.microsoft.com/office/drawing/2014/main" id="{4F95138D-C9A0-40F0-A8A0-4DC29B7CD6DD}"/>
            </a:ext>
          </a:extLst>
        </xdr:cNvPr>
        <xdr:cNvSpPr/>
      </xdr:nvSpPr>
      <xdr:spPr>
        <a:xfrm>
          <a:off x="506942" y="3629041"/>
          <a:ext cx="3909483" cy="673100"/>
        </a:xfrm>
        <a:prstGeom prst="roundRect">
          <a:avLst/>
        </a:prstGeom>
        <a:solidFill>
          <a:srgbClr val="FFFF00"/>
        </a:solidFill>
        <a:ln>
          <a:noFill/>
        </a:ln>
        <a:scene3d>
          <a:camera prst="orthographicFront"/>
          <a:lightRig rig="threePt" dir="t"/>
        </a:scene3d>
        <a:sp3d>
          <a:bevelT w="139700" h="139700" prst="divot"/>
        </a:sp3d>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US" sz="1600" b="1">
              <a:solidFill>
                <a:sysClr val="windowText" lastClr="000000"/>
              </a:solidFill>
            </a:rPr>
            <a:t>2. AMBIENTES</a:t>
          </a:r>
          <a:r>
            <a:rPr lang="en-US" sz="1600" b="1" baseline="0">
              <a:solidFill>
                <a:sysClr val="windowText" lastClr="000000"/>
              </a:solidFill>
            </a:rPr>
            <a:t> ADECUADOS Y SEGUROS</a:t>
          </a:r>
        </a:p>
        <a:p>
          <a:pPr algn="ctr"/>
          <a:r>
            <a:rPr lang="en-US" sz="1600" b="1" baseline="0">
              <a:solidFill>
                <a:sysClr val="windowText" lastClr="000000"/>
              </a:solidFill>
            </a:rPr>
            <a:t>EAS</a:t>
          </a:r>
          <a:endParaRPr lang="en-US" sz="1600" b="1">
            <a:solidFill>
              <a:sysClr val="windowText" lastClr="000000"/>
            </a:solidFill>
          </a:endParaRPr>
        </a:p>
      </xdr:txBody>
    </xdr:sp>
    <xdr:clientData/>
  </xdr:twoCellAnchor>
  <xdr:twoCellAnchor>
    <xdr:from>
      <xdr:col>3</xdr:col>
      <xdr:colOff>1449916</xdr:colOff>
      <xdr:row>10</xdr:row>
      <xdr:rowOff>44450</xdr:rowOff>
    </xdr:from>
    <xdr:to>
      <xdr:col>4</xdr:col>
      <xdr:colOff>1143000</xdr:colOff>
      <xdr:row>11</xdr:row>
      <xdr:rowOff>328083</xdr:rowOff>
    </xdr:to>
    <xdr:sp macro="" textlink="">
      <xdr:nvSpPr>
        <xdr:cNvPr id="12" name="Rectángulo: esquinas redondeadas 11">
          <a:hlinkClick xmlns:r="http://schemas.openxmlformats.org/officeDocument/2006/relationships" r:id="rId20"/>
          <a:extLst>
            <a:ext uri="{FF2B5EF4-FFF2-40B4-BE49-F238E27FC236}">
              <a16:creationId xmlns:a16="http://schemas.microsoft.com/office/drawing/2014/main" id="{1CC972E9-EB3A-4298-A40C-689F7492857F}"/>
            </a:ext>
          </a:extLst>
        </xdr:cNvPr>
        <xdr:cNvSpPr/>
      </xdr:nvSpPr>
      <xdr:spPr>
        <a:xfrm>
          <a:off x="8932333" y="3579283"/>
          <a:ext cx="3979334" cy="664633"/>
        </a:xfrm>
        <a:prstGeom prst="roundRect">
          <a:avLst/>
        </a:prstGeom>
        <a:solidFill>
          <a:schemeClr val="accent2">
            <a:lumMod val="60000"/>
            <a:lumOff val="40000"/>
          </a:schemeClr>
        </a:solidFill>
        <a:ln>
          <a:noFill/>
        </a:ln>
        <a:scene3d>
          <a:camera prst="orthographicFront"/>
          <a:lightRig rig="threePt" dir="t"/>
        </a:scene3d>
        <a:sp3d>
          <a:bevelT w="139700" h="139700" prst="divot"/>
        </a:sp3d>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US" sz="1800" b="1">
              <a:solidFill>
                <a:sysClr val="windowText" lastClr="000000"/>
              </a:solidFill>
            </a:rPr>
            <a:t>ANEXO 5. UBICACIONES</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28222</xdr:colOff>
      <xdr:row>2</xdr:row>
      <xdr:rowOff>63500</xdr:rowOff>
    </xdr:from>
    <xdr:to>
      <xdr:col>0</xdr:col>
      <xdr:colOff>417160</xdr:colOff>
      <xdr:row>2</xdr:row>
      <xdr:rowOff>293687</xdr:rowOff>
    </xdr:to>
    <xdr:sp macro="" textlink="">
      <xdr:nvSpPr>
        <xdr:cNvPr id="2" name="Rectángulo 1">
          <a:hlinkClick xmlns:r="http://schemas.openxmlformats.org/officeDocument/2006/relationships" r:id="rId1"/>
          <a:extLst>
            <a:ext uri="{FF2B5EF4-FFF2-40B4-BE49-F238E27FC236}">
              <a16:creationId xmlns:a16="http://schemas.microsoft.com/office/drawing/2014/main" id="{836FAB17-1380-4D1B-B635-E2D009E14EFD}"/>
            </a:ext>
          </a:extLst>
        </xdr:cNvPr>
        <xdr:cNvSpPr/>
      </xdr:nvSpPr>
      <xdr:spPr>
        <a:xfrm>
          <a:off x="28222" y="1270000"/>
          <a:ext cx="388938" cy="230187"/>
        </a:xfrm>
        <a:prstGeom prst="rect">
          <a:avLst/>
        </a:prstGeom>
        <a:solidFill>
          <a:srgbClr val="FF9800"/>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3">
          <a:schemeClr val="lt1"/>
        </a:lnRef>
        <a:fillRef idx="1">
          <a:schemeClr val="accent1"/>
        </a:fillRef>
        <a:effectRef idx="1">
          <a:schemeClr val="accent1"/>
        </a:effectRef>
        <a:fontRef idx="minor">
          <a:schemeClr val="lt1"/>
        </a:fontRef>
      </xdr:style>
      <xdr:txBody>
        <a:bodyPr vertOverflow="clip" horzOverflow="clip" rtlCol="0" anchor="ctr"/>
        <a:lstStyle/>
        <a:p>
          <a:pPr algn="ctr"/>
          <a:r>
            <a:rPr lang="en-US" sz="800">
              <a:solidFill>
                <a:sysClr val="windowText" lastClr="000000"/>
              </a:solidFill>
            </a:rPr>
            <a:t>Click</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0</xdr:colOff>
      <xdr:row>13</xdr:row>
      <xdr:rowOff>0</xdr:rowOff>
    </xdr:from>
    <xdr:to>
      <xdr:col>3</xdr:col>
      <xdr:colOff>388938</xdr:colOff>
      <xdr:row>14</xdr:row>
      <xdr:rowOff>39687</xdr:rowOff>
    </xdr:to>
    <xdr:sp macro="" textlink="">
      <xdr:nvSpPr>
        <xdr:cNvPr id="2" name="Rectángulo 1">
          <a:hlinkClick xmlns:r="http://schemas.openxmlformats.org/officeDocument/2006/relationships" r:id="rId1"/>
          <a:extLst>
            <a:ext uri="{FF2B5EF4-FFF2-40B4-BE49-F238E27FC236}">
              <a16:creationId xmlns:a16="http://schemas.microsoft.com/office/drawing/2014/main" id="{60E603CA-1394-4A0B-8BE4-5DE6E66CAB89}"/>
            </a:ext>
          </a:extLst>
        </xdr:cNvPr>
        <xdr:cNvSpPr/>
      </xdr:nvSpPr>
      <xdr:spPr>
        <a:xfrm>
          <a:off x="5124450" y="3590925"/>
          <a:ext cx="388938" cy="239712"/>
        </a:xfrm>
        <a:prstGeom prst="rect">
          <a:avLst/>
        </a:prstGeom>
        <a:solidFill>
          <a:srgbClr val="28A745"/>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3">
          <a:schemeClr val="lt1"/>
        </a:lnRef>
        <a:fillRef idx="1">
          <a:schemeClr val="accent1"/>
        </a:fillRef>
        <a:effectRef idx="1">
          <a:schemeClr val="accent1"/>
        </a:effectRef>
        <a:fontRef idx="minor">
          <a:schemeClr val="lt1"/>
        </a:fontRef>
      </xdr:style>
      <xdr:txBody>
        <a:bodyPr vertOverflow="clip" horzOverflow="clip" rtlCol="0" anchor="ctr"/>
        <a:lstStyle/>
        <a:p>
          <a:pPr algn="ctr"/>
          <a:r>
            <a:rPr lang="en-US" sz="800"/>
            <a:t>Click</a:t>
          </a: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DA8B7EFA/in21.ivc_instrumento_de_verificacion_rd_medio_dif._flia_internado_aplica_prog.esp_.gestantes_v6.xlsx" TargetMode="External"/><Relationship Id="rId1" Type="http://schemas.openxmlformats.org/officeDocument/2006/relationships/externalLinkPath" Target="/DA8B7EFA/in21.ivc_instrumento_de_verificacion_rd_medio_dif._flia_internado_aplica_prog.esp_.gestantes_v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Lista Información"/>
      <sheetName val="Verificables Comp. Legal"/>
      <sheetName val="Verificables Comp. Mod.Atención"/>
      <sheetName val="Verificables Comp.Salud-Nutrici"/>
      <sheetName val="Verificables Comp. Admtivo"/>
      <sheetName val="Verificables Comp. Financiero"/>
      <sheetName val="Anexo 2"/>
      <sheetName val="Anexo 3"/>
      <sheetName val="Anexo 4"/>
      <sheetName val="Anexo 5"/>
      <sheetName val="Anexo 6"/>
      <sheetName val="Anexo 7"/>
      <sheetName val="Anexo 8"/>
      <sheetName val="Anexo 9"/>
      <sheetName val="Anexo 10"/>
      <sheetName val="Anexo 11"/>
      <sheetName val="Anexo 13"/>
      <sheetName val="Anexo 15"/>
      <sheetName val="Anexo 16"/>
      <sheetName val="Anexo 17"/>
      <sheetName val="Anexo 18"/>
      <sheetName val="in2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SERVICIOS" displayName="SERVICIOS" ref="B89:B91" totalsRowShown="0" headerRowDxfId="441" dataDxfId="440">
  <autoFilter ref="B89:B91" xr:uid="{00000000-0009-0000-0100-000001000000}"/>
  <tableColumns count="1">
    <tableColumn id="1" xr3:uid="{00000000-0010-0000-0000-000001000000}" name="SERVICIOS" dataDxfId="439"/>
  </tableColumns>
  <tableStyleInfo name="TableStyleMedium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POB_RESTABLECIMIENTO_DE_DERECHOS" displayName="POB_RESTABLECIMIENTO_DE_DERECHOS" ref="F10:F13" totalsRowShown="0" headerRowDxfId="414" dataDxfId="413">
  <autoFilter ref="F10:F13" xr:uid="{00000000-0009-0000-0100-00000A000000}"/>
  <tableColumns count="1">
    <tableColumn id="1" xr3:uid="{00000000-0010-0000-0900-000001000000}" name="POB_RESTABLECIMIENTO_DE_DERECHOS" dataDxfId="412"/>
  </tableColumns>
  <tableStyleInfo name="TableStyleMedium2" showFirstColumn="0" showLastColumn="0" showRowStripes="1" showColumnStripes="0"/>
</table>
</file>

<file path=xl/tables/table10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0" xr:uid="{00000000-000C-0000-FFFF-FFFF63000000}" name="QUINDÍO" displayName="QUINDÍO" ref="AB204:AB216" totalsRowShown="0" headerRowDxfId="159">
  <autoFilter ref="AB204:AB216" xr:uid="{00000000-0009-0000-0100-000064000000}"/>
  <tableColumns count="1">
    <tableColumn id="1" xr3:uid="{00000000-0010-0000-6300-000001000000}" name="QUINDÍO"/>
  </tableColumns>
  <tableStyleInfo name="TableStyleMedium2" showFirstColumn="0" showLastColumn="0" showRowStripes="1" showColumnStripes="0"/>
</table>
</file>

<file path=xl/tables/table10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1" xr:uid="{00000000-000C-0000-FFFF-FFFF64000000}" name="RISARALDA" displayName="RISARALDA" ref="AC204:AC218" totalsRowShown="0" headerRowDxfId="158">
  <autoFilter ref="AC204:AC218" xr:uid="{00000000-0009-0000-0100-000065000000}"/>
  <tableColumns count="1">
    <tableColumn id="1" xr3:uid="{00000000-0010-0000-6400-000001000000}" name="RISARALDA"/>
  </tableColumns>
  <tableStyleInfo name="TableStyleMedium2" showFirstColumn="0" showLastColumn="0" showRowStripes="1" showColumnStripes="0"/>
</table>
</file>

<file path=xl/tables/table10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2" xr:uid="{00000000-000C-0000-FFFF-FFFF65000000}" name="SAN_ANDRÉS_Y_PROVIDENCIA" displayName="SAN_ANDRÉS_Y_PROVIDENCIA" ref="AD204:AD206" totalsRowShown="0" headerRowDxfId="157">
  <autoFilter ref="AD204:AD206" xr:uid="{00000000-0009-0000-0100-000066000000}"/>
  <tableColumns count="1">
    <tableColumn id="1" xr3:uid="{00000000-0010-0000-6500-000001000000}" name="SAN_ANDRÉS_Y_PROVIDENCIA"/>
  </tableColumns>
  <tableStyleInfo name="TableStyleMedium2" showFirstColumn="0" showLastColumn="0" showRowStripes="1" showColumnStripes="0"/>
</table>
</file>

<file path=xl/tables/table10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3" xr:uid="{00000000-000C-0000-FFFF-FFFF66000000}" name="SANTANDER" displayName="SANTANDER" ref="AE204:AE291" totalsRowShown="0" headerRowDxfId="156">
  <autoFilter ref="AE204:AE291" xr:uid="{00000000-0009-0000-0100-000067000000}"/>
  <tableColumns count="1">
    <tableColumn id="1" xr3:uid="{00000000-0010-0000-6600-000001000000}" name="SANTANDER"/>
  </tableColumns>
  <tableStyleInfo name="TableStyleMedium2" showFirstColumn="0" showLastColumn="0" showRowStripes="1" showColumnStripes="0"/>
</table>
</file>

<file path=xl/tables/table10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4" xr:uid="{00000000-000C-0000-FFFF-FFFF67000000}" name="SUCRE" displayName="SUCRE" ref="AF204:AF230" totalsRowShown="0" headerRowDxfId="155">
  <autoFilter ref="AF204:AF230" xr:uid="{00000000-0009-0000-0100-000068000000}"/>
  <tableColumns count="1">
    <tableColumn id="1" xr3:uid="{00000000-0010-0000-6700-000001000000}" name="SUCRE"/>
  </tableColumns>
  <tableStyleInfo name="TableStyleMedium2" showFirstColumn="0" showLastColumn="0" showRowStripes="1" showColumnStripes="0"/>
</table>
</file>

<file path=xl/tables/table10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5" xr:uid="{00000000-000C-0000-FFFF-FFFF68000000}" name="TOLIMA" displayName="TOLIMA" ref="AG204:AG251" totalsRowShown="0" headerRowDxfId="154">
  <autoFilter ref="AG204:AG251" xr:uid="{00000000-0009-0000-0100-000069000000}"/>
  <tableColumns count="1">
    <tableColumn id="1" xr3:uid="{00000000-0010-0000-6800-000001000000}" name="TOLIMA"/>
  </tableColumns>
  <tableStyleInfo name="TableStyleMedium2" showFirstColumn="0" showLastColumn="0" showRowStripes="1" showColumnStripes="0"/>
</table>
</file>

<file path=xl/tables/table10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6" xr:uid="{00000000-000C-0000-FFFF-FFFF69000000}" name="VALLE_DEL_CAUCA" displayName="VALLE_DEL_CAUCA" ref="AH204:AH246" totalsRowShown="0" headerRowDxfId="153">
  <autoFilter ref="AH204:AH246" xr:uid="{00000000-0009-0000-0100-00006A000000}"/>
  <tableColumns count="1">
    <tableColumn id="1" xr3:uid="{00000000-0010-0000-6900-000001000000}" name="VALLE_DEL_CAUCA"/>
  </tableColumns>
  <tableStyleInfo name="TableStyleMedium2" showFirstColumn="0" showLastColumn="0" showRowStripes="1" showColumnStripes="0"/>
</table>
</file>

<file path=xl/tables/table10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7" xr:uid="{00000000-000C-0000-FFFF-FFFF6A000000}" name="VAUPÉS" displayName="VAUPÉS" ref="AI204:AI210" totalsRowShown="0" headerRowDxfId="152">
  <autoFilter ref="AI204:AI210" xr:uid="{00000000-0009-0000-0100-00006B000000}"/>
  <tableColumns count="1">
    <tableColumn id="1" xr3:uid="{00000000-0010-0000-6A00-000001000000}" name="VAUPÉS"/>
  </tableColumns>
  <tableStyleInfo name="TableStyleMedium2" showFirstColumn="0" showLastColumn="0" showRowStripes="1" showColumnStripes="0"/>
</table>
</file>

<file path=xl/tables/table10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8" xr:uid="{00000000-000C-0000-FFFF-FFFF6B000000}" name="VICHADA" displayName="VICHADA" ref="AJ204:AJ208" totalsRowShown="0" headerRowDxfId="151">
  <autoFilter ref="AJ204:AJ208" xr:uid="{00000000-0009-0000-0100-00006C000000}"/>
  <tableColumns count="1">
    <tableColumn id="1" xr3:uid="{00000000-0010-0000-6B00-000001000000}" name="VICHADA"/>
  </tableColumns>
  <tableStyleInfo name="TableStyleMedium2" showFirstColumn="0" showLastColumn="0" showRowStripes="1" showColumnStripes="0"/>
</table>
</file>

<file path=xl/tables/table10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2" xr:uid="{00000000-000C-0000-FFFF-FFFF6C000000}" name="MOD_RESTABLECIMIENTO_DE_DERECHOS113" displayName="MOD_RESTABLECIMIENTO_DE_DERECHOS113" ref="H19:H23" totalsRowShown="0" headerRowDxfId="150" dataDxfId="149">
  <autoFilter ref="H19:H23" xr:uid="{00000000-0009-0000-0100-000070000000}"/>
  <tableColumns count="1">
    <tableColumn id="1" xr3:uid="{00000000-0010-0000-6C00-000001000000}" name="MOD_RESTABLECIMIENTO_DE_DERECHOS" dataDxfId="148"/>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A000000}" name="POB_SISTEMA_DE_RESPONSABILIDAD_PENAL_ADOLESCENTES" displayName="POB_SISTEMA_DE_RESPONSABILIDAD_PENAL_ADOLESCENTES" ref="F34:F35" totalsRowShown="0" headerRowDxfId="411" dataDxfId="410">
  <autoFilter ref="F34:F35" xr:uid="{00000000-0009-0000-0100-00000B000000}"/>
  <tableColumns count="1">
    <tableColumn id="1" xr3:uid="{00000000-0010-0000-0A00-000001000000}" name="POB_SISTEMA_DE_RESPONSABILIDAD_PENAL_ADOLESCENTES" dataDxfId="409"/>
  </tableColumns>
  <tableStyleInfo name="TableStyleMedium2" showFirstColumn="0" showLastColumn="0" showRowStripes="1" showColumnStripes="0"/>
</table>
</file>

<file path=xl/tables/table1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3" xr:uid="{00000000-000C-0000-FFFF-FFFF6D000000}" name="SERV_ESTRATEGIA_UNIDADES_MOVILES114" displayName="SERV_ESTRATEGIA_UNIDADES_MOVILES114" ref="J64:J66" totalsRowShown="0" headerRowDxfId="147" dataDxfId="146">
  <autoFilter ref="J64:J66" xr:uid="{00000000-0009-0000-0100-000071000000}"/>
  <tableColumns count="1">
    <tableColumn id="1" xr3:uid="{00000000-0010-0000-6D00-000001000000}" name="SERV_UBICACION INICIAL" dataDxfId="145"/>
  </tableColumns>
  <tableStyleInfo name="TableStyleMedium2" showFirstColumn="0" showLastColumn="0" showRowStripes="1" showColumnStripes="0"/>
</table>
</file>

<file path=xl/tables/table1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4" xr:uid="{00000000-000C-0000-FFFF-FFFF6E000000}" name="SERV_ESTRATEGIA_UNIDADES_MOVILES114115" displayName="SERV_ESTRATEGIA_UNIDADES_MOVILES114115" ref="J68:J72" totalsRowShown="0" headerRowDxfId="144" dataDxfId="143">
  <autoFilter ref="J68:J72" xr:uid="{00000000-0009-0000-0100-000072000000}"/>
  <tableColumns count="1">
    <tableColumn id="1" xr3:uid="{00000000-0010-0000-6E00-000001000000}" name="SERV_APOYO Y FORTALECIMIENTO A LA FAMILIA Y/O RED VINCULAR" dataDxfId="142"/>
  </tableColumns>
  <tableStyleInfo name="TableStyleMedium2" showFirstColumn="0" showLastColumn="0" showRowStripes="1" showColumnStripes="0"/>
</table>
</file>

<file path=xl/tables/table1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5" xr:uid="{00000000-000C-0000-FFFF-FFFF6F000000}" name="SERV_ESTRATEGIA_UNIDADES_MOVILES116" displayName="SERV_ESTRATEGIA_UNIDADES_MOVILES116" ref="J74:J75" totalsRowShown="0" headerRowDxfId="141" dataDxfId="140">
  <autoFilter ref="J74:J75" xr:uid="{00000000-0009-0000-0100-000073000000}"/>
  <tableColumns count="1">
    <tableColumn id="1" xr3:uid="{00000000-0010-0000-6F00-000001000000}" name="SERV_ACOGIMIENTO FAMILIAR" dataDxfId="139"/>
  </tableColumns>
  <tableStyleInfo name="TableStyleMedium2" showFirstColumn="0" showLastColumn="0" showRowStripes="1" showColumnStripes="0"/>
</table>
</file>

<file path=xl/tables/table1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7" xr:uid="{00000000-000C-0000-FFFF-FFFF70000000}" name="SERV_ESTRATEGIA_UNIDADES_MOVILES114115118" displayName="SERV_ESTRATEGIA_UNIDADES_MOVILES114115118" ref="J77:J81" totalsRowShown="0" headerRowDxfId="138" dataDxfId="137">
  <autoFilter ref="J77:J81" xr:uid="{00000000-0009-0000-0100-000075000000}"/>
  <tableColumns count="1">
    <tableColumn id="1" xr3:uid="{00000000-0010-0000-7000-000001000000}" name="SERV_ACOGIMIENTO RESIDENCIAL" dataDxfId="136"/>
  </tableColumns>
  <tableStyleInfo name="TableStyleMedium2" showFirstColumn="0" showLastColumn="0" showRowStripes="1" showColumnStripes="0"/>
</table>
</file>

<file path=xl/tables/table1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9" xr:uid="{20FAA665-ACBE-40B8-99BC-DFB80AA5CBEC}" name="Tabla_Dormitorios" displayName="Tabla_Dormitorios" ref="A3:I40" totalsRowShown="0" headerRowDxfId="135" dataDxfId="133" headerRowBorderDxfId="134" tableBorderDxfId="132" totalsRowBorderDxfId="131">
  <autoFilter ref="A3:I40" xr:uid="{00000000-000C-0000-FFFF-FFFF71000000}"/>
  <tableColumns count="9">
    <tableColumn id="1" xr3:uid="{5952F501-3FD1-49CE-BE12-14B8B46880A8}" name="Ubicación" dataDxfId="130"/>
    <tableColumn id="7" xr3:uid="{9CD250FB-5552-47A8-A2D5-DAF79A93CDE6}" name="Denominación del Dormitorio o Alojamiento" dataDxfId="129"/>
    <tableColumn id="8" xr3:uid="{D2F40BD9-592C-4444-BA61-16068983DEAE}" name="Rango de edad _x000a_(años)" dataDxfId="128"/>
    <tableColumn id="2" xr3:uid="{43E6549D-9918-421C-BFE4-1120DACFFA98}" name="Área (m²)" dataDxfId="127"/>
    <tableColumn id="3" xr3:uid="{C1B307E2-A7F9-4B72-B685-8CAB97AF9112}" name="Índice  (m²/persona)" dataDxfId="126"/>
    <tableColumn id="4" xr3:uid="{5D9A7E55-BFBE-4C2D-80BB-A5C66156433B}" name="Capacidad máxima _x000a_(Área / Índice)_x000a_" dataDxfId="125">
      <calculatedColumnFormula>IFERROR(ROUNDDOWN((Tabla_Dormitorios[[#This Row],[Área (m²)]]/Tabla_Dormitorios[[#This Row],[Índice  (m²/persona)]]),0)," ")</calculatedColumnFormula>
    </tableColumn>
    <tableColumn id="5" xr3:uid="{855CE45D-7D3E-40E3-A159-7D86074D72F3}" name="No. Personas ubicadas" dataDxfId="124"/>
    <tableColumn id="10" xr3:uid="{2756758F-63EB-400F-8412-F8977F27376F}" name="Cumple - No cumple - No aplica" dataDxfId="123">
      <calculatedColumnFormula>IF(OR(ISBLANK(Tabla_Dormitorios[[#This Row],[Capacidad máxima 
(Área / Índice)
]]),ISBLANK(Tabla_Dormitorios[[#This Row],[No. Personas ubicadas]])),"No aplica",IF(Tabla_Dormitorios[[#This Row],[No. Personas ubicadas]]&lt;=Tabla_Dormitorios[[#This Row],[Capacidad máxima 
(Área / Índice)
]],"Cumple","No cumple"))</calculatedColumnFormula>
    </tableColumn>
    <tableColumn id="6" xr3:uid="{26343CB6-E2C7-4279-A9AA-90C671CE242F}" name="observaciones" dataDxfId="122"/>
  </tableColumns>
  <tableStyleInfo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B000000}" name="POB_ADOPCIONES" displayName="POB_ADOPCIONES" ref="F84:F85" totalsRowShown="0" headerRowDxfId="408" dataDxfId="407">
  <autoFilter ref="F84:F85" xr:uid="{00000000-0009-0000-0100-00000C000000}"/>
  <tableColumns count="1">
    <tableColumn id="1" xr3:uid="{00000000-0010-0000-0B00-000001000000}" name="POB_ADOPCIONES" dataDxfId="406"/>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C000000}" name="MOD_PRIMERA_INFANCIA" displayName="MOD_PRIMERA_INFANCIA" ref="H102:H106" totalsRowShown="0" headerRowDxfId="405" dataDxfId="404">
  <autoFilter ref="H102:H106" xr:uid="{00000000-0009-0000-0100-00000D000000}"/>
  <tableColumns count="1">
    <tableColumn id="1" xr3:uid="{00000000-0010-0000-0C00-000001000000}" name="MOD_PRIMERA_INFANCIA" dataDxfId="403"/>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D000000}" name="SERV_INSTITUCIONAL" displayName="SERV_INSTITUCIONAL" ref="J95:J101" totalsRowShown="0" headerRowDxfId="402" dataDxfId="401">
  <autoFilter ref="J95:J101" xr:uid="{00000000-0009-0000-0100-00000E000000}"/>
  <tableColumns count="1">
    <tableColumn id="1" xr3:uid="{00000000-0010-0000-0D00-000001000000}" name="SERV_INSTITUCIONAL" dataDxfId="400"/>
  </tableColumns>
  <tableStyleInfo name="TableStyleMedium2"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E000000}" name="SERV_COMUNITARIA" displayName="SERV_COMUNITARIA" ref="J103:J106" totalsRowShown="0" headerRowDxfId="399" dataDxfId="398">
  <autoFilter ref="J103:J106" xr:uid="{00000000-0009-0000-0100-00000F000000}"/>
  <tableColumns count="1">
    <tableColumn id="1" xr3:uid="{00000000-0010-0000-0E00-000001000000}" name="SERV_COMUNITARIA" dataDxfId="397"/>
  </tableColumns>
  <tableStyleInfo name="TableStyleMedium2"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0F000000}" name="SERV_FAMILIAR" displayName="SERV_FAMILIAR" ref="J108:J111" totalsRowShown="0" headerRowDxfId="396" dataDxfId="395">
  <autoFilter ref="J108:J111" xr:uid="{00000000-0009-0000-0100-000010000000}"/>
  <tableColumns count="1">
    <tableColumn id="1" xr3:uid="{00000000-0010-0000-0F00-000001000000}" name="SERV_FAMILIAR" dataDxfId="394"/>
  </tableColumns>
  <tableStyleInfo name="TableStyleMedium2"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10000000}" name="SERV_PROPIA_E_INTERCULTURAL" displayName="SERV_PROPIA_E_INTERCULTURAL" ref="J113:J114" totalsRowShown="0" headerRowDxfId="393" dataDxfId="392">
  <autoFilter ref="J113:J114" xr:uid="{00000000-0009-0000-0100-000011000000}"/>
  <tableColumns count="1">
    <tableColumn id="1" xr3:uid="{00000000-0010-0000-1000-000001000000}" name="SERV_PROPIA_E_INTERCULTURAL" dataDxfId="391"/>
  </tableColumns>
  <tableStyleInfo name="TableStyleMedium2"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0000000-000C-0000-FFFF-FFFF11000000}" name="MOD_INFANCIA" displayName="MOD_INFANCIA" ref="H116:H117" totalsRowShown="0" headerRowDxfId="390" dataDxfId="389">
  <autoFilter ref="H116:H117" xr:uid="{00000000-0009-0000-0100-000012000000}"/>
  <tableColumns count="1">
    <tableColumn id="1" xr3:uid="{00000000-0010-0000-1100-000001000000}" name="MOD_INFANCIA" dataDxfId="388"/>
  </tableColumns>
  <tableStyleInfo name="TableStyleMedium2"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0000000-000C-0000-FFFF-FFFF12000000}" name="SERV_ATRAPASUEÑOS" displayName="SERV_ATRAPASUEÑOS" ref="J117:J121" totalsRowShown="0" headerRowDxfId="387" dataDxfId="386">
  <autoFilter ref="J117:J121" xr:uid="{00000000-0009-0000-0100-000013000000}"/>
  <tableColumns count="1">
    <tableColumn id="1" xr3:uid="{00000000-0010-0000-1200-000001000000}" name="SERV_ATRAPASUEÑOS" dataDxfId="385"/>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DIR_PROMOCION_Y_PREVENCION" displayName="DIR_PROMOCION_Y_PREVENCION" ref="D117:D123" totalsRowShown="0" headerRowDxfId="438" dataDxfId="437">
  <autoFilter ref="D117:D123" xr:uid="{00000000-0009-0000-0100-000002000000}"/>
  <tableColumns count="1">
    <tableColumn id="1" xr3:uid="{00000000-0010-0000-0100-000001000000}" name="DIR_PROMOCIÓN_Y_PREVENCION" dataDxfId="436"/>
  </tableColumns>
  <tableStyleInfo name="TableStyleMedium2"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0000000-000C-0000-FFFF-FFFF13000000}" name="MOD_NUTRICION" displayName="MOD_NUTRICION" ref="H130:H133" totalsRowShown="0" headerRowDxfId="384" dataDxfId="383">
  <autoFilter ref="H130:H133" xr:uid="{00000000-0009-0000-0100-000014000000}"/>
  <tableColumns count="1">
    <tableColumn id="1" xr3:uid="{00000000-0010-0000-1300-000001000000}" name="MOD_NUTRICION" dataDxfId="382"/>
  </tableColumns>
  <tableStyleInfo name="TableStyleMedium2"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00000000-000C-0000-FFFF-FFFF14000000}" name="SERV_NUTRICION" displayName="SERV_NUTRICION" ref="J128:J129" totalsRowShown="0" headerRowDxfId="381" dataDxfId="380">
  <autoFilter ref="J128:J129" xr:uid="{00000000-0009-0000-0100-000015000000}"/>
  <tableColumns count="1">
    <tableColumn id="1" xr3:uid="{00000000-0010-0000-1400-000001000000}" name="SERV_CENTROS_DE_RECUPERACION_INSTITUCIONAL" dataDxfId="379"/>
  </tableColumns>
  <tableStyleInfo name="TableStyleMedium2"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00000000-000C-0000-FFFF-FFFF15000000}" name="MOD_FAMILIAS_Y_COMUNIDADES" displayName="MOD_FAMILIAS_Y_COMUNIDADES" ref="H144:H147" totalsRowShown="0" headerRowDxfId="378" dataDxfId="377">
  <autoFilter ref="H144:H147" xr:uid="{00000000-0009-0000-0100-000016000000}"/>
  <tableColumns count="1">
    <tableColumn id="1" xr3:uid="{00000000-0010-0000-1500-000001000000}" name="MOD_FAMILIAS_Y_COMUNIDADES" dataDxfId="376"/>
  </tableColumns>
  <tableStyleInfo name="TableStyleMedium2"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00000000-000C-0000-FFFF-FFFF16000000}" name="MOD_RESTABLECIMIENTO_DE_DERECHOS" displayName="MOD_RESTABLECIMIENTO_DE_DERECHOS" ref="H10:H14" totalsRowShown="0" headerRowDxfId="375" dataDxfId="374">
  <autoFilter ref="H10:H14" xr:uid="{00000000-0009-0000-0100-000017000000}"/>
  <tableColumns count="1">
    <tableColumn id="1" xr3:uid="{00000000-0010-0000-1600-000001000000}" name="MOD_RESTABLECIMIENTO_DE_DERECHOS" dataDxfId="373"/>
  </tableColumns>
  <tableStyleInfo name="TableStyleMedium2"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00000000-000C-0000-FFFF-FFFF17000000}" name="SERV_PRIVATIVAS_DE_LA_LIBERTAD" displayName="SERV_PRIVATIVAS_DE_LA_LIBERTAD" ref="J2:J6" totalsRowShown="0" headerRowDxfId="372" dataDxfId="371">
  <autoFilter ref="J2:J6" xr:uid="{00000000-0009-0000-0100-000018000000}"/>
  <tableColumns count="1">
    <tableColumn id="1" xr3:uid="{00000000-0010-0000-1700-000001000000}" name="SERV_PRIVATIVAS_DE_LA_LIBERTAD" dataDxfId="370"/>
  </tableColumns>
  <tableStyleInfo name="TableStyleMedium2"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00000000-000C-0000-FFFF-FFFF18000000}" name="SERV_NO_PRIVATIVAS_DE_LA_LIBERTAD" displayName="SERV_NO_PRIVATIVAS_DE_LA_LIBERTAD" ref="J8:J11" totalsRowShown="0" headerRowDxfId="369" dataDxfId="368">
  <autoFilter ref="J8:J11" xr:uid="{00000000-0009-0000-0100-000019000000}"/>
  <tableColumns count="1">
    <tableColumn id="1" xr3:uid="{00000000-0010-0000-1800-000001000000}" name="SERV_NO_PRIVATIVAS_DE_LA_LIBERTAD" dataDxfId="367"/>
  </tableColumns>
  <tableStyleInfo name="TableStyleMedium2"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00000000-000C-0000-FFFF-FFFF19000000}" name="SERV_COMPLEMENTARIAS_Y_DE_RESTABLECIMIENTO_EN_ADMINISTRACION_DE_JUSTICIA" displayName="SERV_COMPLEMENTARIAS_Y_DE_RESTABLECIMIENTO_EN_ADMINISTRACION_DE_JUSTICIA" ref="J13:J18" totalsRowShown="0" headerRowDxfId="366" dataDxfId="365">
  <autoFilter ref="J13:J18" xr:uid="{00000000-0009-0000-0100-00001A000000}"/>
  <tableColumns count="1">
    <tableColumn id="1" xr3:uid="{00000000-0010-0000-1900-000001000000}" name="SERV_COMPLEMENTARIAS_Y_DE_RESTABLECIMIENTO_EN_ADMINISTRACION_DE_JUSTICIA" dataDxfId="364"/>
  </tableColumns>
  <tableStyleInfo name="TableStyleMedium2"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00000000-000C-0000-FFFF-FFFF1A000000}" name="SERV_PROGRAMA_DE_INCLUSION_SOCIAL" displayName="SERV_PROGRAMA_DE_INCLUSION_SOCIAL" ref="J20:J22" totalsRowShown="0" headerRowDxfId="363" dataDxfId="362">
  <autoFilter ref="J20:J22" xr:uid="{00000000-0009-0000-0100-00001B000000}"/>
  <tableColumns count="1">
    <tableColumn id="1" xr3:uid="{00000000-0010-0000-1A00-000001000000}" name="SERV_PROGRAMA_DE_INCLUSION_SOCIAL" dataDxfId="361"/>
  </tableColumns>
  <tableStyleInfo name="TableStyleMedium2"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00000000-000C-0000-FFFF-FFFF1B000000}" name="MOD_SISTEMA_DE_RESPONSABILIDAD_PENAL_ADOLESCENTES" displayName="MOD_SISTEMA_DE_RESPONSABILIDAD_PENAL_ADOLESCENTES" ref="H32:H37" totalsRowShown="0" headerRowDxfId="360" dataDxfId="359">
  <autoFilter ref="H32:H37" xr:uid="{00000000-0009-0000-0100-00001C000000}"/>
  <tableColumns count="1">
    <tableColumn id="1" xr3:uid="{00000000-0010-0000-1B00-000001000000}" name="MOD_SISTEMA_DE_RESPONSABILIDAD_PENAL_ADOLESCENTES" dataDxfId="358"/>
  </tableColumns>
  <tableStyleInfo name="TableStyleMedium2"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00000000-000C-0000-FFFF-FFFF1C000000}" name="SERV_CENTRO_DE_EMERGENCIA" displayName="SERV_CENTRO_DE_EMERGENCIA" ref="J25:J26" totalsRowShown="0" headerRowDxfId="357" dataDxfId="356">
  <autoFilter ref="J25:J26" xr:uid="{00000000-0009-0000-0100-00001D000000}"/>
  <tableColumns count="1">
    <tableColumn id="1" xr3:uid="{00000000-0010-0000-1C00-000001000000}" name="SERV_CENTRO_DE_EMERGENCIA" dataDxfId="355"/>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DIR_PROTECCION" displayName="DIR_PROTECCION" ref="D22:D25" totalsRowShown="0" headerRowDxfId="435" dataDxfId="434">
  <autoFilter ref="D22:D25" xr:uid="{00000000-0009-0000-0100-000003000000}"/>
  <tableColumns count="1">
    <tableColumn id="1" xr3:uid="{00000000-0010-0000-0200-000001000000}" name="DIR_PROTECCION" dataDxfId="433"/>
  </tableColumns>
  <tableStyleInfo name="TableStyleMedium2"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00000000-000C-0000-FFFF-FFFF1D000000}" name="SERV_SERVICIO_DE_APOYO_Y_FORTALECIMIENTO_A_LA_FAMILIA" displayName="SERV_SERVICIO_DE_APOYO_Y_FORTALECIMIENTO_A_LA_FAMILIA" ref="J28:J36" totalsRowShown="0" headerRowDxfId="354" dataDxfId="353">
  <autoFilter ref="J28:J36" xr:uid="{00000000-0009-0000-0100-00001E000000}"/>
  <tableColumns count="1">
    <tableColumn id="1" xr3:uid="{00000000-0010-0000-1D00-000001000000}" name="SERV_SERVICIO_DE_APOYO_Y_FORTALECIMIENTO_A_LA_FAMILIA" dataDxfId="352"/>
  </tableColumns>
  <tableStyleInfo name="TableStyleMedium2"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00000000-000C-0000-FFFF-FFFF1E000000}" name="SERV_ACOGIMIENTO_FAMILIAR" displayName="SERV_ACOGIMIENTO_FAMILIAR" ref="J38:J43" totalsRowShown="0" headerRowDxfId="351" dataDxfId="350">
  <autoFilter ref="J38:J43" xr:uid="{00000000-0009-0000-0100-00001F000000}"/>
  <tableColumns count="1">
    <tableColumn id="1" xr3:uid="{00000000-0010-0000-1E00-000001000000}" name="SERV_ACOGIMIENTO_FAMILIAR" dataDxfId="349"/>
  </tableColumns>
  <tableStyleInfo name="TableStyleMedium2"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00000000-000C-0000-FFFF-FFFF1F000000}" name="SERV_ACOGIMIENTO_RESIDENCIAL" displayName="SERV_ACOGIMIENTO_RESIDENCIAL" ref="J45:J58" totalsRowShown="0" headerRowDxfId="348" dataDxfId="347">
  <autoFilter ref="J45:J58" xr:uid="{00000000-0009-0000-0100-000020000000}"/>
  <tableColumns count="1">
    <tableColumn id="1" xr3:uid="{00000000-0010-0000-1F00-000001000000}" name="SERV_ACOGIMIENTO_RESIDENCIAL" dataDxfId="346"/>
  </tableColumns>
  <tableStyleInfo name="TableStyleMedium2"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00000000-000C-0000-FFFF-FFFF20000000}" name="SERV_ESTRATEGIA_UNIDADES_MOVILES" displayName="SERV_ESTRATEGIA_UNIDADES_MOVILES" ref="J60:J61" totalsRowShown="0" headerRowDxfId="345" dataDxfId="344">
  <autoFilter ref="J60:J61" xr:uid="{00000000-0009-0000-0100-000021000000}"/>
  <tableColumns count="1">
    <tableColumn id="1" xr3:uid="{00000000-0010-0000-2000-000001000000}" name="SERV_ESTRATEGIA_UNIDADES_MOVILES" dataDxfId="343"/>
  </tableColumns>
  <tableStyleInfo name="TableStyleMedium2"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 xr:uid="{00000000-000C-0000-FFFF-FFFF21000000}" name="MOD_ADOLESCENCIA" displayName="MOD_ADOLESCENCIA" ref="H119:H120" totalsRowShown="0" headerRowDxfId="342" dataDxfId="341">
  <autoFilter ref="H119:H120" xr:uid="{00000000-0009-0000-0100-00002B000000}"/>
  <tableColumns count="1">
    <tableColumn id="1" xr3:uid="{00000000-0010-0000-2100-000001000000}" name="MOD_ADOLESCENCIA" dataDxfId="340"/>
  </tableColumns>
  <tableStyleInfo name="TableStyleMedium2" showFirstColumn="0"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4" xr:uid="{00000000-000C-0000-FFFF-FFFF22000000}" name="MOD_JUVENTUD" displayName="MOD_JUVENTUD" ref="H122:H123" totalsRowShown="0" headerRowDxfId="339" dataDxfId="338">
  <autoFilter ref="H122:H123" xr:uid="{00000000-0009-0000-0100-00002C000000}"/>
  <tableColumns count="1">
    <tableColumn id="1" xr3:uid="{00000000-0010-0000-2200-000001000000}" name="MOD_JUVENTUD" dataDxfId="337"/>
  </tableColumns>
  <tableStyleInfo name="TableStyleMedium2" showFirstColumn="0"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5" xr:uid="{00000000-000C-0000-FFFF-FFFF23000000}" name="SERV_SOMOS_FAMILIA_SOMOS_COMUNIDAD" displayName="SERV_SOMOS_FAMILIA_SOMOS_COMUNIDAD" ref="J142:J143" totalsRowShown="0" headerRowDxfId="336" dataDxfId="335">
  <autoFilter ref="J142:J143" xr:uid="{00000000-0009-0000-0100-00002D000000}"/>
  <tableColumns count="1">
    <tableColumn id="1" xr3:uid="{00000000-0010-0000-2300-000001000000}" name="SERV_SOMOS_FAMILIA_SOMOS_COMUNIDAD" dataDxfId="334"/>
  </tableColumns>
  <tableStyleInfo name="TableStyleMedium2" showFirstColumn="0" showLastColumn="0" showRowStripes="1"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6" xr:uid="{00000000-000C-0000-FFFF-FFFF24000000}" name="MOD_ADOPCIONES" displayName="MOD_ADOPCIONES" ref="H84:H85" totalsRowShown="0" headerRowDxfId="333" dataDxfId="332">
  <autoFilter ref="H84:H85" xr:uid="{00000000-0009-0000-0100-00002E000000}"/>
  <tableColumns count="1">
    <tableColumn id="1" xr3:uid="{00000000-0010-0000-2400-000001000000}" name="MOD_ADOPCIONES" dataDxfId="331"/>
  </tableColumns>
  <tableStyleInfo name="TableStyleMedium2" showFirstColumn="0" showLastColumn="0" showRowStripes="1" showColumnStripes="0"/>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7" xr:uid="{00000000-000C-0000-FFFF-FFFF25000000}" name="SERV_ADOPCIONES" displayName="SERV_ADOPCIONES" ref="J84:J85" totalsRowShown="0" headerRowDxfId="330" dataDxfId="329">
  <autoFilter ref="J84:J85" xr:uid="{00000000-0009-0000-0100-00002F000000}"/>
  <tableColumns count="1">
    <tableColumn id="1" xr3:uid="{00000000-0010-0000-2500-000001000000}" name="SERV_ADOPCIONES" dataDxfId="328"/>
  </tableColumns>
  <tableStyleInfo name="TableStyleMedium2" showFirstColumn="0" showLastColumn="0" showRowStripes="1" showColumnStripes="0"/>
</table>
</file>

<file path=xl/tables/table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00000000-000C-0000-FFFF-FFFF26000000}" name="SERV_1000_DÍAS_PARA_CAMBIAR_EL_MUNDO" displayName="SERV_1000_DÍAS_PARA_CAMBIAR_EL_MUNDO" ref="J131:J132" totalsRowShown="0" headerRowDxfId="327" dataDxfId="326">
  <autoFilter ref="J131:J132" xr:uid="{00000000-0009-0000-0100-000022000000}"/>
  <tableColumns count="1">
    <tableColumn id="1" xr3:uid="{00000000-0010-0000-2600-000001000000}" name="SERV_1000_DÍAS_PARA_CAMBIAR_EL_MUNDO" dataDxfId="325"/>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POB_PRIMERA_INFANCIA" displayName="POB_PRIMERA_INFANCIA" ref="F104:F105" totalsRowShown="0" headerRowDxfId="432" dataDxfId="431">
  <autoFilter ref="F104:F105" xr:uid="{00000000-0009-0000-0100-000004000000}"/>
  <tableColumns count="1">
    <tableColumn id="1" xr3:uid="{00000000-0010-0000-0300-000001000000}" name="POB_PRIMERA_INFANCIA" dataDxfId="430"/>
  </tableColumns>
  <tableStyleInfo name="TableStyleMedium2" showFirstColumn="0" showLastColumn="0" showRowStripes="1" showColumnStripes="0"/>
</table>
</file>

<file path=xl/tables/table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00000000-000C-0000-FFFF-FFFF27000000}" name="SERV_SERVICIOS_DE_UNIDADES_DE_BUSQUEDA_ACTIVA" displayName="SERV_SERVICIOS_DE_UNIDADES_DE_BUSQUEDA_ACTIVA" ref="J134:J135" totalsRowShown="0" headerRowDxfId="324" dataDxfId="323">
  <autoFilter ref="J134:J135" xr:uid="{00000000-0009-0000-0100-000023000000}"/>
  <tableColumns count="1">
    <tableColumn id="1" xr3:uid="{00000000-0010-0000-2700-000001000000}" name="SERV_SERVICIOS_DE_UNIDADES_DE_BUSQUEDA_ACTIVA" dataDxfId="322"/>
  </tableColumns>
  <tableStyleInfo name="TableStyleMedium2" showFirstColumn="0" showLastColumn="0" showRowStripes="1" showColumnStripes="0"/>
</table>
</file>

<file path=xl/tables/table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00000000-000C-0000-FFFF-FFFF28000000}" name="SERV_SOMOS_FAMILIA_CONECTADAS" displayName="SERV_SOMOS_FAMILIA_CONECTADAS" ref="J145:J146" totalsRowShown="0" headerRowDxfId="321" dataDxfId="320">
  <autoFilter ref="J145:J146" xr:uid="{00000000-0009-0000-0100-000024000000}"/>
  <tableColumns count="1">
    <tableColumn id="1" xr3:uid="{00000000-0010-0000-2800-000001000000}" name="SERV_SOMOS_FAMILIA_CONECTADAS" dataDxfId="319"/>
  </tableColumns>
  <tableStyleInfo name="TableStyleMedium2" showFirstColumn="0" showLastColumn="0" showRowStripes="1" showColumnStripes="0"/>
</table>
</file>

<file path=xl/tables/table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00000000-000C-0000-FFFF-FFFF29000000}" name="SERV_ACOMPAÑAMIENTO_INTERCULTURAL_ETNICA_Y_CAMPESINA_TEJIENDO_INTERCULTURALIDAD" displayName="SERV_ACOMPAÑAMIENTO_INTERCULTURAL_ETNICA_Y_CAMPESINA_TEJIENDO_INTERCULTURALIDAD" ref="J148:J149" totalsRowShown="0" headerRowDxfId="318" dataDxfId="317">
  <autoFilter ref="J148:J149" xr:uid="{00000000-0009-0000-0100-000025000000}"/>
  <tableColumns count="1">
    <tableColumn id="1" xr3:uid="{00000000-0010-0000-2900-000001000000}" name="SERV_ACOMPAÑAMIENTO_INTERCULTURAL_ETNICA_Y_CAMPESINA_TEJIENDO_INTERCULTURALIDAD" dataDxfId="316"/>
  </tableColumns>
  <tableStyleInfo name="TableStyleMedium2" showFirstColumn="0" showLastColumn="0" showRowStripes="1" showColumnStripes="0"/>
</table>
</file>

<file path=xl/tables/table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00000000-000C-0000-FFFF-FFFF2A000000}" name="AMAZONAS." displayName="AMAZONAS." ref="D171:D172" totalsRowShown="0" headerRowDxfId="315" dataDxfId="314" tableBorderDxfId="313">
  <autoFilter ref="D171:D172" xr:uid="{00000000-0009-0000-0100-000026000000}"/>
  <tableColumns count="1">
    <tableColumn id="1" xr3:uid="{00000000-0010-0000-2A00-000001000000}" name="AMAZONAS." dataDxfId="312"/>
  </tableColumns>
  <tableStyleInfo name="TableStyleMedium2" showFirstColumn="0" showLastColumn="0" showRowStripes="1" showColumnStripes="0"/>
</table>
</file>

<file path=xl/tables/table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00000000-000C-0000-FFFF-FFFF2B000000}" name="ANTIOQUIA." displayName="ANTIOQUIA." ref="E171:E189" totalsRowShown="0" headerRowDxfId="311" dataDxfId="310" tableBorderDxfId="309">
  <autoFilter ref="E171:E189" xr:uid="{00000000-0009-0000-0100-000027000000}"/>
  <tableColumns count="1">
    <tableColumn id="1" xr3:uid="{00000000-0010-0000-2B00-000001000000}" name="ANTIOQUIA." dataDxfId="308"/>
  </tableColumns>
  <tableStyleInfo name="TableStyleMedium2" showFirstColumn="0" showLastColumn="0" showRowStripes="1" showColumnStripes="0"/>
</table>
</file>

<file path=xl/tables/table4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00000000-000C-0000-FFFF-FFFF2C000000}" name="ARAUCA." displayName="ARAUCA." ref="F171:F174" totalsRowShown="0" headerRowDxfId="307" dataDxfId="306" tableBorderDxfId="305">
  <autoFilter ref="F171:F174" xr:uid="{00000000-0009-0000-0100-000028000000}"/>
  <tableColumns count="1">
    <tableColumn id="1" xr3:uid="{00000000-0010-0000-2C00-000001000000}" name="ARAUCA." dataDxfId="304"/>
  </tableColumns>
  <tableStyleInfo name="TableStyleMedium2" showFirstColumn="0" showLastColumn="0" showRowStripes="1" showColumnStripes="0"/>
</table>
</file>

<file path=xl/tables/table4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00000000-000C-0000-FFFF-FFFF2D000000}" name="ATLANTICO." displayName="ATLANTICO." ref="G171:G178" totalsRowShown="0" headerRowDxfId="303" dataDxfId="302" tableBorderDxfId="301">
  <autoFilter ref="G171:G178" xr:uid="{00000000-0009-0000-0100-000029000000}"/>
  <tableColumns count="1">
    <tableColumn id="1" xr3:uid="{00000000-0010-0000-2D00-000001000000}" name="ATLANTICO." dataDxfId="300"/>
  </tableColumns>
  <tableStyleInfo name="TableStyleMedium2" showFirstColumn="0" showLastColumn="0" showRowStripes="1" showColumnStripes="0"/>
</table>
</file>

<file path=xl/tables/table4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00000000-000C-0000-FFFF-FFFF2E000000}" name="BOGOTA." displayName="BOGOTA." ref="H171:H189" totalsRowShown="0" headerRowDxfId="299" dataDxfId="298" tableBorderDxfId="297">
  <autoFilter ref="H171:H189" xr:uid="{00000000-0009-0000-0100-00002A000000}"/>
  <tableColumns count="1">
    <tableColumn id="1" xr3:uid="{00000000-0010-0000-2E00-000001000000}" name="BOGOTA." dataDxfId="296"/>
  </tableColumns>
  <tableStyleInfo name="TableStyleMedium2" showFirstColumn="0" showLastColumn="0" showRowStripes="1" showColumnStripes="0"/>
</table>
</file>

<file path=xl/tables/table4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8" xr:uid="{00000000-000C-0000-FFFF-FFFF2F000000}" name="BOLIVAR." displayName="BOLIVAR." ref="I171:I179" totalsRowShown="0" headerRowDxfId="295" dataDxfId="294" tableBorderDxfId="293">
  <autoFilter ref="I171:I179" xr:uid="{00000000-0009-0000-0100-000030000000}"/>
  <tableColumns count="1">
    <tableColumn id="1" xr3:uid="{00000000-0010-0000-2F00-000001000000}" name="BOLIVAR." dataDxfId="292"/>
  </tableColumns>
  <tableStyleInfo name="TableStyleMedium2" showFirstColumn="0" showLastColumn="0" showRowStripes="1" showColumnStripes="0"/>
</table>
</file>

<file path=xl/tables/table4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9" xr:uid="{00000000-000C-0000-FFFF-FFFF30000000}" name="BOYACA." displayName="BOYACA." ref="J171:J183" totalsRowShown="0" headerRowDxfId="291" dataDxfId="290" tableBorderDxfId="289">
  <autoFilter ref="J171:J183" xr:uid="{00000000-0009-0000-0100-000031000000}"/>
  <tableColumns count="1">
    <tableColumn id="1" xr3:uid="{00000000-0010-0000-3000-000001000000}" name="BOYACA." dataDxfId="288"/>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POB_INFANCIA" displayName="POB_INFANCIA" ref="F116:F117" totalsRowShown="0" headerRowDxfId="429" dataDxfId="428">
  <autoFilter ref="F116:F117" xr:uid="{00000000-0009-0000-0100-000005000000}"/>
  <tableColumns count="1">
    <tableColumn id="1" xr3:uid="{00000000-0010-0000-0400-000001000000}" name="POB_INFANCIA" dataDxfId="427"/>
  </tableColumns>
  <tableStyleInfo name="TableStyleMedium2" showFirstColumn="0" showLastColumn="0" showRowStripes="1" showColumnStripes="0"/>
</table>
</file>

<file path=xl/tables/table5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0" xr:uid="{00000000-000C-0000-FFFF-FFFF31000000}" name="CALDAS." displayName="CALDAS." ref="K171:K178" totalsRowShown="0" headerRowDxfId="287" dataDxfId="286" tableBorderDxfId="285">
  <autoFilter ref="K171:K178" xr:uid="{00000000-0009-0000-0100-000032000000}"/>
  <tableColumns count="1">
    <tableColumn id="1" xr3:uid="{00000000-0010-0000-3100-000001000000}" name="CALDAS." dataDxfId="284"/>
  </tableColumns>
  <tableStyleInfo name="TableStyleMedium2" showFirstColumn="0" showLastColumn="0" showRowStripes="1" showColumnStripes="0"/>
</table>
</file>

<file path=xl/tables/table5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1" xr:uid="{00000000-000C-0000-FFFF-FFFF32000000}" name="CAQUETA." displayName="CAQUETA." ref="L171:L175" totalsRowShown="0" headerRowDxfId="283" dataDxfId="282" tableBorderDxfId="281">
  <autoFilter ref="L171:L175" xr:uid="{00000000-0009-0000-0100-000033000000}"/>
  <tableColumns count="1">
    <tableColumn id="1" xr3:uid="{00000000-0010-0000-3200-000001000000}" name="CAQUETA." dataDxfId="280"/>
  </tableColumns>
  <tableStyleInfo name="TableStyleMedium2" showFirstColumn="0" showLastColumn="0" showRowStripes="1" showColumnStripes="0"/>
</table>
</file>

<file path=xl/tables/table5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2" xr:uid="{00000000-000C-0000-FFFF-FFFF33000000}" name="CASANARE." displayName="CASANARE." ref="M171:M174" totalsRowShown="0" headerRowDxfId="279" dataDxfId="278" tableBorderDxfId="277">
  <autoFilter ref="M171:M174" xr:uid="{00000000-0009-0000-0100-000034000000}"/>
  <tableColumns count="1">
    <tableColumn id="1" xr3:uid="{00000000-0010-0000-3300-000001000000}" name="CASANARE." dataDxfId="276"/>
  </tableColumns>
  <tableStyleInfo name="TableStyleMedium2" showFirstColumn="0" showLastColumn="0" showRowStripes="1" showColumnStripes="0"/>
</table>
</file>

<file path=xl/tables/table5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3" xr:uid="{00000000-000C-0000-FFFF-FFFF34000000}" name="CAUCA." displayName="CAUCA." ref="N171:N178" totalsRowShown="0" headerRowDxfId="275" dataDxfId="274" tableBorderDxfId="273">
  <autoFilter ref="N171:N178" xr:uid="{00000000-0009-0000-0100-000035000000}"/>
  <tableColumns count="1">
    <tableColumn id="1" xr3:uid="{00000000-0010-0000-3400-000001000000}" name="CAUCA." dataDxfId="272"/>
  </tableColumns>
  <tableStyleInfo name="TableStyleMedium2" showFirstColumn="0" showLastColumn="0" showRowStripes="1" showColumnStripes="0"/>
</table>
</file>

<file path=xl/tables/table5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4" xr:uid="{00000000-000C-0000-FFFF-FFFF35000000}" name="CESAR." displayName="CESAR." ref="O171:O176" totalsRowShown="0" headerRowDxfId="271" dataDxfId="270" tableBorderDxfId="269">
  <autoFilter ref="O171:O176" xr:uid="{00000000-0009-0000-0100-000036000000}"/>
  <tableColumns count="1">
    <tableColumn id="1" xr3:uid="{00000000-0010-0000-3500-000001000000}" name="CESAR." dataDxfId="268"/>
  </tableColumns>
  <tableStyleInfo name="TableStyleMedium2" showFirstColumn="0" showLastColumn="0" showRowStripes="1" showColumnStripes="0"/>
</table>
</file>

<file path=xl/tables/table5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5" xr:uid="{00000000-000C-0000-FFFF-FFFF36000000}" name="CHOCO." displayName="CHOCO." ref="P171:P177" totalsRowShown="0" headerRowDxfId="267" dataDxfId="266" tableBorderDxfId="265">
  <autoFilter ref="P171:P177" xr:uid="{00000000-0009-0000-0100-000037000000}"/>
  <tableColumns count="1">
    <tableColumn id="1" xr3:uid="{00000000-0010-0000-3600-000001000000}" name="CHOCO." dataDxfId="264"/>
  </tableColumns>
  <tableStyleInfo name="TableStyleMedium2" showFirstColumn="0" showLastColumn="0" showRowStripes="1" showColumnStripes="0"/>
</table>
</file>

<file path=xl/tables/table5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6" xr:uid="{00000000-000C-0000-FFFF-FFFF37000000}" name="CORDOBA." displayName="CORDOBA." ref="Q171:Q179" totalsRowShown="0" headerRowDxfId="263" dataDxfId="262" tableBorderDxfId="261">
  <autoFilter ref="Q171:Q179" xr:uid="{00000000-0009-0000-0100-000038000000}"/>
  <tableColumns count="1">
    <tableColumn id="1" xr3:uid="{00000000-0010-0000-3700-000001000000}" name="CORDOBA." dataDxfId="260"/>
  </tableColumns>
  <tableStyleInfo name="TableStyleMedium2" showFirstColumn="0" showLastColumn="0" showRowStripes="1" showColumnStripes="0"/>
</table>
</file>

<file path=xl/tables/table5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7" xr:uid="{00000000-000C-0000-FFFF-FFFF38000000}" name="CUNDINAMARCA." displayName="CUNDINAMARCA." ref="R171:R185" totalsRowShown="0" headerRowDxfId="259" dataDxfId="258" tableBorderDxfId="257">
  <autoFilter ref="R171:R185" xr:uid="{00000000-0009-0000-0100-000039000000}"/>
  <tableColumns count="1">
    <tableColumn id="1" xr3:uid="{00000000-0010-0000-3800-000001000000}" name="CUNDINAMARCA." dataDxfId="256"/>
  </tableColumns>
  <tableStyleInfo name="TableStyleMedium2" showFirstColumn="0" showLastColumn="0" showRowStripes="1" showColumnStripes="0"/>
</table>
</file>

<file path=xl/tables/table5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8" xr:uid="{00000000-000C-0000-FFFF-FFFF39000000}" name="GUAINIA." displayName="GUAINIA." ref="S171:S172" totalsRowShown="0" headerRowDxfId="255" dataDxfId="254" tableBorderDxfId="253">
  <autoFilter ref="S171:S172" xr:uid="{00000000-0009-0000-0100-00003A000000}"/>
  <tableColumns count="1">
    <tableColumn id="1" xr3:uid="{00000000-0010-0000-3900-000001000000}" name="GUAINIA." dataDxfId="252"/>
  </tableColumns>
  <tableStyleInfo name="TableStyleMedium2" showFirstColumn="0" showLastColumn="0" showRowStripes="1" showColumnStripes="0"/>
</table>
</file>

<file path=xl/tables/table5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9" xr:uid="{00000000-000C-0000-FFFF-FFFF3A000000}" name="LA_GUAJIRA." displayName="LA_GUAJIRA." ref="T171:T178" totalsRowShown="0" headerRowDxfId="251" dataDxfId="250" tableBorderDxfId="249">
  <autoFilter ref="T171:T178" xr:uid="{00000000-0009-0000-0100-00003B000000}"/>
  <tableColumns count="1">
    <tableColumn id="1" xr3:uid="{00000000-0010-0000-3A00-000001000000}" name="LA_GUAJIRA." dataDxfId="248"/>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POB_ADOLESCENCIA" displayName="POB_ADOLESCENCIA" ref="F119:F120" totalsRowShown="0" headerRowDxfId="426" dataDxfId="425">
  <autoFilter ref="F119:F120" xr:uid="{00000000-0009-0000-0100-000006000000}"/>
  <tableColumns count="1">
    <tableColumn id="1" xr3:uid="{00000000-0010-0000-0500-000001000000}" name="POB_ADOLESCENCIA" dataDxfId="424"/>
  </tableColumns>
  <tableStyleInfo name="TableStyleMedium2" showFirstColumn="0" showLastColumn="0" showRowStripes="1" showColumnStripes="0"/>
</table>
</file>

<file path=xl/tables/table6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0" xr:uid="{00000000-000C-0000-FFFF-FFFF3B000000}" name="GUAVIARE." displayName="GUAVIARE." ref="U171:U172" totalsRowShown="0" headerRowDxfId="247" dataDxfId="246" tableBorderDxfId="245">
  <autoFilter ref="U171:U172" xr:uid="{00000000-0009-0000-0100-00003C000000}"/>
  <tableColumns count="1">
    <tableColumn id="1" xr3:uid="{00000000-0010-0000-3B00-000001000000}" name="GUAVIARE." dataDxfId="244"/>
  </tableColumns>
  <tableStyleInfo name="TableStyleMedium2" showFirstColumn="0" showLastColumn="0" showRowStripes="1" showColumnStripes="0"/>
</table>
</file>

<file path=xl/tables/table6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1" xr:uid="{00000000-000C-0000-FFFF-FFFF3C000000}" name="HUILA." displayName="HUILA." ref="V171:V176" totalsRowShown="0" headerRowDxfId="243" dataDxfId="242" tableBorderDxfId="241">
  <autoFilter ref="V171:V176" xr:uid="{00000000-0009-0000-0100-00003D000000}"/>
  <tableColumns count="1">
    <tableColumn id="1" xr3:uid="{00000000-0010-0000-3C00-000001000000}" name="HUILA." dataDxfId="240"/>
  </tableColumns>
  <tableStyleInfo name="TableStyleMedium2" showFirstColumn="0" showLastColumn="0" showRowStripes="1" showColumnStripes="0"/>
</table>
</file>

<file path=xl/tables/table6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2" xr:uid="{00000000-000C-0000-FFFF-FFFF3D000000}" name="MAGDALENA." displayName="MAGDALENA." ref="W171:W179" totalsRowShown="0" headerRowDxfId="239" dataDxfId="238" tableBorderDxfId="237">
  <autoFilter ref="W171:W179" xr:uid="{00000000-0009-0000-0100-00003E000000}"/>
  <tableColumns count="1">
    <tableColumn id="1" xr3:uid="{00000000-0010-0000-3D00-000001000000}" name="MAGDALENA." dataDxfId="236"/>
  </tableColumns>
  <tableStyleInfo name="TableStyleMedium2" showFirstColumn="0" showLastColumn="0" showRowStripes="1" showColumnStripes="0"/>
</table>
</file>

<file path=xl/tables/table6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3" xr:uid="{00000000-000C-0000-FFFF-FFFF3E000000}" name="META." displayName="META." ref="X171:X176" totalsRowShown="0" headerRowDxfId="235" dataDxfId="234" tableBorderDxfId="233">
  <autoFilter ref="X171:X176" xr:uid="{00000000-0009-0000-0100-00003F000000}"/>
  <tableColumns count="1">
    <tableColumn id="1" xr3:uid="{00000000-0010-0000-3E00-000001000000}" name="META." dataDxfId="232"/>
  </tableColumns>
  <tableStyleInfo name="TableStyleMedium2" showFirstColumn="0" showLastColumn="0" showRowStripes="1" showColumnStripes="0"/>
</table>
</file>

<file path=xl/tables/table6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4" xr:uid="{00000000-000C-0000-FFFF-FFFF3F000000}" name="NARIÑO." displayName="NARIÑO." ref="Y171:Y179" totalsRowShown="0" headerRowDxfId="231" dataDxfId="230" tableBorderDxfId="229">
  <autoFilter ref="Y171:Y179" xr:uid="{00000000-0009-0000-0100-000040000000}"/>
  <tableColumns count="1">
    <tableColumn id="1" xr3:uid="{00000000-0010-0000-3F00-000001000000}" name="NARIÑO." dataDxfId="228"/>
  </tableColumns>
  <tableStyleInfo name="TableStyleMedium2" showFirstColumn="0" showLastColumn="0" showRowStripes="1" showColumnStripes="0"/>
</table>
</file>

<file path=xl/tables/table6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5" xr:uid="{00000000-000C-0000-FFFF-FFFF40000000}" name="NORTE_DE_SANTANDER." displayName="NORTE_DE_SANTANDER." ref="Z171:Z177" totalsRowShown="0" headerRowDxfId="227" dataDxfId="226" tableBorderDxfId="225">
  <autoFilter ref="Z171:Z177" xr:uid="{00000000-0009-0000-0100-000041000000}"/>
  <tableColumns count="1">
    <tableColumn id="1" xr3:uid="{00000000-0010-0000-4000-000001000000}" name="NORTE_DE_SANTANDER." dataDxfId="224"/>
  </tableColumns>
  <tableStyleInfo name="TableStyleMedium2" showFirstColumn="0" showLastColumn="0" showRowStripes="1" showColumnStripes="0"/>
</table>
</file>

<file path=xl/tables/table6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6" xr:uid="{00000000-000C-0000-FFFF-FFFF41000000}" name="PUTUMAYO." displayName="PUTUMAYO." ref="AA171:AA175" totalsRowShown="0" headerRowDxfId="223" dataDxfId="222" tableBorderDxfId="221">
  <autoFilter ref="AA171:AA175" xr:uid="{00000000-0009-0000-0100-000042000000}"/>
  <tableColumns count="1">
    <tableColumn id="1" xr3:uid="{00000000-0010-0000-4100-000001000000}" name="PUTUMAYO." dataDxfId="220"/>
  </tableColumns>
  <tableStyleInfo name="TableStyleMedium2" showFirstColumn="0" showLastColumn="0" showRowStripes="1" showColumnStripes="0"/>
</table>
</file>

<file path=xl/tables/table6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7" xr:uid="{00000000-000C-0000-FFFF-FFFF42000000}" name="QUINDIO." displayName="QUINDIO." ref="AB171:AB174" totalsRowShown="0" headerRowDxfId="219" dataDxfId="218" tableBorderDxfId="217">
  <autoFilter ref="AB171:AB174" xr:uid="{00000000-0009-0000-0100-000043000000}"/>
  <tableColumns count="1">
    <tableColumn id="1" xr3:uid="{00000000-0010-0000-4200-000001000000}" name="QUINDIO." dataDxfId="216"/>
  </tableColumns>
  <tableStyleInfo name="TableStyleMedium2" showFirstColumn="0" showLastColumn="0" showRowStripes="1" showColumnStripes="0"/>
</table>
</file>

<file path=xl/tables/table6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8" xr:uid="{00000000-000C-0000-FFFF-FFFF43000000}" name="RISARALDA." displayName="RISARALDA." ref="AC171:AC176" totalsRowShown="0" headerRowDxfId="215" dataDxfId="214" tableBorderDxfId="213">
  <autoFilter ref="AC171:AC176" xr:uid="{00000000-0009-0000-0100-000044000000}"/>
  <tableColumns count="1">
    <tableColumn id="1" xr3:uid="{00000000-0010-0000-4300-000001000000}" name="RISARALDA." dataDxfId="212"/>
  </tableColumns>
  <tableStyleInfo name="TableStyleMedium2" showFirstColumn="0" showLastColumn="0" showRowStripes="1" showColumnStripes="0"/>
</table>
</file>

<file path=xl/tables/table6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9" xr:uid="{00000000-000C-0000-FFFF-FFFF44000000}" name="SAN_ANDRES." displayName="SAN_ANDRES." ref="AD171:AD173" totalsRowShown="0" headerRowDxfId="211" dataDxfId="210" tableBorderDxfId="209">
  <autoFilter ref="AD171:AD173" xr:uid="{00000000-0009-0000-0100-000045000000}"/>
  <tableColumns count="1">
    <tableColumn id="1" xr3:uid="{00000000-0010-0000-4400-000001000000}" name="SAN_ANDRES." dataDxfId="208"/>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POB_JUVENTUD" displayName="POB_JUVENTUD" ref="F122:F123" totalsRowShown="0" headerRowDxfId="423" dataDxfId="422">
  <autoFilter ref="F122:F123" xr:uid="{00000000-0009-0000-0100-000007000000}"/>
  <tableColumns count="1">
    <tableColumn id="1" xr3:uid="{00000000-0010-0000-0600-000001000000}" name="POB_JUVENTUD" dataDxfId="421"/>
  </tableColumns>
  <tableStyleInfo name="TableStyleMedium2" showFirstColumn="0" showLastColumn="0" showRowStripes="1" showColumnStripes="0"/>
</table>
</file>

<file path=xl/tables/table7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0" xr:uid="{00000000-000C-0000-FFFF-FFFF45000000}" name="SANTANDER." displayName="SANTANDER." ref="AE171:AE182" totalsRowShown="0" headerRowDxfId="207" dataDxfId="206" tableBorderDxfId="205">
  <autoFilter ref="AE171:AE182" xr:uid="{00000000-0009-0000-0100-000046000000}"/>
  <tableColumns count="1">
    <tableColumn id="1" xr3:uid="{00000000-0010-0000-4500-000001000000}" name="SANTANDER." dataDxfId="204"/>
  </tableColumns>
  <tableStyleInfo name="TableStyleMedium2" showFirstColumn="0" showLastColumn="0" showRowStripes="1" showColumnStripes="0"/>
</table>
</file>

<file path=xl/tables/table7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1" xr:uid="{00000000-000C-0000-FFFF-FFFF46000000}" name="SUCRE." displayName="SUCRE." ref="AF171:AF175" totalsRowShown="0" headerRowDxfId="203" dataDxfId="202" tableBorderDxfId="201">
  <autoFilter ref="AF171:AF175" xr:uid="{00000000-0009-0000-0100-000047000000}"/>
  <tableColumns count="1">
    <tableColumn id="1" xr3:uid="{00000000-0010-0000-4600-000001000000}" name="SUCRE." dataDxfId="200"/>
  </tableColumns>
  <tableStyleInfo name="TableStyleMedium2" showFirstColumn="0" showLastColumn="0" showRowStripes="1" showColumnStripes="0"/>
</table>
</file>

<file path=xl/tables/table7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2" xr:uid="{00000000-000C-0000-FFFF-FFFF47000000}" name="TOLIMA." displayName="TOLIMA." ref="AG171:AG181" totalsRowShown="0" headerRowDxfId="199" dataDxfId="198" tableBorderDxfId="197">
  <autoFilter ref="AG171:AG181" xr:uid="{00000000-0009-0000-0100-000048000000}"/>
  <tableColumns count="1">
    <tableColumn id="1" xr3:uid="{00000000-0010-0000-4700-000001000000}" name="TOLIMA." dataDxfId="196"/>
  </tableColumns>
  <tableStyleInfo name="TableStyleMedium2" showFirstColumn="0" showLastColumn="0" showRowStripes="1" showColumnStripes="0"/>
</table>
</file>

<file path=xl/tables/table7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3" xr:uid="{00000000-000C-0000-FFFF-FFFF48000000}" name="VALLE_DEL_CAUCA." displayName="VALLE_DEL_CAUCA." ref="AH171:AH186" totalsRowShown="0" headerRowDxfId="195" dataDxfId="194" tableBorderDxfId="193">
  <autoFilter ref="AH171:AH186" xr:uid="{00000000-0009-0000-0100-000049000000}"/>
  <tableColumns count="1">
    <tableColumn id="1" xr3:uid="{00000000-0010-0000-4800-000001000000}" name="VALLE_DEL_CAUCA." dataDxfId="192"/>
  </tableColumns>
  <tableStyleInfo name="TableStyleMedium2" showFirstColumn="0" showLastColumn="0" showRowStripes="1" showColumnStripes="0"/>
</table>
</file>

<file path=xl/tables/table7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4" xr:uid="{00000000-000C-0000-FFFF-FFFF49000000}" name="VAUPES." displayName="VAUPES." ref="AI171:AI172" totalsRowShown="0" headerRowDxfId="191" dataDxfId="190" tableBorderDxfId="189">
  <autoFilter ref="AI171:AI172" xr:uid="{00000000-0009-0000-0100-00004A000000}"/>
  <tableColumns count="1">
    <tableColumn id="1" xr3:uid="{00000000-0010-0000-4900-000001000000}" name="VAUPES." dataDxfId="188"/>
  </tableColumns>
  <tableStyleInfo name="TableStyleMedium2" showFirstColumn="0" showLastColumn="0" showRowStripes="1" showColumnStripes="0"/>
</table>
</file>

<file path=xl/tables/table7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5" xr:uid="{00000000-000C-0000-FFFF-FFFF4A000000}" name="VICHADA." displayName="VICHADA." ref="AJ171:AJ172" totalsRowShown="0" headerRowDxfId="187" dataDxfId="186" tableBorderDxfId="185">
  <autoFilter ref="AJ171:AJ172" xr:uid="{00000000-0009-0000-0100-00004B000000}"/>
  <tableColumns count="1">
    <tableColumn id="1" xr3:uid="{00000000-0010-0000-4A00-000001000000}" name="VICHADA." dataDxfId="184"/>
  </tableColumns>
  <tableStyleInfo name="TableStyleMedium2" showFirstColumn="0" showLastColumn="0" showRowStripes="1" showColumnStripes="0"/>
</table>
</file>

<file path=xl/tables/table7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6" xr:uid="{00000000-000C-0000-FFFF-FFFF4B000000}" name="AMAZONAS" displayName="AMAZONAS" ref="D204:D215" totalsRowShown="0" headerRowDxfId="183">
  <autoFilter ref="D204:D215" xr:uid="{00000000-0009-0000-0100-00004C000000}"/>
  <tableColumns count="1">
    <tableColumn id="1" xr3:uid="{00000000-0010-0000-4B00-000001000000}" name="AMAZONAS"/>
  </tableColumns>
  <tableStyleInfo name="TableStyleMedium2" showFirstColumn="0" showLastColumn="0" showRowStripes="1" showColumnStripes="0"/>
</table>
</file>

<file path=xl/tables/table7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7" xr:uid="{00000000-000C-0000-FFFF-FFFF4C000000}" name="ANTIOQUIA" displayName="ANTIOQUIA" ref="E204:E329" totalsRowShown="0" headerRowDxfId="182">
  <autoFilter ref="E204:E329" xr:uid="{00000000-0009-0000-0100-00004D000000}"/>
  <tableColumns count="1">
    <tableColumn id="1" xr3:uid="{00000000-0010-0000-4C00-000001000000}" name="ANTIOQUIA"/>
  </tableColumns>
  <tableStyleInfo name="TableStyleMedium2" showFirstColumn="0" showLastColumn="0" showRowStripes="1" showColumnStripes="0"/>
</table>
</file>

<file path=xl/tables/table7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8" xr:uid="{00000000-000C-0000-FFFF-FFFF4D000000}" name="ARAUCA" displayName="ARAUCA" ref="F204:F211" totalsRowShown="0" headerRowDxfId="181">
  <autoFilter ref="F204:F211" xr:uid="{00000000-0009-0000-0100-00004E000000}"/>
  <tableColumns count="1">
    <tableColumn id="1" xr3:uid="{00000000-0010-0000-4D00-000001000000}" name="ARAUCA"/>
  </tableColumns>
  <tableStyleInfo name="TableStyleMedium2" showFirstColumn="0" showLastColumn="0" showRowStripes="1" showColumnStripes="0"/>
</table>
</file>

<file path=xl/tables/table7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9" xr:uid="{00000000-000C-0000-FFFF-FFFF4E000000}" name="ATLÁNTICO" displayName="ATLÁNTICO" ref="G204:G227" totalsRowShown="0" headerRowDxfId="180">
  <autoFilter ref="G204:G227" xr:uid="{00000000-0009-0000-0100-00004F000000}"/>
  <tableColumns count="1">
    <tableColumn id="1" xr3:uid="{00000000-0010-0000-4E00-000001000000}" name="ATLÁNTICO"/>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POB_NUTRICION" displayName="POB_NUTRICION" ref="F130:F131" totalsRowShown="0" headerRowDxfId="420" dataDxfId="419">
  <autoFilter ref="F130:F131" xr:uid="{00000000-0009-0000-0100-000008000000}"/>
  <tableColumns count="1">
    <tableColumn id="1" xr3:uid="{00000000-0010-0000-0700-000001000000}" name="POB_NUTRICION" dataDxfId="418"/>
  </tableColumns>
  <tableStyleInfo name="TableStyleMedium2" showFirstColumn="0" showLastColumn="0" showRowStripes="1" showColumnStripes="0"/>
</table>
</file>

<file path=xl/tables/table8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0" xr:uid="{00000000-000C-0000-FFFF-FFFF4F000000}" name="BOGOTÁ.D.C." displayName="BOGOTÁ.D.C." ref="H204:H205" totalsRowShown="0" headerRowDxfId="179">
  <autoFilter ref="H204:H205" xr:uid="{00000000-0009-0000-0100-000050000000}"/>
  <tableColumns count="1">
    <tableColumn id="1" xr3:uid="{00000000-0010-0000-4F00-000001000000}" name="BOGOTÁ.D.C."/>
  </tableColumns>
  <tableStyleInfo name="TableStyleMedium2" showFirstColumn="0" showLastColumn="0" showRowStripes="1" showColumnStripes="0"/>
</table>
</file>

<file path=xl/tables/table8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1" xr:uid="{00000000-000C-0000-FFFF-FFFF50000000}" name="BOLÍVAR" displayName="BOLÍVAR" ref="I204:I250" totalsRowShown="0" headerRowDxfId="178">
  <autoFilter ref="I204:I250" xr:uid="{00000000-0009-0000-0100-000051000000}"/>
  <tableColumns count="1">
    <tableColumn id="1" xr3:uid="{00000000-0010-0000-5000-000001000000}" name="BOLÍVAR"/>
  </tableColumns>
  <tableStyleInfo name="TableStyleMedium2" showFirstColumn="0" showLastColumn="0" showRowStripes="1" showColumnStripes="0"/>
</table>
</file>

<file path=xl/tables/table8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2" xr:uid="{00000000-000C-0000-FFFF-FFFF51000000}" name="BOYACÁ" displayName="BOYACÁ" ref="J204:J327" totalsRowShown="0" headerRowDxfId="177">
  <autoFilter ref="J204:J327" xr:uid="{00000000-0009-0000-0100-000052000000}"/>
  <tableColumns count="1">
    <tableColumn id="1" xr3:uid="{00000000-0010-0000-5100-000001000000}" name="BOYACÁ"/>
  </tableColumns>
  <tableStyleInfo name="TableStyleMedium2" showFirstColumn="0" showLastColumn="0" showRowStripes="1" showColumnStripes="0"/>
</table>
</file>

<file path=xl/tables/table8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3" xr:uid="{00000000-000C-0000-FFFF-FFFF52000000}" name="CALDAS" displayName="CALDAS" ref="K204:K231" totalsRowShown="0" headerRowDxfId="176">
  <autoFilter ref="K204:K231" xr:uid="{00000000-0009-0000-0100-000053000000}"/>
  <tableColumns count="1">
    <tableColumn id="1" xr3:uid="{00000000-0010-0000-5200-000001000000}" name="CALDAS"/>
  </tableColumns>
  <tableStyleInfo name="TableStyleMedium2" showFirstColumn="0" showLastColumn="0" showRowStripes="1" showColumnStripes="0"/>
</table>
</file>

<file path=xl/tables/table8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4" xr:uid="{00000000-000C-0000-FFFF-FFFF53000000}" name="CAQUETÁ" displayName="CAQUETÁ" ref="L204:L220" totalsRowShown="0" headerRowDxfId="175">
  <autoFilter ref="L204:L220" xr:uid="{00000000-0009-0000-0100-000054000000}"/>
  <tableColumns count="1">
    <tableColumn id="1" xr3:uid="{00000000-0010-0000-5300-000001000000}" name="CAQUETÁ"/>
  </tableColumns>
  <tableStyleInfo name="TableStyleMedium2" showFirstColumn="0" showLastColumn="0" showRowStripes="1" showColumnStripes="0"/>
</table>
</file>

<file path=xl/tables/table8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5" xr:uid="{00000000-000C-0000-FFFF-FFFF54000000}" name="CASANARE" displayName="CASANARE" ref="M204:M223" totalsRowShown="0" headerRowDxfId="174">
  <autoFilter ref="M204:M223" xr:uid="{00000000-0009-0000-0100-000055000000}"/>
  <tableColumns count="1">
    <tableColumn id="1" xr3:uid="{00000000-0010-0000-5400-000001000000}" name="CASANARE"/>
  </tableColumns>
  <tableStyleInfo name="TableStyleMedium2" showFirstColumn="0" showLastColumn="0" showRowStripes="1" showColumnStripes="0"/>
</table>
</file>

<file path=xl/tables/table8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6" xr:uid="{00000000-000C-0000-FFFF-FFFF55000000}" name="CAUCA" displayName="CAUCA" ref="N204:N246" totalsRowShown="0" headerRowDxfId="173">
  <autoFilter ref="N204:N246" xr:uid="{00000000-0009-0000-0100-000056000000}"/>
  <tableColumns count="1">
    <tableColumn id="1" xr3:uid="{00000000-0010-0000-5500-000001000000}" name="CAUCA"/>
  </tableColumns>
  <tableStyleInfo name="TableStyleMedium2" showFirstColumn="0" showLastColumn="0" showRowStripes="1" showColumnStripes="0"/>
</table>
</file>

<file path=xl/tables/table8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7" xr:uid="{00000000-000C-0000-FFFF-FFFF56000000}" name="CHOCÓ" displayName="CHOCÓ" ref="P204:P234" totalsRowShown="0" headerRowDxfId="172">
  <autoFilter ref="P204:P234" xr:uid="{00000000-0009-0000-0100-000057000000}"/>
  <tableColumns count="1">
    <tableColumn id="1" xr3:uid="{00000000-0010-0000-5600-000001000000}" name="CHOCÓ"/>
  </tableColumns>
  <tableStyleInfo name="TableStyleMedium2" showFirstColumn="0" showLastColumn="0" showRowStripes="1" showColumnStripes="0"/>
</table>
</file>

<file path=xl/tables/table8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8" xr:uid="{00000000-000C-0000-FFFF-FFFF57000000}" name="CESAR" displayName="CESAR" ref="O204:O229" totalsRowShown="0" headerRowDxfId="171">
  <autoFilter ref="O204:O229" xr:uid="{00000000-0009-0000-0100-000058000000}"/>
  <tableColumns count="1">
    <tableColumn id="1" xr3:uid="{00000000-0010-0000-5700-000001000000}" name="CESAR"/>
  </tableColumns>
  <tableStyleInfo name="TableStyleMedium2" showFirstColumn="0" showLastColumn="0" showRowStripes="1" showColumnStripes="0"/>
</table>
</file>

<file path=xl/tables/table8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9" xr:uid="{00000000-000C-0000-FFFF-FFFF58000000}" name="CÓRDOBA" displayName="CÓRDOBA" ref="Q204:Q234" totalsRowShown="0" headerRowDxfId="170">
  <autoFilter ref="Q204:Q234" xr:uid="{00000000-0009-0000-0100-000059000000}"/>
  <tableColumns count="1">
    <tableColumn id="1" xr3:uid="{00000000-0010-0000-5800-000001000000}" name="CÓRDOBA"/>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POB_FAMILIAS_Y_COMUNIDADES" displayName="POB_FAMILIAS_Y_COMUNIDADES" ref="F145:F146" totalsRowShown="0" headerRowDxfId="417" dataDxfId="416">
  <autoFilter ref="F145:F146" xr:uid="{00000000-0009-0000-0100-000009000000}"/>
  <tableColumns count="1">
    <tableColumn id="1" xr3:uid="{00000000-0010-0000-0800-000001000000}" name="POB_FAMILIAS_Y_COMUNIDADES" dataDxfId="415"/>
  </tableColumns>
  <tableStyleInfo name="TableStyleMedium2" showFirstColumn="0" showLastColumn="0" showRowStripes="1" showColumnStripes="0"/>
</table>
</file>

<file path=xl/tables/table9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0" xr:uid="{00000000-000C-0000-FFFF-FFFF59000000}" name="CUNDINAMARCA" displayName="CUNDINAMARCA" ref="R204:R320" totalsRowShown="0" headerRowDxfId="169">
  <autoFilter ref="R204:R320" xr:uid="{00000000-0009-0000-0100-00005A000000}"/>
  <tableColumns count="1">
    <tableColumn id="1" xr3:uid="{00000000-0010-0000-5900-000001000000}" name="CUNDINAMARCA"/>
  </tableColumns>
  <tableStyleInfo name="TableStyleMedium2" showFirstColumn="0" showLastColumn="0" showRowStripes="1" showColumnStripes="0"/>
</table>
</file>

<file path=xl/tables/table9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1" xr:uid="{00000000-000C-0000-FFFF-FFFF5A000000}" name="GUAINÍA" displayName="GUAINÍA" ref="S204:S212" totalsRowShown="0" headerRowDxfId="168">
  <autoFilter ref="S204:S212" xr:uid="{00000000-0009-0000-0100-00005B000000}"/>
  <tableColumns count="1">
    <tableColumn id="1" xr3:uid="{00000000-0010-0000-5A00-000001000000}" name="GUAINÍA"/>
  </tableColumns>
  <tableStyleInfo name="TableStyleMedium2" showFirstColumn="0" showLastColumn="0" showRowStripes="1" showColumnStripes="0"/>
</table>
</file>

<file path=xl/tables/table9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2" xr:uid="{00000000-000C-0000-FFFF-FFFF5B000000}" name="GUAVIARE" displayName="GUAVIARE" ref="T204:T208" totalsRowShown="0" headerRowDxfId="167">
  <autoFilter ref="T204:T208" xr:uid="{00000000-0009-0000-0100-00005C000000}"/>
  <tableColumns count="1">
    <tableColumn id="1" xr3:uid="{00000000-0010-0000-5B00-000001000000}" name="GUAVIARE"/>
  </tableColumns>
  <tableStyleInfo name="TableStyleMedium2" showFirstColumn="0" showLastColumn="0" showRowStripes="1" showColumnStripes="0"/>
</table>
</file>

<file path=xl/tables/table9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3" xr:uid="{00000000-000C-0000-FFFF-FFFF5C000000}" name="HUILA" displayName="HUILA" ref="U204:U241" totalsRowShown="0" headerRowDxfId="166">
  <autoFilter ref="U204:U241" xr:uid="{00000000-0009-0000-0100-00005D000000}"/>
  <tableColumns count="1">
    <tableColumn id="1" xr3:uid="{00000000-0010-0000-5C00-000001000000}" name="HUILA"/>
  </tableColumns>
  <tableStyleInfo name="TableStyleMedium2" showFirstColumn="0" showLastColumn="0" showRowStripes="1" showColumnStripes="0"/>
</table>
</file>

<file path=xl/tables/table9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4" xr:uid="{00000000-000C-0000-FFFF-FFFF5D000000}" name="LA_GUAJIRA" displayName="LA_GUAJIRA" ref="V204:V219" totalsRowShown="0" headerRowDxfId="165">
  <autoFilter ref="V204:V219" xr:uid="{00000000-0009-0000-0100-00005E000000}"/>
  <tableColumns count="1">
    <tableColumn id="1" xr3:uid="{00000000-0010-0000-5D00-000001000000}" name="LA_GUAJIRA"/>
  </tableColumns>
  <tableStyleInfo name="TableStyleMedium2" showFirstColumn="0" showLastColumn="0" showRowStripes="1" showColumnStripes="0"/>
</table>
</file>

<file path=xl/tables/table9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5" xr:uid="{00000000-000C-0000-FFFF-FFFF5E000000}" name="MAGDALENA" displayName="MAGDALENA" ref="W204:W234" totalsRowShown="0" headerRowDxfId="164">
  <autoFilter ref="W204:W234" xr:uid="{00000000-0009-0000-0100-00005F000000}"/>
  <tableColumns count="1">
    <tableColumn id="1" xr3:uid="{00000000-0010-0000-5E00-000001000000}" name="MAGDALENA"/>
  </tableColumns>
  <tableStyleInfo name="TableStyleMedium2" showFirstColumn="0" showLastColumn="0" showRowStripes="1" showColumnStripes="0"/>
</table>
</file>

<file path=xl/tables/table9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6" xr:uid="{00000000-000C-0000-FFFF-FFFF5F000000}" name="META" displayName="META" ref="X204:X233" totalsRowShown="0" headerRowDxfId="163">
  <autoFilter ref="X204:X233" xr:uid="{00000000-0009-0000-0100-000060000000}"/>
  <tableColumns count="1">
    <tableColumn id="1" xr3:uid="{00000000-0010-0000-5F00-000001000000}" name="META"/>
  </tableColumns>
  <tableStyleInfo name="TableStyleMedium2" showFirstColumn="0" showLastColumn="0" showRowStripes="1" showColumnStripes="0"/>
</table>
</file>

<file path=xl/tables/table9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7" xr:uid="{00000000-000C-0000-FFFF-FFFF60000000}" name="NARIÑO" displayName="NARIÑO" ref="Y204:Y268" totalsRowShown="0" headerRowDxfId="162">
  <autoFilter ref="Y204:Y268" xr:uid="{00000000-0009-0000-0100-000061000000}"/>
  <tableColumns count="1">
    <tableColumn id="1" xr3:uid="{00000000-0010-0000-6000-000001000000}" name="NARIÑO"/>
  </tableColumns>
  <tableStyleInfo name="TableStyleMedium2" showFirstColumn="0" showLastColumn="0" showRowStripes="1" showColumnStripes="0"/>
</table>
</file>

<file path=xl/tables/table9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8" xr:uid="{00000000-000C-0000-FFFF-FFFF61000000}" name="NORTE_DE_SANTANDER" displayName="NORTE_DE_SANTANDER" ref="Z204:Z244" totalsRowShown="0" headerRowDxfId="161">
  <autoFilter ref="Z204:Z244" xr:uid="{00000000-0009-0000-0100-000062000000}"/>
  <tableColumns count="1">
    <tableColumn id="1" xr3:uid="{00000000-0010-0000-6100-000001000000}" name="NORTE_DE_SANTANDER"/>
  </tableColumns>
  <tableStyleInfo name="TableStyleMedium2" showFirstColumn="0" showLastColumn="0" showRowStripes="1" showColumnStripes="0"/>
</table>
</file>

<file path=xl/tables/table9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9" xr:uid="{00000000-000C-0000-FFFF-FFFF62000000}" name="PUTUMAYO" displayName="PUTUMAYO" ref="AA204:AA217" totalsRowShown="0" headerRowDxfId="160">
  <autoFilter ref="AA204:AA217" xr:uid="{00000000-0009-0000-0100-000063000000}"/>
  <tableColumns count="1">
    <tableColumn id="1" xr3:uid="{00000000-0010-0000-6200-000001000000}" name="PUTUMAYO"/>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6" Type="http://schemas.openxmlformats.org/officeDocument/2006/relationships/table" Target="../tables/table26.xml"/><Relationship Id="rId21" Type="http://schemas.openxmlformats.org/officeDocument/2006/relationships/table" Target="../tables/table21.xml"/><Relationship Id="rId42" Type="http://schemas.openxmlformats.org/officeDocument/2006/relationships/table" Target="../tables/table42.xml"/><Relationship Id="rId47" Type="http://schemas.openxmlformats.org/officeDocument/2006/relationships/table" Target="../tables/table47.xml"/><Relationship Id="rId63" Type="http://schemas.openxmlformats.org/officeDocument/2006/relationships/table" Target="../tables/table63.xml"/><Relationship Id="rId68" Type="http://schemas.openxmlformats.org/officeDocument/2006/relationships/table" Target="../tables/table68.xml"/><Relationship Id="rId84" Type="http://schemas.openxmlformats.org/officeDocument/2006/relationships/table" Target="../tables/table84.xml"/><Relationship Id="rId89" Type="http://schemas.openxmlformats.org/officeDocument/2006/relationships/table" Target="../tables/table89.xml"/><Relationship Id="rId112" Type="http://schemas.openxmlformats.org/officeDocument/2006/relationships/table" Target="../tables/table112.xml"/><Relationship Id="rId16" Type="http://schemas.openxmlformats.org/officeDocument/2006/relationships/table" Target="../tables/table16.xml"/><Relationship Id="rId107" Type="http://schemas.openxmlformats.org/officeDocument/2006/relationships/table" Target="../tables/table107.xml"/><Relationship Id="rId11" Type="http://schemas.openxmlformats.org/officeDocument/2006/relationships/table" Target="../tables/table11.xml"/><Relationship Id="rId32" Type="http://schemas.openxmlformats.org/officeDocument/2006/relationships/table" Target="../tables/table32.xml"/><Relationship Id="rId37" Type="http://schemas.openxmlformats.org/officeDocument/2006/relationships/table" Target="../tables/table37.xml"/><Relationship Id="rId53" Type="http://schemas.openxmlformats.org/officeDocument/2006/relationships/table" Target="../tables/table53.xml"/><Relationship Id="rId58" Type="http://schemas.openxmlformats.org/officeDocument/2006/relationships/table" Target="../tables/table58.xml"/><Relationship Id="rId74" Type="http://schemas.openxmlformats.org/officeDocument/2006/relationships/table" Target="../tables/table74.xml"/><Relationship Id="rId79" Type="http://schemas.openxmlformats.org/officeDocument/2006/relationships/table" Target="../tables/table79.xml"/><Relationship Id="rId102" Type="http://schemas.openxmlformats.org/officeDocument/2006/relationships/table" Target="../tables/table102.xml"/><Relationship Id="rId5" Type="http://schemas.openxmlformats.org/officeDocument/2006/relationships/table" Target="../tables/table5.xml"/><Relationship Id="rId90" Type="http://schemas.openxmlformats.org/officeDocument/2006/relationships/table" Target="../tables/table90.xml"/><Relationship Id="rId95" Type="http://schemas.openxmlformats.org/officeDocument/2006/relationships/table" Target="../tables/table95.xml"/><Relationship Id="rId22" Type="http://schemas.openxmlformats.org/officeDocument/2006/relationships/table" Target="../tables/table22.xml"/><Relationship Id="rId27" Type="http://schemas.openxmlformats.org/officeDocument/2006/relationships/table" Target="../tables/table27.xml"/><Relationship Id="rId43" Type="http://schemas.openxmlformats.org/officeDocument/2006/relationships/table" Target="../tables/table43.xml"/><Relationship Id="rId48" Type="http://schemas.openxmlformats.org/officeDocument/2006/relationships/table" Target="../tables/table48.xml"/><Relationship Id="rId64" Type="http://schemas.openxmlformats.org/officeDocument/2006/relationships/table" Target="../tables/table64.xml"/><Relationship Id="rId69" Type="http://schemas.openxmlformats.org/officeDocument/2006/relationships/table" Target="../tables/table69.xml"/><Relationship Id="rId113" Type="http://schemas.openxmlformats.org/officeDocument/2006/relationships/table" Target="../tables/table113.xml"/><Relationship Id="rId80" Type="http://schemas.openxmlformats.org/officeDocument/2006/relationships/table" Target="../tables/table80.xml"/><Relationship Id="rId85" Type="http://schemas.openxmlformats.org/officeDocument/2006/relationships/table" Target="../tables/table85.xml"/><Relationship Id="rId12" Type="http://schemas.openxmlformats.org/officeDocument/2006/relationships/table" Target="../tables/table12.xml"/><Relationship Id="rId17" Type="http://schemas.openxmlformats.org/officeDocument/2006/relationships/table" Target="../tables/table17.xml"/><Relationship Id="rId33" Type="http://schemas.openxmlformats.org/officeDocument/2006/relationships/table" Target="../tables/table33.xml"/><Relationship Id="rId38" Type="http://schemas.openxmlformats.org/officeDocument/2006/relationships/table" Target="../tables/table38.xml"/><Relationship Id="rId59" Type="http://schemas.openxmlformats.org/officeDocument/2006/relationships/table" Target="../tables/table59.xml"/><Relationship Id="rId103" Type="http://schemas.openxmlformats.org/officeDocument/2006/relationships/table" Target="../tables/table103.xml"/><Relationship Id="rId108" Type="http://schemas.openxmlformats.org/officeDocument/2006/relationships/table" Target="../tables/table108.xml"/><Relationship Id="rId54" Type="http://schemas.openxmlformats.org/officeDocument/2006/relationships/table" Target="../tables/table54.xml"/><Relationship Id="rId70" Type="http://schemas.openxmlformats.org/officeDocument/2006/relationships/table" Target="../tables/table70.xml"/><Relationship Id="rId75" Type="http://schemas.openxmlformats.org/officeDocument/2006/relationships/table" Target="../tables/table75.xml"/><Relationship Id="rId91" Type="http://schemas.openxmlformats.org/officeDocument/2006/relationships/table" Target="../tables/table91.xml"/><Relationship Id="rId96" Type="http://schemas.openxmlformats.org/officeDocument/2006/relationships/table" Target="../tables/table96.xml"/><Relationship Id="rId1" Type="http://schemas.openxmlformats.org/officeDocument/2006/relationships/table" Target="../tables/table1.xml"/><Relationship Id="rId6" Type="http://schemas.openxmlformats.org/officeDocument/2006/relationships/table" Target="../tables/table6.xml"/><Relationship Id="rId15" Type="http://schemas.openxmlformats.org/officeDocument/2006/relationships/table" Target="../tables/table15.xml"/><Relationship Id="rId23" Type="http://schemas.openxmlformats.org/officeDocument/2006/relationships/table" Target="../tables/table23.xml"/><Relationship Id="rId28" Type="http://schemas.openxmlformats.org/officeDocument/2006/relationships/table" Target="../tables/table28.xml"/><Relationship Id="rId36" Type="http://schemas.openxmlformats.org/officeDocument/2006/relationships/table" Target="../tables/table36.xml"/><Relationship Id="rId49" Type="http://schemas.openxmlformats.org/officeDocument/2006/relationships/table" Target="../tables/table49.xml"/><Relationship Id="rId57" Type="http://schemas.openxmlformats.org/officeDocument/2006/relationships/table" Target="../tables/table57.xml"/><Relationship Id="rId106" Type="http://schemas.openxmlformats.org/officeDocument/2006/relationships/table" Target="../tables/table106.xml"/><Relationship Id="rId10" Type="http://schemas.openxmlformats.org/officeDocument/2006/relationships/table" Target="../tables/table10.xml"/><Relationship Id="rId31" Type="http://schemas.openxmlformats.org/officeDocument/2006/relationships/table" Target="../tables/table31.xml"/><Relationship Id="rId44" Type="http://schemas.openxmlformats.org/officeDocument/2006/relationships/table" Target="../tables/table44.xml"/><Relationship Id="rId52" Type="http://schemas.openxmlformats.org/officeDocument/2006/relationships/table" Target="../tables/table52.xml"/><Relationship Id="rId60" Type="http://schemas.openxmlformats.org/officeDocument/2006/relationships/table" Target="../tables/table60.xml"/><Relationship Id="rId65" Type="http://schemas.openxmlformats.org/officeDocument/2006/relationships/table" Target="../tables/table65.xml"/><Relationship Id="rId73" Type="http://schemas.openxmlformats.org/officeDocument/2006/relationships/table" Target="../tables/table73.xml"/><Relationship Id="rId78" Type="http://schemas.openxmlformats.org/officeDocument/2006/relationships/table" Target="../tables/table78.xml"/><Relationship Id="rId81" Type="http://schemas.openxmlformats.org/officeDocument/2006/relationships/table" Target="../tables/table81.xml"/><Relationship Id="rId86" Type="http://schemas.openxmlformats.org/officeDocument/2006/relationships/table" Target="../tables/table86.xml"/><Relationship Id="rId94" Type="http://schemas.openxmlformats.org/officeDocument/2006/relationships/table" Target="../tables/table94.xml"/><Relationship Id="rId99" Type="http://schemas.openxmlformats.org/officeDocument/2006/relationships/table" Target="../tables/table99.xml"/><Relationship Id="rId101" Type="http://schemas.openxmlformats.org/officeDocument/2006/relationships/table" Target="../tables/table101.xml"/><Relationship Id="rId4" Type="http://schemas.openxmlformats.org/officeDocument/2006/relationships/table" Target="../tables/table4.xml"/><Relationship Id="rId9" Type="http://schemas.openxmlformats.org/officeDocument/2006/relationships/table" Target="../tables/table9.xml"/><Relationship Id="rId13" Type="http://schemas.openxmlformats.org/officeDocument/2006/relationships/table" Target="../tables/table13.xml"/><Relationship Id="rId18" Type="http://schemas.openxmlformats.org/officeDocument/2006/relationships/table" Target="../tables/table18.xml"/><Relationship Id="rId39" Type="http://schemas.openxmlformats.org/officeDocument/2006/relationships/table" Target="../tables/table39.xml"/><Relationship Id="rId109" Type="http://schemas.openxmlformats.org/officeDocument/2006/relationships/table" Target="../tables/table109.xml"/><Relationship Id="rId34" Type="http://schemas.openxmlformats.org/officeDocument/2006/relationships/table" Target="../tables/table34.xml"/><Relationship Id="rId50" Type="http://schemas.openxmlformats.org/officeDocument/2006/relationships/table" Target="../tables/table50.xml"/><Relationship Id="rId55" Type="http://schemas.openxmlformats.org/officeDocument/2006/relationships/table" Target="../tables/table55.xml"/><Relationship Id="rId76" Type="http://schemas.openxmlformats.org/officeDocument/2006/relationships/table" Target="../tables/table76.xml"/><Relationship Id="rId97" Type="http://schemas.openxmlformats.org/officeDocument/2006/relationships/table" Target="../tables/table97.xml"/><Relationship Id="rId104" Type="http://schemas.openxmlformats.org/officeDocument/2006/relationships/table" Target="../tables/table104.xml"/><Relationship Id="rId7" Type="http://schemas.openxmlformats.org/officeDocument/2006/relationships/table" Target="../tables/table7.xml"/><Relationship Id="rId71" Type="http://schemas.openxmlformats.org/officeDocument/2006/relationships/table" Target="../tables/table71.xml"/><Relationship Id="rId92" Type="http://schemas.openxmlformats.org/officeDocument/2006/relationships/table" Target="../tables/table92.xml"/><Relationship Id="rId2" Type="http://schemas.openxmlformats.org/officeDocument/2006/relationships/table" Target="../tables/table2.xml"/><Relationship Id="rId29" Type="http://schemas.openxmlformats.org/officeDocument/2006/relationships/table" Target="../tables/table29.xml"/><Relationship Id="rId24" Type="http://schemas.openxmlformats.org/officeDocument/2006/relationships/table" Target="../tables/table24.xml"/><Relationship Id="rId40" Type="http://schemas.openxmlformats.org/officeDocument/2006/relationships/table" Target="../tables/table40.xml"/><Relationship Id="rId45" Type="http://schemas.openxmlformats.org/officeDocument/2006/relationships/table" Target="../tables/table45.xml"/><Relationship Id="rId66" Type="http://schemas.openxmlformats.org/officeDocument/2006/relationships/table" Target="../tables/table66.xml"/><Relationship Id="rId87" Type="http://schemas.openxmlformats.org/officeDocument/2006/relationships/table" Target="../tables/table87.xml"/><Relationship Id="rId110" Type="http://schemas.openxmlformats.org/officeDocument/2006/relationships/table" Target="../tables/table110.xml"/><Relationship Id="rId61" Type="http://schemas.openxmlformats.org/officeDocument/2006/relationships/table" Target="../tables/table61.xml"/><Relationship Id="rId82" Type="http://schemas.openxmlformats.org/officeDocument/2006/relationships/table" Target="../tables/table82.xml"/><Relationship Id="rId19" Type="http://schemas.openxmlformats.org/officeDocument/2006/relationships/table" Target="../tables/table19.xml"/><Relationship Id="rId14" Type="http://schemas.openxmlformats.org/officeDocument/2006/relationships/table" Target="../tables/table14.xml"/><Relationship Id="rId30" Type="http://schemas.openxmlformats.org/officeDocument/2006/relationships/table" Target="../tables/table30.xml"/><Relationship Id="rId35" Type="http://schemas.openxmlformats.org/officeDocument/2006/relationships/table" Target="../tables/table35.xml"/><Relationship Id="rId56" Type="http://schemas.openxmlformats.org/officeDocument/2006/relationships/table" Target="../tables/table56.xml"/><Relationship Id="rId77" Type="http://schemas.openxmlformats.org/officeDocument/2006/relationships/table" Target="../tables/table77.xml"/><Relationship Id="rId100" Type="http://schemas.openxmlformats.org/officeDocument/2006/relationships/table" Target="../tables/table100.xml"/><Relationship Id="rId105" Type="http://schemas.openxmlformats.org/officeDocument/2006/relationships/table" Target="../tables/table105.xml"/><Relationship Id="rId8" Type="http://schemas.openxmlformats.org/officeDocument/2006/relationships/table" Target="../tables/table8.xml"/><Relationship Id="rId51" Type="http://schemas.openxmlformats.org/officeDocument/2006/relationships/table" Target="../tables/table51.xml"/><Relationship Id="rId72" Type="http://schemas.openxmlformats.org/officeDocument/2006/relationships/table" Target="../tables/table72.xml"/><Relationship Id="rId93" Type="http://schemas.openxmlformats.org/officeDocument/2006/relationships/table" Target="../tables/table93.xml"/><Relationship Id="rId98" Type="http://schemas.openxmlformats.org/officeDocument/2006/relationships/table" Target="../tables/table98.xml"/><Relationship Id="rId3" Type="http://schemas.openxmlformats.org/officeDocument/2006/relationships/table" Target="../tables/table3.xml"/><Relationship Id="rId25" Type="http://schemas.openxmlformats.org/officeDocument/2006/relationships/table" Target="../tables/table25.xml"/><Relationship Id="rId46" Type="http://schemas.openxmlformats.org/officeDocument/2006/relationships/table" Target="../tables/table46.xml"/><Relationship Id="rId67" Type="http://schemas.openxmlformats.org/officeDocument/2006/relationships/table" Target="../tables/table67.xml"/><Relationship Id="rId20" Type="http://schemas.openxmlformats.org/officeDocument/2006/relationships/table" Target="../tables/table20.xml"/><Relationship Id="rId41" Type="http://schemas.openxmlformats.org/officeDocument/2006/relationships/table" Target="../tables/table41.xml"/><Relationship Id="rId62" Type="http://schemas.openxmlformats.org/officeDocument/2006/relationships/table" Target="../tables/table62.xml"/><Relationship Id="rId83" Type="http://schemas.openxmlformats.org/officeDocument/2006/relationships/table" Target="../tables/table83.xml"/><Relationship Id="rId88" Type="http://schemas.openxmlformats.org/officeDocument/2006/relationships/table" Target="../tables/table88.xml"/><Relationship Id="rId111" Type="http://schemas.openxmlformats.org/officeDocument/2006/relationships/table" Target="../tables/table111.xml"/></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3.v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3" Type="http://schemas.openxmlformats.org/officeDocument/2006/relationships/table" Target="../tables/table114.xml"/><Relationship Id="rId2" Type="http://schemas.openxmlformats.org/officeDocument/2006/relationships/vmlDrawing" Target="../drawings/vmlDrawing15.v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3.x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2" Type="http://schemas.openxmlformats.org/officeDocument/2006/relationships/vmlDrawing" Target="../drawings/vmlDrawing17.v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2" Type="http://schemas.openxmlformats.org/officeDocument/2006/relationships/vmlDrawing" Target="../drawings/vmlDrawing18.vml"/><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2" Type="http://schemas.openxmlformats.org/officeDocument/2006/relationships/vmlDrawing" Target="../drawings/vmlDrawing20.vml"/><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AJ460"/>
  <sheetViews>
    <sheetView topLeftCell="A119" zoomScale="85" zoomScaleNormal="85" workbookViewId="0">
      <selection activeCell="D155" sqref="D155"/>
    </sheetView>
  </sheetViews>
  <sheetFormatPr baseColWidth="10" defaultColWidth="11.42578125" defaultRowHeight="11.25" x14ac:dyDescent="0.2"/>
  <cols>
    <col min="1" max="1" width="4.140625" style="2" customWidth="1"/>
    <col min="2" max="2" width="29.42578125" style="2" customWidth="1"/>
    <col min="3" max="3" width="4.140625" style="2" customWidth="1"/>
    <col min="4" max="4" width="60.85546875" style="2" bestFit="1" customWidth="1"/>
    <col min="5" max="5" width="22.85546875" style="2" bestFit="1" customWidth="1"/>
    <col min="6" max="6" width="78" style="2" bestFit="1" customWidth="1"/>
    <col min="7" max="7" width="28.7109375" style="2" bestFit="1" customWidth="1"/>
    <col min="8" max="8" width="78.140625" style="2" bestFit="1" customWidth="1"/>
    <col min="9" max="9" width="33.140625" style="2" bestFit="1" customWidth="1"/>
    <col min="10" max="10" width="81.140625" style="2" customWidth="1"/>
    <col min="11" max="11" width="53.140625" style="2" customWidth="1"/>
    <col min="12" max="12" width="16.85546875" style="2" bestFit="1" customWidth="1"/>
    <col min="13" max="13" width="62.85546875" style="2" customWidth="1"/>
    <col min="14" max="14" width="27.85546875" style="2" customWidth="1"/>
    <col min="15" max="15" width="57.42578125" style="2" customWidth="1"/>
    <col min="16" max="16" width="24.42578125" style="2" customWidth="1"/>
    <col min="17" max="17" width="58.85546875" style="2" customWidth="1"/>
    <col min="18" max="18" width="23.85546875" style="2" customWidth="1"/>
    <col min="19" max="19" width="58.85546875" style="2" customWidth="1"/>
    <col min="20" max="20" width="27" style="2" bestFit="1" customWidth="1"/>
    <col min="21" max="21" width="20" style="2" customWidth="1"/>
    <col min="22" max="22" width="15.42578125" style="2" bestFit="1" customWidth="1"/>
    <col min="23" max="23" width="24.140625" style="2" bestFit="1" customWidth="1"/>
    <col min="24" max="24" width="22.140625" style="2" customWidth="1"/>
    <col min="25" max="25" width="21.140625" style="2" customWidth="1"/>
    <col min="26" max="26" width="23.85546875" style="2" customWidth="1"/>
    <col min="27" max="27" width="35.140625" style="2" customWidth="1"/>
    <col min="28" max="28" width="34.85546875" style="2" customWidth="1"/>
    <col min="29" max="29" width="31.140625" style="2" customWidth="1"/>
    <col min="30" max="30" width="27.140625" style="2" customWidth="1"/>
    <col min="31" max="31" width="36.140625" style="2" customWidth="1"/>
    <col min="32" max="32" width="28.140625" style="2" customWidth="1"/>
    <col min="33" max="33" width="25.85546875" style="2" customWidth="1"/>
    <col min="34" max="34" width="31.42578125" style="2" customWidth="1"/>
    <col min="35" max="35" width="11.42578125" style="2"/>
    <col min="36" max="36" width="32.140625" style="2" customWidth="1"/>
    <col min="37" max="16384" width="11.42578125" style="2"/>
  </cols>
  <sheetData>
    <row r="2" spans="6:13" x14ac:dyDescent="0.2">
      <c r="J2" s="3" t="s">
        <v>0</v>
      </c>
    </row>
    <row r="3" spans="6:13" x14ac:dyDescent="0.2">
      <c r="J3" s="4" t="s">
        <v>1</v>
      </c>
    </row>
    <row r="4" spans="6:13" x14ac:dyDescent="0.2">
      <c r="J4" s="4" t="s">
        <v>2</v>
      </c>
    </row>
    <row r="5" spans="6:13" x14ac:dyDescent="0.2">
      <c r="J5" s="4" t="s">
        <v>3</v>
      </c>
    </row>
    <row r="6" spans="6:13" x14ac:dyDescent="0.2">
      <c r="J6" s="4" t="s">
        <v>4</v>
      </c>
    </row>
    <row r="7" spans="6:13" x14ac:dyDescent="0.2">
      <c r="J7" s="4"/>
    </row>
    <row r="8" spans="6:13" x14ac:dyDescent="0.2">
      <c r="J8" s="3" t="s">
        <v>5</v>
      </c>
      <c r="M8" s="4"/>
    </row>
    <row r="9" spans="6:13" x14ac:dyDescent="0.2">
      <c r="J9" s="4" t="s">
        <v>6</v>
      </c>
    </row>
    <row r="10" spans="6:13" x14ac:dyDescent="0.2">
      <c r="F10" s="3" t="s">
        <v>7</v>
      </c>
      <c r="H10" s="3" t="s">
        <v>8</v>
      </c>
      <c r="J10" s="4" t="s">
        <v>9</v>
      </c>
    </row>
    <row r="11" spans="6:13" x14ac:dyDescent="0.2">
      <c r="F11" s="5" t="s">
        <v>10</v>
      </c>
      <c r="H11" s="4" t="s">
        <v>11</v>
      </c>
      <c r="J11" s="4" t="s">
        <v>12</v>
      </c>
      <c r="M11" s="4"/>
    </row>
    <row r="12" spans="6:13" x14ac:dyDescent="0.2">
      <c r="F12" s="5" t="s">
        <v>13</v>
      </c>
      <c r="H12" s="4" t="s">
        <v>14</v>
      </c>
    </row>
    <row r="13" spans="6:13" x14ac:dyDescent="0.2">
      <c r="F13" s="5" t="s">
        <v>15</v>
      </c>
      <c r="H13" s="5" t="s">
        <v>16</v>
      </c>
      <c r="J13" s="3" t="s">
        <v>17</v>
      </c>
    </row>
    <row r="14" spans="6:13" x14ac:dyDescent="0.2">
      <c r="H14" s="4" t="s">
        <v>18</v>
      </c>
      <c r="J14" s="5" t="s">
        <v>19</v>
      </c>
    </row>
    <row r="15" spans="6:13" x14ac:dyDescent="0.2">
      <c r="J15" s="5" t="s">
        <v>20</v>
      </c>
    </row>
    <row r="16" spans="6:13" x14ac:dyDescent="0.2">
      <c r="J16" s="5" t="s">
        <v>21</v>
      </c>
    </row>
    <row r="17" spans="2:20" x14ac:dyDescent="0.2">
      <c r="J17" s="5" t="s">
        <v>22</v>
      </c>
    </row>
    <row r="18" spans="2:20" x14ac:dyDescent="0.2">
      <c r="C18" s="4"/>
      <c r="E18" s="4"/>
      <c r="G18" s="3"/>
      <c r="H18" s="4"/>
      <c r="J18" s="5" t="s">
        <v>23</v>
      </c>
      <c r="T18" s="4"/>
    </row>
    <row r="19" spans="2:20" x14ac:dyDescent="0.2">
      <c r="C19" s="4"/>
      <c r="E19" s="4"/>
      <c r="G19" s="4"/>
      <c r="H19" s="3" t="s">
        <v>8</v>
      </c>
      <c r="J19" s="4"/>
      <c r="T19" s="4"/>
    </row>
    <row r="20" spans="2:20" x14ac:dyDescent="0.2">
      <c r="C20" s="4"/>
      <c r="E20" s="4"/>
      <c r="G20" s="4"/>
      <c r="H20" s="4" t="s">
        <v>24</v>
      </c>
      <c r="J20" s="3" t="s">
        <v>25</v>
      </c>
      <c r="T20" s="4"/>
    </row>
    <row r="21" spans="2:20" x14ac:dyDescent="0.2">
      <c r="B21" s="4"/>
      <c r="C21" s="4"/>
      <c r="E21" s="4"/>
      <c r="G21" s="4"/>
      <c r="H21" s="4" t="s">
        <v>26</v>
      </c>
      <c r="J21" s="4" t="s">
        <v>27</v>
      </c>
      <c r="T21" s="4"/>
    </row>
    <row r="22" spans="2:20" x14ac:dyDescent="0.2">
      <c r="B22" s="4"/>
      <c r="C22" s="4"/>
      <c r="D22" s="3" t="s">
        <v>28</v>
      </c>
      <c r="E22" s="4"/>
      <c r="G22" s="4"/>
      <c r="H22" s="5" t="s">
        <v>29</v>
      </c>
      <c r="J22" s="4" t="s">
        <v>30</v>
      </c>
      <c r="T22" s="4"/>
    </row>
    <row r="23" spans="2:20" x14ac:dyDescent="0.2">
      <c r="B23" s="4"/>
      <c r="C23" s="4"/>
      <c r="D23" s="4" t="s">
        <v>31</v>
      </c>
      <c r="E23" s="4"/>
      <c r="G23" s="4"/>
      <c r="H23" s="4" t="s">
        <v>32</v>
      </c>
      <c r="T23" s="4"/>
    </row>
    <row r="24" spans="2:20" x14ac:dyDescent="0.2">
      <c r="B24" s="4"/>
      <c r="C24" s="4"/>
      <c r="D24" s="4" t="s">
        <v>33</v>
      </c>
      <c r="E24" s="4"/>
      <c r="G24" s="4"/>
      <c r="H24" s="4"/>
      <c r="T24" s="4"/>
    </row>
    <row r="25" spans="2:20" x14ac:dyDescent="0.2">
      <c r="B25" s="4"/>
      <c r="C25" s="4"/>
      <c r="D25" s="4" t="s">
        <v>34</v>
      </c>
      <c r="E25" s="4"/>
      <c r="G25" s="4"/>
      <c r="J25" s="3" t="s">
        <v>35</v>
      </c>
      <c r="T25" s="4"/>
    </row>
    <row r="26" spans="2:20" x14ac:dyDescent="0.2">
      <c r="B26" s="4"/>
      <c r="C26" s="4"/>
      <c r="D26" s="4"/>
      <c r="E26" s="4"/>
      <c r="G26" s="3"/>
      <c r="J26" s="4" t="s">
        <v>36</v>
      </c>
      <c r="T26" s="4"/>
    </row>
    <row r="27" spans="2:20" x14ac:dyDescent="0.2">
      <c r="B27" s="4"/>
      <c r="C27" s="4"/>
      <c r="D27" s="4"/>
      <c r="E27" s="4"/>
      <c r="G27" s="3"/>
      <c r="T27" s="4"/>
    </row>
    <row r="28" spans="2:20" x14ac:dyDescent="0.2">
      <c r="B28" s="4"/>
      <c r="C28" s="4"/>
      <c r="D28" s="4"/>
      <c r="E28" s="4"/>
      <c r="G28" s="3"/>
      <c r="J28" s="3" t="s">
        <v>37</v>
      </c>
      <c r="M28" s="4"/>
      <c r="T28" s="4"/>
    </row>
    <row r="29" spans="2:20" x14ac:dyDescent="0.2">
      <c r="B29" s="4"/>
      <c r="C29" s="4"/>
      <c r="D29" s="4"/>
      <c r="E29" s="4"/>
      <c r="G29" s="3"/>
      <c r="J29" s="4" t="s">
        <v>38</v>
      </c>
      <c r="M29" s="4"/>
      <c r="T29" s="4"/>
    </row>
    <row r="30" spans="2:20" x14ac:dyDescent="0.2">
      <c r="B30" s="4"/>
      <c r="C30" s="4"/>
      <c r="D30" s="4"/>
      <c r="E30" s="4"/>
      <c r="G30" s="3"/>
      <c r="J30" s="4" t="s">
        <v>39</v>
      </c>
      <c r="M30" s="4"/>
      <c r="T30" s="4"/>
    </row>
    <row r="31" spans="2:20" x14ac:dyDescent="0.2">
      <c r="B31" s="4"/>
      <c r="C31" s="4"/>
      <c r="D31" s="4"/>
      <c r="E31" s="4"/>
      <c r="G31" s="3"/>
      <c r="J31" s="4" t="s">
        <v>40</v>
      </c>
      <c r="M31" s="4"/>
      <c r="T31" s="4"/>
    </row>
    <row r="32" spans="2:20" x14ac:dyDescent="0.2">
      <c r="B32" s="4"/>
      <c r="C32" s="4"/>
      <c r="D32" s="4"/>
      <c r="E32" s="4"/>
      <c r="G32" s="3"/>
      <c r="H32" s="3" t="s">
        <v>41</v>
      </c>
      <c r="J32" s="4" t="s">
        <v>42</v>
      </c>
      <c r="M32" s="4"/>
      <c r="T32" s="4"/>
    </row>
    <row r="33" spans="2:20" x14ac:dyDescent="0.2">
      <c r="B33" s="4"/>
      <c r="C33" s="4"/>
      <c r="D33" s="4"/>
      <c r="E33" s="4"/>
      <c r="G33" s="3"/>
      <c r="H33" s="4" t="s">
        <v>43</v>
      </c>
      <c r="J33" s="4" t="s">
        <v>44</v>
      </c>
      <c r="M33" s="4"/>
      <c r="T33" s="4"/>
    </row>
    <row r="34" spans="2:20" ht="22.5" x14ac:dyDescent="0.2">
      <c r="B34" s="4"/>
      <c r="C34" s="4"/>
      <c r="D34" s="4"/>
      <c r="E34" s="4"/>
      <c r="F34" s="3" t="s">
        <v>45</v>
      </c>
      <c r="G34" s="3"/>
      <c r="H34" s="4" t="s">
        <v>46</v>
      </c>
      <c r="J34" s="5" t="s">
        <v>47</v>
      </c>
      <c r="M34" s="4"/>
      <c r="T34" s="4"/>
    </row>
    <row r="35" spans="2:20" ht="22.5" x14ac:dyDescent="0.2">
      <c r="B35" s="4"/>
      <c r="C35" s="4"/>
      <c r="D35" s="4"/>
      <c r="E35" s="4"/>
      <c r="F35" s="5" t="s">
        <v>48</v>
      </c>
      <c r="G35" s="3"/>
      <c r="H35" s="4" t="s">
        <v>49</v>
      </c>
      <c r="J35" s="5" t="s">
        <v>50</v>
      </c>
      <c r="M35" s="4"/>
      <c r="T35" s="4"/>
    </row>
    <row r="36" spans="2:20" ht="22.5" x14ac:dyDescent="0.2">
      <c r="B36" s="4"/>
      <c r="C36" s="4"/>
      <c r="D36" s="4"/>
      <c r="E36" s="4"/>
      <c r="G36" s="3"/>
      <c r="H36" s="4" t="s">
        <v>51</v>
      </c>
      <c r="J36" s="5" t="s">
        <v>52</v>
      </c>
      <c r="M36" s="4"/>
      <c r="T36" s="4"/>
    </row>
    <row r="37" spans="2:20" x14ac:dyDescent="0.2">
      <c r="B37" s="4"/>
      <c r="C37" s="4"/>
      <c r="D37" s="4"/>
      <c r="E37" s="4"/>
      <c r="G37" s="3"/>
      <c r="H37" s="4" t="s">
        <v>53</v>
      </c>
      <c r="M37" s="4"/>
      <c r="T37" s="4"/>
    </row>
    <row r="38" spans="2:20" x14ac:dyDescent="0.2">
      <c r="B38" s="4"/>
      <c r="C38" s="4"/>
      <c r="D38" s="4"/>
      <c r="E38" s="4"/>
      <c r="G38" s="3"/>
      <c r="J38" s="3" t="s">
        <v>54</v>
      </c>
      <c r="M38" s="4"/>
      <c r="T38" s="4"/>
    </row>
    <row r="39" spans="2:20" x14ac:dyDescent="0.2">
      <c r="B39" s="4"/>
      <c r="C39" s="4"/>
      <c r="D39" s="4"/>
      <c r="E39" s="4"/>
      <c r="G39" s="3"/>
      <c r="J39" s="4" t="s">
        <v>55</v>
      </c>
      <c r="M39" s="4"/>
      <c r="T39" s="4"/>
    </row>
    <row r="40" spans="2:20" x14ac:dyDescent="0.2">
      <c r="B40" s="4"/>
      <c r="C40" s="4"/>
      <c r="D40" s="4"/>
      <c r="E40" s="4"/>
      <c r="G40" s="3"/>
      <c r="J40" s="4" t="s">
        <v>56</v>
      </c>
      <c r="M40" s="4"/>
      <c r="T40" s="4"/>
    </row>
    <row r="41" spans="2:20" x14ac:dyDescent="0.2">
      <c r="B41" s="4"/>
      <c r="C41" s="4"/>
      <c r="D41" s="4"/>
      <c r="E41" s="4"/>
      <c r="G41" s="3"/>
      <c r="J41" s="4" t="s">
        <v>57</v>
      </c>
      <c r="M41" s="4"/>
      <c r="T41" s="4"/>
    </row>
    <row r="42" spans="2:20" x14ac:dyDescent="0.2">
      <c r="B42" s="4"/>
      <c r="C42" s="4"/>
      <c r="D42" s="4"/>
      <c r="E42" s="4"/>
      <c r="G42" s="3"/>
      <c r="J42" s="4" t="s">
        <v>58</v>
      </c>
      <c r="M42" s="4"/>
      <c r="T42" s="4"/>
    </row>
    <row r="43" spans="2:20" x14ac:dyDescent="0.2">
      <c r="B43" s="4"/>
      <c r="C43" s="4"/>
      <c r="D43" s="4"/>
      <c r="E43" s="4"/>
      <c r="G43" s="3"/>
      <c r="J43" s="4" t="s">
        <v>59</v>
      </c>
      <c r="M43" s="4"/>
      <c r="T43" s="4"/>
    </row>
    <row r="44" spans="2:20" x14ac:dyDescent="0.2">
      <c r="B44" s="4"/>
      <c r="C44" s="4"/>
      <c r="D44" s="4"/>
      <c r="E44" s="4"/>
      <c r="G44" s="3"/>
      <c r="M44" s="4"/>
      <c r="T44" s="4"/>
    </row>
    <row r="45" spans="2:20" x14ac:dyDescent="0.2">
      <c r="B45" s="4"/>
      <c r="C45" s="4"/>
      <c r="D45" s="4"/>
      <c r="E45" s="4"/>
      <c r="G45" s="3"/>
      <c r="J45" s="3" t="s">
        <v>60</v>
      </c>
      <c r="M45" s="4"/>
      <c r="T45" s="4"/>
    </row>
    <row r="46" spans="2:20" x14ac:dyDescent="0.2">
      <c r="B46" s="4"/>
      <c r="C46" s="4"/>
      <c r="D46" s="4"/>
      <c r="E46" s="4"/>
      <c r="G46" s="3"/>
      <c r="J46" s="4" t="s">
        <v>61</v>
      </c>
      <c r="M46" s="4"/>
      <c r="T46" s="4"/>
    </row>
    <row r="47" spans="2:20" x14ac:dyDescent="0.2">
      <c r="B47" s="4"/>
      <c r="C47" s="4"/>
      <c r="D47" s="4"/>
      <c r="E47" s="4"/>
      <c r="G47" s="3"/>
      <c r="J47" s="4" t="s">
        <v>62</v>
      </c>
      <c r="M47" s="4"/>
      <c r="T47" s="4"/>
    </row>
    <row r="48" spans="2:20" x14ac:dyDescent="0.2">
      <c r="B48" s="4"/>
      <c r="C48" s="4"/>
      <c r="D48" s="167" t="s">
        <v>63</v>
      </c>
      <c r="E48" s="4"/>
      <c r="G48" s="3"/>
      <c r="J48" s="4" t="s">
        <v>64</v>
      </c>
      <c r="T48" s="4"/>
    </row>
    <row r="49" spans="2:20" x14ac:dyDescent="0.2">
      <c r="B49" s="4"/>
      <c r="C49" s="4"/>
      <c r="D49" s="168" t="s">
        <v>65</v>
      </c>
      <c r="E49" s="4"/>
      <c r="F49" s="5"/>
      <c r="G49" s="3"/>
      <c r="J49" s="4" t="s">
        <v>66</v>
      </c>
      <c r="T49" s="4"/>
    </row>
    <row r="50" spans="2:20" x14ac:dyDescent="0.2">
      <c r="B50" s="4"/>
      <c r="C50" s="4"/>
      <c r="D50" s="169" t="s">
        <v>67</v>
      </c>
      <c r="E50" s="4"/>
      <c r="F50" s="5"/>
      <c r="G50" s="3"/>
      <c r="J50" s="4" t="s">
        <v>68</v>
      </c>
      <c r="T50" s="4"/>
    </row>
    <row r="51" spans="2:20" x14ac:dyDescent="0.2">
      <c r="B51" s="4"/>
      <c r="C51" s="4"/>
      <c r="D51" s="168" t="s">
        <v>69</v>
      </c>
      <c r="E51" s="4"/>
      <c r="F51" s="5"/>
      <c r="G51" s="3"/>
      <c r="J51" s="4" t="s">
        <v>70</v>
      </c>
      <c r="T51" s="4"/>
    </row>
    <row r="52" spans="2:20" x14ac:dyDescent="0.2">
      <c r="B52" s="4"/>
      <c r="C52" s="4"/>
      <c r="D52" s="4"/>
      <c r="E52" s="4"/>
      <c r="F52" s="5"/>
      <c r="G52" s="3"/>
      <c r="J52" s="4" t="s">
        <v>71</v>
      </c>
      <c r="T52" s="4"/>
    </row>
    <row r="53" spans="2:20" x14ac:dyDescent="0.2">
      <c r="B53" s="4"/>
      <c r="C53" s="4"/>
      <c r="D53" s="4"/>
      <c r="E53" s="4"/>
      <c r="F53" s="5"/>
      <c r="G53" s="3"/>
      <c r="J53" s="4" t="s">
        <v>72</v>
      </c>
      <c r="T53" s="4"/>
    </row>
    <row r="54" spans="2:20" x14ac:dyDescent="0.2">
      <c r="B54" s="4"/>
      <c r="C54" s="4"/>
      <c r="D54" s="4"/>
      <c r="E54" s="4"/>
      <c r="F54" s="5"/>
      <c r="G54" s="3"/>
      <c r="J54" s="4" t="s">
        <v>73</v>
      </c>
      <c r="T54" s="4"/>
    </row>
    <row r="55" spans="2:20" x14ac:dyDescent="0.2">
      <c r="B55" s="4"/>
      <c r="C55" s="4"/>
      <c r="D55" s="4"/>
      <c r="E55" s="4"/>
      <c r="F55" s="5"/>
      <c r="G55" s="3"/>
      <c r="H55" s="4"/>
      <c r="J55" s="4" t="s">
        <v>74</v>
      </c>
      <c r="T55" s="4"/>
    </row>
    <row r="56" spans="2:20" x14ac:dyDescent="0.2">
      <c r="B56" s="4"/>
      <c r="C56" s="4"/>
      <c r="D56" s="4"/>
      <c r="E56" s="4"/>
      <c r="F56" s="5"/>
      <c r="G56" s="3"/>
      <c r="H56" s="4"/>
      <c r="J56" s="4" t="s">
        <v>75</v>
      </c>
      <c r="T56" s="4"/>
    </row>
    <row r="57" spans="2:20" x14ac:dyDescent="0.2">
      <c r="B57" s="4"/>
      <c r="C57" s="4"/>
      <c r="D57" s="167" t="s">
        <v>76</v>
      </c>
      <c r="E57" s="4"/>
      <c r="F57" s="5"/>
      <c r="G57" s="3"/>
      <c r="H57" s="4"/>
      <c r="J57" s="4" t="s">
        <v>77</v>
      </c>
      <c r="T57" s="4"/>
    </row>
    <row r="58" spans="2:20" x14ac:dyDescent="0.2">
      <c r="B58" s="4"/>
      <c r="C58" s="4"/>
      <c r="E58" s="4"/>
      <c r="G58" s="3"/>
      <c r="H58" s="4"/>
      <c r="J58" s="4" t="s">
        <v>78</v>
      </c>
      <c r="T58" s="4"/>
    </row>
    <row r="59" spans="2:20" x14ac:dyDescent="0.2">
      <c r="B59" s="4"/>
      <c r="C59" s="4"/>
      <c r="D59" s="4" t="s">
        <v>79</v>
      </c>
      <c r="E59" s="4"/>
      <c r="G59" s="3"/>
      <c r="H59" s="4"/>
      <c r="J59" s="4"/>
      <c r="T59" s="4"/>
    </row>
    <row r="60" spans="2:20" x14ac:dyDescent="0.2">
      <c r="B60" s="4"/>
      <c r="C60" s="4"/>
      <c r="E60" s="4"/>
      <c r="F60" s="5"/>
      <c r="G60" s="3"/>
      <c r="H60" s="4"/>
      <c r="J60" s="3" t="s">
        <v>80</v>
      </c>
      <c r="T60" s="4"/>
    </row>
    <row r="61" spans="2:20" x14ac:dyDescent="0.2">
      <c r="B61" s="4"/>
      <c r="C61" s="4"/>
      <c r="E61" s="4"/>
      <c r="F61" s="5"/>
      <c r="G61" s="3"/>
      <c r="H61" s="4"/>
      <c r="J61" s="4" t="s">
        <v>81</v>
      </c>
      <c r="T61" s="4"/>
    </row>
    <row r="62" spans="2:20" x14ac:dyDescent="0.2">
      <c r="B62" s="4"/>
      <c r="C62" s="4"/>
      <c r="D62" s="4"/>
      <c r="E62" s="4"/>
      <c r="F62" s="5"/>
      <c r="G62" s="3"/>
      <c r="H62" s="4"/>
      <c r="J62" s="4"/>
      <c r="T62" s="4"/>
    </row>
    <row r="63" spans="2:20" x14ac:dyDescent="0.2">
      <c r="B63" s="4"/>
      <c r="C63" s="4"/>
      <c r="D63" s="4"/>
      <c r="E63" s="4"/>
      <c r="F63" s="5"/>
      <c r="G63" s="3"/>
      <c r="H63" s="4"/>
      <c r="J63" s="4"/>
      <c r="T63" s="4"/>
    </row>
    <row r="64" spans="2:20" x14ac:dyDescent="0.2">
      <c r="B64" s="4"/>
      <c r="C64" s="4"/>
      <c r="D64" s="4"/>
      <c r="E64" s="4"/>
      <c r="F64" s="5"/>
      <c r="G64" s="3"/>
      <c r="H64" s="4"/>
      <c r="J64" s="3" t="s">
        <v>82</v>
      </c>
      <c r="T64" s="4"/>
    </row>
    <row r="65" spans="2:20" x14ac:dyDescent="0.2">
      <c r="B65" s="4"/>
      <c r="C65" s="4"/>
      <c r="D65" s="4"/>
      <c r="E65" s="4"/>
      <c r="F65" s="5"/>
      <c r="G65" s="3"/>
      <c r="H65" s="4"/>
      <c r="J65" s="4" t="s">
        <v>36</v>
      </c>
      <c r="T65" s="4"/>
    </row>
    <row r="66" spans="2:20" x14ac:dyDescent="0.2">
      <c r="B66" s="4"/>
      <c r="C66" s="4"/>
      <c r="D66" s="4"/>
      <c r="E66" s="4"/>
      <c r="F66" s="5"/>
      <c r="G66" s="3"/>
      <c r="H66" s="4"/>
      <c r="J66" s="4" t="s">
        <v>83</v>
      </c>
      <c r="T66" s="4"/>
    </row>
    <row r="67" spans="2:20" x14ac:dyDescent="0.2">
      <c r="B67" s="4"/>
      <c r="C67" s="4"/>
      <c r="D67" s="4"/>
      <c r="E67" s="4"/>
      <c r="F67" s="5"/>
      <c r="G67" s="3"/>
      <c r="H67" s="4"/>
      <c r="J67" s="4"/>
      <c r="T67" s="4"/>
    </row>
    <row r="68" spans="2:20" x14ac:dyDescent="0.2">
      <c r="B68" s="4"/>
      <c r="C68" s="4"/>
      <c r="D68" s="4"/>
      <c r="E68" s="4"/>
      <c r="F68" s="5"/>
      <c r="G68" s="3"/>
      <c r="H68" s="4"/>
      <c r="J68" s="3" t="s">
        <v>84</v>
      </c>
      <c r="T68" s="4"/>
    </row>
    <row r="69" spans="2:20" x14ac:dyDescent="0.2">
      <c r="B69" s="4"/>
      <c r="C69" s="4"/>
      <c r="D69" s="4"/>
      <c r="E69" s="4"/>
      <c r="F69" s="5"/>
      <c r="G69" s="3"/>
      <c r="H69" s="4"/>
      <c r="J69" s="4" t="s">
        <v>85</v>
      </c>
      <c r="T69" s="4"/>
    </row>
    <row r="70" spans="2:20" x14ac:dyDescent="0.2">
      <c r="B70" s="4"/>
      <c r="C70" s="4"/>
      <c r="D70" s="4"/>
      <c r="E70" s="4"/>
      <c r="F70" s="5"/>
      <c r="G70" s="3"/>
      <c r="H70" s="4"/>
      <c r="J70" s="4" t="s">
        <v>86</v>
      </c>
      <c r="T70" s="4"/>
    </row>
    <row r="71" spans="2:20" x14ac:dyDescent="0.2">
      <c r="B71" s="4"/>
      <c r="C71" s="4"/>
      <c r="D71" s="4"/>
      <c r="E71" s="4"/>
      <c r="F71" s="5"/>
      <c r="G71" s="3"/>
      <c r="H71" s="4"/>
      <c r="J71" s="4" t="s">
        <v>42</v>
      </c>
      <c r="T71" s="4"/>
    </row>
    <row r="72" spans="2:20" x14ac:dyDescent="0.2">
      <c r="B72" s="4"/>
      <c r="C72" s="4"/>
      <c r="D72" s="4"/>
      <c r="E72" s="4"/>
      <c r="F72" s="5"/>
      <c r="G72" s="3"/>
      <c r="H72" s="4"/>
      <c r="J72" s="4" t="s">
        <v>44</v>
      </c>
      <c r="T72" s="4"/>
    </row>
    <row r="73" spans="2:20" x14ac:dyDescent="0.2">
      <c r="B73" s="4"/>
      <c r="C73" s="4"/>
      <c r="D73" s="4"/>
      <c r="E73" s="4"/>
      <c r="F73" s="5"/>
      <c r="G73" s="3"/>
      <c r="H73" s="4"/>
      <c r="J73" s="4"/>
      <c r="T73" s="4"/>
    </row>
    <row r="74" spans="2:20" x14ac:dyDescent="0.2">
      <c r="B74" s="4"/>
      <c r="C74" s="4"/>
      <c r="D74" s="4"/>
      <c r="E74" s="4"/>
      <c r="F74" s="5"/>
      <c r="G74" s="3"/>
      <c r="H74" s="4"/>
      <c r="J74" s="3" t="s">
        <v>87</v>
      </c>
      <c r="T74" s="4"/>
    </row>
    <row r="75" spans="2:20" x14ac:dyDescent="0.2">
      <c r="B75" s="4"/>
      <c r="C75" s="4"/>
      <c r="D75" s="4"/>
      <c r="E75" s="4"/>
      <c r="F75" s="5"/>
      <c r="G75" s="3"/>
      <c r="H75" s="4"/>
      <c r="J75" s="4" t="s">
        <v>88</v>
      </c>
      <c r="T75" s="4"/>
    </row>
    <row r="76" spans="2:20" x14ac:dyDescent="0.2">
      <c r="B76" s="4"/>
      <c r="C76" s="4"/>
      <c r="D76" s="4"/>
      <c r="E76" s="4"/>
      <c r="F76" s="5"/>
      <c r="G76" s="3"/>
      <c r="H76" s="4"/>
      <c r="J76" s="4"/>
      <c r="T76" s="4"/>
    </row>
    <row r="77" spans="2:20" x14ac:dyDescent="0.2">
      <c r="B77" s="4"/>
      <c r="C77" s="4"/>
      <c r="D77" s="4"/>
      <c r="E77" s="4"/>
      <c r="F77" s="5"/>
      <c r="G77" s="3"/>
      <c r="H77" s="4"/>
      <c r="J77" s="3" t="s">
        <v>89</v>
      </c>
      <c r="T77" s="4"/>
    </row>
    <row r="78" spans="2:20" x14ac:dyDescent="0.2">
      <c r="B78" s="4"/>
      <c r="C78" s="4"/>
      <c r="D78" s="4"/>
      <c r="E78" s="4"/>
      <c r="F78" s="5"/>
      <c r="G78" s="3"/>
      <c r="H78" s="4"/>
      <c r="J78" s="4" t="s">
        <v>61</v>
      </c>
      <c r="T78" s="4"/>
    </row>
    <row r="79" spans="2:20" x14ac:dyDescent="0.2">
      <c r="B79" s="4"/>
      <c r="C79" s="4"/>
      <c r="D79" s="4"/>
      <c r="E79" s="4"/>
      <c r="F79" s="5"/>
      <c r="G79" s="3"/>
      <c r="H79" s="4"/>
      <c r="J79" s="4" t="s">
        <v>90</v>
      </c>
      <c r="T79" s="4"/>
    </row>
    <row r="80" spans="2:20" x14ac:dyDescent="0.2">
      <c r="B80" s="4"/>
      <c r="C80" s="4"/>
      <c r="D80" s="4"/>
      <c r="E80" s="4"/>
      <c r="F80" s="5"/>
      <c r="G80" s="3"/>
      <c r="H80" s="4"/>
      <c r="J80" s="4" t="s">
        <v>91</v>
      </c>
      <c r="T80" s="4"/>
    </row>
    <row r="81" spans="2:20" x14ac:dyDescent="0.2">
      <c r="B81" s="4"/>
      <c r="C81" s="4"/>
      <c r="D81" s="4"/>
      <c r="E81" s="4"/>
      <c r="F81" s="5"/>
      <c r="G81" s="3"/>
      <c r="H81" s="4"/>
      <c r="J81" s="4" t="s">
        <v>92</v>
      </c>
      <c r="T81" s="4"/>
    </row>
    <row r="82" spans="2:20" x14ac:dyDescent="0.2">
      <c r="B82" s="4"/>
      <c r="C82" s="4"/>
      <c r="D82" s="4"/>
      <c r="E82" s="4"/>
      <c r="F82" s="5"/>
      <c r="G82" s="3"/>
      <c r="H82" s="4"/>
      <c r="J82" s="4"/>
      <c r="T82" s="4"/>
    </row>
    <row r="83" spans="2:20" x14ac:dyDescent="0.2">
      <c r="B83" s="4"/>
      <c r="C83" s="4"/>
      <c r="D83" s="4"/>
      <c r="E83" s="4"/>
      <c r="F83" s="5"/>
      <c r="G83" s="3"/>
      <c r="H83" s="4"/>
      <c r="T83" s="4"/>
    </row>
    <row r="84" spans="2:20" x14ac:dyDescent="0.2">
      <c r="B84" s="4"/>
      <c r="C84" s="4"/>
      <c r="D84" s="4"/>
      <c r="E84" s="4"/>
      <c r="F84" s="3" t="s">
        <v>93</v>
      </c>
      <c r="G84" s="3"/>
      <c r="H84" s="3" t="s">
        <v>94</v>
      </c>
      <c r="J84" s="3" t="s">
        <v>95</v>
      </c>
      <c r="T84" s="4"/>
    </row>
    <row r="85" spans="2:20" ht="33.75" x14ac:dyDescent="0.2">
      <c r="B85" s="4"/>
      <c r="C85" s="4"/>
      <c r="D85" s="4"/>
      <c r="E85" s="4"/>
      <c r="F85" s="5" t="s">
        <v>96</v>
      </c>
      <c r="G85" s="3"/>
      <c r="H85" s="4" t="s">
        <v>34</v>
      </c>
      <c r="J85" s="4" t="s">
        <v>34</v>
      </c>
      <c r="T85" s="4"/>
    </row>
    <row r="86" spans="2:20" x14ac:dyDescent="0.2">
      <c r="B86" s="4"/>
      <c r="C86" s="4"/>
      <c r="D86" s="4"/>
      <c r="E86" s="4"/>
      <c r="F86" s="5"/>
      <c r="G86" s="3"/>
      <c r="H86" s="4"/>
      <c r="T86" s="4"/>
    </row>
    <row r="87" spans="2:20" x14ac:dyDescent="0.2">
      <c r="B87" s="4"/>
      <c r="C87" s="4"/>
      <c r="D87" s="4"/>
      <c r="E87" s="4"/>
      <c r="F87" s="5"/>
      <c r="G87" s="3"/>
      <c r="H87" s="4"/>
      <c r="T87" s="4"/>
    </row>
    <row r="88" spans="2:20" x14ac:dyDescent="0.2">
      <c r="B88" s="4"/>
      <c r="C88" s="4"/>
      <c r="D88" s="4"/>
      <c r="E88" s="4"/>
      <c r="F88" s="5"/>
      <c r="G88" s="3"/>
      <c r="H88" s="4"/>
      <c r="T88" s="4"/>
    </row>
    <row r="89" spans="2:20" s="9" customFormat="1" x14ac:dyDescent="0.2">
      <c r="B89" s="3" t="s">
        <v>97</v>
      </c>
      <c r="C89" s="6"/>
      <c r="D89" s="6"/>
      <c r="E89" s="6"/>
      <c r="F89" s="7"/>
      <c r="G89" s="8"/>
      <c r="H89" s="6"/>
      <c r="T89" s="6"/>
    </row>
    <row r="90" spans="2:20" s="9" customFormat="1" x14ac:dyDescent="0.2">
      <c r="B90" s="4" t="s">
        <v>98</v>
      </c>
      <c r="C90" s="6"/>
      <c r="D90" s="6"/>
      <c r="E90" s="6"/>
      <c r="F90" s="7"/>
      <c r="G90" s="8"/>
      <c r="H90" s="6"/>
      <c r="T90" s="6"/>
    </row>
    <row r="91" spans="2:20" s="9" customFormat="1" x14ac:dyDescent="0.2">
      <c r="B91" s="4" t="s">
        <v>99</v>
      </c>
      <c r="C91" s="6"/>
      <c r="D91" s="6"/>
      <c r="E91" s="6"/>
      <c r="F91" s="7"/>
      <c r="G91" s="8"/>
      <c r="H91" s="6"/>
      <c r="T91" s="6"/>
    </row>
    <row r="92" spans="2:20" x14ac:dyDescent="0.2">
      <c r="B92" s="4"/>
      <c r="C92" s="4"/>
      <c r="D92" s="4"/>
      <c r="E92" s="4"/>
      <c r="F92" s="5"/>
      <c r="G92" s="3"/>
      <c r="H92" s="4"/>
      <c r="T92" s="4"/>
    </row>
    <row r="93" spans="2:20" x14ac:dyDescent="0.2">
      <c r="B93" s="4"/>
      <c r="C93" s="4"/>
      <c r="D93" s="4"/>
      <c r="E93" s="4"/>
      <c r="F93" s="5"/>
      <c r="G93" s="3"/>
      <c r="H93" s="4"/>
      <c r="T93" s="4"/>
    </row>
    <row r="94" spans="2:20" x14ac:dyDescent="0.2">
      <c r="B94" s="4"/>
      <c r="C94" s="4"/>
      <c r="D94" s="4"/>
      <c r="E94" s="4"/>
      <c r="F94" s="5"/>
      <c r="G94" s="3"/>
      <c r="H94" s="4"/>
      <c r="T94" s="4"/>
    </row>
    <row r="95" spans="2:20" x14ac:dyDescent="0.2">
      <c r="B95" s="4"/>
      <c r="C95" s="4"/>
      <c r="D95" s="4"/>
      <c r="E95" s="4"/>
      <c r="F95" s="5"/>
      <c r="G95" s="3"/>
      <c r="H95" s="4"/>
      <c r="J95" s="3" t="s">
        <v>100</v>
      </c>
      <c r="T95" s="4"/>
    </row>
    <row r="96" spans="2:20" x14ac:dyDescent="0.2">
      <c r="B96" s="4"/>
      <c r="C96" s="4"/>
      <c r="D96" s="4"/>
      <c r="E96" s="4"/>
      <c r="G96" s="3"/>
      <c r="H96" s="4"/>
      <c r="J96" s="4" t="s">
        <v>101</v>
      </c>
      <c r="T96" s="4"/>
    </row>
    <row r="97" spans="2:20" x14ac:dyDescent="0.2">
      <c r="B97" s="4"/>
      <c r="C97" s="4"/>
      <c r="D97" s="4"/>
      <c r="E97" s="4"/>
      <c r="G97" s="3"/>
      <c r="H97" s="4"/>
      <c r="J97" s="4" t="s">
        <v>102</v>
      </c>
      <c r="T97" s="4"/>
    </row>
    <row r="98" spans="2:20" x14ac:dyDescent="0.2">
      <c r="B98" s="4"/>
      <c r="C98" s="4"/>
      <c r="D98" s="4"/>
      <c r="E98" s="4"/>
      <c r="G98" s="3"/>
      <c r="H98" s="4"/>
      <c r="J98" s="4" t="s">
        <v>103</v>
      </c>
      <c r="T98" s="4"/>
    </row>
    <row r="99" spans="2:20" x14ac:dyDescent="0.2">
      <c r="B99" s="4"/>
      <c r="C99" s="4"/>
      <c r="D99" s="4"/>
      <c r="E99" s="4"/>
      <c r="G99" s="3"/>
      <c r="H99" s="4"/>
      <c r="J99" s="4" t="s">
        <v>104</v>
      </c>
      <c r="T99" s="4"/>
    </row>
    <row r="100" spans="2:20" x14ac:dyDescent="0.2">
      <c r="B100" s="4"/>
      <c r="C100" s="4"/>
      <c r="D100" s="4"/>
      <c r="E100" s="4"/>
      <c r="G100" s="10"/>
      <c r="H100" s="4"/>
      <c r="J100" s="4" t="s">
        <v>105</v>
      </c>
      <c r="T100" s="4"/>
    </row>
    <row r="101" spans="2:20" x14ac:dyDescent="0.2">
      <c r="B101" s="4"/>
      <c r="C101" s="4"/>
      <c r="D101" s="4"/>
      <c r="E101" s="4"/>
      <c r="G101" s="4"/>
      <c r="H101" s="4"/>
      <c r="J101" s="4" t="s">
        <v>106</v>
      </c>
      <c r="T101" s="4"/>
    </row>
    <row r="102" spans="2:20" x14ac:dyDescent="0.2">
      <c r="B102" s="4"/>
      <c r="C102" s="4"/>
      <c r="D102" s="4"/>
      <c r="E102" s="4"/>
      <c r="G102" s="3"/>
      <c r="H102" s="3" t="s">
        <v>107</v>
      </c>
      <c r="T102" s="4"/>
    </row>
    <row r="103" spans="2:20" x14ac:dyDescent="0.2">
      <c r="B103" s="4"/>
      <c r="C103" s="4"/>
      <c r="D103" s="4"/>
      <c r="E103" s="4"/>
      <c r="G103" s="10"/>
      <c r="H103" s="2" t="s">
        <v>108</v>
      </c>
      <c r="J103" s="3" t="s">
        <v>109</v>
      </c>
      <c r="T103" s="4"/>
    </row>
    <row r="104" spans="2:20" x14ac:dyDescent="0.2">
      <c r="B104" s="4"/>
      <c r="C104" s="4"/>
      <c r="D104" s="4"/>
      <c r="E104" s="4"/>
      <c r="F104" s="3" t="s">
        <v>110</v>
      </c>
      <c r="G104" s="4"/>
      <c r="H104" s="2" t="s">
        <v>111</v>
      </c>
      <c r="J104" s="4" t="s">
        <v>112</v>
      </c>
      <c r="T104" s="4"/>
    </row>
    <row r="105" spans="2:20" x14ac:dyDescent="0.2">
      <c r="F105" s="10" t="s">
        <v>113</v>
      </c>
      <c r="G105" s="3"/>
      <c r="H105" s="11" t="s">
        <v>114</v>
      </c>
      <c r="J105" s="4" t="s">
        <v>115</v>
      </c>
      <c r="T105" s="4"/>
    </row>
    <row r="106" spans="2:20" x14ac:dyDescent="0.2">
      <c r="G106" s="10"/>
      <c r="H106" s="2" t="s">
        <v>116</v>
      </c>
      <c r="J106" s="4" t="s">
        <v>117</v>
      </c>
      <c r="T106" s="4"/>
    </row>
    <row r="107" spans="2:20" x14ac:dyDescent="0.2">
      <c r="T107" s="4"/>
    </row>
    <row r="108" spans="2:20" x14ac:dyDescent="0.2">
      <c r="G108" s="3"/>
      <c r="J108" s="3" t="s">
        <v>118</v>
      </c>
      <c r="T108" s="4"/>
    </row>
    <row r="109" spans="2:20" x14ac:dyDescent="0.2">
      <c r="G109" s="3"/>
      <c r="J109" s="4" t="s">
        <v>119</v>
      </c>
      <c r="T109" s="4"/>
    </row>
    <row r="110" spans="2:20" x14ac:dyDescent="0.2">
      <c r="B110" s="4"/>
      <c r="G110" s="3"/>
      <c r="J110" s="4" t="s">
        <v>120</v>
      </c>
      <c r="T110" s="4"/>
    </row>
    <row r="111" spans="2:20" x14ac:dyDescent="0.2">
      <c r="B111" s="4"/>
      <c r="G111" s="3"/>
      <c r="J111" s="4" t="s">
        <v>121</v>
      </c>
      <c r="T111" s="4"/>
    </row>
    <row r="112" spans="2:20" x14ac:dyDescent="0.2">
      <c r="B112" s="4"/>
      <c r="G112" s="3"/>
      <c r="T112" s="4"/>
    </row>
    <row r="113" spans="2:20" x14ac:dyDescent="0.2">
      <c r="B113" s="4"/>
      <c r="G113" s="10"/>
      <c r="J113" s="3" t="s">
        <v>122</v>
      </c>
      <c r="T113" s="4"/>
    </row>
    <row r="114" spans="2:20" x14ac:dyDescent="0.2">
      <c r="B114" s="4"/>
      <c r="G114" s="10"/>
      <c r="J114" s="4" t="s">
        <v>123</v>
      </c>
      <c r="T114" s="4"/>
    </row>
    <row r="115" spans="2:20" x14ac:dyDescent="0.2">
      <c r="G115" s="10"/>
      <c r="T115" s="4"/>
    </row>
    <row r="116" spans="2:20" x14ac:dyDescent="0.2">
      <c r="F116" s="3" t="s">
        <v>124</v>
      </c>
      <c r="G116" s="10"/>
      <c r="H116" s="3" t="s">
        <v>125</v>
      </c>
      <c r="T116" s="4"/>
    </row>
    <row r="117" spans="2:20" x14ac:dyDescent="0.2">
      <c r="D117" s="3" t="s">
        <v>126</v>
      </c>
      <c r="F117" s="10" t="s">
        <v>127</v>
      </c>
      <c r="H117" s="4" t="s">
        <v>128</v>
      </c>
      <c r="J117" s="3" t="s">
        <v>129</v>
      </c>
      <c r="T117" s="4"/>
    </row>
    <row r="118" spans="2:20" x14ac:dyDescent="0.2">
      <c r="D118" s="4" t="s">
        <v>130</v>
      </c>
      <c r="F118" s="4"/>
      <c r="G118" s="3"/>
      <c r="J118" s="4" t="s">
        <v>131</v>
      </c>
      <c r="T118" s="4"/>
    </row>
    <row r="119" spans="2:20" x14ac:dyDescent="0.2">
      <c r="D119" s="4" t="s">
        <v>132</v>
      </c>
      <c r="F119" s="3" t="s">
        <v>133</v>
      </c>
      <c r="G119" s="5"/>
      <c r="H119" s="3" t="s">
        <v>134</v>
      </c>
      <c r="J119" s="4" t="s">
        <v>135</v>
      </c>
      <c r="T119" s="4"/>
    </row>
    <row r="120" spans="2:20" ht="22.5" x14ac:dyDescent="0.2">
      <c r="D120" s="4" t="s">
        <v>136</v>
      </c>
      <c r="F120" s="10" t="s">
        <v>137</v>
      </c>
      <c r="G120" s="5"/>
      <c r="H120" s="4" t="s">
        <v>128</v>
      </c>
      <c r="J120" s="4" t="s">
        <v>138</v>
      </c>
      <c r="T120" s="4"/>
    </row>
    <row r="121" spans="2:20" x14ac:dyDescent="0.2">
      <c r="D121" s="4" t="s">
        <v>139</v>
      </c>
      <c r="G121" s="5"/>
      <c r="J121" s="4" t="s">
        <v>140</v>
      </c>
      <c r="T121" s="4"/>
    </row>
    <row r="122" spans="2:20" x14ac:dyDescent="0.2">
      <c r="D122" s="4" t="s">
        <v>141</v>
      </c>
      <c r="F122" s="3" t="s">
        <v>142</v>
      </c>
      <c r="H122" s="3" t="s">
        <v>143</v>
      </c>
      <c r="T122" s="4"/>
    </row>
    <row r="123" spans="2:20" x14ac:dyDescent="0.2">
      <c r="D123" s="4" t="s">
        <v>144</v>
      </c>
      <c r="F123" s="10" t="s">
        <v>145</v>
      </c>
      <c r="G123" s="3"/>
      <c r="H123" s="4" t="s">
        <v>128</v>
      </c>
      <c r="T123" s="4"/>
    </row>
    <row r="124" spans="2:20" x14ac:dyDescent="0.2">
      <c r="D124" s="4"/>
      <c r="F124" s="10"/>
      <c r="G124" s="3"/>
      <c r="H124" s="4"/>
      <c r="T124" s="4"/>
    </row>
    <row r="125" spans="2:20" x14ac:dyDescent="0.2">
      <c r="G125" s="5"/>
      <c r="T125" s="4"/>
    </row>
    <row r="126" spans="2:20" x14ac:dyDescent="0.2">
      <c r="T126" s="4"/>
    </row>
    <row r="127" spans="2:20" x14ac:dyDescent="0.2">
      <c r="G127" s="3"/>
      <c r="T127" s="4"/>
    </row>
    <row r="128" spans="2:20" x14ac:dyDescent="0.2">
      <c r="F128" s="10"/>
      <c r="G128" s="3"/>
      <c r="J128" s="3" t="s">
        <v>146</v>
      </c>
      <c r="T128" s="4"/>
    </row>
    <row r="129" spans="4:20" x14ac:dyDescent="0.2">
      <c r="F129" s="10"/>
      <c r="G129" s="3"/>
      <c r="J129" s="4" t="s">
        <v>147</v>
      </c>
      <c r="T129" s="4"/>
    </row>
    <row r="130" spans="4:20" x14ac:dyDescent="0.2">
      <c r="F130" s="3" t="s">
        <v>148</v>
      </c>
      <c r="G130" s="3"/>
      <c r="H130" s="3" t="s">
        <v>149</v>
      </c>
      <c r="T130" s="4"/>
    </row>
    <row r="131" spans="4:20" ht="22.5" x14ac:dyDescent="0.2">
      <c r="F131" s="10" t="s">
        <v>150</v>
      </c>
      <c r="G131" s="3"/>
      <c r="H131" s="4" t="s">
        <v>147</v>
      </c>
      <c r="J131" s="3" t="s">
        <v>151</v>
      </c>
      <c r="T131" s="4"/>
    </row>
    <row r="132" spans="4:20" x14ac:dyDescent="0.2">
      <c r="G132" s="5"/>
      <c r="H132" s="4" t="s">
        <v>152</v>
      </c>
      <c r="J132" s="4" t="s">
        <v>152</v>
      </c>
      <c r="T132" s="4"/>
    </row>
    <row r="133" spans="4:20" x14ac:dyDescent="0.2">
      <c r="H133" s="4" t="s">
        <v>153</v>
      </c>
      <c r="T133" s="4"/>
    </row>
    <row r="134" spans="4:20" x14ac:dyDescent="0.2">
      <c r="J134" s="3" t="s">
        <v>154</v>
      </c>
      <c r="T134" s="4"/>
    </row>
    <row r="135" spans="4:20" ht="15" x14ac:dyDescent="0.25">
      <c r="D135" t="s">
        <v>155</v>
      </c>
      <c r="J135" s="4" t="s">
        <v>156</v>
      </c>
      <c r="T135" s="4"/>
    </row>
    <row r="136" spans="4:20" ht="15" x14ac:dyDescent="0.25">
      <c r="D136" t="s">
        <v>157</v>
      </c>
      <c r="J136" s="4"/>
      <c r="T136" s="4"/>
    </row>
    <row r="137" spans="4:20" ht="15" x14ac:dyDescent="0.25">
      <c r="D137" t="s">
        <v>158</v>
      </c>
      <c r="J137" s="4"/>
      <c r="T137" s="4"/>
    </row>
    <row r="138" spans="4:20" ht="15" x14ac:dyDescent="0.25">
      <c r="D138" t="s">
        <v>159</v>
      </c>
      <c r="J138" s="4"/>
      <c r="T138" s="4"/>
    </row>
    <row r="139" spans="4:20" ht="15" x14ac:dyDescent="0.25">
      <c r="D139" t="s">
        <v>160</v>
      </c>
      <c r="T139" s="4"/>
    </row>
    <row r="140" spans="4:20" ht="15" x14ac:dyDescent="0.25">
      <c r="D140" t="s">
        <v>161</v>
      </c>
      <c r="L140" s="4"/>
      <c r="N140" s="4"/>
      <c r="P140" s="4"/>
      <c r="R140" s="4"/>
      <c r="T140" s="4"/>
    </row>
    <row r="141" spans="4:20" ht="15" x14ac:dyDescent="0.25">
      <c r="D141" t="s">
        <v>162</v>
      </c>
      <c r="L141" s="4"/>
      <c r="N141" s="4"/>
      <c r="P141" s="4"/>
      <c r="R141" s="4"/>
      <c r="T141" s="4"/>
    </row>
    <row r="142" spans="4:20" ht="15" x14ac:dyDescent="0.25">
      <c r="D142" t="s">
        <v>163</v>
      </c>
      <c r="J142" s="3" t="s">
        <v>164</v>
      </c>
      <c r="K142" s="4"/>
      <c r="L142" s="4"/>
      <c r="N142" s="4"/>
      <c r="P142" s="4"/>
      <c r="R142" s="4"/>
      <c r="T142" s="4"/>
    </row>
    <row r="143" spans="4:20" ht="15" x14ac:dyDescent="0.25">
      <c r="D143" t="s">
        <v>165</v>
      </c>
      <c r="J143" s="4" t="s">
        <v>166</v>
      </c>
      <c r="L143" s="4"/>
      <c r="M143" s="4"/>
      <c r="N143" s="4"/>
      <c r="P143" s="4"/>
      <c r="R143" s="4"/>
      <c r="T143" s="4"/>
    </row>
    <row r="144" spans="4:20" ht="15" x14ac:dyDescent="0.25">
      <c r="D144" t="s">
        <v>167</v>
      </c>
      <c r="H144" s="3" t="s">
        <v>168</v>
      </c>
      <c r="J144" s="4"/>
      <c r="L144" s="4"/>
      <c r="N144" s="4"/>
      <c r="O144" s="4"/>
      <c r="P144" s="4"/>
      <c r="R144" s="4"/>
      <c r="T144" s="4"/>
    </row>
    <row r="145" spans="4:20" x14ac:dyDescent="0.2">
      <c r="F145" s="3" t="s">
        <v>169</v>
      </c>
      <c r="H145" s="4" t="s">
        <v>166</v>
      </c>
      <c r="J145" s="3" t="s">
        <v>170</v>
      </c>
      <c r="L145" s="4"/>
      <c r="N145" s="4"/>
      <c r="O145" s="4"/>
      <c r="P145" s="4"/>
      <c r="R145" s="4"/>
      <c r="T145" s="4"/>
    </row>
    <row r="146" spans="4:20" ht="22.5" x14ac:dyDescent="0.2">
      <c r="F146" s="10" t="s">
        <v>171</v>
      </c>
      <c r="H146" s="4" t="s">
        <v>172</v>
      </c>
      <c r="I146" s="5"/>
      <c r="J146" s="4" t="s">
        <v>172</v>
      </c>
      <c r="L146" s="4"/>
      <c r="M146" s="4"/>
      <c r="N146" s="4"/>
      <c r="O146" s="4"/>
      <c r="P146" s="4"/>
      <c r="R146" s="4"/>
      <c r="T146" s="4"/>
    </row>
    <row r="147" spans="4:20" x14ac:dyDescent="0.2">
      <c r="H147" s="5" t="s">
        <v>173</v>
      </c>
      <c r="L147" s="4"/>
      <c r="M147" s="4"/>
      <c r="N147" s="4"/>
      <c r="O147" s="4"/>
      <c r="P147" s="4"/>
      <c r="R147" s="4"/>
      <c r="T147" s="4"/>
    </row>
    <row r="148" spans="4:20" x14ac:dyDescent="0.2">
      <c r="J148" s="3" t="s">
        <v>174</v>
      </c>
      <c r="K148" s="4"/>
      <c r="L148" s="4"/>
      <c r="M148" s="4"/>
      <c r="N148" s="4"/>
      <c r="O148" s="4"/>
      <c r="P148" s="4"/>
      <c r="R148" s="4"/>
      <c r="T148" s="4"/>
    </row>
    <row r="149" spans="4:20" x14ac:dyDescent="0.2">
      <c r="J149" s="5" t="s">
        <v>173</v>
      </c>
      <c r="K149" s="4"/>
      <c r="L149" s="4"/>
      <c r="M149" s="4"/>
      <c r="N149" s="4"/>
      <c r="O149" s="4"/>
      <c r="P149" s="4"/>
      <c r="R149" s="4"/>
      <c r="T149" s="4"/>
    </row>
    <row r="150" spans="4:20" x14ac:dyDescent="0.2">
      <c r="K150" s="4"/>
      <c r="L150" s="4"/>
      <c r="M150" s="4"/>
      <c r="N150" s="4"/>
      <c r="O150" s="4"/>
      <c r="P150" s="4"/>
      <c r="R150" s="4"/>
      <c r="T150" s="4"/>
    </row>
    <row r="151" spans="4:20" x14ac:dyDescent="0.2">
      <c r="K151" s="4"/>
      <c r="L151" s="4"/>
      <c r="M151" s="4"/>
      <c r="N151" s="4"/>
      <c r="O151" s="4"/>
      <c r="P151" s="4"/>
      <c r="R151" s="4"/>
      <c r="T151" s="4"/>
    </row>
    <row r="152" spans="4:20" x14ac:dyDescent="0.2">
      <c r="D152" s="2" t="s">
        <v>2508</v>
      </c>
      <c r="K152" s="4"/>
      <c r="L152" s="4"/>
      <c r="M152" s="4"/>
      <c r="N152" s="4"/>
      <c r="O152" s="4"/>
      <c r="P152" s="4"/>
      <c r="R152" s="4"/>
      <c r="T152" s="4"/>
    </row>
    <row r="153" spans="4:20" x14ac:dyDescent="0.2">
      <c r="D153" s="2">
        <v>1.5</v>
      </c>
      <c r="K153" s="4"/>
      <c r="L153" s="4"/>
      <c r="M153" s="4"/>
      <c r="N153" s="4"/>
      <c r="O153" s="4"/>
      <c r="P153" s="4"/>
      <c r="R153" s="4"/>
      <c r="T153" s="4"/>
    </row>
    <row r="154" spans="4:20" x14ac:dyDescent="0.2">
      <c r="D154" s="2">
        <v>1.8</v>
      </c>
      <c r="O154" s="4"/>
      <c r="P154" s="4"/>
      <c r="R154" s="4"/>
      <c r="T154" s="4"/>
    </row>
    <row r="155" spans="4:20" x14ac:dyDescent="0.2">
      <c r="O155" s="4"/>
      <c r="P155" s="4"/>
      <c r="R155" s="4"/>
      <c r="T155" s="4"/>
    </row>
    <row r="156" spans="4:20" x14ac:dyDescent="0.2">
      <c r="O156" s="4"/>
      <c r="P156" s="4"/>
      <c r="Q156" s="4"/>
      <c r="R156" s="4"/>
      <c r="T156" s="4"/>
    </row>
    <row r="157" spans="4:20" x14ac:dyDescent="0.2">
      <c r="D157" s="2" t="s">
        <v>2509</v>
      </c>
      <c r="O157" s="4"/>
      <c r="P157" s="4"/>
      <c r="R157" s="4"/>
      <c r="T157" s="4"/>
    </row>
    <row r="158" spans="4:20" x14ac:dyDescent="0.2">
      <c r="D158" s="2">
        <v>2.2999999999999998</v>
      </c>
      <c r="O158" s="4"/>
      <c r="P158" s="4"/>
      <c r="R158" s="4"/>
      <c r="T158" s="4"/>
    </row>
    <row r="159" spans="4:20" x14ac:dyDescent="0.2">
      <c r="D159" s="2">
        <v>2.5</v>
      </c>
      <c r="O159" s="4"/>
      <c r="P159" s="4"/>
      <c r="R159" s="4"/>
      <c r="T159" s="4"/>
    </row>
    <row r="160" spans="4:20" x14ac:dyDescent="0.2">
      <c r="O160" s="4"/>
      <c r="P160" s="4"/>
      <c r="R160" s="4"/>
      <c r="T160" s="4"/>
    </row>
    <row r="161" spans="4:36" x14ac:dyDescent="0.2">
      <c r="O161" s="4"/>
      <c r="P161" s="4"/>
      <c r="R161" s="4"/>
      <c r="T161" s="4"/>
    </row>
    <row r="162" spans="4:36" x14ac:dyDescent="0.2">
      <c r="O162" s="4"/>
      <c r="P162" s="4"/>
      <c r="R162" s="4"/>
      <c r="T162" s="4"/>
    </row>
    <row r="163" spans="4:36" x14ac:dyDescent="0.2">
      <c r="O163" s="4"/>
      <c r="P163" s="4"/>
      <c r="R163" s="4"/>
      <c r="T163" s="4"/>
    </row>
    <row r="164" spans="4:36" x14ac:dyDescent="0.2">
      <c r="O164" s="4"/>
      <c r="P164" s="4"/>
      <c r="R164" s="4"/>
      <c r="T164" s="4"/>
    </row>
    <row r="165" spans="4:36" x14ac:dyDescent="0.2">
      <c r="O165" s="4"/>
      <c r="P165" s="4"/>
      <c r="R165" s="4"/>
      <c r="T165" s="4"/>
    </row>
    <row r="166" spans="4:36" x14ac:dyDescent="0.2">
      <c r="O166" s="4"/>
      <c r="P166" s="4"/>
      <c r="R166" s="4"/>
      <c r="T166" s="4"/>
    </row>
    <row r="167" spans="4:36" x14ac:dyDescent="0.2">
      <c r="D167" s="2" t="str">
        <f t="array" ref="D167:E167">MID(D171:E171,4,LEN(D171:E171))</f>
        <v>ZONAS.</v>
      </c>
      <c r="E167" s="2" t="str">
        <v>IOQUIA.</v>
      </c>
      <c r="O167" s="4"/>
      <c r="P167" s="4"/>
      <c r="Q167" s="4"/>
      <c r="R167" s="4"/>
      <c r="T167" s="4"/>
    </row>
    <row r="168" spans="4:36" x14ac:dyDescent="0.2">
      <c r="O168" s="4"/>
      <c r="P168" s="4"/>
      <c r="Q168" s="4"/>
      <c r="R168" s="4"/>
      <c r="T168" s="4"/>
    </row>
    <row r="169" spans="4:36" x14ac:dyDescent="0.2">
      <c r="O169" s="4"/>
      <c r="P169" s="4"/>
      <c r="Q169" s="4"/>
      <c r="R169" s="4"/>
      <c r="T169" s="4"/>
    </row>
    <row r="170" spans="4:36" x14ac:dyDescent="0.2">
      <c r="O170" s="4"/>
      <c r="P170" s="4"/>
      <c r="Q170" s="4"/>
      <c r="R170" s="4"/>
      <c r="T170" s="4"/>
    </row>
    <row r="171" spans="4:36" ht="15" x14ac:dyDescent="0.2">
      <c r="D171" s="14" t="s">
        <v>175</v>
      </c>
      <c r="E171" s="14" t="s">
        <v>176</v>
      </c>
      <c r="F171" s="14" t="s">
        <v>177</v>
      </c>
      <c r="G171" s="14" t="s">
        <v>178</v>
      </c>
      <c r="H171" s="14" t="s">
        <v>179</v>
      </c>
      <c r="I171" s="14" t="s">
        <v>180</v>
      </c>
      <c r="J171" s="14" t="s">
        <v>181</v>
      </c>
      <c r="K171" s="14" t="s">
        <v>182</v>
      </c>
      <c r="L171" s="14" t="s">
        <v>183</v>
      </c>
      <c r="M171" s="14" t="s">
        <v>184</v>
      </c>
      <c r="N171" s="14" t="s">
        <v>185</v>
      </c>
      <c r="O171" s="14" t="s">
        <v>186</v>
      </c>
      <c r="P171" s="14" t="s">
        <v>187</v>
      </c>
      <c r="Q171" s="14" t="s">
        <v>188</v>
      </c>
      <c r="R171" s="14" t="s">
        <v>189</v>
      </c>
      <c r="S171" s="14" t="s">
        <v>190</v>
      </c>
      <c r="T171" s="14" t="s">
        <v>191</v>
      </c>
      <c r="U171" s="14" t="s">
        <v>192</v>
      </c>
      <c r="V171" s="14" t="s">
        <v>193</v>
      </c>
      <c r="W171" s="14" t="s">
        <v>194</v>
      </c>
      <c r="X171" s="14" t="s">
        <v>195</v>
      </c>
      <c r="Y171" s="14" t="s">
        <v>196</v>
      </c>
      <c r="Z171" s="14" t="s">
        <v>197</v>
      </c>
      <c r="AA171" s="14" t="s">
        <v>198</v>
      </c>
      <c r="AB171" s="14" t="s">
        <v>199</v>
      </c>
      <c r="AC171" s="14" t="s">
        <v>200</v>
      </c>
      <c r="AD171" s="14" t="s">
        <v>201</v>
      </c>
      <c r="AE171" s="14" t="s">
        <v>202</v>
      </c>
      <c r="AF171" s="14" t="s">
        <v>203</v>
      </c>
      <c r="AG171" s="14" t="s">
        <v>204</v>
      </c>
      <c r="AH171" s="14" t="s">
        <v>205</v>
      </c>
      <c r="AI171" s="14" t="s">
        <v>206</v>
      </c>
      <c r="AJ171" s="14" t="s">
        <v>207</v>
      </c>
    </row>
    <row r="172" spans="4:36" ht="30" x14ac:dyDescent="0.2">
      <c r="D172" s="22" t="s">
        <v>208</v>
      </c>
      <c r="E172" s="20" t="s">
        <v>209</v>
      </c>
      <c r="F172" s="16" t="s">
        <v>210</v>
      </c>
      <c r="G172" s="19" t="s">
        <v>211</v>
      </c>
      <c r="H172" s="15" t="s">
        <v>212</v>
      </c>
      <c r="I172" s="19" t="s">
        <v>213</v>
      </c>
      <c r="J172" s="17" t="s">
        <v>214</v>
      </c>
      <c r="K172" s="18" t="s">
        <v>215</v>
      </c>
      <c r="L172" s="15" t="s">
        <v>216</v>
      </c>
      <c r="M172" s="16" t="s">
        <v>217</v>
      </c>
      <c r="N172" s="15" t="s">
        <v>218</v>
      </c>
      <c r="O172" s="15" t="s">
        <v>219</v>
      </c>
      <c r="P172" s="16" t="s">
        <v>220</v>
      </c>
      <c r="Q172" s="16" t="s">
        <v>221</v>
      </c>
      <c r="R172" s="15" t="s">
        <v>222</v>
      </c>
      <c r="S172" s="22" t="s">
        <v>223</v>
      </c>
      <c r="T172" s="18" t="s">
        <v>224</v>
      </c>
      <c r="U172" s="22" t="s">
        <v>225</v>
      </c>
      <c r="V172" s="19" t="s">
        <v>226</v>
      </c>
      <c r="W172" s="18" t="s">
        <v>227</v>
      </c>
      <c r="X172" s="16" t="s">
        <v>228</v>
      </c>
      <c r="Y172" s="15" t="s">
        <v>229</v>
      </c>
      <c r="Z172" s="15" t="s">
        <v>230</v>
      </c>
      <c r="AA172" s="15" t="s">
        <v>231</v>
      </c>
      <c r="AB172" s="16" t="s">
        <v>232</v>
      </c>
      <c r="AC172" s="15" t="s">
        <v>233</v>
      </c>
      <c r="AD172" s="16" t="s">
        <v>234</v>
      </c>
      <c r="AE172" s="15" t="s">
        <v>235</v>
      </c>
      <c r="AF172" s="16" t="s">
        <v>236</v>
      </c>
      <c r="AG172" s="16" t="s">
        <v>237</v>
      </c>
      <c r="AH172" s="15" t="s">
        <v>238</v>
      </c>
      <c r="AI172" s="25" t="s">
        <v>239</v>
      </c>
      <c r="AJ172" s="25" t="s">
        <v>240</v>
      </c>
    </row>
    <row r="173" spans="4:36" ht="15" x14ac:dyDescent="0.2">
      <c r="D173" s="4"/>
      <c r="E173" s="20" t="s">
        <v>241</v>
      </c>
      <c r="F173" s="16" t="s">
        <v>242</v>
      </c>
      <c r="G173" s="19" t="s">
        <v>243</v>
      </c>
      <c r="H173" s="18" t="s">
        <v>244</v>
      </c>
      <c r="I173" s="19" t="s">
        <v>245</v>
      </c>
      <c r="J173" s="17" t="s">
        <v>246</v>
      </c>
      <c r="K173" s="18" t="s">
        <v>247</v>
      </c>
      <c r="L173" s="15" t="s">
        <v>248</v>
      </c>
      <c r="M173" s="16" t="s">
        <v>249</v>
      </c>
      <c r="N173" s="15" t="s">
        <v>250</v>
      </c>
      <c r="O173" s="15" t="s">
        <v>251</v>
      </c>
      <c r="P173" s="16" t="s">
        <v>252</v>
      </c>
      <c r="Q173" s="16" t="s">
        <v>253</v>
      </c>
      <c r="R173" s="15" t="s">
        <v>254</v>
      </c>
      <c r="S173" s="4"/>
      <c r="T173" s="18" t="s">
        <v>255</v>
      </c>
      <c r="U173" s="4"/>
      <c r="V173" s="19" t="s">
        <v>256</v>
      </c>
      <c r="W173" s="18" t="s">
        <v>257</v>
      </c>
      <c r="X173" s="16" t="s">
        <v>258</v>
      </c>
      <c r="Y173" s="15" t="s">
        <v>259</v>
      </c>
      <c r="Z173" s="15" t="s">
        <v>260</v>
      </c>
      <c r="AA173" s="15" t="s">
        <v>261</v>
      </c>
      <c r="AB173" s="16" t="s">
        <v>262</v>
      </c>
      <c r="AC173" s="15" t="s">
        <v>263</v>
      </c>
      <c r="AD173" s="22" t="s">
        <v>264</v>
      </c>
      <c r="AE173" s="15" t="s">
        <v>265</v>
      </c>
      <c r="AF173" s="16" t="s">
        <v>266</v>
      </c>
      <c r="AG173" s="16" t="s">
        <v>267</v>
      </c>
      <c r="AH173" s="15" t="s">
        <v>209</v>
      </c>
      <c r="AI173" s="4"/>
      <c r="AJ173" s="4"/>
    </row>
    <row r="174" spans="4:36" ht="15" x14ac:dyDescent="0.2">
      <c r="D174" s="4"/>
      <c r="E174" s="20" t="s">
        <v>268</v>
      </c>
      <c r="F174" s="22" t="s">
        <v>269</v>
      </c>
      <c r="G174" s="19" t="s">
        <v>270</v>
      </c>
      <c r="H174" s="15" t="s">
        <v>271</v>
      </c>
      <c r="I174" s="19" t="s">
        <v>272</v>
      </c>
      <c r="J174" s="17" t="s">
        <v>273</v>
      </c>
      <c r="K174" s="18" t="s">
        <v>274</v>
      </c>
      <c r="L174" s="15" t="s">
        <v>275</v>
      </c>
      <c r="M174" s="22" t="s">
        <v>276</v>
      </c>
      <c r="N174" s="15" t="s">
        <v>277</v>
      </c>
      <c r="O174" s="15" t="s">
        <v>278</v>
      </c>
      <c r="P174" s="16" t="s">
        <v>279</v>
      </c>
      <c r="Q174" s="16" t="s">
        <v>280</v>
      </c>
      <c r="R174" s="15" t="s">
        <v>281</v>
      </c>
      <c r="S174" s="4"/>
      <c r="T174" s="18" t="s">
        <v>282</v>
      </c>
      <c r="U174" s="4"/>
      <c r="V174" s="19" t="s">
        <v>283</v>
      </c>
      <c r="W174" s="18" t="s">
        <v>284</v>
      </c>
      <c r="X174" s="16" t="s">
        <v>285</v>
      </c>
      <c r="Y174" s="15" t="s">
        <v>286</v>
      </c>
      <c r="Z174" s="15" t="s">
        <v>287</v>
      </c>
      <c r="AA174" s="15" t="s">
        <v>288</v>
      </c>
      <c r="AB174" s="22" t="s">
        <v>289</v>
      </c>
      <c r="AC174" s="15" t="s">
        <v>290</v>
      </c>
      <c r="AD174" s="4"/>
      <c r="AE174" s="15" t="s">
        <v>291</v>
      </c>
      <c r="AF174" s="16" t="s">
        <v>292</v>
      </c>
      <c r="AG174" s="16" t="s">
        <v>293</v>
      </c>
      <c r="AH174" s="15" t="s">
        <v>294</v>
      </c>
      <c r="AI174" s="4"/>
      <c r="AJ174" s="4"/>
    </row>
    <row r="175" spans="4:36" ht="30" x14ac:dyDescent="0.2">
      <c r="D175" s="4"/>
      <c r="E175" s="20" t="s">
        <v>295</v>
      </c>
      <c r="F175" s="4"/>
      <c r="G175" s="19" t="s">
        <v>296</v>
      </c>
      <c r="H175" s="18" t="s">
        <v>297</v>
      </c>
      <c r="I175" s="19" t="s">
        <v>298</v>
      </c>
      <c r="J175" s="17" t="s">
        <v>299</v>
      </c>
      <c r="K175" s="18" t="s">
        <v>300</v>
      </c>
      <c r="L175" s="25" t="s">
        <v>301</v>
      </c>
      <c r="M175" s="4"/>
      <c r="N175" s="15" t="s">
        <v>302</v>
      </c>
      <c r="O175" s="15" t="s">
        <v>303</v>
      </c>
      <c r="P175" s="16" t="s">
        <v>304</v>
      </c>
      <c r="Q175" s="16" t="s">
        <v>305</v>
      </c>
      <c r="R175" s="15" t="s">
        <v>306</v>
      </c>
      <c r="S175" s="4"/>
      <c r="T175" s="18" t="s">
        <v>307</v>
      </c>
      <c r="U175" s="4"/>
      <c r="V175" s="19" t="s">
        <v>308</v>
      </c>
      <c r="W175" s="18" t="s">
        <v>309</v>
      </c>
      <c r="X175" s="16" t="s">
        <v>310</v>
      </c>
      <c r="Y175" s="15" t="s">
        <v>311</v>
      </c>
      <c r="Z175" s="15" t="s">
        <v>312</v>
      </c>
      <c r="AA175" s="25" t="s">
        <v>313</v>
      </c>
      <c r="AB175" s="4"/>
      <c r="AC175" s="15" t="s">
        <v>314</v>
      </c>
      <c r="AD175" s="4"/>
      <c r="AE175" s="15" t="s">
        <v>315</v>
      </c>
      <c r="AF175" s="22" t="s">
        <v>316</v>
      </c>
      <c r="AG175" s="16" t="s">
        <v>317</v>
      </c>
      <c r="AH175" s="15" t="s">
        <v>250</v>
      </c>
      <c r="AI175" s="4"/>
      <c r="AJ175" s="4"/>
    </row>
    <row r="176" spans="4:36" ht="15" x14ac:dyDescent="0.2">
      <c r="D176" s="4"/>
      <c r="E176" s="20" t="s">
        <v>318</v>
      </c>
      <c r="F176" s="4"/>
      <c r="G176" s="19" t="s">
        <v>319</v>
      </c>
      <c r="H176" s="15" t="s">
        <v>320</v>
      </c>
      <c r="I176" s="19" t="s">
        <v>321</v>
      </c>
      <c r="J176" s="17" t="s">
        <v>322</v>
      </c>
      <c r="K176" s="18" t="s">
        <v>266</v>
      </c>
      <c r="L176" s="4"/>
      <c r="M176" s="4"/>
      <c r="N176" s="15" t="s">
        <v>266</v>
      </c>
      <c r="O176" s="25" t="s">
        <v>323</v>
      </c>
      <c r="P176" s="16" t="s">
        <v>324</v>
      </c>
      <c r="Q176" s="16" t="s">
        <v>325</v>
      </c>
      <c r="R176" s="15" t="s">
        <v>326</v>
      </c>
      <c r="S176" s="4"/>
      <c r="T176" s="18" t="s">
        <v>327</v>
      </c>
      <c r="U176" s="4"/>
      <c r="V176" s="24" t="s">
        <v>328</v>
      </c>
      <c r="W176" s="18" t="s">
        <v>329</v>
      </c>
      <c r="X176" s="22" t="s">
        <v>330</v>
      </c>
      <c r="Y176" s="15" t="s">
        <v>331</v>
      </c>
      <c r="Z176" s="15" t="s">
        <v>332</v>
      </c>
      <c r="AA176" s="4"/>
      <c r="AB176" s="4"/>
      <c r="AC176" s="25" t="s">
        <v>333</v>
      </c>
      <c r="AD176" s="4"/>
      <c r="AE176" s="15" t="s">
        <v>334</v>
      </c>
      <c r="AF176" s="4"/>
      <c r="AG176" s="16" t="s">
        <v>335</v>
      </c>
      <c r="AH176" s="15" t="s">
        <v>302</v>
      </c>
      <c r="AI176" s="4"/>
      <c r="AJ176" s="4"/>
    </row>
    <row r="177" spans="4:36" ht="15" x14ac:dyDescent="0.2">
      <c r="D177" s="4"/>
      <c r="E177" s="20" t="s">
        <v>336</v>
      </c>
      <c r="F177" s="4"/>
      <c r="G177" s="19" t="s">
        <v>337</v>
      </c>
      <c r="H177" s="15" t="s">
        <v>338</v>
      </c>
      <c r="I177" s="19" t="s">
        <v>339</v>
      </c>
      <c r="J177" s="17" t="s">
        <v>340</v>
      </c>
      <c r="K177" s="18" t="s">
        <v>341</v>
      </c>
      <c r="L177" s="4"/>
      <c r="M177" s="4"/>
      <c r="N177" s="15" t="s">
        <v>342</v>
      </c>
      <c r="O177" s="4"/>
      <c r="P177" s="22" t="s">
        <v>343</v>
      </c>
      <c r="Q177" s="16" t="s">
        <v>344</v>
      </c>
      <c r="R177" s="15" t="s">
        <v>345</v>
      </c>
      <c r="S177" s="4"/>
      <c r="T177" s="18" t="s">
        <v>346</v>
      </c>
      <c r="U177" s="4"/>
      <c r="V177" s="4"/>
      <c r="W177" s="18" t="s">
        <v>347</v>
      </c>
      <c r="X177" s="4"/>
      <c r="Y177" s="15" t="s">
        <v>348</v>
      </c>
      <c r="Z177" s="25" t="s">
        <v>349</v>
      </c>
      <c r="AA177" s="4"/>
      <c r="AB177" s="4"/>
      <c r="AC177" s="4"/>
      <c r="AD177" s="4"/>
      <c r="AE177" s="15" t="s">
        <v>350</v>
      </c>
      <c r="AF177" s="4"/>
      <c r="AG177" s="16" t="s">
        <v>351</v>
      </c>
      <c r="AH177" s="15" t="s">
        <v>352</v>
      </c>
      <c r="AI177" s="4"/>
      <c r="AJ177" s="4"/>
    </row>
    <row r="178" spans="4:36" ht="15" x14ac:dyDescent="0.2">
      <c r="D178" s="4"/>
      <c r="E178" s="20" t="s">
        <v>353</v>
      </c>
      <c r="F178" s="4"/>
      <c r="G178" s="24" t="s">
        <v>268</v>
      </c>
      <c r="H178" s="15" t="s">
        <v>354</v>
      </c>
      <c r="I178" s="19" t="s">
        <v>355</v>
      </c>
      <c r="J178" s="17" t="s">
        <v>356</v>
      </c>
      <c r="K178" s="27" t="s">
        <v>357</v>
      </c>
      <c r="L178" s="4"/>
      <c r="M178" s="4"/>
      <c r="N178" s="25" t="s">
        <v>358</v>
      </c>
      <c r="O178" s="4"/>
      <c r="P178" s="4"/>
      <c r="Q178" s="16" t="s">
        <v>359</v>
      </c>
      <c r="R178" s="15" t="s">
        <v>360</v>
      </c>
      <c r="S178" s="4"/>
      <c r="T178" s="27" t="s">
        <v>361</v>
      </c>
      <c r="U178" s="4"/>
      <c r="V178" s="4"/>
      <c r="W178" s="18" t="s">
        <v>362</v>
      </c>
      <c r="X178" s="4"/>
      <c r="Y178" s="15" t="s">
        <v>363</v>
      </c>
      <c r="Z178" s="4"/>
      <c r="AA178" s="4"/>
      <c r="AB178" s="4"/>
      <c r="AC178" s="4"/>
      <c r="AD178" s="4"/>
      <c r="AE178" s="15" t="s">
        <v>364</v>
      </c>
      <c r="AF178" s="4"/>
      <c r="AG178" s="16" t="s">
        <v>365</v>
      </c>
      <c r="AH178" s="15" t="s">
        <v>366</v>
      </c>
      <c r="AI178" s="4"/>
      <c r="AJ178" s="4"/>
    </row>
    <row r="179" spans="4:36" ht="15" x14ac:dyDescent="0.2">
      <c r="D179" s="4"/>
      <c r="E179" s="20" t="s">
        <v>367</v>
      </c>
      <c r="F179" s="4"/>
      <c r="G179" s="4"/>
      <c r="H179" s="15" t="s">
        <v>368</v>
      </c>
      <c r="I179" s="24" t="s">
        <v>369</v>
      </c>
      <c r="J179" s="17" t="s">
        <v>370</v>
      </c>
      <c r="K179" s="4"/>
      <c r="L179" s="4"/>
      <c r="M179" s="4"/>
      <c r="N179" s="4"/>
      <c r="O179" s="4"/>
      <c r="P179" s="4"/>
      <c r="Q179" s="22" t="s">
        <v>371</v>
      </c>
      <c r="R179" s="15" t="s">
        <v>372</v>
      </c>
      <c r="S179" s="4"/>
      <c r="T179" s="4"/>
      <c r="U179" s="4"/>
      <c r="V179" s="4"/>
      <c r="W179" s="27" t="s">
        <v>373</v>
      </c>
      <c r="X179" s="4"/>
      <c r="Y179" s="25" t="s">
        <v>374</v>
      </c>
      <c r="Z179" s="4"/>
      <c r="AA179" s="4"/>
      <c r="AB179" s="4"/>
      <c r="AC179" s="4"/>
      <c r="AD179" s="4"/>
      <c r="AE179" s="15" t="s">
        <v>375</v>
      </c>
      <c r="AF179" s="4"/>
      <c r="AG179" s="16" t="s">
        <v>376</v>
      </c>
      <c r="AH179" s="15" t="s">
        <v>377</v>
      </c>
      <c r="AI179" s="4"/>
      <c r="AJ179" s="4"/>
    </row>
    <row r="180" spans="4:36" ht="15" x14ac:dyDescent="0.2">
      <c r="D180" s="4"/>
      <c r="E180" s="20" t="s">
        <v>274</v>
      </c>
      <c r="F180" s="4"/>
      <c r="G180" s="4"/>
      <c r="H180" s="18" t="s">
        <v>378</v>
      </c>
      <c r="I180" s="4"/>
      <c r="J180" s="17" t="s">
        <v>379</v>
      </c>
      <c r="K180" s="4"/>
      <c r="L180" s="4"/>
      <c r="M180" s="4"/>
      <c r="N180" s="4"/>
      <c r="O180" s="4"/>
      <c r="P180" s="4"/>
      <c r="Q180" s="4"/>
      <c r="R180" s="15" t="s">
        <v>380</v>
      </c>
      <c r="S180" s="4"/>
      <c r="T180" s="4"/>
      <c r="U180" s="4"/>
      <c r="V180" s="4"/>
      <c r="W180" s="4"/>
      <c r="X180" s="4"/>
      <c r="Y180" s="4"/>
      <c r="Z180" s="4"/>
      <c r="AA180" s="4"/>
      <c r="AB180" s="4"/>
      <c r="AC180" s="4"/>
      <c r="AD180" s="4"/>
      <c r="AE180" s="15" t="s">
        <v>381</v>
      </c>
      <c r="AF180" s="4"/>
      <c r="AG180" s="16" t="s">
        <v>382</v>
      </c>
      <c r="AH180" s="15" t="s">
        <v>383</v>
      </c>
      <c r="AI180" s="4"/>
      <c r="AJ180" s="4"/>
    </row>
    <row r="181" spans="4:36" ht="15" x14ac:dyDescent="0.2">
      <c r="D181" s="4"/>
      <c r="E181" s="20" t="s">
        <v>384</v>
      </c>
      <c r="F181" s="4"/>
      <c r="G181" s="4"/>
      <c r="H181" s="15" t="s">
        <v>385</v>
      </c>
      <c r="I181" s="4"/>
      <c r="J181" s="17" t="s">
        <v>386</v>
      </c>
      <c r="K181" s="4"/>
      <c r="L181" s="4"/>
      <c r="M181" s="4"/>
      <c r="N181" s="4"/>
      <c r="O181" s="4"/>
      <c r="P181" s="4"/>
      <c r="Q181" s="4"/>
      <c r="R181" s="15" t="s">
        <v>387</v>
      </c>
      <c r="S181" s="4"/>
      <c r="T181" s="4"/>
      <c r="U181" s="4"/>
      <c r="V181" s="4"/>
      <c r="W181" s="4"/>
      <c r="X181" s="4"/>
      <c r="Y181" s="4"/>
      <c r="Z181" s="4"/>
      <c r="AA181" s="4"/>
      <c r="AB181" s="4"/>
      <c r="AC181" s="4"/>
      <c r="AD181" s="4"/>
      <c r="AE181" s="15" t="s">
        <v>388</v>
      </c>
      <c r="AF181" s="4"/>
      <c r="AG181" s="22" t="s">
        <v>389</v>
      </c>
      <c r="AH181" s="15" t="s">
        <v>390</v>
      </c>
      <c r="AI181" s="4"/>
      <c r="AJ181" s="4"/>
    </row>
    <row r="182" spans="4:36" ht="15" x14ac:dyDescent="0.2">
      <c r="D182" s="4"/>
      <c r="E182" s="20" t="s">
        <v>300</v>
      </c>
      <c r="F182" s="4"/>
      <c r="G182" s="4"/>
      <c r="H182" s="18" t="s">
        <v>391</v>
      </c>
      <c r="I182" s="4"/>
      <c r="J182" s="17" t="s">
        <v>392</v>
      </c>
      <c r="K182" s="4"/>
      <c r="L182" s="4"/>
      <c r="M182" s="4"/>
      <c r="N182" s="4"/>
      <c r="O182" s="4"/>
      <c r="P182" s="4"/>
      <c r="Q182" s="4"/>
      <c r="R182" s="15" t="s">
        <v>393</v>
      </c>
      <c r="S182" s="4"/>
      <c r="T182" s="4"/>
      <c r="U182" s="4"/>
      <c r="V182" s="4"/>
      <c r="W182" s="4"/>
      <c r="X182" s="4"/>
      <c r="Y182" s="4"/>
      <c r="Z182" s="4"/>
      <c r="AA182" s="4"/>
      <c r="AB182" s="4"/>
      <c r="AC182" s="4"/>
      <c r="AD182" s="4"/>
      <c r="AE182" s="25" t="s">
        <v>394</v>
      </c>
      <c r="AF182" s="4"/>
      <c r="AG182" s="4"/>
      <c r="AH182" s="15" t="s">
        <v>395</v>
      </c>
      <c r="AI182" s="4"/>
      <c r="AJ182" s="4"/>
    </row>
    <row r="183" spans="4:36" ht="15" x14ac:dyDescent="0.2">
      <c r="D183" s="4"/>
      <c r="E183" s="20" t="s">
        <v>396</v>
      </c>
      <c r="F183" s="4"/>
      <c r="G183" s="4"/>
      <c r="H183" s="18" t="s">
        <v>397</v>
      </c>
      <c r="I183" s="4"/>
      <c r="J183" s="26" t="s">
        <v>398</v>
      </c>
      <c r="K183" s="4"/>
      <c r="L183" s="4"/>
      <c r="M183" s="4"/>
      <c r="N183" s="4"/>
      <c r="O183" s="4"/>
      <c r="P183" s="4"/>
      <c r="Q183" s="4"/>
      <c r="R183" s="15" t="s">
        <v>399</v>
      </c>
      <c r="S183" s="4"/>
      <c r="T183" s="4"/>
      <c r="U183" s="4"/>
      <c r="V183" s="4"/>
      <c r="W183" s="4"/>
      <c r="X183" s="4"/>
      <c r="Y183" s="4"/>
      <c r="Z183" s="4"/>
      <c r="AA183" s="4"/>
      <c r="AB183" s="4"/>
      <c r="AC183" s="4"/>
      <c r="AD183" s="4"/>
      <c r="AE183" s="4"/>
      <c r="AF183" s="4"/>
      <c r="AG183" s="4"/>
      <c r="AH183" s="15" t="s">
        <v>400</v>
      </c>
      <c r="AI183" s="4"/>
      <c r="AJ183" s="4"/>
    </row>
    <row r="184" spans="4:36" ht="30" x14ac:dyDescent="0.2">
      <c r="D184" s="4"/>
      <c r="E184" s="20" t="s">
        <v>401</v>
      </c>
      <c r="F184" s="4"/>
      <c r="G184" s="4"/>
      <c r="H184" s="15" t="s">
        <v>402</v>
      </c>
      <c r="I184" s="4"/>
      <c r="J184" s="4"/>
      <c r="K184" s="4"/>
      <c r="L184" s="4"/>
      <c r="M184" s="4"/>
      <c r="N184" s="4"/>
      <c r="O184" s="4"/>
      <c r="P184" s="4"/>
      <c r="Q184" s="4"/>
      <c r="R184" s="15" t="s">
        <v>403</v>
      </c>
      <c r="S184" s="4"/>
      <c r="T184" s="4"/>
      <c r="U184" s="4"/>
      <c r="V184" s="4"/>
      <c r="W184" s="4"/>
      <c r="X184" s="4"/>
      <c r="Y184" s="4"/>
      <c r="Z184" s="4"/>
      <c r="AA184" s="4"/>
      <c r="AB184" s="4"/>
      <c r="AC184" s="4"/>
      <c r="AD184" s="4"/>
      <c r="AE184" s="4"/>
      <c r="AF184" s="4"/>
      <c r="AG184" s="4"/>
      <c r="AH184" s="15" t="s">
        <v>404</v>
      </c>
      <c r="AI184" s="4"/>
      <c r="AJ184" s="4"/>
    </row>
    <row r="185" spans="4:36" ht="15" x14ac:dyDescent="0.2">
      <c r="D185" s="4"/>
      <c r="E185" s="20" t="s">
        <v>405</v>
      </c>
      <c r="F185" s="4"/>
      <c r="G185" s="4"/>
      <c r="H185" s="15" t="s">
        <v>406</v>
      </c>
      <c r="I185" s="4"/>
      <c r="J185" s="4"/>
      <c r="K185" s="4"/>
      <c r="L185" s="4"/>
      <c r="M185" s="4"/>
      <c r="N185" s="4"/>
      <c r="O185" s="4"/>
      <c r="P185" s="4"/>
      <c r="Q185" s="4"/>
      <c r="R185" s="25" t="s">
        <v>407</v>
      </c>
      <c r="S185" s="4"/>
      <c r="T185" s="4"/>
      <c r="U185" s="4"/>
      <c r="V185" s="4"/>
      <c r="W185" s="4"/>
      <c r="X185" s="4"/>
      <c r="Y185" s="4"/>
      <c r="Z185" s="4"/>
      <c r="AA185" s="4"/>
      <c r="AB185" s="4"/>
      <c r="AC185" s="4"/>
      <c r="AD185" s="4"/>
      <c r="AE185" s="4"/>
      <c r="AF185" s="4"/>
      <c r="AG185" s="4"/>
      <c r="AH185" s="15" t="s">
        <v>408</v>
      </c>
      <c r="AI185" s="4"/>
      <c r="AJ185" s="4"/>
    </row>
    <row r="186" spans="4:36" ht="15" x14ac:dyDescent="0.2">
      <c r="D186" s="4"/>
      <c r="E186" s="20" t="s">
        <v>409</v>
      </c>
      <c r="F186" s="4"/>
      <c r="G186" s="4"/>
      <c r="H186" s="15" t="s">
        <v>410</v>
      </c>
      <c r="I186" s="4"/>
      <c r="J186" s="4"/>
      <c r="K186" s="4"/>
      <c r="L186" s="4"/>
      <c r="M186" s="4"/>
      <c r="N186" s="4"/>
      <c r="O186" s="4"/>
      <c r="P186" s="4"/>
      <c r="Q186" s="4"/>
      <c r="R186" s="4"/>
      <c r="S186" s="4"/>
      <c r="T186" s="4"/>
      <c r="U186" s="4"/>
      <c r="V186" s="4"/>
      <c r="W186" s="4"/>
      <c r="X186" s="4"/>
      <c r="Y186" s="4"/>
      <c r="Z186" s="4"/>
      <c r="AA186" s="4"/>
      <c r="AB186" s="4"/>
      <c r="AC186" s="4"/>
      <c r="AD186" s="4"/>
      <c r="AE186" s="4"/>
      <c r="AF186" s="4"/>
      <c r="AG186" s="4"/>
      <c r="AH186" s="25" t="s">
        <v>411</v>
      </c>
      <c r="AI186" s="4"/>
      <c r="AJ186" s="4"/>
    </row>
    <row r="187" spans="4:36" ht="15" x14ac:dyDescent="0.2">
      <c r="D187" s="4"/>
      <c r="E187" s="20" t="s">
        <v>412</v>
      </c>
      <c r="F187" s="4"/>
      <c r="G187" s="4"/>
      <c r="H187" s="15" t="s">
        <v>413</v>
      </c>
      <c r="I187" s="4"/>
      <c r="J187" s="4"/>
      <c r="K187" s="4"/>
      <c r="L187" s="4"/>
      <c r="M187" s="4"/>
      <c r="N187" s="4"/>
      <c r="O187" s="4"/>
      <c r="P187" s="4"/>
      <c r="Q187" s="4"/>
      <c r="R187" s="4"/>
      <c r="S187" s="4"/>
      <c r="T187" s="4"/>
      <c r="U187" s="4"/>
      <c r="V187" s="4"/>
      <c r="W187" s="4"/>
      <c r="X187" s="4"/>
      <c r="Y187" s="4"/>
      <c r="Z187" s="4"/>
      <c r="AA187" s="4"/>
      <c r="AB187" s="4"/>
      <c r="AC187" s="4"/>
      <c r="AD187" s="4"/>
      <c r="AE187" s="4"/>
      <c r="AF187" s="4"/>
      <c r="AG187" s="4"/>
      <c r="AH187" s="4"/>
      <c r="AI187" s="4"/>
      <c r="AJ187" s="4"/>
    </row>
    <row r="188" spans="4:36" ht="15" x14ac:dyDescent="0.2">
      <c r="D188" s="4"/>
      <c r="E188" s="20" t="s">
        <v>350</v>
      </c>
      <c r="F188" s="4"/>
      <c r="G188" s="4"/>
      <c r="H188" s="15" t="s">
        <v>414</v>
      </c>
      <c r="I188" s="4"/>
      <c r="J188" s="4"/>
      <c r="K188" s="4"/>
      <c r="L188" s="4"/>
      <c r="M188" s="4"/>
      <c r="N188" s="4"/>
      <c r="O188" s="4"/>
      <c r="P188" s="4"/>
      <c r="Q188" s="4"/>
      <c r="R188" s="4"/>
      <c r="S188" s="4"/>
      <c r="T188" s="4"/>
      <c r="U188" s="4"/>
      <c r="V188" s="4"/>
      <c r="W188" s="4"/>
      <c r="X188" s="4"/>
      <c r="Y188" s="4"/>
      <c r="Z188" s="4"/>
      <c r="AA188" s="4"/>
      <c r="AB188" s="4"/>
      <c r="AC188" s="4"/>
      <c r="AD188" s="4"/>
      <c r="AE188" s="4"/>
      <c r="AF188" s="4"/>
      <c r="AG188" s="4"/>
      <c r="AH188" s="4"/>
      <c r="AI188" s="4"/>
      <c r="AJ188" s="4"/>
    </row>
    <row r="189" spans="4:36" ht="15" x14ac:dyDescent="0.2">
      <c r="D189" s="4"/>
      <c r="E189" s="23" t="s">
        <v>415</v>
      </c>
      <c r="F189" s="4"/>
      <c r="G189" s="4"/>
      <c r="H189" s="25" t="s">
        <v>416</v>
      </c>
      <c r="I189" s="4"/>
      <c r="J189" s="4"/>
      <c r="K189" s="4"/>
      <c r="L189" s="4"/>
      <c r="M189" s="4"/>
      <c r="N189" s="4"/>
      <c r="O189" s="4"/>
      <c r="P189" s="4"/>
      <c r="Q189" s="4"/>
      <c r="R189" s="4"/>
      <c r="S189" s="4"/>
      <c r="T189" s="4"/>
      <c r="U189" s="4"/>
      <c r="V189" s="4"/>
      <c r="W189" s="4"/>
      <c r="X189" s="4"/>
      <c r="Y189" s="4"/>
      <c r="Z189" s="4"/>
      <c r="AA189" s="4"/>
      <c r="AB189" s="4"/>
      <c r="AC189" s="4"/>
      <c r="AD189" s="4"/>
      <c r="AE189" s="4"/>
      <c r="AF189" s="4"/>
      <c r="AG189" s="4"/>
      <c r="AH189" s="4"/>
      <c r="AI189" s="4"/>
      <c r="AJ189" s="4"/>
    </row>
    <row r="190" spans="4:36" x14ac:dyDescent="0.2">
      <c r="D190" s="4"/>
      <c r="E190" s="4"/>
      <c r="F190" s="4"/>
      <c r="G190" s="4"/>
      <c r="H190" s="4"/>
      <c r="I190" s="4"/>
      <c r="J190" s="4"/>
      <c r="K190" s="4"/>
      <c r="L190" s="4"/>
      <c r="M190" s="4"/>
      <c r="N190" s="4"/>
      <c r="O190" s="4"/>
      <c r="P190" s="4"/>
      <c r="Q190" s="4"/>
      <c r="R190" s="4"/>
      <c r="S190" s="4"/>
      <c r="T190" s="4"/>
      <c r="U190" s="4"/>
      <c r="V190" s="4"/>
      <c r="W190" s="4"/>
      <c r="X190" s="4"/>
      <c r="Y190" s="4"/>
      <c r="Z190" s="4"/>
      <c r="AA190" s="4"/>
      <c r="AB190" s="4"/>
      <c r="AC190" s="4"/>
      <c r="AD190" s="4"/>
      <c r="AE190" s="4"/>
      <c r="AF190" s="4"/>
      <c r="AG190" s="4"/>
      <c r="AH190" s="4"/>
      <c r="AI190" s="4"/>
      <c r="AJ190" s="4"/>
    </row>
    <row r="191" spans="4:36" x14ac:dyDescent="0.2">
      <c r="D191" s="4"/>
      <c r="E191" s="4"/>
      <c r="F191" s="4"/>
      <c r="G191" s="4"/>
      <c r="H191" s="4"/>
      <c r="I191" s="4"/>
      <c r="J191" s="4"/>
      <c r="K191" s="4"/>
      <c r="L191" s="4"/>
      <c r="M191" s="4"/>
      <c r="N191" s="4"/>
      <c r="O191" s="4"/>
      <c r="P191" s="4"/>
      <c r="Q191" s="4"/>
      <c r="R191" s="4"/>
      <c r="S191" s="4"/>
      <c r="T191" s="4"/>
      <c r="U191" s="4"/>
      <c r="V191" s="4"/>
      <c r="W191" s="4"/>
      <c r="X191" s="4"/>
      <c r="Y191" s="4"/>
      <c r="Z191" s="4"/>
      <c r="AA191" s="4"/>
      <c r="AB191" s="4"/>
      <c r="AC191" s="4"/>
      <c r="AD191" s="4"/>
      <c r="AE191" s="4"/>
      <c r="AF191" s="4"/>
      <c r="AG191" s="4"/>
      <c r="AH191" s="4"/>
      <c r="AI191" s="4"/>
      <c r="AJ191" s="4"/>
    </row>
    <row r="192" spans="4:36" x14ac:dyDescent="0.2">
      <c r="D192" s="4"/>
      <c r="E192" s="4"/>
      <c r="F192" s="4"/>
      <c r="G192" s="4"/>
      <c r="H192" s="4"/>
      <c r="I192" s="4"/>
      <c r="J192" s="4"/>
      <c r="K192" s="4"/>
      <c r="L192" s="4"/>
      <c r="M192" s="4"/>
      <c r="N192" s="4"/>
      <c r="O192" s="4"/>
      <c r="P192" s="4"/>
      <c r="Q192" s="4"/>
      <c r="R192" s="4"/>
      <c r="S192" s="4"/>
      <c r="T192" s="4"/>
      <c r="U192" s="4"/>
      <c r="V192" s="4"/>
      <c r="W192" s="4"/>
      <c r="X192" s="4"/>
      <c r="Y192" s="4"/>
      <c r="Z192" s="4"/>
      <c r="AA192" s="4"/>
      <c r="AB192" s="4"/>
      <c r="AC192" s="4"/>
      <c r="AD192" s="4"/>
      <c r="AE192" s="4"/>
      <c r="AF192" s="4"/>
      <c r="AG192" s="4"/>
      <c r="AH192" s="4"/>
      <c r="AI192" s="4"/>
      <c r="AJ192" s="4"/>
    </row>
    <row r="193" spans="4:36" x14ac:dyDescent="0.2">
      <c r="D193" s="4"/>
      <c r="E193" s="4"/>
      <c r="F193" s="4"/>
      <c r="G193" s="4"/>
      <c r="H193" s="4"/>
      <c r="I193" s="4"/>
      <c r="J193" s="4"/>
      <c r="K193" s="4"/>
      <c r="L193" s="4"/>
      <c r="M193" s="4"/>
      <c r="N193" s="4"/>
      <c r="O193" s="4"/>
      <c r="P193" s="4"/>
      <c r="Q193" s="4"/>
      <c r="R193" s="4"/>
      <c r="S193" s="4"/>
      <c r="T193" s="4"/>
      <c r="U193" s="4"/>
      <c r="V193" s="4"/>
      <c r="W193" s="4"/>
      <c r="X193" s="4"/>
      <c r="Y193" s="4"/>
      <c r="Z193" s="4"/>
      <c r="AA193" s="4"/>
      <c r="AB193" s="4"/>
      <c r="AC193" s="4"/>
      <c r="AD193" s="4"/>
      <c r="AE193" s="4"/>
      <c r="AF193" s="4"/>
      <c r="AG193" s="4"/>
      <c r="AH193" s="4"/>
      <c r="AI193" s="4"/>
      <c r="AJ193" s="4"/>
    </row>
    <row r="194" spans="4:36" x14ac:dyDescent="0.2">
      <c r="D194" s="4"/>
      <c r="E194" s="4"/>
      <c r="F194" s="4"/>
      <c r="G194" s="4"/>
      <c r="H194" s="4"/>
      <c r="I194" s="4"/>
      <c r="J194" s="4"/>
      <c r="K194" s="4"/>
      <c r="L194" s="4"/>
      <c r="M194" s="4"/>
      <c r="N194" s="4"/>
      <c r="O194" s="4"/>
      <c r="P194" s="4"/>
      <c r="Q194" s="4"/>
      <c r="R194" s="4"/>
      <c r="S194" s="4"/>
      <c r="T194" s="4"/>
      <c r="U194" s="4"/>
      <c r="V194" s="4"/>
      <c r="W194" s="4"/>
      <c r="X194" s="4"/>
      <c r="Y194" s="4"/>
      <c r="Z194" s="4"/>
      <c r="AA194" s="4"/>
      <c r="AB194" s="4"/>
      <c r="AC194" s="4"/>
      <c r="AD194" s="4"/>
      <c r="AE194" s="4"/>
      <c r="AF194" s="4"/>
      <c r="AG194" s="4"/>
      <c r="AH194" s="4"/>
      <c r="AI194" s="4"/>
      <c r="AJ194" s="4"/>
    </row>
    <row r="195" spans="4:36" x14ac:dyDescent="0.2">
      <c r="D195" s="4"/>
      <c r="E195" s="4"/>
      <c r="F195" s="4"/>
      <c r="G195" s="4"/>
      <c r="H195" s="4"/>
      <c r="I195" s="4"/>
      <c r="J195" s="4"/>
      <c r="K195" s="4"/>
      <c r="L195" s="4"/>
      <c r="M195" s="4"/>
      <c r="N195" s="4"/>
      <c r="O195" s="4"/>
      <c r="P195" s="4"/>
      <c r="Q195" s="4"/>
      <c r="R195" s="4"/>
      <c r="S195" s="4"/>
      <c r="T195" s="4"/>
      <c r="U195" s="4"/>
      <c r="V195" s="4"/>
      <c r="W195" s="4"/>
      <c r="X195" s="4"/>
      <c r="Y195" s="4"/>
      <c r="Z195" s="4"/>
      <c r="AA195" s="4"/>
      <c r="AB195" s="4"/>
      <c r="AC195" s="4"/>
      <c r="AD195" s="4"/>
      <c r="AE195" s="4"/>
      <c r="AF195" s="4"/>
      <c r="AG195" s="4"/>
      <c r="AH195" s="4"/>
      <c r="AI195" s="4"/>
      <c r="AJ195" s="4"/>
    </row>
    <row r="196" spans="4:36" x14ac:dyDescent="0.2">
      <c r="O196" s="4"/>
      <c r="P196" s="4"/>
      <c r="Q196" s="4"/>
      <c r="R196" s="4"/>
      <c r="S196" s="4"/>
      <c r="T196" s="4"/>
    </row>
    <row r="197" spans="4:36" x14ac:dyDescent="0.2">
      <c r="O197" s="4"/>
      <c r="P197" s="4"/>
      <c r="Q197" s="4"/>
      <c r="R197" s="4"/>
      <c r="S197" s="4"/>
      <c r="T197" s="4"/>
    </row>
    <row r="198" spans="4:36" x14ac:dyDescent="0.2">
      <c r="O198" s="4"/>
      <c r="P198" s="4"/>
      <c r="Q198" s="4"/>
      <c r="R198" s="4"/>
      <c r="S198" s="4"/>
      <c r="T198" s="4"/>
    </row>
    <row r="199" spans="4:36" x14ac:dyDescent="0.2">
      <c r="O199" s="4"/>
      <c r="P199" s="4"/>
      <c r="Q199" s="4"/>
      <c r="R199" s="4"/>
      <c r="S199" s="4"/>
      <c r="T199" s="4"/>
    </row>
    <row r="200" spans="4:36" x14ac:dyDescent="0.2">
      <c r="O200" s="4"/>
      <c r="P200" s="4"/>
      <c r="Q200" s="4"/>
      <c r="R200" s="4"/>
      <c r="S200" s="4"/>
      <c r="T200" s="4"/>
    </row>
    <row r="201" spans="4:36" x14ac:dyDescent="0.2">
      <c r="O201" s="4"/>
      <c r="P201" s="4"/>
      <c r="Q201" s="4"/>
      <c r="R201" s="4"/>
      <c r="S201" s="4"/>
      <c r="T201" s="4"/>
    </row>
    <row r="202" spans="4:36" x14ac:dyDescent="0.2">
      <c r="O202" s="4"/>
      <c r="P202" s="4"/>
      <c r="Q202" s="4"/>
      <c r="R202" s="4"/>
      <c r="S202" s="4"/>
      <c r="T202" s="4"/>
    </row>
    <row r="203" spans="4:36" x14ac:dyDescent="0.2">
      <c r="O203" s="4"/>
      <c r="P203" s="4"/>
      <c r="Q203" s="4"/>
      <c r="R203" s="4"/>
      <c r="S203" s="4"/>
      <c r="T203" s="4"/>
    </row>
    <row r="204" spans="4:36" ht="15" x14ac:dyDescent="0.25">
      <c r="D204" s="14" t="s">
        <v>417</v>
      </c>
      <c r="E204" s="14" t="s">
        <v>418</v>
      </c>
      <c r="F204" s="14" t="s">
        <v>419</v>
      </c>
      <c r="G204" s="28" t="s">
        <v>420</v>
      </c>
      <c r="H204" s="28" t="s">
        <v>421</v>
      </c>
      <c r="I204" s="14" t="s">
        <v>422</v>
      </c>
      <c r="J204" s="14" t="s">
        <v>423</v>
      </c>
      <c r="K204" s="28" t="s">
        <v>424</v>
      </c>
      <c r="L204" s="14" t="s">
        <v>425</v>
      </c>
      <c r="M204" s="14" t="s">
        <v>426</v>
      </c>
      <c r="N204" s="14" t="s">
        <v>427</v>
      </c>
      <c r="O204" s="14" t="s">
        <v>428</v>
      </c>
      <c r="P204" s="28" t="s">
        <v>429</v>
      </c>
      <c r="Q204" s="14" t="s">
        <v>430</v>
      </c>
      <c r="R204" s="14" t="s">
        <v>431</v>
      </c>
      <c r="S204" s="14" t="s">
        <v>432</v>
      </c>
      <c r="T204" s="14" t="s">
        <v>433</v>
      </c>
      <c r="U204" s="14" t="s">
        <v>434</v>
      </c>
      <c r="V204" s="14" t="s">
        <v>435</v>
      </c>
      <c r="W204" s="14" t="s">
        <v>436</v>
      </c>
      <c r="X204" s="14" t="s">
        <v>437</v>
      </c>
      <c r="Y204" s="14" t="s">
        <v>438</v>
      </c>
      <c r="Z204" s="14" t="s">
        <v>439</v>
      </c>
      <c r="AA204" s="14" t="s">
        <v>440</v>
      </c>
      <c r="AB204" s="14" t="s">
        <v>441</v>
      </c>
      <c r="AC204" s="14" t="s">
        <v>442</v>
      </c>
      <c r="AD204" s="14" t="s">
        <v>443</v>
      </c>
      <c r="AE204" s="14" t="s">
        <v>444</v>
      </c>
      <c r="AF204" s="14" t="s">
        <v>445</v>
      </c>
      <c r="AG204" s="14" t="s">
        <v>446</v>
      </c>
      <c r="AH204" s="14" t="s">
        <v>447</v>
      </c>
      <c r="AI204" s="14" t="s">
        <v>448</v>
      </c>
      <c r="AJ204" s="14" t="s">
        <v>449</v>
      </c>
    </row>
    <row r="205" spans="4:36" ht="15" x14ac:dyDescent="0.25">
      <c r="D205" t="s">
        <v>450</v>
      </c>
      <c r="E205" t="s">
        <v>451</v>
      </c>
      <c r="F205" t="s">
        <v>419</v>
      </c>
      <c r="G205" t="s">
        <v>452</v>
      </c>
      <c r="H205" t="s">
        <v>453</v>
      </c>
      <c r="I205" t="s">
        <v>454</v>
      </c>
      <c r="J205" t="s">
        <v>455</v>
      </c>
      <c r="K205" t="s">
        <v>456</v>
      </c>
      <c r="L205" t="s">
        <v>457</v>
      </c>
      <c r="M205" t="s">
        <v>458</v>
      </c>
      <c r="N205" t="s">
        <v>459</v>
      </c>
      <c r="O205" t="s">
        <v>460</v>
      </c>
      <c r="P205" t="s">
        <v>461</v>
      </c>
      <c r="Q205" t="s">
        <v>462</v>
      </c>
      <c r="R205" t="s">
        <v>463</v>
      </c>
      <c r="S205" t="s">
        <v>464</v>
      </c>
      <c r="T205" t="s">
        <v>465</v>
      </c>
      <c r="U205" t="s">
        <v>466</v>
      </c>
      <c r="V205" t="s">
        <v>467</v>
      </c>
      <c r="W205" t="s">
        <v>468</v>
      </c>
      <c r="X205" t="s">
        <v>469</v>
      </c>
      <c r="Y205" t="s">
        <v>470</v>
      </c>
      <c r="Z205" t="s">
        <v>471</v>
      </c>
      <c r="AA205" t="s">
        <v>472</v>
      </c>
      <c r="AB205" t="s">
        <v>473</v>
      </c>
      <c r="AC205" t="s">
        <v>474</v>
      </c>
      <c r="AD205" t="s">
        <v>475</v>
      </c>
      <c r="AE205" t="s">
        <v>476</v>
      </c>
      <c r="AF205" t="s">
        <v>477</v>
      </c>
      <c r="AG205" t="s">
        <v>478</v>
      </c>
      <c r="AH205" t="s">
        <v>479</v>
      </c>
      <c r="AI205" t="s">
        <v>480</v>
      </c>
      <c r="AJ205" t="s">
        <v>481</v>
      </c>
    </row>
    <row r="206" spans="4:36" ht="15" x14ac:dyDescent="0.25">
      <c r="D206" t="s">
        <v>482</v>
      </c>
      <c r="E206" t="s">
        <v>483</v>
      </c>
      <c r="F206" t="s">
        <v>484</v>
      </c>
      <c r="G206" t="s">
        <v>485</v>
      </c>
      <c r="H206"/>
      <c r="I206" t="s">
        <v>486</v>
      </c>
      <c r="J206" t="s">
        <v>487</v>
      </c>
      <c r="K206" t="s">
        <v>488</v>
      </c>
      <c r="L206" t="s">
        <v>489</v>
      </c>
      <c r="M206" t="s">
        <v>490</v>
      </c>
      <c r="N206" t="s">
        <v>491</v>
      </c>
      <c r="O206" t="s">
        <v>492</v>
      </c>
      <c r="P206" t="s">
        <v>493</v>
      </c>
      <c r="Q206" t="s">
        <v>494</v>
      </c>
      <c r="R206" t="s">
        <v>495</v>
      </c>
      <c r="S206" t="s">
        <v>496</v>
      </c>
      <c r="T206" t="s">
        <v>497</v>
      </c>
      <c r="U206" t="s">
        <v>498</v>
      </c>
      <c r="V206" t="s">
        <v>489</v>
      </c>
      <c r="W206" t="s">
        <v>499</v>
      </c>
      <c r="X206" t="s">
        <v>500</v>
      </c>
      <c r="Y206" t="s">
        <v>495</v>
      </c>
      <c r="Z206" t="s">
        <v>501</v>
      </c>
      <c r="AA206" t="s">
        <v>502</v>
      </c>
      <c r="AB206" t="s">
        <v>503</v>
      </c>
      <c r="AC206" t="s">
        <v>504</v>
      </c>
      <c r="AD206" t="s">
        <v>505</v>
      </c>
      <c r="AE206" t="s">
        <v>506</v>
      </c>
      <c r="AF206" t="s">
        <v>503</v>
      </c>
      <c r="AG206" t="s">
        <v>507</v>
      </c>
      <c r="AH206" t="s">
        <v>508</v>
      </c>
      <c r="AI206" t="s">
        <v>509</v>
      </c>
      <c r="AJ206" t="s">
        <v>510</v>
      </c>
    </row>
    <row r="207" spans="4:36" ht="15" x14ac:dyDescent="0.25">
      <c r="D207" t="s">
        <v>511</v>
      </c>
      <c r="E207" t="s">
        <v>512</v>
      </c>
      <c r="F207" t="s">
        <v>513</v>
      </c>
      <c r="G207" t="s">
        <v>514</v>
      </c>
      <c r="H207"/>
      <c r="I207" t="s">
        <v>515</v>
      </c>
      <c r="J207" t="s">
        <v>516</v>
      </c>
      <c r="K207" t="s">
        <v>517</v>
      </c>
      <c r="L207" t="s">
        <v>518</v>
      </c>
      <c r="M207" t="s">
        <v>519</v>
      </c>
      <c r="N207" t="s">
        <v>520</v>
      </c>
      <c r="O207" t="s">
        <v>521</v>
      </c>
      <c r="P207" t="s">
        <v>522</v>
      </c>
      <c r="Q207" t="s">
        <v>503</v>
      </c>
      <c r="R207" t="s">
        <v>523</v>
      </c>
      <c r="S207" t="s">
        <v>524</v>
      </c>
      <c r="T207" t="s">
        <v>525</v>
      </c>
      <c r="U207" t="s">
        <v>526</v>
      </c>
      <c r="V207" t="s">
        <v>527</v>
      </c>
      <c r="W207" t="s">
        <v>528</v>
      </c>
      <c r="X207" t="s">
        <v>529</v>
      </c>
      <c r="Y207" t="s">
        <v>530</v>
      </c>
      <c r="Z207" t="s">
        <v>531</v>
      </c>
      <c r="AA207" t="s">
        <v>532</v>
      </c>
      <c r="AB207" t="s">
        <v>533</v>
      </c>
      <c r="AC207" t="s">
        <v>534</v>
      </c>
      <c r="AD207"/>
      <c r="AE207" t="s">
        <v>489</v>
      </c>
      <c r="AF207" t="s">
        <v>535</v>
      </c>
      <c r="AG207" t="s">
        <v>536</v>
      </c>
      <c r="AH207" t="s">
        <v>537</v>
      </c>
      <c r="AI207" t="s">
        <v>538</v>
      </c>
      <c r="AJ207" t="s">
        <v>539</v>
      </c>
    </row>
    <row r="208" spans="4:36" ht="15" x14ac:dyDescent="0.25">
      <c r="D208" t="s">
        <v>540</v>
      </c>
      <c r="E208" t="s">
        <v>541</v>
      </c>
      <c r="F208" t="s">
        <v>542</v>
      </c>
      <c r="G208" t="s">
        <v>543</v>
      </c>
      <c r="H208"/>
      <c r="I208" t="s">
        <v>544</v>
      </c>
      <c r="J208" t="s">
        <v>545</v>
      </c>
      <c r="K208" t="s">
        <v>546</v>
      </c>
      <c r="L208" t="s">
        <v>547</v>
      </c>
      <c r="M208" t="s">
        <v>548</v>
      </c>
      <c r="N208" t="s">
        <v>534</v>
      </c>
      <c r="O208" t="s">
        <v>549</v>
      </c>
      <c r="P208" t="s">
        <v>550</v>
      </c>
      <c r="Q208" t="s">
        <v>551</v>
      </c>
      <c r="R208" t="s">
        <v>552</v>
      </c>
      <c r="S208" t="s">
        <v>553</v>
      </c>
      <c r="T208" t="s">
        <v>554</v>
      </c>
      <c r="U208" t="s">
        <v>555</v>
      </c>
      <c r="V208" t="s">
        <v>556</v>
      </c>
      <c r="W208" t="s">
        <v>557</v>
      </c>
      <c r="X208" t="s">
        <v>558</v>
      </c>
      <c r="Y208" t="s">
        <v>559</v>
      </c>
      <c r="Z208" t="s">
        <v>560</v>
      </c>
      <c r="AA208" t="s">
        <v>561</v>
      </c>
      <c r="AB208" t="s">
        <v>562</v>
      </c>
      <c r="AC208" t="s">
        <v>563</v>
      </c>
      <c r="AD208"/>
      <c r="AE208" t="s">
        <v>564</v>
      </c>
      <c r="AF208" t="s">
        <v>565</v>
      </c>
      <c r="AG208" t="s">
        <v>566</v>
      </c>
      <c r="AH208" t="s">
        <v>567</v>
      </c>
      <c r="AI208" t="s">
        <v>568</v>
      </c>
      <c r="AJ208" t="s">
        <v>569</v>
      </c>
    </row>
    <row r="209" spans="4:36" ht="15" x14ac:dyDescent="0.25">
      <c r="D209" t="s">
        <v>570</v>
      </c>
      <c r="E209" t="s">
        <v>571</v>
      </c>
      <c r="F209" t="s">
        <v>572</v>
      </c>
      <c r="G209" t="s">
        <v>573</v>
      </c>
      <c r="H209"/>
      <c r="I209" t="s">
        <v>574</v>
      </c>
      <c r="J209" t="s">
        <v>575</v>
      </c>
      <c r="K209" t="s">
        <v>576</v>
      </c>
      <c r="L209" t="s">
        <v>577</v>
      </c>
      <c r="M209" t="s">
        <v>578</v>
      </c>
      <c r="N209" t="s">
        <v>422</v>
      </c>
      <c r="O209" t="s">
        <v>579</v>
      </c>
      <c r="P209" t="s">
        <v>580</v>
      </c>
      <c r="Q209" t="s">
        <v>581</v>
      </c>
      <c r="R209" t="s">
        <v>582</v>
      </c>
      <c r="S209" t="s">
        <v>583</v>
      </c>
      <c r="T209"/>
      <c r="U209" t="s">
        <v>584</v>
      </c>
      <c r="V209" t="s">
        <v>585</v>
      </c>
      <c r="W209" t="s">
        <v>586</v>
      </c>
      <c r="X209" t="s">
        <v>587</v>
      </c>
      <c r="Y209" t="s">
        <v>588</v>
      </c>
      <c r="Z209" t="s">
        <v>589</v>
      </c>
      <c r="AA209" t="s">
        <v>590</v>
      </c>
      <c r="AB209" t="s">
        <v>430</v>
      </c>
      <c r="AC209" t="s">
        <v>591</v>
      </c>
      <c r="AD209"/>
      <c r="AE209" t="s">
        <v>592</v>
      </c>
      <c r="AF209" t="s">
        <v>593</v>
      </c>
      <c r="AG209" t="s">
        <v>594</v>
      </c>
      <c r="AH209" t="s">
        <v>520</v>
      </c>
      <c r="AI209" t="s">
        <v>595</v>
      </c>
      <c r="AJ209"/>
    </row>
    <row r="210" spans="4:36" ht="15" x14ac:dyDescent="0.25">
      <c r="D210" t="s">
        <v>596</v>
      </c>
      <c r="E210" t="s">
        <v>597</v>
      </c>
      <c r="F210" t="s">
        <v>598</v>
      </c>
      <c r="G210" t="s">
        <v>599</v>
      </c>
      <c r="H210"/>
      <c r="I210" t="s">
        <v>600</v>
      </c>
      <c r="J210" t="s">
        <v>601</v>
      </c>
      <c r="K210" t="s">
        <v>602</v>
      </c>
      <c r="L210" t="s">
        <v>603</v>
      </c>
      <c r="M210" t="s">
        <v>604</v>
      </c>
      <c r="N210" t="s">
        <v>605</v>
      </c>
      <c r="O210" t="s">
        <v>606</v>
      </c>
      <c r="P210" t="s">
        <v>607</v>
      </c>
      <c r="Q210" t="s">
        <v>608</v>
      </c>
      <c r="R210" t="s">
        <v>609</v>
      </c>
      <c r="S210" t="s">
        <v>610</v>
      </c>
      <c r="T210"/>
      <c r="U210" t="s">
        <v>611</v>
      </c>
      <c r="V210" t="s">
        <v>612</v>
      </c>
      <c r="W210" t="s">
        <v>613</v>
      </c>
      <c r="X210" t="s">
        <v>614</v>
      </c>
      <c r="Y210" t="s">
        <v>615</v>
      </c>
      <c r="Z210" t="s">
        <v>616</v>
      </c>
      <c r="AA210" t="s">
        <v>617</v>
      </c>
      <c r="AB210" t="s">
        <v>618</v>
      </c>
      <c r="AC210" t="s">
        <v>619</v>
      </c>
      <c r="AD210"/>
      <c r="AE210" t="s">
        <v>620</v>
      </c>
      <c r="AF210" t="s">
        <v>621</v>
      </c>
      <c r="AG210" t="s">
        <v>622</v>
      </c>
      <c r="AH210" t="s">
        <v>422</v>
      </c>
      <c r="AI210" t="s">
        <v>623</v>
      </c>
      <c r="AJ210"/>
    </row>
    <row r="211" spans="4:36" ht="15" x14ac:dyDescent="0.25">
      <c r="D211" t="s">
        <v>624</v>
      </c>
      <c r="E211" t="s">
        <v>625</v>
      </c>
      <c r="F211" t="s">
        <v>626</v>
      </c>
      <c r="G211" t="s">
        <v>627</v>
      </c>
      <c r="H211"/>
      <c r="I211" t="s">
        <v>628</v>
      </c>
      <c r="J211" t="s">
        <v>629</v>
      </c>
      <c r="K211" t="s">
        <v>630</v>
      </c>
      <c r="L211" t="s">
        <v>631</v>
      </c>
      <c r="M211" t="s">
        <v>632</v>
      </c>
      <c r="N211" t="s">
        <v>633</v>
      </c>
      <c r="O211" t="s">
        <v>634</v>
      </c>
      <c r="P211" t="s">
        <v>635</v>
      </c>
      <c r="Q211" t="s">
        <v>636</v>
      </c>
      <c r="R211" t="s">
        <v>637</v>
      </c>
      <c r="S211" t="s">
        <v>638</v>
      </c>
      <c r="T211"/>
      <c r="U211" t="s">
        <v>639</v>
      </c>
      <c r="V211" t="s">
        <v>640</v>
      </c>
      <c r="W211" t="s">
        <v>641</v>
      </c>
      <c r="X211" t="s">
        <v>642</v>
      </c>
      <c r="Y211" t="s">
        <v>575</v>
      </c>
      <c r="Z211" t="s">
        <v>643</v>
      </c>
      <c r="AA211" t="s">
        <v>644</v>
      </c>
      <c r="AB211" t="s">
        <v>645</v>
      </c>
      <c r="AC211" t="s">
        <v>646</v>
      </c>
      <c r="AD211"/>
      <c r="AE211" t="s">
        <v>647</v>
      </c>
      <c r="AF211" t="s">
        <v>648</v>
      </c>
      <c r="AG211" t="s">
        <v>649</v>
      </c>
      <c r="AH211" t="s">
        <v>650</v>
      </c>
      <c r="AI211"/>
      <c r="AJ211"/>
    </row>
    <row r="212" spans="4:36" ht="15" x14ac:dyDescent="0.25">
      <c r="D212" t="s">
        <v>651</v>
      </c>
      <c r="E212" t="s">
        <v>652</v>
      </c>
      <c r="F212"/>
      <c r="G212" t="s">
        <v>653</v>
      </c>
      <c r="H212"/>
      <c r="I212" t="s">
        <v>497</v>
      </c>
      <c r="J212" t="s">
        <v>654</v>
      </c>
      <c r="K212" t="s">
        <v>655</v>
      </c>
      <c r="L212" t="s">
        <v>656</v>
      </c>
      <c r="M212" t="s">
        <v>657</v>
      </c>
      <c r="N212" t="s">
        <v>658</v>
      </c>
      <c r="O212" t="s">
        <v>659</v>
      </c>
      <c r="P212" t="s">
        <v>660</v>
      </c>
      <c r="Q212" t="s">
        <v>661</v>
      </c>
      <c r="R212" t="s">
        <v>662</v>
      </c>
      <c r="S212" t="s">
        <v>663</v>
      </c>
      <c r="T212"/>
      <c r="U212" t="s">
        <v>664</v>
      </c>
      <c r="V212" t="s">
        <v>665</v>
      </c>
      <c r="W212" t="s">
        <v>666</v>
      </c>
      <c r="X212" t="s">
        <v>667</v>
      </c>
      <c r="Y212" t="s">
        <v>668</v>
      </c>
      <c r="Z212" t="s">
        <v>669</v>
      </c>
      <c r="AA212" t="s">
        <v>670</v>
      </c>
      <c r="AB212" t="s">
        <v>671</v>
      </c>
      <c r="AC212" t="s">
        <v>672</v>
      </c>
      <c r="AD212"/>
      <c r="AE212" t="s">
        <v>673</v>
      </c>
      <c r="AF212" t="s">
        <v>674</v>
      </c>
      <c r="AG212" t="s">
        <v>675</v>
      </c>
      <c r="AH212" t="s">
        <v>676</v>
      </c>
      <c r="AI212"/>
      <c r="AJ212"/>
    </row>
    <row r="213" spans="4:36" ht="15" x14ac:dyDescent="0.25">
      <c r="D213" t="s">
        <v>677</v>
      </c>
      <c r="E213" t="s">
        <v>678</v>
      </c>
      <c r="F213"/>
      <c r="G213" t="s">
        <v>679</v>
      </c>
      <c r="H213"/>
      <c r="I213" t="s">
        <v>680</v>
      </c>
      <c r="J213" t="s">
        <v>423</v>
      </c>
      <c r="K213" t="s">
        <v>681</v>
      </c>
      <c r="L213" t="s">
        <v>682</v>
      </c>
      <c r="M213" t="s">
        <v>683</v>
      </c>
      <c r="N213" t="s">
        <v>684</v>
      </c>
      <c r="O213" t="s">
        <v>685</v>
      </c>
      <c r="P213" t="s">
        <v>686</v>
      </c>
      <c r="Q213" t="s">
        <v>687</v>
      </c>
      <c r="R213" t="s">
        <v>688</v>
      </c>
      <c r="S213"/>
      <c r="T213"/>
      <c r="U213" t="s">
        <v>689</v>
      </c>
      <c r="V213" t="s">
        <v>690</v>
      </c>
      <c r="W213" t="s">
        <v>691</v>
      </c>
      <c r="X213" t="s">
        <v>692</v>
      </c>
      <c r="Y213" t="s">
        <v>502</v>
      </c>
      <c r="Z213" t="s">
        <v>693</v>
      </c>
      <c r="AA213" t="s">
        <v>694</v>
      </c>
      <c r="AB213" t="s">
        <v>695</v>
      </c>
      <c r="AC213" t="s">
        <v>696</v>
      </c>
      <c r="AD213"/>
      <c r="AE213" t="s">
        <v>422</v>
      </c>
      <c r="AF213" t="s">
        <v>697</v>
      </c>
      <c r="AG213" t="s">
        <v>698</v>
      </c>
      <c r="AH213" t="s">
        <v>699</v>
      </c>
      <c r="AI213"/>
      <c r="AJ213"/>
    </row>
    <row r="214" spans="4:36" ht="15" x14ac:dyDescent="0.25">
      <c r="D214" t="s">
        <v>700</v>
      </c>
      <c r="E214" t="s">
        <v>701</v>
      </c>
      <c r="F214"/>
      <c r="G214" t="s">
        <v>702</v>
      </c>
      <c r="H214"/>
      <c r="I214" t="s">
        <v>703</v>
      </c>
      <c r="J214" t="s">
        <v>704</v>
      </c>
      <c r="K214" t="s">
        <v>705</v>
      </c>
      <c r="L214" t="s">
        <v>706</v>
      </c>
      <c r="M214" t="s">
        <v>707</v>
      </c>
      <c r="N214" t="s">
        <v>708</v>
      </c>
      <c r="O214" t="s">
        <v>709</v>
      </c>
      <c r="P214" t="s">
        <v>710</v>
      </c>
      <c r="Q214" t="s">
        <v>711</v>
      </c>
      <c r="R214" t="s">
        <v>712</v>
      </c>
      <c r="S214"/>
      <c r="T214"/>
      <c r="U214" t="s">
        <v>713</v>
      </c>
      <c r="V214" t="s">
        <v>714</v>
      </c>
      <c r="W214" t="s">
        <v>715</v>
      </c>
      <c r="X214" t="s">
        <v>716</v>
      </c>
      <c r="Y214" t="s">
        <v>717</v>
      </c>
      <c r="Z214" t="s">
        <v>718</v>
      </c>
      <c r="AA214" t="s">
        <v>719</v>
      </c>
      <c r="AB214" t="s">
        <v>720</v>
      </c>
      <c r="AC214" t="s">
        <v>721</v>
      </c>
      <c r="AD214"/>
      <c r="AE214" t="s">
        <v>688</v>
      </c>
      <c r="AF214" t="s">
        <v>722</v>
      </c>
      <c r="AG214" t="s">
        <v>723</v>
      </c>
      <c r="AH214" t="s">
        <v>724</v>
      </c>
      <c r="AI214"/>
      <c r="AJ214"/>
    </row>
    <row r="215" spans="4:36" ht="15" x14ac:dyDescent="0.25">
      <c r="D215" t="s">
        <v>725</v>
      </c>
      <c r="E215" t="s">
        <v>726</v>
      </c>
      <c r="F215"/>
      <c r="G215" t="s">
        <v>727</v>
      </c>
      <c r="H215"/>
      <c r="I215" t="s">
        <v>430</v>
      </c>
      <c r="J215" t="s">
        <v>503</v>
      </c>
      <c r="K215" t="s">
        <v>728</v>
      </c>
      <c r="L215" t="s">
        <v>729</v>
      </c>
      <c r="M215" t="s">
        <v>730</v>
      </c>
      <c r="N215" t="s">
        <v>731</v>
      </c>
      <c r="O215" t="s">
        <v>732</v>
      </c>
      <c r="P215" t="s">
        <v>733</v>
      </c>
      <c r="Q215" t="s">
        <v>734</v>
      </c>
      <c r="R215" t="s">
        <v>735</v>
      </c>
      <c r="S215"/>
      <c r="T215"/>
      <c r="U215" t="s">
        <v>736</v>
      </c>
      <c r="V215" t="s">
        <v>737</v>
      </c>
      <c r="W215" t="s">
        <v>738</v>
      </c>
      <c r="X215" t="s">
        <v>739</v>
      </c>
      <c r="Y215" t="s">
        <v>740</v>
      </c>
      <c r="Z215" t="s">
        <v>741</v>
      </c>
      <c r="AA215" t="s">
        <v>742</v>
      </c>
      <c r="AB215" t="s">
        <v>743</v>
      </c>
      <c r="AC215" t="s">
        <v>744</v>
      </c>
      <c r="AD215"/>
      <c r="AE215" t="s">
        <v>745</v>
      </c>
      <c r="AF215" t="s">
        <v>746</v>
      </c>
      <c r="AG215" t="s">
        <v>747</v>
      </c>
      <c r="AH215" t="s">
        <v>748</v>
      </c>
      <c r="AI215"/>
      <c r="AJ215"/>
    </row>
    <row r="216" spans="4:36" ht="15" x14ac:dyDescent="0.25">
      <c r="D216"/>
      <c r="E216" t="s">
        <v>749</v>
      </c>
      <c r="F216"/>
      <c r="G216" t="s">
        <v>750</v>
      </c>
      <c r="H216"/>
      <c r="I216" t="s">
        <v>751</v>
      </c>
      <c r="J216" t="s">
        <v>752</v>
      </c>
      <c r="K216" t="s">
        <v>753</v>
      </c>
      <c r="L216" t="s">
        <v>754</v>
      </c>
      <c r="M216" t="s">
        <v>755</v>
      </c>
      <c r="N216" t="s">
        <v>457</v>
      </c>
      <c r="O216" t="s">
        <v>756</v>
      </c>
      <c r="P216" t="s">
        <v>757</v>
      </c>
      <c r="Q216" t="s">
        <v>758</v>
      </c>
      <c r="R216" t="s">
        <v>759</v>
      </c>
      <c r="S216"/>
      <c r="T216"/>
      <c r="U216" t="s">
        <v>760</v>
      </c>
      <c r="V216" t="s">
        <v>761</v>
      </c>
      <c r="W216" t="s">
        <v>762</v>
      </c>
      <c r="X216" t="s">
        <v>763</v>
      </c>
      <c r="Y216" t="s">
        <v>430</v>
      </c>
      <c r="Z216" t="s">
        <v>764</v>
      </c>
      <c r="AA216" t="s">
        <v>765</v>
      </c>
      <c r="AB216" t="s">
        <v>766</v>
      </c>
      <c r="AC216" t="s">
        <v>767</v>
      </c>
      <c r="AD216"/>
      <c r="AE216" t="s">
        <v>768</v>
      </c>
      <c r="AF216" t="s">
        <v>769</v>
      </c>
      <c r="AG216" t="s">
        <v>770</v>
      </c>
      <c r="AH216" t="s">
        <v>543</v>
      </c>
      <c r="AI216"/>
      <c r="AJ216"/>
    </row>
    <row r="217" spans="4:36" ht="15" x14ac:dyDescent="0.25">
      <c r="D217"/>
      <c r="E217" t="s">
        <v>771</v>
      </c>
      <c r="F217"/>
      <c r="G217" t="s">
        <v>772</v>
      </c>
      <c r="H217"/>
      <c r="I217" t="s">
        <v>773</v>
      </c>
      <c r="J217" t="s">
        <v>424</v>
      </c>
      <c r="K217" t="s">
        <v>774</v>
      </c>
      <c r="L217" t="s">
        <v>775</v>
      </c>
      <c r="M217" t="s">
        <v>776</v>
      </c>
      <c r="N217" t="s">
        <v>777</v>
      </c>
      <c r="O217" t="s">
        <v>778</v>
      </c>
      <c r="P217" t="s">
        <v>779</v>
      </c>
      <c r="Q217" t="s">
        <v>780</v>
      </c>
      <c r="R217" t="s">
        <v>781</v>
      </c>
      <c r="S217"/>
      <c r="T217"/>
      <c r="U217" t="s">
        <v>782</v>
      </c>
      <c r="V217" t="s">
        <v>783</v>
      </c>
      <c r="W217" t="s">
        <v>784</v>
      </c>
      <c r="X217" t="s">
        <v>784</v>
      </c>
      <c r="Y217" t="s">
        <v>785</v>
      </c>
      <c r="Z217" t="s">
        <v>786</v>
      </c>
      <c r="AA217" t="s">
        <v>787</v>
      </c>
      <c r="AB217"/>
      <c r="AC217" t="s">
        <v>788</v>
      </c>
      <c r="AD217"/>
      <c r="AE217" t="s">
        <v>789</v>
      </c>
      <c r="AF217" t="s">
        <v>790</v>
      </c>
      <c r="AG217" t="s">
        <v>791</v>
      </c>
      <c r="AH217" t="s">
        <v>792</v>
      </c>
      <c r="AI217"/>
      <c r="AJ217"/>
    </row>
    <row r="218" spans="4:36" ht="15" x14ac:dyDescent="0.25">
      <c r="D218"/>
      <c r="E218" t="s">
        <v>793</v>
      </c>
      <c r="F218"/>
      <c r="G218" t="s">
        <v>553</v>
      </c>
      <c r="H218"/>
      <c r="I218" t="s">
        <v>794</v>
      </c>
      <c r="J218" t="s">
        <v>795</v>
      </c>
      <c r="K218" t="s">
        <v>796</v>
      </c>
      <c r="L218" t="s">
        <v>797</v>
      </c>
      <c r="M218" t="s">
        <v>798</v>
      </c>
      <c r="N218" t="s">
        <v>799</v>
      </c>
      <c r="O218" t="s">
        <v>800</v>
      </c>
      <c r="P218" t="s">
        <v>801</v>
      </c>
      <c r="Q218" t="s">
        <v>802</v>
      </c>
      <c r="R218" t="s">
        <v>803</v>
      </c>
      <c r="S218"/>
      <c r="T218"/>
      <c r="U218" t="s">
        <v>804</v>
      </c>
      <c r="V218" t="s">
        <v>805</v>
      </c>
      <c r="W218" t="s">
        <v>806</v>
      </c>
      <c r="X218" t="s">
        <v>807</v>
      </c>
      <c r="Y218" t="s">
        <v>808</v>
      </c>
      <c r="Z218" t="s">
        <v>809</v>
      </c>
      <c r="AA218"/>
      <c r="AB218"/>
      <c r="AC218" t="s">
        <v>810</v>
      </c>
      <c r="AD218"/>
      <c r="AE218" t="s">
        <v>811</v>
      </c>
      <c r="AF218" t="s">
        <v>812</v>
      </c>
      <c r="AG218" t="s">
        <v>813</v>
      </c>
      <c r="AH218" t="s">
        <v>814</v>
      </c>
      <c r="AI218"/>
      <c r="AJ218"/>
    </row>
    <row r="219" spans="4:36" ht="15" x14ac:dyDescent="0.25">
      <c r="D219"/>
      <c r="E219" t="s">
        <v>520</v>
      </c>
      <c r="F219"/>
      <c r="G219" t="s">
        <v>815</v>
      </c>
      <c r="H219"/>
      <c r="I219" t="s">
        <v>816</v>
      </c>
      <c r="J219" t="s">
        <v>817</v>
      </c>
      <c r="K219" t="s">
        <v>818</v>
      </c>
      <c r="L219" t="s">
        <v>819</v>
      </c>
      <c r="M219" t="s">
        <v>820</v>
      </c>
      <c r="N219" t="s">
        <v>821</v>
      </c>
      <c r="O219" t="s">
        <v>822</v>
      </c>
      <c r="P219" t="s">
        <v>823</v>
      </c>
      <c r="Q219" t="s">
        <v>824</v>
      </c>
      <c r="R219" t="s">
        <v>825</v>
      </c>
      <c r="S219"/>
      <c r="T219"/>
      <c r="U219" t="s">
        <v>826</v>
      </c>
      <c r="V219" t="s">
        <v>827</v>
      </c>
      <c r="W219" t="s">
        <v>828</v>
      </c>
      <c r="X219" t="s">
        <v>829</v>
      </c>
      <c r="Y219" t="s">
        <v>830</v>
      </c>
      <c r="Z219" t="s">
        <v>831</v>
      </c>
      <c r="AA219"/>
      <c r="AB219"/>
      <c r="AC219"/>
      <c r="AD219"/>
      <c r="AE219" t="s">
        <v>832</v>
      </c>
      <c r="AF219" t="s">
        <v>833</v>
      </c>
      <c r="AG219" t="s">
        <v>834</v>
      </c>
      <c r="AH219" t="s">
        <v>835</v>
      </c>
      <c r="AI219"/>
      <c r="AJ219"/>
    </row>
    <row r="220" spans="4:36" ht="15" x14ac:dyDescent="0.25">
      <c r="D220"/>
      <c r="E220" t="s">
        <v>473</v>
      </c>
      <c r="F220"/>
      <c r="G220" t="s">
        <v>836</v>
      </c>
      <c r="H220"/>
      <c r="I220" t="s">
        <v>837</v>
      </c>
      <c r="J220" t="s">
        <v>838</v>
      </c>
      <c r="K220" t="s">
        <v>839</v>
      </c>
      <c r="L220" t="s">
        <v>840</v>
      </c>
      <c r="M220" t="s">
        <v>841</v>
      </c>
      <c r="N220" t="s">
        <v>842</v>
      </c>
      <c r="O220" t="s">
        <v>843</v>
      </c>
      <c r="P220" t="s">
        <v>844</v>
      </c>
      <c r="Q220" t="s">
        <v>845</v>
      </c>
      <c r="R220" t="s">
        <v>846</v>
      </c>
      <c r="S220"/>
      <c r="T220"/>
      <c r="U220" t="s">
        <v>847</v>
      </c>
      <c r="V220"/>
      <c r="W220" t="s">
        <v>848</v>
      </c>
      <c r="X220" t="s">
        <v>849</v>
      </c>
      <c r="Y220" t="s">
        <v>850</v>
      </c>
      <c r="Z220" t="s">
        <v>851</v>
      </c>
      <c r="AA220"/>
      <c r="AB220"/>
      <c r="AC220"/>
      <c r="AD220"/>
      <c r="AE220" t="s">
        <v>852</v>
      </c>
      <c r="AF220" t="s">
        <v>853</v>
      </c>
      <c r="AG220" t="s">
        <v>854</v>
      </c>
      <c r="AH220" t="s">
        <v>855</v>
      </c>
      <c r="AI220"/>
      <c r="AJ220"/>
    </row>
    <row r="221" spans="4:36" ht="15" x14ac:dyDescent="0.25">
      <c r="D221"/>
      <c r="E221" t="s">
        <v>592</v>
      </c>
      <c r="F221"/>
      <c r="G221" t="s">
        <v>776</v>
      </c>
      <c r="H221"/>
      <c r="I221" t="s">
        <v>856</v>
      </c>
      <c r="J221" t="s">
        <v>857</v>
      </c>
      <c r="K221" t="s">
        <v>858</v>
      </c>
      <c r="L221"/>
      <c r="M221" t="s">
        <v>859</v>
      </c>
      <c r="N221" t="s">
        <v>860</v>
      </c>
      <c r="O221" t="s">
        <v>861</v>
      </c>
      <c r="P221" t="s">
        <v>862</v>
      </c>
      <c r="Q221" t="s">
        <v>863</v>
      </c>
      <c r="R221" t="s">
        <v>864</v>
      </c>
      <c r="S221"/>
      <c r="T221"/>
      <c r="U221" t="s">
        <v>865</v>
      </c>
      <c r="V221"/>
      <c r="W221" t="s">
        <v>866</v>
      </c>
      <c r="X221" t="s">
        <v>867</v>
      </c>
      <c r="Y221" t="s">
        <v>868</v>
      </c>
      <c r="Z221" t="s">
        <v>869</v>
      </c>
      <c r="AA221"/>
      <c r="AB221"/>
      <c r="AC221"/>
      <c r="AD221"/>
      <c r="AE221" t="s">
        <v>870</v>
      </c>
      <c r="AF221" t="s">
        <v>871</v>
      </c>
      <c r="AG221" t="s">
        <v>872</v>
      </c>
      <c r="AH221" t="s">
        <v>873</v>
      </c>
      <c r="AI221"/>
      <c r="AJ221"/>
    </row>
    <row r="222" spans="4:36" ht="15" x14ac:dyDescent="0.25">
      <c r="D222"/>
      <c r="E222" t="s">
        <v>874</v>
      </c>
      <c r="F222"/>
      <c r="G222" t="s">
        <v>875</v>
      </c>
      <c r="H222"/>
      <c r="I222" t="s">
        <v>876</v>
      </c>
      <c r="J222" t="s">
        <v>877</v>
      </c>
      <c r="K222" t="s">
        <v>878</v>
      </c>
      <c r="L222"/>
      <c r="M222" t="s">
        <v>879</v>
      </c>
      <c r="N222" t="s">
        <v>880</v>
      </c>
      <c r="O222" t="s">
        <v>881</v>
      </c>
      <c r="P222" t="s">
        <v>882</v>
      </c>
      <c r="Q222" t="s">
        <v>883</v>
      </c>
      <c r="R222" t="s">
        <v>884</v>
      </c>
      <c r="S222"/>
      <c r="T222"/>
      <c r="U222" t="s">
        <v>885</v>
      </c>
      <c r="V222"/>
      <c r="W222" t="s">
        <v>886</v>
      </c>
      <c r="X222" t="s">
        <v>887</v>
      </c>
      <c r="Y222" t="s">
        <v>888</v>
      </c>
      <c r="Z222" t="s">
        <v>889</v>
      </c>
      <c r="AA222"/>
      <c r="AB222"/>
      <c r="AC222"/>
      <c r="AD222"/>
      <c r="AE222" t="s">
        <v>890</v>
      </c>
      <c r="AF222" t="s">
        <v>891</v>
      </c>
      <c r="AG222" t="s">
        <v>892</v>
      </c>
      <c r="AH222" t="s">
        <v>893</v>
      </c>
      <c r="AI222"/>
      <c r="AJ222"/>
    </row>
    <row r="223" spans="4:36" ht="15" x14ac:dyDescent="0.25">
      <c r="D223"/>
      <c r="E223" t="s">
        <v>894</v>
      </c>
      <c r="F223"/>
      <c r="G223" t="s">
        <v>895</v>
      </c>
      <c r="H223"/>
      <c r="I223" t="s">
        <v>896</v>
      </c>
      <c r="J223" t="s">
        <v>897</v>
      </c>
      <c r="K223" t="s">
        <v>898</v>
      </c>
      <c r="L223"/>
      <c r="M223" t="s">
        <v>827</v>
      </c>
      <c r="N223" t="s">
        <v>899</v>
      </c>
      <c r="O223" t="s">
        <v>900</v>
      </c>
      <c r="P223" t="s">
        <v>901</v>
      </c>
      <c r="Q223" t="s">
        <v>902</v>
      </c>
      <c r="R223" t="s">
        <v>903</v>
      </c>
      <c r="S223"/>
      <c r="T223"/>
      <c r="U223" t="s">
        <v>904</v>
      </c>
      <c r="V223"/>
      <c r="W223" t="s">
        <v>905</v>
      </c>
      <c r="X223" t="s">
        <v>906</v>
      </c>
      <c r="Y223" t="s">
        <v>907</v>
      </c>
      <c r="Z223" t="s">
        <v>908</v>
      </c>
      <c r="AA223"/>
      <c r="AB223"/>
      <c r="AC223"/>
      <c r="AD223"/>
      <c r="AE223" t="s">
        <v>909</v>
      </c>
      <c r="AF223" t="s">
        <v>910</v>
      </c>
      <c r="AG223" t="s">
        <v>911</v>
      </c>
      <c r="AH223" t="s">
        <v>912</v>
      </c>
      <c r="AI223"/>
      <c r="AJ223"/>
    </row>
    <row r="224" spans="4:36" ht="15" x14ac:dyDescent="0.25">
      <c r="D224"/>
      <c r="E224" t="s">
        <v>913</v>
      </c>
      <c r="F224"/>
      <c r="G224" t="s">
        <v>914</v>
      </c>
      <c r="H224"/>
      <c r="I224" t="s">
        <v>915</v>
      </c>
      <c r="J224" t="s">
        <v>916</v>
      </c>
      <c r="K224" t="s">
        <v>442</v>
      </c>
      <c r="L224"/>
      <c r="M224"/>
      <c r="N224" t="s">
        <v>917</v>
      </c>
      <c r="O224" t="s">
        <v>918</v>
      </c>
      <c r="P224" t="s">
        <v>919</v>
      </c>
      <c r="Q224" t="s">
        <v>920</v>
      </c>
      <c r="R224" t="s">
        <v>921</v>
      </c>
      <c r="S224"/>
      <c r="T224"/>
      <c r="U224" t="s">
        <v>922</v>
      </c>
      <c r="V224"/>
      <c r="W224" t="s">
        <v>923</v>
      </c>
      <c r="X224" t="s">
        <v>924</v>
      </c>
      <c r="Y224" t="s">
        <v>925</v>
      </c>
      <c r="Z224" t="s">
        <v>926</v>
      </c>
      <c r="AA224"/>
      <c r="AB224"/>
      <c r="AC224"/>
      <c r="AD224"/>
      <c r="AE224" t="s">
        <v>927</v>
      </c>
      <c r="AF224" t="s">
        <v>928</v>
      </c>
      <c r="AG224" t="s">
        <v>929</v>
      </c>
      <c r="AH224" t="s">
        <v>930</v>
      </c>
      <c r="AI224"/>
      <c r="AJ224"/>
    </row>
    <row r="225" spans="4:36" ht="15" x14ac:dyDescent="0.25">
      <c r="D225"/>
      <c r="E225" t="s">
        <v>673</v>
      </c>
      <c r="F225"/>
      <c r="G225" t="s">
        <v>931</v>
      </c>
      <c r="H225"/>
      <c r="I225" t="s">
        <v>932</v>
      </c>
      <c r="J225" t="s">
        <v>933</v>
      </c>
      <c r="K225" t="s">
        <v>934</v>
      </c>
      <c r="L225"/>
      <c r="M225"/>
      <c r="N225" t="s">
        <v>935</v>
      </c>
      <c r="O225" t="s">
        <v>936</v>
      </c>
      <c r="P225" t="s">
        <v>937</v>
      </c>
      <c r="Q225" t="s">
        <v>938</v>
      </c>
      <c r="R225" t="s">
        <v>939</v>
      </c>
      <c r="S225"/>
      <c r="T225"/>
      <c r="U225" t="s">
        <v>940</v>
      </c>
      <c r="V225"/>
      <c r="W225" t="s">
        <v>941</v>
      </c>
      <c r="X225" t="s">
        <v>942</v>
      </c>
      <c r="Y225" t="s">
        <v>731</v>
      </c>
      <c r="Z225" t="s">
        <v>943</v>
      </c>
      <c r="AA225"/>
      <c r="AB225"/>
      <c r="AC225"/>
      <c r="AD225"/>
      <c r="AE225" t="s">
        <v>944</v>
      </c>
      <c r="AF225" t="s">
        <v>945</v>
      </c>
      <c r="AG225" t="s">
        <v>946</v>
      </c>
      <c r="AH225" t="s">
        <v>947</v>
      </c>
      <c r="AI225"/>
      <c r="AJ225"/>
    </row>
    <row r="226" spans="4:36" ht="15" x14ac:dyDescent="0.25">
      <c r="D226"/>
      <c r="E226" t="s">
        <v>948</v>
      </c>
      <c r="F226"/>
      <c r="G226" t="s">
        <v>949</v>
      </c>
      <c r="H226"/>
      <c r="I226" t="s">
        <v>950</v>
      </c>
      <c r="J226" t="s">
        <v>951</v>
      </c>
      <c r="K226" t="s">
        <v>952</v>
      </c>
      <c r="L226"/>
      <c r="M226"/>
      <c r="N226" t="s">
        <v>953</v>
      </c>
      <c r="O226" t="s">
        <v>954</v>
      </c>
      <c r="P226" t="s">
        <v>955</v>
      </c>
      <c r="Q226" t="s">
        <v>956</v>
      </c>
      <c r="R226" t="s">
        <v>957</v>
      </c>
      <c r="S226"/>
      <c r="T226"/>
      <c r="U226" t="s">
        <v>958</v>
      </c>
      <c r="V226"/>
      <c r="W226" t="s">
        <v>934</v>
      </c>
      <c r="X226" t="s">
        <v>959</v>
      </c>
      <c r="Y226" t="s">
        <v>960</v>
      </c>
      <c r="Z226" t="s">
        <v>961</v>
      </c>
      <c r="AA226"/>
      <c r="AB226"/>
      <c r="AC226"/>
      <c r="AD226"/>
      <c r="AE226" t="s">
        <v>962</v>
      </c>
      <c r="AF226" t="s">
        <v>963</v>
      </c>
      <c r="AG226" t="s">
        <v>964</v>
      </c>
      <c r="AH226" t="s">
        <v>965</v>
      </c>
      <c r="AI226"/>
      <c r="AJ226"/>
    </row>
    <row r="227" spans="4:36" ht="15" x14ac:dyDescent="0.25">
      <c r="D227"/>
      <c r="E227" t="s">
        <v>704</v>
      </c>
      <c r="F227"/>
      <c r="G227" t="s">
        <v>966</v>
      </c>
      <c r="H227"/>
      <c r="I227" t="s">
        <v>953</v>
      </c>
      <c r="J227" t="s">
        <v>967</v>
      </c>
      <c r="K227" t="s">
        <v>968</v>
      </c>
      <c r="L227"/>
      <c r="M227"/>
      <c r="N227" t="s">
        <v>969</v>
      </c>
      <c r="O227" t="s">
        <v>970</v>
      </c>
      <c r="P227" t="s">
        <v>971</v>
      </c>
      <c r="Q227" t="s">
        <v>972</v>
      </c>
      <c r="R227" t="s">
        <v>973</v>
      </c>
      <c r="S227"/>
      <c r="T227"/>
      <c r="U227" t="s">
        <v>858</v>
      </c>
      <c r="V227"/>
      <c r="W227" t="s">
        <v>974</v>
      </c>
      <c r="X227" t="s">
        <v>729</v>
      </c>
      <c r="Y227" t="s">
        <v>975</v>
      </c>
      <c r="Z227" t="s">
        <v>976</v>
      </c>
      <c r="AA227"/>
      <c r="AB227"/>
      <c r="AC227"/>
      <c r="AD227"/>
      <c r="AE227" t="s">
        <v>977</v>
      </c>
      <c r="AF227" t="s">
        <v>978</v>
      </c>
      <c r="AG227" t="s">
        <v>979</v>
      </c>
      <c r="AH227" t="s">
        <v>980</v>
      </c>
      <c r="AI227"/>
      <c r="AJ227"/>
    </row>
    <row r="228" spans="4:36" ht="15" x14ac:dyDescent="0.25">
      <c r="D228"/>
      <c r="E228" t="s">
        <v>981</v>
      </c>
      <c r="F228"/>
      <c r="G228"/>
      <c r="H228"/>
      <c r="I228" t="s">
        <v>982</v>
      </c>
      <c r="J228" t="s">
        <v>983</v>
      </c>
      <c r="K228" t="s">
        <v>984</v>
      </c>
      <c r="L228"/>
      <c r="M228"/>
      <c r="N228" t="s">
        <v>985</v>
      </c>
      <c r="O228" t="s">
        <v>986</v>
      </c>
      <c r="P228" t="s">
        <v>987</v>
      </c>
      <c r="Q228" t="s">
        <v>988</v>
      </c>
      <c r="R228" t="s">
        <v>816</v>
      </c>
      <c r="S228"/>
      <c r="T228"/>
      <c r="U228" t="s">
        <v>989</v>
      </c>
      <c r="V228"/>
      <c r="W228" t="s">
        <v>990</v>
      </c>
      <c r="X228" t="s">
        <v>991</v>
      </c>
      <c r="Y228" t="s">
        <v>992</v>
      </c>
      <c r="Z228" t="s">
        <v>993</v>
      </c>
      <c r="AA228"/>
      <c r="AB228"/>
      <c r="AC228"/>
      <c r="AD228"/>
      <c r="AE228" t="s">
        <v>994</v>
      </c>
      <c r="AF228" t="s">
        <v>445</v>
      </c>
      <c r="AG228" t="s">
        <v>995</v>
      </c>
      <c r="AH228" t="s">
        <v>746</v>
      </c>
      <c r="AI228"/>
      <c r="AJ228"/>
    </row>
    <row r="229" spans="4:36" ht="15" x14ac:dyDescent="0.25">
      <c r="D229"/>
      <c r="E229" t="s">
        <v>996</v>
      </c>
      <c r="F229"/>
      <c r="G229"/>
      <c r="H229"/>
      <c r="I229" t="s">
        <v>997</v>
      </c>
      <c r="J229" t="s">
        <v>998</v>
      </c>
      <c r="K229" t="s">
        <v>999</v>
      </c>
      <c r="L229"/>
      <c r="M229"/>
      <c r="N229" t="s">
        <v>1000</v>
      </c>
      <c r="O229" t="s">
        <v>1001</v>
      </c>
      <c r="P229" t="s">
        <v>898</v>
      </c>
      <c r="Q229" t="s">
        <v>1002</v>
      </c>
      <c r="R229" t="s">
        <v>1003</v>
      </c>
      <c r="S229"/>
      <c r="T229"/>
      <c r="U229" t="s">
        <v>1004</v>
      </c>
      <c r="V229"/>
      <c r="W229" t="s">
        <v>1005</v>
      </c>
      <c r="X229" t="s">
        <v>1006</v>
      </c>
      <c r="Y229" t="s">
        <v>1007</v>
      </c>
      <c r="Z229" t="s">
        <v>1008</v>
      </c>
      <c r="AA229"/>
      <c r="AB229"/>
      <c r="AC229"/>
      <c r="AD229"/>
      <c r="AE229" t="s">
        <v>1009</v>
      </c>
      <c r="AF229" t="s">
        <v>1010</v>
      </c>
      <c r="AG229" t="s">
        <v>1011</v>
      </c>
      <c r="AH229" t="s">
        <v>570</v>
      </c>
      <c r="AI229"/>
      <c r="AJ229"/>
    </row>
    <row r="230" spans="4:36" ht="15" x14ac:dyDescent="0.25">
      <c r="D230"/>
      <c r="E230" t="s">
        <v>1012</v>
      </c>
      <c r="F230"/>
      <c r="G230"/>
      <c r="H230"/>
      <c r="I230" t="s">
        <v>1013</v>
      </c>
      <c r="J230" t="s">
        <v>1014</v>
      </c>
      <c r="K230" t="s">
        <v>1015</v>
      </c>
      <c r="L230"/>
      <c r="M230"/>
      <c r="N230" t="s">
        <v>1016</v>
      </c>
      <c r="O230"/>
      <c r="P230" t="s">
        <v>1017</v>
      </c>
      <c r="Q230" t="s">
        <v>1018</v>
      </c>
      <c r="R230" t="s">
        <v>1019</v>
      </c>
      <c r="S230"/>
      <c r="T230"/>
      <c r="U230" t="s">
        <v>1020</v>
      </c>
      <c r="V230"/>
      <c r="W230" t="s">
        <v>1021</v>
      </c>
      <c r="X230" t="s">
        <v>1022</v>
      </c>
      <c r="Y230" t="s">
        <v>1023</v>
      </c>
      <c r="Z230" t="s">
        <v>1024</v>
      </c>
      <c r="AA230"/>
      <c r="AB230"/>
      <c r="AC230"/>
      <c r="AD230"/>
      <c r="AE230" t="s">
        <v>1025</v>
      </c>
      <c r="AF230" t="s">
        <v>1026</v>
      </c>
      <c r="AG230" t="s">
        <v>1027</v>
      </c>
      <c r="AH230" t="s">
        <v>1028</v>
      </c>
      <c r="AI230"/>
      <c r="AJ230"/>
    </row>
    <row r="231" spans="4:36" ht="15" x14ac:dyDescent="0.25">
      <c r="D231"/>
      <c r="E231" t="s">
        <v>424</v>
      </c>
      <c r="F231"/>
      <c r="G231"/>
      <c r="H231"/>
      <c r="I231" t="s">
        <v>1029</v>
      </c>
      <c r="J231" t="s">
        <v>1030</v>
      </c>
      <c r="K231" t="s">
        <v>1031</v>
      </c>
      <c r="L231"/>
      <c r="M231"/>
      <c r="N231" t="s">
        <v>1032</v>
      </c>
      <c r="O231"/>
      <c r="P231" t="s">
        <v>1033</v>
      </c>
      <c r="Q231" t="s">
        <v>1034</v>
      </c>
      <c r="R231" t="s">
        <v>1035</v>
      </c>
      <c r="S231"/>
      <c r="T231"/>
      <c r="U231" t="s">
        <v>1036</v>
      </c>
      <c r="V231"/>
      <c r="W231" t="s">
        <v>1037</v>
      </c>
      <c r="X231" t="s">
        <v>1038</v>
      </c>
      <c r="Y231" t="s">
        <v>1039</v>
      </c>
      <c r="Z231" t="s">
        <v>1040</v>
      </c>
      <c r="AA231"/>
      <c r="AB231"/>
      <c r="AC231"/>
      <c r="AD231"/>
      <c r="AE231" t="s">
        <v>1041</v>
      </c>
      <c r="AF231"/>
      <c r="AG231" t="s">
        <v>1042</v>
      </c>
      <c r="AH231" t="s">
        <v>1043</v>
      </c>
      <c r="AI231"/>
      <c r="AJ231"/>
    </row>
    <row r="232" spans="4:36" ht="15" x14ac:dyDescent="0.25">
      <c r="D232"/>
      <c r="E232" t="s">
        <v>1044</v>
      </c>
      <c r="F232"/>
      <c r="G232"/>
      <c r="H232"/>
      <c r="I232" t="s">
        <v>1045</v>
      </c>
      <c r="J232" t="s">
        <v>1046</v>
      </c>
      <c r="K232"/>
      <c r="L232"/>
      <c r="M232"/>
      <c r="N232" t="s">
        <v>1047</v>
      </c>
      <c r="O232"/>
      <c r="P232" t="s">
        <v>1048</v>
      </c>
      <c r="Q232" t="s">
        <v>1049</v>
      </c>
      <c r="R232" t="s">
        <v>1050</v>
      </c>
      <c r="S232"/>
      <c r="T232"/>
      <c r="U232" t="s">
        <v>1051</v>
      </c>
      <c r="V232"/>
      <c r="W232" t="s">
        <v>1052</v>
      </c>
      <c r="X232" t="s">
        <v>986</v>
      </c>
      <c r="Y232" t="s">
        <v>1053</v>
      </c>
      <c r="Z232" t="s">
        <v>700</v>
      </c>
      <c r="AA232"/>
      <c r="AB232"/>
      <c r="AC232"/>
      <c r="AD232"/>
      <c r="AE232" t="s">
        <v>816</v>
      </c>
      <c r="AF232"/>
      <c r="AG232" t="s">
        <v>1054</v>
      </c>
      <c r="AH232" t="s">
        <v>1055</v>
      </c>
      <c r="AI232"/>
      <c r="AJ232"/>
    </row>
    <row r="233" spans="4:36" ht="15" x14ac:dyDescent="0.25">
      <c r="D233"/>
      <c r="E233" t="s">
        <v>1056</v>
      </c>
      <c r="F233"/>
      <c r="G233"/>
      <c r="H233"/>
      <c r="I233" t="s">
        <v>1057</v>
      </c>
      <c r="J233" t="s">
        <v>1058</v>
      </c>
      <c r="K233"/>
      <c r="L233"/>
      <c r="M233"/>
      <c r="N233" t="s">
        <v>1059</v>
      </c>
      <c r="O233"/>
      <c r="P233" t="s">
        <v>1060</v>
      </c>
      <c r="Q233" t="s">
        <v>1061</v>
      </c>
      <c r="R233" t="s">
        <v>1062</v>
      </c>
      <c r="S233"/>
      <c r="T233"/>
      <c r="U233" t="s">
        <v>1063</v>
      </c>
      <c r="V233"/>
      <c r="W233" t="s">
        <v>1064</v>
      </c>
      <c r="X233" t="s">
        <v>1065</v>
      </c>
      <c r="Y233" t="s">
        <v>1066</v>
      </c>
      <c r="Z233" t="s">
        <v>1067</v>
      </c>
      <c r="AA233"/>
      <c r="AB233"/>
      <c r="AC233"/>
      <c r="AD233"/>
      <c r="AE233" t="s">
        <v>1068</v>
      </c>
      <c r="AF233"/>
      <c r="AG233" t="s">
        <v>1069</v>
      </c>
      <c r="AH233" t="s">
        <v>991</v>
      </c>
      <c r="AI233"/>
      <c r="AJ233"/>
    </row>
    <row r="234" spans="4:36" ht="15" x14ac:dyDescent="0.25">
      <c r="D234"/>
      <c r="E234" t="s">
        <v>1070</v>
      </c>
      <c r="F234"/>
      <c r="G234"/>
      <c r="H234"/>
      <c r="I234" t="s">
        <v>1071</v>
      </c>
      <c r="J234" t="s">
        <v>1072</v>
      </c>
      <c r="K234"/>
      <c r="L234"/>
      <c r="M234"/>
      <c r="N234" t="s">
        <v>1073</v>
      </c>
      <c r="O234"/>
      <c r="P234" t="s">
        <v>1074</v>
      </c>
      <c r="Q234" t="s">
        <v>1075</v>
      </c>
      <c r="R234" t="s">
        <v>1076</v>
      </c>
      <c r="S234"/>
      <c r="T234"/>
      <c r="U234" t="s">
        <v>1077</v>
      </c>
      <c r="V234"/>
      <c r="W234" t="s">
        <v>1078</v>
      </c>
      <c r="X234"/>
      <c r="Y234" t="s">
        <v>1079</v>
      </c>
      <c r="Z234" t="s">
        <v>1080</v>
      </c>
      <c r="AA234"/>
      <c r="AB234"/>
      <c r="AC234"/>
      <c r="AD234"/>
      <c r="AE234" t="s">
        <v>1081</v>
      </c>
      <c r="AF234"/>
      <c r="AG234" t="s">
        <v>1082</v>
      </c>
      <c r="AH234" t="s">
        <v>1083</v>
      </c>
      <c r="AI234"/>
      <c r="AJ234"/>
    </row>
    <row r="235" spans="4:36" ht="15" x14ac:dyDescent="0.25">
      <c r="D235"/>
      <c r="E235" t="s">
        <v>1084</v>
      </c>
      <c r="F235"/>
      <c r="G235"/>
      <c r="H235"/>
      <c r="I235" t="s">
        <v>1085</v>
      </c>
      <c r="J235" t="s">
        <v>1086</v>
      </c>
      <c r="K235"/>
      <c r="L235"/>
      <c r="M235"/>
      <c r="N235" t="s">
        <v>1087</v>
      </c>
      <c r="O235"/>
      <c r="P235"/>
      <c r="Q235"/>
      <c r="R235" t="s">
        <v>1088</v>
      </c>
      <c r="S235"/>
      <c r="T235"/>
      <c r="U235" t="s">
        <v>1089</v>
      </c>
      <c r="V235"/>
      <c r="W235"/>
      <c r="X235"/>
      <c r="Y235" t="s">
        <v>1090</v>
      </c>
      <c r="Z235" t="s">
        <v>1091</v>
      </c>
      <c r="AA235"/>
      <c r="AB235"/>
      <c r="AC235"/>
      <c r="AD235"/>
      <c r="AE235" t="s">
        <v>1092</v>
      </c>
      <c r="AF235"/>
      <c r="AG235" t="s">
        <v>1093</v>
      </c>
      <c r="AH235" t="s">
        <v>1094</v>
      </c>
      <c r="AI235"/>
      <c r="AJ235"/>
    </row>
    <row r="236" spans="4:36" ht="15" x14ac:dyDescent="0.25">
      <c r="D236"/>
      <c r="E236" t="s">
        <v>1095</v>
      </c>
      <c r="F236"/>
      <c r="G236"/>
      <c r="H236"/>
      <c r="I236" t="s">
        <v>1096</v>
      </c>
      <c r="J236" t="s">
        <v>1097</v>
      </c>
      <c r="K236"/>
      <c r="L236"/>
      <c r="M236"/>
      <c r="N236" t="s">
        <v>1098</v>
      </c>
      <c r="O236"/>
      <c r="P236"/>
      <c r="Q236"/>
      <c r="R236" t="s">
        <v>1099</v>
      </c>
      <c r="S236"/>
      <c r="T236"/>
      <c r="U236" t="s">
        <v>1100</v>
      </c>
      <c r="V236"/>
      <c r="W236"/>
      <c r="X236"/>
      <c r="Y236" t="s">
        <v>1101</v>
      </c>
      <c r="Z236" t="s">
        <v>1102</v>
      </c>
      <c r="AA236"/>
      <c r="AB236"/>
      <c r="AC236"/>
      <c r="AD236"/>
      <c r="AE236" t="s">
        <v>1103</v>
      </c>
      <c r="AF236"/>
      <c r="AG236" t="s">
        <v>1104</v>
      </c>
      <c r="AH236" t="s">
        <v>963</v>
      </c>
      <c r="AI236"/>
      <c r="AJ236"/>
    </row>
    <row r="237" spans="4:36" ht="15" x14ac:dyDescent="0.25">
      <c r="D237"/>
      <c r="E237" t="s">
        <v>1105</v>
      </c>
      <c r="F237"/>
      <c r="G237"/>
      <c r="H237"/>
      <c r="I237" t="s">
        <v>1106</v>
      </c>
      <c r="J237" t="s">
        <v>1107</v>
      </c>
      <c r="K237"/>
      <c r="L237"/>
      <c r="M237"/>
      <c r="N237" t="s">
        <v>1108</v>
      </c>
      <c r="O237"/>
      <c r="P237"/>
      <c r="Q237"/>
      <c r="R237" t="s">
        <v>1109</v>
      </c>
      <c r="S237"/>
      <c r="T237"/>
      <c r="U237" t="s">
        <v>1110</v>
      </c>
      <c r="V237"/>
      <c r="W237"/>
      <c r="X237"/>
      <c r="Y237" t="s">
        <v>746</v>
      </c>
      <c r="Z237" t="s">
        <v>742</v>
      </c>
      <c r="AA237"/>
      <c r="AB237"/>
      <c r="AC237"/>
      <c r="AD237"/>
      <c r="AE237" t="s">
        <v>1111</v>
      </c>
      <c r="AF237"/>
      <c r="AG237" t="s">
        <v>1112</v>
      </c>
      <c r="AH237" t="s">
        <v>1113</v>
      </c>
      <c r="AI237"/>
      <c r="AJ237"/>
    </row>
    <row r="238" spans="4:36" ht="15" x14ac:dyDescent="0.25">
      <c r="D238"/>
      <c r="E238" t="s">
        <v>1114</v>
      </c>
      <c r="F238"/>
      <c r="G238"/>
      <c r="H238"/>
      <c r="I238" t="s">
        <v>1115</v>
      </c>
      <c r="J238" t="s">
        <v>1116</v>
      </c>
      <c r="K238"/>
      <c r="L238"/>
      <c r="M238"/>
      <c r="N238" t="s">
        <v>1117</v>
      </c>
      <c r="O238"/>
      <c r="P238"/>
      <c r="Q238"/>
      <c r="R238" t="s">
        <v>1118</v>
      </c>
      <c r="S238"/>
      <c r="T238"/>
      <c r="U238" t="s">
        <v>1119</v>
      </c>
      <c r="V238"/>
      <c r="W238"/>
      <c r="X238"/>
      <c r="Y238" t="s">
        <v>1120</v>
      </c>
      <c r="Z238" t="s">
        <v>1121</v>
      </c>
      <c r="AA238"/>
      <c r="AB238"/>
      <c r="AC238"/>
      <c r="AD238"/>
      <c r="AE238" t="s">
        <v>1122</v>
      </c>
      <c r="AF238"/>
      <c r="AG238" t="s">
        <v>1123</v>
      </c>
      <c r="AH238" t="s">
        <v>1124</v>
      </c>
      <c r="AI238"/>
      <c r="AJ238"/>
    </row>
    <row r="239" spans="4:36" ht="15" x14ac:dyDescent="0.25">
      <c r="D239"/>
      <c r="E239" t="s">
        <v>1125</v>
      </c>
      <c r="F239"/>
      <c r="G239"/>
      <c r="H239"/>
      <c r="I239" t="s">
        <v>1126</v>
      </c>
      <c r="J239" t="s">
        <v>1127</v>
      </c>
      <c r="K239"/>
      <c r="L239"/>
      <c r="M239"/>
      <c r="N239" t="s">
        <v>1128</v>
      </c>
      <c r="O239"/>
      <c r="P239"/>
      <c r="Q239"/>
      <c r="R239" t="s">
        <v>1129</v>
      </c>
      <c r="S239"/>
      <c r="T239"/>
      <c r="U239" t="s">
        <v>1130</v>
      </c>
      <c r="V239"/>
      <c r="W239"/>
      <c r="X239"/>
      <c r="Y239" t="s">
        <v>1131</v>
      </c>
      <c r="Z239" t="s">
        <v>1132</v>
      </c>
      <c r="AA239"/>
      <c r="AB239"/>
      <c r="AC239"/>
      <c r="AD239"/>
      <c r="AE239" t="s">
        <v>1133</v>
      </c>
      <c r="AF239"/>
      <c r="AG239" t="s">
        <v>1134</v>
      </c>
      <c r="AH239" t="s">
        <v>1135</v>
      </c>
      <c r="AI239"/>
      <c r="AJ239"/>
    </row>
    <row r="240" spans="4:36" ht="15" x14ac:dyDescent="0.25">
      <c r="D240"/>
      <c r="E240" t="s">
        <v>1136</v>
      </c>
      <c r="F240"/>
      <c r="G240"/>
      <c r="H240"/>
      <c r="I240" t="s">
        <v>1137</v>
      </c>
      <c r="J240" t="s">
        <v>1138</v>
      </c>
      <c r="K240"/>
      <c r="L240"/>
      <c r="M240"/>
      <c r="N240" t="s">
        <v>1139</v>
      </c>
      <c r="O240"/>
      <c r="P240"/>
      <c r="Q240"/>
      <c r="R240" t="s">
        <v>1140</v>
      </c>
      <c r="S240"/>
      <c r="T240"/>
      <c r="U240" t="s">
        <v>1141</v>
      </c>
      <c r="V240"/>
      <c r="W240"/>
      <c r="X240"/>
      <c r="Y240" t="s">
        <v>1142</v>
      </c>
      <c r="Z240" t="s">
        <v>1143</v>
      </c>
      <c r="AA240"/>
      <c r="AB240"/>
      <c r="AC240"/>
      <c r="AD240"/>
      <c r="AE240" t="s">
        <v>1144</v>
      </c>
      <c r="AF240"/>
      <c r="AG240" t="s">
        <v>1145</v>
      </c>
      <c r="AH240" t="s">
        <v>1146</v>
      </c>
      <c r="AI240"/>
      <c r="AJ240"/>
    </row>
    <row r="241" spans="4:36" ht="15" x14ac:dyDescent="0.25">
      <c r="D241"/>
      <c r="E241" t="s">
        <v>1147</v>
      </c>
      <c r="F241"/>
      <c r="G241"/>
      <c r="H241"/>
      <c r="I241" t="s">
        <v>1108</v>
      </c>
      <c r="J241" t="s">
        <v>1148</v>
      </c>
      <c r="K241"/>
      <c r="L241"/>
      <c r="M241"/>
      <c r="N241" t="s">
        <v>445</v>
      </c>
      <c r="O241"/>
      <c r="P241"/>
      <c r="Q241"/>
      <c r="R241" t="s">
        <v>763</v>
      </c>
      <c r="S241"/>
      <c r="T241"/>
      <c r="U241" t="s">
        <v>1149</v>
      </c>
      <c r="V241"/>
      <c r="W241"/>
      <c r="X241"/>
      <c r="Y241" t="s">
        <v>1150</v>
      </c>
      <c r="Z241" t="s">
        <v>1151</v>
      </c>
      <c r="AA241"/>
      <c r="AB241"/>
      <c r="AC241"/>
      <c r="AD241"/>
      <c r="AE241" t="s">
        <v>1152</v>
      </c>
      <c r="AF241"/>
      <c r="AG241" t="s">
        <v>1153</v>
      </c>
      <c r="AH241" t="s">
        <v>1154</v>
      </c>
      <c r="AI241"/>
      <c r="AJ241"/>
    </row>
    <row r="242" spans="4:36" ht="15" x14ac:dyDescent="0.25">
      <c r="D242"/>
      <c r="E242" t="s">
        <v>1155</v>
      </c>
      <c r="F242"/>
      <c r="G242"/>
      <c r="H242"/>
      <c r="I242" t="s">
        <v>1156</v>
      </c>
      <c r="J242" t="s">
        <v>1157</v>
      </c>
      <c r="K242"/>
      <c r="L242"/>
      <c r="M242"/>
      <c r="N242" t="s">
        <v>1158</v>
      </c>
      <c r="O242"/>
      <c r="P242"/>
      <c r="Q242"/>
      <c r="R242" t="s">
        <v>1159</v>
      </c>
      <c r="S242"/>
      <c r="T242"/>
      <c r="U242"/>
      <c r="V242"/>
      <c r="W242"/>
      <c r="X242"/>
      <c r="Y242" t="s">
        <v>1160</v>
      </c>
      <c r="Z242" t="s">
        <v>1161</v>
      </c>
      <c r="AA242"/>
      <c r="AB242"/>
      <c r="AC242"/>
      <c r="AD242"/>
      <c r="AE242" t="s">
        <v>782</v>
      </c>
      <c r="AF242"/>
      <c r="AG242" t="s">
        <v>1162</v>
      </c>
      <c r="AH242" t="s">
        <v>1163</v>
      </c>
      <c r="AI242"/>
      <c r="AJ242"/>
    </row>
    <row r="243" spans="4:36" ht="15" x14ac:dyDescent="0.25">
      <c r="D243"/>
      <c r="E243" t="s">
        <v>944</v>
      </c>
      <c r="F243"/>
      <c r="G243"/>
      <c r="H243"/>
      <c r="I243" t="s">
        <v>1164</v>
      </c>
      <c r="J243" t="s">
        <v>1165</v>
      </c>
      <c r="K243"/>
      <c r="L243"/>
      <c r="M243"/>
      <c r="N243" t="s">
        <v>1166</v>
      </c>
      <c r="O243"/>
      <c r="P243"/>
      <c r="Q243"/>
      <c r="R243" t="s">
        <v>1167</v>
      </c>
      <c r="S243"/>
      <c r="T243"/>
      <c r="U243"/>
      <c r="V243"/>
      <c r="W243"/>
      <c r="X243"/>
      <c r="Y243" t="s">
        <v>1168</v>
      </c>
      <c r="Z243" t="s">
        <v>1169</v>
      </c>
      <c r="AA243"/>
      <c r="AB243"/>
      <c r="AC243"/>
      <c r="AD243"/>
      <c r="AE243" t="s">
        <v>1170</v>
      </c>
      <c r="AF243"/>
      <c r="AG243" t="s">
        <v>1171</v>
      </c>
      <c r="AH243" t="s">
        <v>1172</v>
      </c>
      <c r="AI243"/>
      <c r="AJ243"/>
    </row>
    <row r="244" spans="4:36" ht="15" x14ac:dyDescent="0.25">
      <c r="D244"/>
      <c r="E244" t="s">
        <v>666</v>
      </c>
      <c r="F244"/>
      <c r="G244"/>
      <c r="H244"/>
      <c r="I244" t="s">
        <v>1173</v>
      </c>
      <c r="J244" t="s">
        <v>1174</v>
      </c>
      <c r="K244"/>
      <c r="L244"/>
      <c r="M244"/>
      <c r="N244" t="s">
        <v>1175</v>
      </c>
      <c r="O244"/>
      <c r="P244"/>
      <c r="Q244"/>
      <c r="R244" t="s">
        <v>1176</v>
      </c>
      <c r="S244"/>
      <c r="T244"/>
      <c r="U244"/>
      <c r="V244"/>
      <c r="W244"/>
      <c r="X244"/>
      <c r="Y244" t="s">
        <v>438</v>
      </c>
      <c r="Z244" t="s">
        <v>1177</v>
      </c>
      <c r="AA244"/>
      <c r="AB244"/>
      <c r="AC244"/>
      <c r="AD244"/>
      <c r="AE244" t="s">
        <v>1178</v>
      </c>
      <c r="AF244"/>
      <c r="AG244" t="s">
        <v>1179</v>
      </c>
      <c r="AH244" t="s">
        <v>1180</v>
      </c>
      <c r="AI244"/>
      <c r="AJ244"/>
    </row>
    <row r="245" spans="4:36" ht="15" x14ac:dyDescent="0.25">
      <c r="D245"/>
      <c r="E245" t="s">
        <v>1181</v>
      </c>
      <c r="F245"/>
      <c r="G245"/>
      <c r="H245"/>
      <c r="I245" t="s">
        <v>1182</v>
      </c>
      <c r="J245" t="s">
        <v>1183</v>
      </c>
      <c r="K245"/>
      <c r="L245"/>
      <c r="M245"/>
      <c r="N245" t="s">
        <v>1184</v>
      </c>
      <c r="O245"/>
      <c r="P245"/>
      <c r="Q245"/>
      <c r="R245" t="s">
        <v>1185</v>
      </c>
      <c r="S245"/>
      <c r="T245"/>
      <c r="U245"/>
      <c r="V245"/>
      <c r="W245"/>
      <c r="X245"/>
      <c r="Y245" t="s">
        <v>1186</v>
      </c>
      <c r="Z245"/>
      <c r="AA245"/>
      <c r="AB245"/>
      <c r="AC245"/>
      <c r="AD245"/>
      <c r="AE245" t="s">
        <v>1187</v>
      </c>
      <c r="AF245"/>
      <c r="AG245" t="s">
        <v>1188</v>
      </c>
      <c r="AH245" t="s">
        <v>1189</v>
      </c>
      <c r="AI245"/>
      <c r="AJ245"/>
    </row>
    <row r="246" spans="4:36" ht="15" x14ac:dyDescent="0.25">
      <c r="D246"/>
      <c r="E246" t="s">
        <v>1190</v>
      </c>
      <c r="F246"/>
      <c r="G246"/>
      <c r="H246"/>
      <c r="I246" t="s">
        <v>1191</v>
      </c>
      <c r="J246" t="s">
        <v>1192</v>
      </c>
      <c r="K246"/>
      <c r="L246"/>
      <c r="M246"/>
      <c r="N246" t="s">
        <v>1193</v>
      </c>
      <c r="O246"/>
      <c r="P246"/>
      <c r="Q246"/>
      <c r="R246" t="s">
        <v>1194</v>
      </c>
      <c r="S246"/>
      <c r="T246"/>
      <c r="U246"/>
      <c r="V246"/>
      <c r="W246"/>
      <c r="X246"/>
      <c r="Y246" t="s">
        <v>1195</v>
      </c>
      <c r="Z246"/>
      <c r="AA246"/>
      <c r="AB246"/>
      <c r="AC246"/>
      <c r="AD246"/>
      <c r="AE246" t="s">
        <v>1196</v>
      </c>
      <c r="AF246"/>
      <c r="AG246" t="s">
        <v>1197</v>
      </c>
      <c r="AH246" t="s">
        <v>1198</v>
      </c>
      <c r="AI246"/>
      <c r="AJ246"/>
    </row>
    <row r="247" spans="4:36" ht="15" x14ac:dyDescent="0.25">
      <c r="D247"/>
      <c r="E247" t="s">
        <v>1199</v>
      </c>
      <c r="F247"/>
      <c r="G247"/>
      <c r="H247"/>
      <c r="I247" t="s">
        <v>1200</v>
      </c>
      <c r="J247" t="s">
        <v>1201</v>
      </c>
      <c r="K247"/>
      <c r="L247"/>
      <c r="M247"/>
      <c r="N247"/>
      <c r="O247"/>
      <c r="P247"/>
      <c r="Q247"/>
      <c r="R247" t="s">
        <v>1202</v>
      </c>
      <c r="S247"/>
      <c r="T247"/>
      <c r="U247"/>
      <c r="V247"/>
      <c r="W247"/>
      <c r="X247"/>
      <c r="Y247" t="s">
        <v>1203</v>
      </c>
      <c r="Z247"/>
      <c r="AA247"/>
      <c r="AB247"/>
      <c r="AC247"/>
      <c r="AD247"/>
      <c r="AE247" t="s">
        <v>1204</v>
      </c>
      <c r="AF247"/>
      <c r="AG247" t="s">
        <v>1139</v>
      </c>
      <c r="AH247"/>
      <c r="AI247"/>
      <c r="AJ247"/>
    </row>
    <row r="248" spans="4:36" ht="15" x14ac:dyDescent="0.25">
      <c r="D248"/>
      <c r="E248" t="s">
        <v>1205</v>
      </c>
      <c r="F248"/>
      <c r="G248"/>
      <c r="H248"/>
      <c r="I248" t="s">
        <v>1206</v>
      </c>
      <c r="J248" t="s">
        <v>1207</v>
      </c>
      <c r="K248"/>
      <c r="L248"/>
      <c r="M248"/>
      <c r="N248"/>
      <c r="O248"/>
      <c r="P248"/>
      <c r="Q248"/>
      <c r="R248" t="s">
        <v>1208</v>
      </c>
      <c r="S248"/>
      <c r="T248"/>
      <c r="U248"/>
      <c r="V248"/>
      <c r="W248"/>
      <c r="X248"/>
      <c r="Y248" t="s">
        <v>1209</v>
      </c>
      <c r="Z248"/>
      <c r="AA248"/>
      <c r="AB248"/>
      <c r="AC248"/>
      <c r="AD248"/>
      <c r="AE248" t="s">
        <v>1210</v>
      </c>
      <c r="AF248"/>
      <c r="AG248" t="s">
        <v>1211</v>
      </c>
      <c r="AH248"/>
      <c r="AI248"/>
      <c r="AJ248"/>
    </row>
    <row r="249" spans="4:36" ht="15" x14ac:dyDescent="0.25">
      <c r="D249"/>
      <c r="E249" t="s">
        <v>1212</v>
      </c>
      <c r="F249"/>
      <c r="G249"/>
      <c r="H249"/>
      <c r="I249" t="s">
        <v>827</v>
      </c>
      <c r="J249" t="s">
        <v>1213</v>
      </c>
      <c r="K249"/>
      <c r="L249"/>
      <c r="M249"/>
      <c r="N249"/>
      <c r="O249"/>
      <c r="P249"/>
      <c r="Q249"/>
      <c r="R249" t="s">
        <v>1214</v>
      </c>
      <c r="S249"/>
      <c r="T249"/>
      <c r="U249"/>
      <c r="V249"/>
      <c r="W249"/>
      <c r="X249"/>
      <c r="Y249" t="s">
        <v>1215</v>
      </c>
      <c r="Z249"/>
      <c r="AA249"/>
      <c r="AB249"/>
      <c r="AC249"/>
      <c r="AD249"/>
      <c r="AE249" t="s">
        <v>1216</v>
      </c>
      <c r="AF249"/>
      <c r="AG249" t="s">
        <v>1217</v>
      </c>
      <c r="AH249"/>
      <c r="AI249"/>
      <c r="AJ249"/>
    </row>
    <row r="250" spans="4:36" ht="15" x14ac:dyDescent="0.25">
      <c r="D250"/>
      <c r="E250" t="s">
        <v>1218</v>
      </c>
      <c r="F250"/>
      <c r="G250"/>
      <c r="H250"/>
      <c r="I250" t="s">
        <v>1219</v>
      </c>
      <c r="J250" t="s">
        <v>1220</v>
      </c>
      <c r="K250"/>
      <c r="L250"/>
      <c r="M250"/>
      <c r="N250"/>
      <c r="O250"/>
      <c r="P250"/>
      <c r="Q250"/>
      <c r="R250" t="s">
        <v>1221</v>
      </c>
      <c r="S250"/>
      <c r="T250"/>
      <c r="U250"/>
      <c r="V250"/>
      <c r="W250"/>
      <c r="X250"/>
      <c r="Y250" t="s">
        <v>505</v>
      </c>
      <c r="Z250"/>
      <c r="AA250"/>
      <c r="AB250"/>
      <c r="AC250"/>
      <c r="AD250"/>
      <c r="AE250" t="s">
        <v>1222</v>
      </c>
      <c r="AF250"/>
      <c r="AG250" t="s">
        <v>1223</v>
      </c>
      <c r="AH250"/>
      <c r="AI250"/>
      <c r="AJ250"/>
    </row>
    <row r="251" spans="4:36" ht="15" x14ac:dyDescent="0.25">
      <c r="D251"/>
      <c r="E251" t="s">
        <v>1224</v>
      </c>
      <c r="F251"/>
      <c r="G251"/>
      <c r="H251"/>
      <c r="I251"/>
      <c r="J251" t="s">
        <v>1225</v>
      </c>
      <c r="K251"/>
      <c r="L251"/>
      <c r="M251"/>
      <c r="N251"/>
      <c r="O251"/>
      <c r="P251"/>
      <c r="Q251"/>
      <c r="R251" t="s">
        <v>1226</v>
      </c>
      <c r="S251"/>
      <c r="T251"/>
      <c r="U251"/>
      <c r="V251"/>
      <c r="W251"/>
      <c r="X251"/>
      <c r="Y251" t="s">
        <v>1227</v>
      </c>
      <c r="Z251"/>
      <c r="AA251"/>
      <c r="AB251"/>
      <c r="AC251"/>
      <c r="AD251"/>
      <c r="AE251" t="s">
        <v>936</v>
      </c>
      <c r="AF251"/>
      <c r="AG251" t="s">
        <v>1228</v>
      </c>
      <c r="AH251"/>
      <c r="AI251"/>
      <c r="AJ251"/>
    </row>
    <row r="252" spans="4:36" ht="15" x14ac:dyDescent="0.25">
      <c r="D252"/>
      <c r="E252" t="s">
        <v>1229</v>
      </c>
      <c r="F252"/>
      <c r="G252"/>
      <c r="H252"/>
      <c r="I252"/>
      <c r="J252" t="s">
        <v>1230</v>
      </c>
      <c r="K252"/>
      <c r="L252"/>
      <c r="M252"/>
      <c r="N252"/>
      <c r="O252"/>
      <c r="P252"/>
      <c r="Q252"/>
      <c r="R252" t="s">
        <v>1231</v>
      </c>
      <c r="S252"/>
      <c r="T252"/>
      <c r="U252"/>
      <c r="V252"/>
      <c r="W252"/>
      <c r="X252"/>
      <c r="Y252" t="s">
        <v>1232</v>
      </c>
      <c r="Z252"/>
      <c r="AA252"/>
      <c r="AB252"/>
      <c r="AC252"/>
      <c r="AD252"/>
      <c r="AE252" t="s">
        <v>1233</v>
      </c>
      <c r="AF252"/>
      <c r="AG252"/>
      <c r="AH252"/>
      <c r="AI252"/>
      <c r="AJ252"/>
    </row>
    <row r="253" spans="4:36" ht="15" x14ac:dyDescent="0.25">
      <c r="D253"/>
      <c r="E253" t="s">
        <v>1234</v>
      </c>
      <c r="F253"/>
      <c r="G253"/>
      <c r="H253"/>
      <c r="I253"/>
      <c r="J253" t="s">
        <v>570</v>
      </c>
      <c r="K253"/>
      <c r="L253"/>
      <c r="M253"/>
      <c r="N253"/>
      <c r="O253"/>
      <c r="P253"/>
      <c r="Q253"/>
      <c r="R253" t="s">
        <v>1235</v>
      </c>
      <c r="S253"/>
      <c r="T253"/>
      <c r="U253"/>
      <c r="V253"/>
      <c r="W253"/>
      <c r="X253"/>
      <c r="Y253" t="s">
        <v>1236</v>
      </c>
      <c r="Z253"/>
      <c r="AA253"/>
      <c r="AB253"/>
      <c r="AC253"/>
      <c r="AD253"/>
      <c r="AE253" t="s">
        <v>1237</v>
      </c>
      <c r="AF253"/>
      <c r="AG253"/>
      <c r="AH253"/>
      <c r="AI253"/>
      <c r="AJ253"/>
    </row>
    <row r="254" spans="4:36" ht="15" x14ac:dyDescent="0.25">
      <c r="D254"/>
      <c r="E254" t="s">
        <v>1238</v>
      </c>
      <c r="F254"/>
      <c r="G254"/>
      <c r="H254"/>
      <c r="I254"/>
      <c r="J254" t="s">
        <v>1239</v>
      </c>
      <c r="K254"/>
      <c r="L254"/>
      <c r="M254"/>
      <c r="N254"/>
      <c r="O254"/>
      <c r="P254"/>
      <c r="Q254"/>
      <c r="R254" t="s">
        <v>1240</v>
      </c>
      <c r="S254"/>
      <c r="T254"/>
      <c r="U254"/>
      <c r="V254"/>
      <c r="W254"/>
      <c r="X254"/>
      <c r="Y254" t="s">
        <v>1241</v>
      </c>
      <c r="Z254"/>
      <c r="AA254"/>
      <c r="AB254"/>
      <c r="AC254"/>
      <c r="AD254"/>
      <c r="AE254" t="s">
        <v>1242</v>
      </c>
      <c r="AF254"/>
      <c r="AG254"/>
      <c r="AH254"/>
      <c r="AI254"/>
      <c r="AJ254"/>
    </row>
    <row r="255" spans="4:36" ht="15" x14ac:dyDescent="0.25">
      <c r="D255"/>
      <c r="E255" t="s">
        <v>1243</v>
      </c>
      <c r="F255"/>
      <c r="G255"/>
      <c r="H255"/>
      <c r="I255"/>
      <c r="J255" t="s">
        <v>1244</v>
      </c>
      <c r="K255"/>
      <c r="L255"/>
      <c r="M255"/>
      <c r="N255"/>
      <c r="O255"/>
      <c r="P255"/>
      <c r="Q255"/>
      <c r="R255" t="s">
        <v>1245</v>
      </c>
      <c r="S255"/>
      <c r="T255"/>
      <c r="U255"/>
      <c r="V255"/>
      <c r="W255"/>
      <c r="X255"/>
      <c r="Y255" t="s">
        <v>1246</v>
      </c>
      <c r="Z255"/>
      <c r="AA255"/>
      <c r="AB255"/>
      <c r="AC255"/>
      <c r="AD255"/>
      <c r="AE255" t="s">
        <v>1247</v>
      </c>
      <c r="AF255"/>
      <c r="AG255"/>
      <c r="AH255"/>
      <c r="AI255"/>
      <c r="AJ255"/>
    </row>
    <row r="256" spans="4:36" ht="15" x14ac:dyDescent="0.25">
      <c r="D256"/>
      <c r="E256" t="s">
        <v>1248</v>
      </c>
      <c r="F256"/>
      <c r="G256"/>
      <c r="H256"/>
      <c r="I256"/>
      <c r="J256" t="s">
        <v>1249</v>
      </c>
      <c r="K256"/>
      <c r="L256"/>
      <c r="M256"/>
      <c r="N256"/>
      <c r="O256"/>
      <c r="P256"/>
      <c r="Q256"/>
      <c r="R256" t="s">
        <v>880</v>
      </c>
      <c r="S256"/>
      <c r="T256"/>
      <c r="U256"/>
      <c r="V256"/>
      <c r="W256"/>
      <c r="X256"/>
      <c r="Y256" t="s">
        <v>1250</v>
      </c>
      <c r="Z256"/>
      <c r="AA256"/>
      <c r="AB256"/>
      <c r="AC256"/>
      <c r="AD256"/>
      <c r="AE256" t="s">
        <v>1251</v>
      </c>
      <c r="AF256"/>
      <c r="AG256"/>
      <c r="AH256"/>
      <c r="AI256"/>
      <c r="AJ256"/>
    </row>
    <row r="257" spans="4:36" ht="15" x14ac:dyDescent="0.25">
      <c r="D257"/>
      <c r="E257" t="s">
        <v>763</v>
      </c>
      <c r="F257"/>
      <c r="G257"/>
      <c r="H257"/>
      <c r="I257"/>
      <c r="J257" t="s">
        <v>1252</v>
      </c>
      <c r="K257"/>
      <c r="L257"/>
      <c r="M257"/>
      <c r="N257"/>
      <c r="O257"/>
      <c r="P257"/>
      <c r="Q257"/>
      <c r="R257" t="s">
        <v>1253</v>
      </c>
      <c r="S257"/>
      <c r="T257"/>
      <c r="U257"/>
      <c r="V257"/>
      <c r="W257"/>
      <c r="X257"/>
      <c r="Y257" t="s">
        <v>1254</v>
      </c>
      <c r="Z257"/>
      <c r="AA257"/>
      <c r="AB257"/>
      <c r="AC257"/>
      <c r="AD257"/>
      <c r="AE257" t="s">
        <v>1255</v>
      </c>
      <c r="AF257"/>
      <c r="AG257"/>
      <c r="AH257"/>
      <c r="AI257"/>
      <c r="AJ257"/>
    </row>
    <row r="258" spans="4:36" ht="15" x14ac:dyDescent="0.25">
      <c r="D258"/>
      <c r="E258" t="s">
        <v>782</v>
      </c>
      <c r="F258"/>
      <c r="G258"/>
      <c r="H258"/>
      <c r="I258"/>
      <c r="J258" t="s">
        <v>554</v>
      </c>
      <c r="K258"/>
      <c r="L258"/>
      <c r="M258"/>
      <c r="N258"/>
      <c r="O258"/>
      <c r="P258"/>
      <c r="Q258"/>
      <c r="R258" t="s">
        <v>1256</v>
      </c>
      <c r="S258"/>
      <c r="T258"/>
      <c r="U258"/>
      <c r="V258"/>
      <c r="W258"/>
      <c r="X258"/>
      <c r="Y258" t="s">
        <v>1257</v>
      </c>
      <c r="Z258"/>
      <c r="AA258"/>
      <c r="AB258"/>
      <c r="AC258"/>
      <c r="AD258"/>
      <c r="AE258" t="s">
        <v>1258</v>
      </c>
      <c r="AF258"/>
      <c r="AG258"/>
      <c r="AH258"/>
      <c r="AI258"/>
      <c r="AJ258"/>
    </row>
    <row r="259" spans="4:36" ht="15" x14ac:dyDescent="0.25">
      <c r="D259"/>
      <c r="E259" t="s">
        <v>1259</v>
      </c>
      <c r="F259"/>
      <c r="G259"/>
      <c r="H259"/>
      <c r="I259"/>
      <c r="J259" t="s">
        <v>1260</v>
      </c>
      <c r="K259"/>
      <c r="L259"/>
      <c r="M259"/>
      <c r="N259"/>
      <c r="O259"/>
      <c r="P259"/>
      <c r="Q259"/>
      <c r="R259" t="s">
        <v>1261</v>
      </c>
      <c r="S259"/>
      <c r="T259"/>
      <c r="U259"/>
      <c r="V259"/>
      <c r="W259"/>
      <c r="X259"/>
      <c r="Y259" t="s">
        <v>1126</v>
      </c>
      <c r="Z259"/>
      <c r="AA259"/>
      <c r="AB259"/>
      <c r="AC259"/>
      <c r="AD259"/>
      <c r="AE259" t="s">
        <v>1262</v>
      </c>
      <c r="AF259"/>
      <c r="AG259"/>
      <c r="AH259"/>
      <c r="AI259"/>
      <c r="AJ259"/>
    </row>
    <row r="260" spans="4:36" ht="15" x14ac:dyDescent="0.25">
      <c r="D260"/>
      <c r="E260" t="s">
        <v>1263</v>
      </c>
      <c r="F260"/>
      <c r="G260"/>
      <c r="H260"/>
      <c r="I260"/>
      <c r="J260" t="s">
        <v>1264</v>
      </c>
      <c r="K260"/>
      <c r="L260"/>
      <c r="M260"/>
      <c r="N260"/>
      <c r="O260"/>
      <c r="P260"/>
      <c r="Q260"/>
      <c r="R260" t="s">
        <v>1265</v>
      </c>
      <c r="S260"/>
      <c r="T260"/>
      <c r="U260"/>
      <c r="V260"/>
      <c r="W260"/>
      <c r="X260"/>
      <c r="Y260" t="s">
        <v>1266</v>
      </c>
      <c r="Z260"/>
      <c r="AA260"/>
      <c r="AB260"/>
      <c r="AC260"/>
      <c r="AD260"/>
      <c r="AE260" t="s">
        <v>1267</v>
      </c>
      <c r="AF260"/>
      <c r="AG260"/>
      <c r="AH260"/>
      <c r="AI260"/>
      <c r="AJ260"/>
    </row>
    <row r="261" spans="4:36" ht="15" x14ac:dyDescent="0.25">
      <c r="D261"/>
      <c r="E261" t="s">
        <v>1268</v>
      </c>
      <c r="F261"/>
      <c r="G261"/>
      <c r="H261"/>
      <c r="I261"/>
      <c r="J261" t="s">
        <v>1269</v>
      </c>
      <c r="K261"/>
      <c r="L261"/>
      <c r="M261"/>
      <c r="N261"/>
      <c r="O261"/>
      <c r="P261"/>
      <c r="Q261"/>
      <c r="R261" t="s">
        <v>1270</v>
      </c>
      <c r="S261"/>
      <c r="T261"/>
      <c r="U261"/>
      <c r="V261"/>
      <c r="W261"/>
      <c r="X261"/>
      <c r="Y261" t="s">
        <v>1271</v>
      </c>
      <c r="Z261"/>
      <c r="AA261"/>
      <c r="AB261"/>
      <c r="AC261"/>
      <c r="AD261"/>
      <c r="AE261" t="s">
        <v>1272</v>
      </c>
      <c r="AF261"/>
      <c r="AG261"/>
      <c r="AH261"/>
      <c r="AI261"/>
      <c r="AJ261"/>
    </row>
    <row r="262" spans="4:36" ht="15" x14ac:dyDescent="0.25">
      <c r="D262"/>
      <c r="E262" t="s">
        <v>1273</v>
      </c>
      <c r="F262"/>
      <c r="G262"/>
      <c r="H262"/>
      <c r="I262"/>
      <c r="J262" t="s">
        <v>1274</v>
      </c>
      <c r="K262"/>
      <c r="L262"/>
      <c r="M262"/>
      <c r="N262"/>
      <c r="O262"/>
      <c r="P262"/>
      <c r="Q262"/>
      <c r="R262" t="s">
        <v>1168</v>
      </c>
      <c r="S262"/>
      <c r="T262"/>
      <c r="U262"/>
      <c r="V262"/>
      <c r="W262"/>
      <c r="X262"/>
      <c r="Y262" t="s">
        <v>1275</v>
      </c>
      <c r="Z262"/>
      <c r="AA262"/>
      <c r="AB262"/>
      <c r="AC262"/>
      <c r="AD262"/>
      <c r="AE262" t="s">
        <v>1276</v>
      </c>
      <c r="AF262"/>
      <c r="AG262"/>
      <c r="AH262"/>
      <c r="AI262"/>
      <c r="AJ262"/>
    </row>
    <row r="263" spans="4:36" ht="15" x14ac:dyDescent="0.25">
      <c r="D263"/>
      <c r="E263" t="s">
        <v>1277</v>
      </c>
      <c r="F263"/>
      <c r="G263"/>
      <c r="H263"/>
      <c r="I263"/>
      <c r="J263" t="s">
        <v>1278</v>
      </c>
      <c r="K263"/>
      <c r="L263"/>
      <c r="M263"/>
      <c r="N263"/>
      <c r="O263"/>
      <c r="P263"/>
      <c r="Q263"/>
      <c r="R263" t="s">
        <v>438</v>
      </c>
      <c r="S263"/>
      <c r="T263"/>
      <c r="U263"/>
      <c r="V263"/>
      <c r="W263"/>
      <c r="X263"/>
      <c r="Y263" t="s">
        <v>1279</v>
      </c>
      <c r="Z263"/>
      <c r="AA263"/>
      <c r="AB263"/>
      <c r="AC263"/>
      <c r="AD263"/>
      <c r="AE263" t="s">
        <v>1280</v>
      </c>
      <c r="AF263"/>
      <c r="AG263"/>
      <c r="AH263"/>
      <c r="AI263"/>
      <c r="AJ263"/>
    </row>
    <row r="264" spans="4:36" ht="15" x14ac:dyDescent="0.25">
      <c r="D264"/>
      <c r="E264" t="s">
        <v>1281</v>
      </c>
      <c r="F264"/>
      <c r="G264"/>
      <c r="H264"/>
      <c r="I264"/>
      <c r="J264" t="s">
        <v>1282</v>
      </c>
      <c r="K264"/>
      <c r="L264"/>
      <c r="M264"/>
      <c r="N264"/>
      <c r="O264"/>
      <c r="P264"/>
      <c r="Q264"/>
      <c r="R264" t="s">
        <v>1283</v>
      </c>
      <c r="S264"/>
      <c r="T264"/>
      <c r="U264"/>
      <c r="V264"/>
      <c r="W264"/>
      <c r="X264"/>
      <c r="Y264" t="s">
        <v>1284</v>
      </c>
      <c r="Z264"/>
      <c r="AA264"/>
      <c r="AB264"/>
      <c r="AC264"/>
      <c r="AD264"/>
      <c r="AE264" t="s">
        <v>1285</v>
      </c>
      <c r="AF264"/>
      <c r="AG264"/>
      <c r="AH264"/>
      <c r="AI264"/>
      <c r="AJ264"/>
    </row>
    <row r="265" spans="4:36" ht="15" x14ac:dyDescent="0.25">
      <c r="D265"/>
      <c r="E265" t="s">
        <v>1286</v>
      </c>
      <c r="F265"/>
      <c r="G265"/>
      <c r="H265"/>
      <c r="I265"/>
      <c r="J265" t="s">
        <v>1287</v>
      </c>
      <c r="K265"/>
      <c r="L265"/>
      <c r="M265"/>
      <c r="N265"/>
      <c r="O265"/>
      <c r="P265"/>
      <c r="Q265"/>
      <c r="R265" t="s">
        <v>1288</v>
      </c>
      <c r="S265"/>
      <c r="T265"/>
      <c r="U265"/>
      <c r="V265"/>
      <c r="W265"/>
      <c r="X265"/>
      <c r="Y265" t="s">
        <v>1289</v>
      </c>
      <c r="Z265"/>
      <c r="AA265"/>
      <c r="AB265"/>
      <c r="AC265"/>
      <c r="AD265"/>
      <c r="AE265" t="s">
        <v>1290</v>
      </c>
      <c r="AF265"/>
      <c r="AG265"/>
      <c r="AH265"/>
      <c r="AI265"/>
      <c r="AJ265"/>
    </row>
    <row r="266" spans="4:36" ht="15" x14ac:dyDescent="0.25">
      <c r="D266"/>
      <c r="E266" t="s">
        <v>1220</v>
      </c>
      <c r="F266"/>
      <c r="G266"/>
      <c r="H266"/>
      <c r="I266"/>
      <c r="J266" t="s">
        <v>1291</v>
      </c>
      <c r="K266"/>
      <c r="L266"/>
      <c r="M266"/>
      <c r="N266"/>
      <c r="O266"/>
      <c r="P266"/>
      <c r="Q266"/>
      <c r="R266" t="s">
        <v>1292</v>
      </c>
      <c r="S266"/>
      <c r="T266"/>
      <c r="U266"/>
      <c r="V266"/>
      <c r="W266"/>
      <c r="X266"/>
      <c r="Y266" t="s">
        <v>1293</v>
      </c>
      <c r="Z266"/>
      <c r="AA266"/>
      <c r="AB266"/>
      <c r="AC266"/>
      <c r="AD266"/>
      <c r="AE266" t="s">
        <v>1294</v>
      </c>
      <c r="AF266"/>
      <c r="AG266"/>
      <c r="AH266"/>
      <c r="AI266"/>
      <c r="AJ266"/>
    </row>
    <row r="267" spans="4:36" ht="15" x14ac:dyDescent="0.25">
      <c r="D267"/>
      <c r="E267" t="s">
        <v>1295</v>
      </c>
      <c r="F267"/>
      <c r="G267"/>
      <c r="H267"/>
      <c r="I267"/>
      <c r="J267" t="s">
        <v>1296</v>
      </c>
      <c r="K267"/>
      <c r="L267"/>
      <c r="M267"/>
      <c r="N267"/>
      <c r="O267"/>
      <c r="P267"/>
      <c r="Q267"/>
      <c r="R267" t="s">
        <v>1297</v>
      </c>
      <c r="S267"/>
      <c r="T267"/>
      <c r="U267"/>
      <c r="V267"/>
      <c r="W267"/>
      <c r="X267"/>
      <c r="Y267" t="s">
        <v>1298</v>
      </c>
      <c r="Z267"/>
      <c r="AA267"/>
      <c r="AB267"/>
      <c r="AC267"/>
      <c r="AD267"/>
      <c r="AE267" t="s">
        <v>1299</v>
      </c>
      <c r="AF267"/>
      <c r="AG267"/>
      <c r="AH267"/>
      <c r="AI267"/>
      <c r="AJ267"/>
    </row>
    <row r="268" spans="4:36" ht="15" x14ac:dyDescent="0.25">
      <c r="D268"/>
      <c r="E268" t="s">
        <v>1300</v>
      </c>
      <c r="F268"/>
      <c r="G268"/>
      <c r="H268"/>
      <c r="I268"/>
      <c r="J268" t="s">
        <v>1301</v>
      </c>
      <c r="K268"/>
      <c r="L268"/>
      <c r="M268"/>
      <c r="N268"/>
      <c r="O268"/>
      <c r="P268"/>
      <c r="Q268"/>
      <c r="R268" t="s">
        <v>1302</v>
      </c>
      <c r="S268"/>
      <c r="T268"/>
      <c r="U268"/>
      <c r="V268"/>
      <c r="W268"/>
      <c r="X268"/>
      <c r="Y268" t="s">
        <v>1303</v>
      </c>
      <c r="Z268"/>
      <c r="AA268"/>
      <c r="AB268"/>
      <c r="AC268"/>
      <c r="AD268"/>
      <c r="AE268" t="s">
        <v>1304</v>
      </c>
      <c r="AF268"/>
      <c r="AG268"/>
      <c r="AH268"/>
      <c r="AI268"/>
      <c r="AJ268"/>
    </row>
    <row r="269" spans="4:36" ht="15" x14ac:dyDescent="0.25">
      <c r="D269"/>
      <c r="E269" t="s">
        <v>1305</v>
      </c>
      <c r="F269"/>
      <c r="G269"/>
      <c r="H269"/>
      <c r="I269"/>
      <c r="J269" t="s">
        <v>985</v>
      </c>
      <c r="K269"/>
      <c r="L269"/>
      <c r="M269"/>
      <c r="N269"/>
      <c r="O269"/>
      <c r="P269"/>
      <c r="Q269"/>
      <c r="R269" t="s">
        <v>1306</v>
      </c>
      <c r="S269"/>
      <c r="T269"/>
      <c r="U269"/>
      <c r="V269"/>
      <c r="W269"/>
      <c r="X269"/>
      <c r="Y269"/>
      <c r="Z269"/>
      <c r="AA269"/>
      <c r="AB269"/>
      <c r="AC269"/>
      <c r="AD269"/>
      <c r="AE269" t="s">
        <v>1307</v>
      </c>
      <c r="AF269"/>
      <c r="AG269"/>
      <c r="AH269"/>
      <c r="AI269"/>
      <c r="AJ269"/>
    </row>
    <row r="270" spans="4:36" ht="15" x14ac:dyDescent="0.25">
      <c r="D270"/>
      <c r="E270" t="s">
        <v>746</v>
      </c>
      <c r="F270"/>
      <c r="G270"/>
      <c r="H270"/>
      <c r="I270"/>
      <c r="J270" t="s">
        <v>1308</v>
      </c>
      <c r="K270"/>
      <c r="L270"/>
      <c r="M270"/>
      <c r="N270"/>
      <c r="O270"/>
      <c r="P270"/>
      <c r="Q270"/>
      <c r="R270" t="s">
        <v>1309</v>
      </c>
      <c r="S270"/>
      <c r="T270"/>
      <c r="U270"/>
      <c r="V270"/>
      <c r="W270"/>
      <c r="X270"/>
      <c r="Y270"/>
      <c r="Z270"/>
      <c r="AA270"/>
      <c r="AB270"/>
      <c r="AC270"/>
      <c r="AD270"/>
      <c r="AE270" t="s">
        <v>1310</v>
      </c>
      <c r="AF270"/>
      <c r="AG270"/>
      <c r="AH270"/>
      <c r="AI270"/>
      <c r="AJ270"/>
    </row>
    <row r="271" spans="4:36" ht="15" x14ac:dyDescent="0.25">
      <c r="D271"/>
      <c r="E271" t="s">
        <v>1311</v>
      </c>
      <c r="F271"/>
      <c r="G271"/>
      <c r="H271"/>
      <c r="I271"/>
      <c r="J271" t="s">
        <v>1312</v>
      </c>
      <c r="K271"/>
      <c r="L271"/>
      <c r="M271"/>
      <c r="N271"/>
      <c r="O271"/>
      <c r="P271"/>
      <c r="Q271"/>
      <c r="R271" t="s">
        <v>1313</v>
      </c>
      <c r="S271"/>
      <c r="T271"/>
      <c r="U271"/>
      <c r="V271"/>
      <c r="W271"/>
      <c r="X271"/>
      <c r="Y271"/>
      <c r="Z271"/>
      <c r="AA271"/>
      <c r="AB271"/>
      <c r="AC271"/>
      <c r="AD271"/>
      <c r="AE271" t="s">
        <v>1314</v>
      </c>
      <c r="AF271"/>
      <c r="AG271"/>
      <c r="AH271"/>
      <c r="AI271"/>
      <c r="AJ271"/>
    </row>
    <row r="272" spans="4:36" ht="15" x14ac:dyDescent="0.25">
      <c r="D272"/>
      <c r="E272" t="s">
        <v>1315</v>
      </c>
      <c r="F272"/>
      <c r="G272"/>
      <c r="H272"/>
      <c r="I272"/>
      <c r="J272" t="s">
        <v>1316</v>
      </c>
      <c r="K272"/>
      <c r="L272"/>
      <c r="M272"/>
      <c r="N272"/>
      <c r="O272"/>
      <c r="P272"/>
      <c r="Q272"/>
      <c r="R272" t="s">
        <v>1317</v>
      </c>
      <c r="S272"/>
      <c r="T272"/>
      <c r="U272"/>
      <c r="V272"/>
      <c r="W272"/>
      <c r="X272"/>
      <c r="Y272"/>
      <c r="Z272"/>
      <c r="AA272"/>
      <c r="AB272"/>
      <c r="AC272"/>
      <c r="AD272"/>
      <c r="AE272" t="s">
        <v>475</v>
      </c>
      <c r="AF272"/>
      <c r="AG272"/>
      <c r="AH272"/>
      <c r="AI272"/>
      <c r="AJ272"/>
    </row>
    <row r="273" spans="4:36" ht="15" x14ac:dyDescent="0.25">
      <c r="D273"/>
      <c r="E273" t="s">
        <v>1318</v>
      </c>
      <c r="F273"/>
      <c r="G273"/>
      <c r="H273"/>
      <c r="I273"/>
      <c r="J273" t="s">
        <v>1319</v>
      </c>
      <c r="K273"/>
      <c r="L273"/>
      <c r="M273"/>
      <c r="N273"/>
      <c r="O273"/>
      <c r="P273"/>
      <c r="Q273"/>
      <c r="R273" t="s">
        <v>1320</v>
      </c>
      <c r="S273"/>
      <c r="T273"/>
      <c r="U273"/>
      <c r="V273"/>
      <c r="W273"/>
      <c r="X273"/>
      <c r="Y273"/>
      <c r="Z273"/>
      <c r="AA273"/>
      <c r="AB273"/>
      <c r="AC273"/>
      <c r="AD273"/>
      <c r="AE273" t="s">
        <v>1321</v>
      </c>
      <c r="AF273"/>
      <c r="AG273"/>
      <c r="AH273"/>
      <c r="AI273"/>
      <c r="AJ273"/>
    </row>
    <row r="274" spans="4:36" ht="15" x14ac:dyDescent="0.25">
      <c r="D274"/>
      <c r="E274" t="s">
        <v>1322</v>
      </c>
      <c r="F274"/>
      <c r="G274"/>
      <c r="H274"/>
      <c r="I274"/>
      <c r="J274" t="s">
        <v>1323</v>
      </c>
      <c r="K274"/>
      <c r="L274"/>
      <c r="M274"/>
      <c r="N274"/>
      <c r="O274"/>
      <c r="P274"/>
      <c r="Q274"/>
      <c r="R274" t="s">
        <v>1324</v>
      </c>
      <c r="S274"/>
      <c r="T274"/>
      <c r="U274"/>
      <c r="V274"/>
      <c r="W274"/>
      <c r="X274"/>
      <c r="Y274"/>
      <c r="Z274"/>
      <c r="AA274"/>
      <c r="AB274"/>
      <c r="AC274"/>
      <c r="AD274"/>
      <c r="AE274" t="s">
        <v>1325</v>
      </c>
      <c r="AF274"/>
      <c r="AG274"/>
      <c r="AH274"/>
      <c r="AI274"/>
      <c r="AJ274"/>
    </row>
    <row r="275" spans="4:36" ht="15" x14ac:dyDescent="0.25">
      <c r="D275"/>
      <c r="E275" t="s">
        <v>1326</v>
      </c>
      <c r="F275"/>
      <c r="G275"/>
      <c r="H275"/>
      <c r="I275"/>
      <c r="J275" t="s">
        <v>1327</v>
      </c>
      <c r="K275"/>
      <c r="L275"/>
      <c r="M275"/>
      <c r="N275"/>
      <c r="O275"/>
      <c r="P275"/>
      <c r="Q275"/>
      <c r="R275" t="s">
        <v>1328</v>
      </c>
      <c r="S275"/>
      <c r="T275"/>
      <c r="U275"/>
      <c r="V275"/>
      <c r="W275"/>
      <c r="X275"/>
      <c r="Y275"/>
      <c r="Z275"/>
      <c r="AA275"/>
      <c r="AB275"/>
      <c r="AC275"/>
      <c r="AD275"/>
      <c r="AE275" t="s">
        <v>1329</v>
      </c>
      <c r="AF275"/>
      <c r="AG275"/>
      <c r="AH275"/>
      <c r="AI275"/>
      <c r="AJ275"/>
    </row>
    <row r="276" spans="4:36" ht="15" x14ac:dyDescent="0.25">
      <c r="D276"/>
      <c r="E276" t="s">
        <v>1330</v>
      </c>
      <c r="F276"/>
      <c r="G276"/>
      <c r="H276"/>
      <c r="I276"/>
      <c r="J276" t="s">
        <v>1331</v>
      </c>
      <c r="K276"/>
      <c r="L276"/>
      <c r="M276"/>
      <c r="N276"/>
      <c r="O276"/>
      <c r="P276"/>
      <c r="Q276"/>
      <c r="R276" t="s">
        <v>1332</v>
      </c>
      <c r="S276"/>
      <c r="T276"/>
      <c r="U276"/>
      <c r="V276"/>
      <c r="W276"/>
      <c r="X276"/>
      <c r="Y276"/>
      <c r="Z276"/>
      <c r="AA276"/>
      <c r="AB276"/>
      <c r="AC276"/>
      <c r="AD276"/>
      <c r="AE276" t="s">
        <v>1333</v>
      </c>
      <c r="AF276"/>
      <c r="AG276"/>
      <c r="AH276"/>
      <c r="AI276"/>
      <c r="AJ276"/>
    </row>
    <row r="277" spans="4:36" ht="15" x14ac:dyDescent="0.25">
      <c r="D277"/>
      <c r="E277" t="s">
        <v>438</v>
      </c>
      <c r="F277"/>
      <c r="G277"/>
      <c r="H277"/>
      <c r="I277"/>
      <c r="J277" t="s">
        <v>1334</v>
      </c>
      <c r="K277"/>
      <c r="L277"/>
      <c r="M277"/>
      <c r="N277"/>
      <c r="O277"/>
      <c r="P277"/>
      <c r="Q277"/>
      <c r="R277" t="s">
        <v>1335</v>
      </c>
      <c r="S277"/>
      <c r="T277"/>
      <c r="U277"/>
      <c r="V277"/>
      <c r="W277"/>
      <c r="X277"/>
      <c r="Y277"/>
      <c r="Z277"/>
      <c r="AA277"/>
      <c r="AB277"/>
      <c r="AC277"/>
      <c r="AD277"/>
      <c r="AE277" t="s">
        <v>719</v>
      </c>
      <c r="AF277"/>
      <c r="AG277"/>
      <c r="AH277"/>
      <c r="AI277"/>
      <c r="AJ277"/>
    </row>
    <row r="278" spans="4:36" ht="15" x14ac:dyDescent="0.25">
      <c r="D278"/>
      <c r="E278" t="s">
        <v>1336</v>
      </c>
      <c r="F278"/>
      <c r="G278"/>
      <c r="H278"/>
      <c r="I278"/>
      <c r="J278" t="s">
        <v>1337</v>
      </c>
      <c r="K278"/>
      <c r="L278"/>
      <c r="M278"/>
      <c r="N278"/>
      <c r="O278"/>
      <c r="P278"/>
      <c r="Q278"/>
      <c r="R278" t="s">
        <v>1338</v>
      </c>
      <c r="S278"/>
      <c r="T278"/>
      <c r="U278"/>
      <c r="V278"/>
      <c r="W278"/>
      <c r="X278"/>
      <c r="Y278"/>
      <c r="Z278"/>
      <c r="AA278"/>
      <c r="AB278"/>
      <c r="AC278"/>
      <c r="AD278"/>
      <c r="AE278" t="s">
        <v>1339</v>
      </c>
      <c r="AF278"/>
      <c r="AG278"/>
      <c r="AH278"/>
      <c r="AI278"/>
      <c r="AJ278"/>
    </row>
    <row r="279" spans="4:36" ht="15" x14ac:dyDescent="0.25">
      <c r="D279"/>
      <c r="E279" t="s">
        <v>1340</v>
      </c>
      <c r="F279"/>
      <c r="G279"/>
      <c r="H279"/>
      <c r="I279"/>
      <c r="J279" t="s">
        <v>1341</v>
      </c>
      <c r="K279"/>
      <c r="L279"/>
      <c r="M279"/>
      <c r="N279"/>
      <c r="O279"/>
      <c r="P279"/>
      <c r="Q279"/>
      <c r="R279" t="s">
        <v>1342</v>
      </c>
      <c r="S279"/>
      <c r="T279"/>
      <c r="U279"/>
      <c r="V279"/>
      <c r="W279"/>
      <c r="X279"/>
      <c r="Y279"/>
      <c r="Z279"/>
      <c r="AA279"/>
      <c r="AB279"/>
      <c r="AC279"/>
      <c r="AD279"/>
      <c r="AE279" t="s">
        <v>1271</v>
      </c>
      <c r="AF279"/>
      <c r="AG279"/>
      <c r="AH279"/>
      <c r="AI279"/>
      <c r="AJ279"/>
    </row>
    <row r="280" spans="4:36" ht="15" x14ac:dyDescent="0.25">
      <c r="D280"/>
      <c r="E280" t="s">
        <v>1343</v>
      </c>
      <c r="F280"/>
      <c r="G280"/>
      <c r="H280"/>
      <c r="I280"/>
      <c r="J280" t="s">
        <v>1344</v>
      </c>
      <c r="K280"/>
      <c r="L280"/>
      <c r="M280"/>
      <c r="N280"/>
      <c r="O280"/>
      <c r="P280"/>
      <c r="Q280"/>
      <c r="R280" t="s">
        <v>1236</v>
      </c>
      <c r="S280"/>
      <c r="T280"/>
      <c r="U280"/>
      <c r="V280"/>
      <c r="W280"/>
      <c r="X280"/>
      <c r="Y280"/>
      <c r="Z280"/>
      <c r="AA280"/>
      <c r="AB280"/>
      <c r="AC280"/>
      <c r="AD280"/>
      <c r="AE280" t="s">
        <v>1345</v>
      </c>
      <c r="AF280"/>
      <c r="AG280"/>
      <c r="AH280"/>
      <c r="AI280"/>
      <c r="AJ280"/>
    </row>
    <row r="281" spans="4:36" ht="15" x14ac:dyDescent="0.25">
      <c r="D281"/>
      <c r="E281" t="s">
        <v>1346</v>
      </c>
      <c r="F281"/>
      <c r="G281"/>
      <c r="H281"/>
      <c r="I281"/>
      <c r="J281" t="s">
        <v>1347</v>
      </c>
      <c r="K281"/>
      <c r="L281"/>
      <c r="M281"/>
      <c r="N281"/>
      <c r="O281"/>
      <c r="P281"/>
      <c r="Q281"/>
      <c r="R281" t="s">
        <v>1348</v>
      </c>
      <c r="S281"/>
      <c r="T281"/>
      <c r="U281"/>
      <c r="V281"/>
      <c r="W281"/>
      <c r="X281"/>
      <c r="Y281"/>
      <c r="Z281"/>
      <c r="AA281"/>
      <c r="AB281"/>
      <c r="AC281"/>
      <c r="AD281"/>
      <c r="AE281" t="s">
        <v>1349</v>
      </c>
      <c r="AF281"/>
      <c r="AG281"/>
      <c r="AH281"/>
      <c r="AI281"/>
      <c r="AJ281"/>
    </row>
    <row r="282" spans="4:36" ht="15" x14ac:dyDescent="0.25">
      <c r="D282"/>
      <c r="E282" t="s">
        <v>1350</v>
      </c>
      <c r="F282"/>
      <c r="G282"/>
      <c r="H282"/>
      <c r="I282"/>
      <c r="J282" t="s">
        <v>1351</v>
      </c>
      <c r="K282"/>
      <c r="L282"/>
      <c r="M282"/>
      <c r="N282"/>
      <c r="O282"/>
      <c r="P282"/>
      <c r="Q282"/>
      <c r="R282" t="s">
        <v>1254</v>
      </c>
      <c r="S282"/>
      <c r="T282"/>
      <c r="U282"/>
      <c r="V282"/>
      <c r="W282"/>
      <c r="X282"/>
      <c r="Y282"/>
      <c r="Z282"/>
      <c r="AA282"/>
      <c r="AB282"/>
      <c r="AC282"/>
      <c r="AD282"/>
      <c r="AE282" t="s">
        <v>1352</v>
      </c>
      <c r="AF282"/>
      <c r="AG282"/>
      <c r="AH282"/>
      <c r="AI282"/>
      <c r="AJ282"/>
    </row>
    <row r="283" spans="4:36" ht="15" x14ac:dyDescent="0.25">
      <c r="D283"/>
      <c r="E283" t="s">
        <v>1353</v>
      </c>
      <c r="F283"/>
      <c r="G283"/>
      <c r="H283"/>
      <c r="I283"/>
      <c r="J283" t="s">
        <v>1354</v>
      </c>
      <c r="K283"/>
      <c r="L283"/>
      <c r="M283"/>
      <c r="N283"/>
      <c r="O283"/>
      <c r="P283"/>
      <c r="Q283"/>
      <c r="R283" t="s">
        <v>1102</v>
      </c>
      <c r="S283"/>
      <c r="T283"/>
      <c r="U283"/>
      <c r="V283"/>
      <c r="W283"/>
      <c r="X283"/>
      <c r="Y283"/>
      <c r="Z283"/>
      <c r="AA283"/>
      <c r="AB283"/>
      <c r="AC283"/>
      <c r="AD283"/>
      <c r="AE283" t="s">
        <v>1355</v>
      </c>
      <c r="AF283"/>
      <c r="AG283"/>
      <c r="AH283"/>
      <c r="AI283"/>
      <c r="AJ283"/>
    </row>
    <row r="284" spans="4:36" ht="15" x14ac:dyDescent="0.25">
      <c r="D284"/>
      <c r="E284" t="s">
        <v>1356</v>
      </c>
      <c r="F284"/>
      <c r="G284"/>
      <c r="H284"/>
      <c r="I284"/>
      <c r="J284" t="s">
        <v>1357</v>
      </c>
      <c r="K284"/>
      <c r="L284"/>
      <c r="M284"/>
      <c r="N284"/>
      <c r="O284"/>
      <c r="P284"/>
      <c r="Q284"/>
      <c r="R284" t="s">
        <v>694</v>
      </c>
      <c r="S284"/>
      <c r="T284"/>
      <c r="U284"/>
      <c r="V284"/>
      <c r="W284"/>
      <c r="X284"/>
      <c r="Y284"/>
      <c r="Z284"/>
      <c r="AA284"/>
      <c r="AB284"/>
      <c r="AC284"/>
      <c r="AD284"/>
      <c r="AE284" t="s">
        <v>445</v>
      </c>
      <c r="AF284"/>
      <c r="AG284"/>
      <c r="AH284"/>
      <c r="AI284"/>
      <c r="AJ284"/>
    </row>
    <row r="285" spans="4:36" ht="15" x14ac:dyDescent="0.25">
      <c r="D285"/>
      <c r="E285" t="s">
        <v>1358</v>
      </c>
      <c r="F285"/>
      <c r="G285"/>
      <c r="H285"/>
      <c r="I285"/>
      <c r="J285" t="s">
        <v>1359</v>
      </c>
      <c r="K285"/>
      <c r="L285"/>
      <c r="M285"/>
      <c r="N285"/>
      <c r="O285"/>
      <c r="P285"/>
      <c r="Q285"/>
      <c r="R285" t="s">
        <v>1360</v>
      </c>
      <c r="S285"/>
      <c r="T285"/>
      <c r="U285"/>
      <c r="V285"/>
      <c r="W285"/>
      <c r="X285"/>
      <c r="Y285"/>
      <c r="Z285"/>
      <c r="AA285"/>
      <c r="AB285"/>
      <c r="AC285"/>
      <c r="AD285"/>
      <c r="AE285" t="s">
        <v>1361</v>
      </c>
      <c r="AF285"/>
      <c r="AG285"/>
      <c r="AH285"/>
      <c r="AI285"/>
      <c r="AJ285"/>
    </row>
    <row r="286" spans="4:36" ht="15" x14ac:dyDescent="0.25">
      <c r="D286"/>
      <c r="E286" t="s">
        <v>1362</v>
      </c>
      <c r="F286"/>
      <c r="G286"/>
      <c r="H286"/>
      <c r="I286"/>
      <c r="J286" t="s">
        <v>1363</v>
      </c>
      <c r="K286"/>
      <c r="L286"/>
      <c r="M286"/>
      <c r="N286"/>
      <c r="O286"/>
      <c r="P286"/>
      <c r="Q286"/>
      <c r="R286" t="s">
        <v>1364</v>
      </c>
      <c r="S286"/>
      <c r="T286"/>
      <c r="U286"/>
      <c r="V286"/>
      <c r="W286"/>
      <c r="X286"/>
      <c r="Y286"/>
      <c r="Z286"/>
      <c r="AA286"/>
      <c r="AB286"/>
      <c r="AC286"/>
      <c r="AD286"/>
      <c r="AE286" t="s">
        <v>1365</v>
      </c>
      <c r="AF286"/>
      <c r="AG286"/>
      <c r="AH286"/>
      <c r="AI286"/>
      <c r="AJ286"/>
    </row>
    <row r="287" spans="4:36" ht="15" x14ac:dyDescent="0.25">
      <c r="D287"/>
      <c r="E287" t="s">
        <v>1366</v>
      </c>
      <c r="F287"/>
      <c r="G287"/>
      <c r="H287"/>
      <c r="I287"/>
      <c r="J287" t="s">
        <v>1367</v>
      </c>
      <c r="K287"/>
      <c r="L287"/>
      <c r="M287"/>
      <c r="N287"/>
      <c r="O287"/>
      <c r="P287"/>
      <c r="Q287"/>
      <c r="R287" t="s">
        <v>1368</v>
      </c>
      <c r="S287"/>
      <c r="T287"/>
      <c r="U287"/>
      <c r="V287"/>
      <c r="W287"/>
      <c r="X287"/>
      <c r="Y287"/>
      <c r="Z287"/>
      <c r="AA287"/>
      <c r="AB287"/>
      <c r="AC287"/>
      <c r="AD287"/>
      <c r="AE287" t="s">
        <v>1369</v>
      </c>
      <c r="AF287"/>
      <c r="AG287"/>
      <c r="AH287"/>
      <c r="AI287"/>
      <c r="AJ287"/>
    </row>
    <row r="288" spans="4:36" ht="15" x14ac:dyDescent="0.25">
      <c r="D288"/>
      <c r="E288" t="s">
        <v>1370</v>
      </c>
      <c r="F288"/>
      <c r="G288"/>
      <c r="H288"/>
      <c r="I288"/>
      <c r="J288" t="s">
        <v>1371</v>
      </c>
      <c r="K288"/>
      <c r="L288"/>
      <c r="M288"/>
      <c r="N288"/>
      <c r="O288"/>
      <c r="P288"/>
      <c r="Q288"/>
      <c r="R288" t="s">
        <v>1372</v>
      </c>
      <c r="S288"/>
      <c r="T288"/>
      <c r="U288"/>
      <c r="V288"/>
      <c r="W288"/>
      <c r="X288"/>
      <c r="Y288"/>
      <c r="Z288"/>
      <c r="AA288"/>
      <c r="AB288"/>
      <c r="AC288"/>
      <c r="AD288"/>
      <c r="AE288" t="s">
        <v>1373</v>
      </c>
      <c r="AF288"/>
      <c r="AG288"/>
      <c r="AH288"/>
      <c r="AI288"/>
      <c r="AJ288"/>
    </row>
    <row r="289" spans="4:36" ht="15" x14ac:dyDescent="0.25">
      <c r="D289"/>
      <c r="E289" t="s">
        <v>1310</v>
      </c>
      <c r="F289"/>
      <c r="G289"/>
      <c r="H289"/>
      <c r="I289"/>
      <c r="J289" t="s">
        <v>1374</v>
      </c>
      <c r="K289"/>
      <c r="L289"/>
      <c r="M289"/>
      <c r="N289"/>
      <c r="O289"/>
      <c r="P289"/>
      <c r="Q289"/>
      <c r="R289" t="s">
        <v>1375</v>
      </c>
      <c r="S289"/>
      <c r="T289"/>
      <c r="U289"/>
      <c r="V289"/>
      <c r="W289"/>
      <c r="X289"/>
      <c r="Y289"/>
      <c r="Z289"/>
      <c r="AA289"/>
      <c r="AB289"/>
      <c r="AC289"/>
      <c r="AD289"/>
      <c r="AE289" t="s">
        <v>1376</v>
      </c>
      <c r="AF289"/>
      <c r="AG289"/>
      <c r="AH289"/>
      <c r="AI289"/>
      <c r="AJ289"/>
    </row>
    <row r="290" spans="4:36" ht="15" x14ac:dyDescent="0.25">
      <c r="D290"/>
      <c r="E290" t="s">
        <v>776</v>
      </c>
      <c r="F290"/>
      <c r="G290"/>
      <c r="H290"/>
      <c r="I290"/>
      <c r="J290" t="s">
        <v>1377</v>
      </c>
      <c r="K290"/>
      <c r="L290"/>
      <c r="M290"/>
      <c r="N290"/>
      <c r="O290"/>
      <c r="P290"/>
      <c r="Q290"/>
      <c r="R290" t="s">
        <v>1378</v>
      </c>
      <c r="S290"/>
      <c r="T290"/>
      <c r="U290"/>
      <c r="V290"/>
      <c r="W290"/>
      <c r="X290"/>
      <c r="Y290"/>
      <c r="Z290"/>
      <c r="AA290"/>
      <c r="AB290"/>
      <c r="AC290"/>
      <c r="AD290"/>
      <c r="AE290" t="s">
        <v>827</v>
      </c>
      <c r="AF290"/>
      <c r="AG290"/>
      <c r="AH290"/>
      <c r="AI290"/>
      <c r="AJ290"/>
    </row>
    <row r="291" spans="4:36" ht="15" x14ac:dyDescent="0.25">
      <c r="D291"/>
      <c r="E291" t="s">
        <v>1379</v>
      </c>
      <c r="F291"/>
      <c r="G291"/>
      <c r="H291"/>
      <c r="I291"/>
      <c r="J291" t="s">
        <v>1380</v>
      </c>
      <c r="K291"/>
      <c r="L291"/>
      <c r="M291"/>
      <c r="N291"/>
      <c r="O291"/>
      <c r="P291"/>
      <c r="Q291"/>
      <c r="R291" t="s">
        <v>1381</v>
      </c>
      <c r="S291"/>
      <c r="T291"/>
      <c r="U291"/>
      <c r="V291"/>
      <c r="W291"/>
      <c r="X291"/>
      <c r="Y291"/>
      <c r="Z291"/>
      <c r="AA291"/>
      <c r="AB291"/>
      <c r="AC291"/>
      <c r="AD291"/>
      <c r="AE291" t="s">
        <v>1382</v>
      </c>
      <c r="AF291"/>
      <c r="AG291"/>
      <c r="AH291"/>
      <c r="AI291"/>
      <c r="AJ291"/>
    </row>
    <row r="292" spans="4:36" ht="15" x14ac:dyDescent="0.25">
      <c r="D292"/>
      <c r="E292" t="s">
        <v>1383</v>
      </c>
      <c r="F292"/>
      <c r="G292"/>
      <c r="H292"/>
      <c r="I292"/>
      <c r="J292" t="s">
        <v>1384</v>
      </c>
      <c r="K292"/>
      <c r="L292"/>
      <c r="M292"/>
      <c r="N292"/>
      <c r="O292"/>
      <c r="P292"/>
      <c r="Q292"/>
      <c r="R292" t="s">
        <v>1385</v>
      </c>
      <c r="S292"/>
      <c r="T292"/>
      <c r="U292"/>
      <c r="V292"/>
      <c r="W292"/>
      <c r="X292"/>
      <c r="Y292"/>
      <c r="Z292"/>
      <c r="AA292"/>
      <c r="AB292"/>
      <c r="AC292"/>
      <c r="AD292"/>
      <c r="AE292"/>
      <c r="AF292"/>
      <c r="AG292"/>
      <c r="AH292"/>
      <c r="AI292"/>
      <c r="AJ292"/>
    </row>
    <row r="293" spans="4:36" ht="15" x14ac:dyDescent="0.25">
      <c r="D293"/>
      <c r="E293" t="s">
        <v>1386</v>
      </c>
      <c r="F293"/>
      <c r="G293"/>
      <c r="H293"/>
      <c r="I293"/>
      <c r="J293" t="s">
        <v>1063</v>
      </c>
      <c r="K293"/>
      <c r="L293"/>
      <c r="M293"/>
      <c r="N293"/>
      <c r="O293"/>
      <c r="P293"/>
      <c r="Q293"/>
      <c r="R293" t="s">
        <v>1387</v>
      </c>
      <c r="S293"/>
      <c r="T293"/>
      <c r="U293"/>
      <c r="V293"/>
      <c r="W293"/>
      <c r="X293"/>
      <c r="Y293"/>
      <c r="Z293"/>
      <c r="AA293"/>
      <c r="AB293"/>
      <c r="AC293"/>
      <c r="AD293"/>
      <c r="AE293"/>
      <c r="AF293"/>
      <c r="AG293"/>
      <c r="AH293"/>
      <c r="AI293"/>
      <c r="AJ293"/>
    </row>
    <row r="294" spans="4:36" ht="15" x14ac:dyDescent="0.25">
      <c r="D294"/>
      <c r="E294" t="s">
        <v>1002</v>
      </c>
      <c r="F294"/>
      <c r="G294"/>
      <c r="H294"/>
      <c r="I294"/>
      <c r="J294" t="s">
        <v>1388</v>
      </c>
      <c r="K294"/>
      <c r="L294"/>
      <c r="M294"/>
      <c r="N294"/>
      <c r="O294"/>
      <c r="P294"/>
      <c r="Q294"/>
      <c r="R294" t="s">
        <v>1389</v>
      </c>
      <c r="S294"/>
      <c r="T294"/>
      <c r="U294"/>
      <c r="V294"/>
      <c r="W294"/>
      <c r="X294"/>
      <c r="Y294"/>
      <c r="Z294"/>
      <c r="AA294"/>
      <c r="AB294"/>
      <c r="AC294"/>
      <c r="AD294"/>
      <c r="AE294"/>
      <c r="AF294"/>
      <c r="AG294"/>
      <c r="AH294"/>
      <c r="AI294"/>
      <c r="AJ294"/>
    </row>
    <row r="295" spans="4:36" ht="15" x14ac:dyDescent="0.25">
      <c r="D295"/>
      <c r="E295" t="s">
        <v>694</v>
      </c>
      <c r="F295"/>
      <c r="G295"/>
      <c r="H295"/>
      <c r="I295"/>
      <c r="J295" t="s">
        <v>1390</v>
      </c>
      <c r="K295"/>
      <c r="L295"/>
      <c r="M295"/>
      <c r="N295"/>
      <c r="O295"/>
      <c r="P295"/>
      <c r="Q295"/>
      <c r="R295" t="s">
        <v>1391</v>
      </c>
      <c r="S295"/>
      <c r="T295"/>
      <c r="U295"/>
      <c r="V295"/>
      <c r="W295"/>
      <c r="X295"/>
      <c r="Y295"/>
      <c r="Z295"/>
      <c r="AA295"/>
      <c r="AB295"/>
      <c r="AC295"/>
      <c r="AD295"/>
      <c r="AE295"/>
      <c r="AF295"/>
      <c r="AG295"/>
      <c r="AH295"/>
      <c r="AI295"/>
      <c r="AJ295"/>
    </row>
    <row r="296" spans="4:36" ht="15" x14ac:dyDescent="0.25">
      <c r="D296"/>
      <c r="E296" t="s">
        <v>1392</v>
      </c>
      <c r="F296"/>
      <c r="G296"/>
      <c r="H296"/>
      <c r="I296"/>
      <c r="J296" t="s">
        <v>1393</v>
      </c>
      <c r="K296"/>
      <c r="L296"/>
      <c r="M296"/>
      <c r="N296"/>
      <c r="O296"/>
      <c r="P296"/>
      <c r="Q296"/>
      <c r="R296" t="s">
        <v>1394</v>
      </c>
      <c r="S296"/>
      <c r="T296"/>
      <c r="U296"/>
      <c r="V296"/>
      <c r="W296"/>
      <c r="X296"/>
      <c r="Y296"/>
      <c r="Z296"/>
      <c r="AA296"/>
      <c r="AB296"/>
      <c r="AC296"/>
      <c r="AD296"/>
      <c r="AE296"/>
      <c r="AF296"/>
      <c r="AG296"/>
      <c r="AH296"/>
      <c r="AI296"/>
      <c r="AJ296"/>
    </row>
    <row r="297" spans="4:36" ht="15" x14ac:dyDescent="0.25">
      <c r="D297"/>
      <c r="E297" t="s">
        <v>1395</v>
      </c>
      <c r="F297"/>
      <c r="G297"/>
      <c r="H297"/>
      <c r="I297"/>
      <c r="J297" t="s">
        <v>1396</v>
      </c>
      <c r="K297"/>
      <c r="L297"/>
      <c r="M297"/>
      <c r="N297"/>
      <c r="O297"/>
      <c r="P297"/>
      <c r="Q297"/>
      <c r="R297" t="s">
        <v>1397</v>
      </c>
      <c r="S297"/>
      <c r="T297"/>
      <c r="U297"/>
      <c r="V297"/>
      <c r="W297"/>
      <c r="X297"/>
      <c r="Y297"/>
      <c r="Z297"/>
      <c r="AA297"/>
      <c r="AB297"/>
      <c r="AC297"/>
      <c r="AD297"/>
      <c r="AE297"/>
      <c r="AF297"/>
      <c r="AG297"/>
      <c r="AH297"/>
      <c r="AI297"/>
      <c r="AJ297"/>
    </row>
    <row r="298" spans="4:36" ht="15" x14ac:dyDescent="0.25">
      <c r="D298"/>
      <c r="E298" t="s">
        <v>1398</v>
      </c>
      <c r="F298"/>
      <c r="G298"/>
      <c r="H298"/>
      <c r="I298"/>
      <c r="J298" t="s">
        <v>1399</v>
      </c>
      <c r="K298"/>
      <c r="L298"/>
      <c r="M298"/>
      <c r="N298"/>
      <c r="O298"/>
      <c r="P298"/>
      <c r="Q298"/>
      <c r="R298" t="s">
        <v>1400</v>
      </c>
      <c r="S298"/>
      <c r="T298"/>
      <c r="U298"/>
      <c r="V298"/>
      <c r="W298"/>
      <c r="X298"/>
      <c r="Y298"/>
      <c r="Z298"/>
      <c r="AA298"/>
      <c r="AB298"/>
      <c r="AC298"/>
      <c r="AD298"/>
      <c r="AE298"/>
      <c r="AF298"/>
      <c r="AG298"/>
      <c r="AH298"/>
      <c r="AI298"/>
      <c r="AJ298"/>
    </row>
    <row r="299" spans="4:36" ht="15" x14ac:dyDescent="0.25">
      <c r="D299"/>
      <c r="E299" t="s">
        <v>1188</v>
      </c>
      <c r="F299"/>
      <c r="G299"/>
      <c r="H299"/>
      <c r="I299"/>
      <c r="J299" t="s">
        <v>1401</v>
      </c>
      <c r="K299"/>
      <c r="L299"/>
      <c r="M299"/>
      <c r="N299"/>
      <c r="O299"/>
      <c r="P299"/>
      <c r="Q299"/>
      <c r="R299" t="s">
        <v>1402</v>
      </c>
      <c r="S299"/>
      <c r="T299"/>
      <c r="U299"/>
      <c r="V299"/>
      <c r="W299"/>
      <c r="X299"/>
      <c r="Y299"/>
      <c r="Z299"/>
      <c r="AA299"/>
      <c r="AB299"/>
      <c r="AC299"/>
      <c r="AD299"/>
      <c r="AE299"/>
      <c r="AF299"/>
      <c r="AG299"/>
      <c r="AH299"/>
      <c r="AI299"/>
      <c r="AJ299"/>
    </row>
    <row r="300" spans="4:36" ht="15" x14ac:dyDescent="0.25">
      <c r="D300"/>
      <c r="E300" t="s">
        <v>1403</v>
      </c>
      <c r="F300"/>
      <c r="G300"/>
      <c r="H300"/>
      <c r="I300"/>
      <c r="J300" t="s">
        <v>1404</v>
      </c>
      <c r="K300"/>
      <c r="L300"/>
      <c r="M300"/>
      <c r="N300"/>
      <c r="O300"/>
      <c r="P300"/>
      <c r="Q300"/>
      <c r="R300" t="s">
        <v>1405</v>
      </c>
      <c r="S300"/>
      <c r="T300"/>
      <c r="U300"/>
      <c r="V300"/>
      <c r="W300"/>
      <c r="X300"/>
      <c r="Y300"/>
      <c r="Z300"/>
      <c r="AA300"/>
      <c r="AB300"/>
      <c r="AC300"/>
      <c r="AD300"/>
      <c r="AE300"/>
      <c r="AF300"/>
      <c r="AG300"/>
      <c r="AH300"/>
      <c r="AI300"/>
      <c r="AJ300"/>
    </row>
    <row r="301" spans="4:36" ht="15" x14ac:dyDescent="0.25">
      <c r="D301"/>
      <c r="E301" t="s">
        <v>1406</v>
      </c>
      <c r="F301"/>
      <c r="G301"/>
      <c r="H301"/>
      <c r="I301"/>
      <c r="J301" t="s">
        <v>1407</v>
      </c>
      <c r="K301"/>
      <c r="L301"/>
      <c r="M301"/>
      <c r="N301"/>
      <c r="O301"/>
      <c r="P301"/>
      <c r="Q301"/>
      <c r="R301" t="s">
        <v>1408</v>
      </c>
      <c r="S301"/>
      <c r="T301"/>
      <c r="U301"/>
      <c r="V301"/>
      <c r="W301"/>
      <c r="X301"/>
      <c r="Y301"/>
      <c r="Z301"/>
      <c r="AA301"/>
      <c r="AB301"/>
      <c r="AC301"/>
      <c r="AD301"/>
      <c r="AE301"/>
      <c r="AF301"/>
      <c r="AG301"/>
      <c r="AH301"/>
      <c r="AI301"/>
      <c r="AJ301"/>
    </row>
    <row r="302" spans="4:36" ht="15" x14ac:dyDescent="0.25">
      <c r="D302"/>
      <c r="E302" t="s">
        <v>1409</v>
      </c>
      <c r="F302"/>
      <c r="G302"/>
      <c r="H302"/>
      <c r="I302"/>
      <c r="J302" t="s">
        <v>1410</v>
      </c>
      <c r="K302"/>
      <c r="L302"/>
      <c r="M302"/>
      <c r="N302"/>
      <c r="O302"/>
      <c r="P302"/>
      <c r="Q302"/>
      <c r="R302" t="s">
        <v>1411</v>
      </c>
      <c r="S302"/>
      <c r="T302"/>
      <c r="U302"/>
      <c r="V302"/>
      <c r="W302"/>
      <c r="X302"/>
      <c r="Y302"/>
      <c r="Z302"/>
      <c r="AA302"/>
      <c r="AB302"/>
      <c r="AC302"/>
      <c r="AD302"/>
      <c r="AE302"/>
      <c r="AF302"/>
      <c r="AG302"/>
      <c r="AH302"/>
      <c r="AI302"/>
      <c r="AJ302"/>
    </row>
    <row r="303" spans="4:36" ht="15" x14ac:dyDescent="0.25">
      <c r="D303"/>
      <c r="E303" t="s">
        <v>1412</v>
      </c>
      <c r="F303"/>
      <c r="G303"/>
      <c r="H303"/>
      <c r="I303"/>
      <c r="J303" t="s">
        <v>1413</v>
      </c>
      <c r="K303"/>
      <c r="L303"/>
      <c r="M303"/>
      <c r="N303"/>
      <c r="O303"/>
      <c r="P303"/>
      <c r="Q303"/>
      <c r="R303" t="s">
        <v>1414</v>
      </c>
      <c r="S303"/>
      <c r="T303"/>
      <c r="U303"/>
      <c r="V303"/>
      <c r="W303"/>
      <c r="X303"/>
      <c r="Y303"/>
      <c r="Z303"/>
      <c r="AA303"/>
      <c r="AB303"/>
      <c r="AC303"/>
      <c r="AD303"/>
      <c r="AE303"/>
      <c r="AF303"/>
      <c r="AG303"/>
      <c r="AH303"/>
      <c r="AI303"/>
      <c r="AJ303"/>
    </row>
    <row r="304" spans="4:36" ht="15" x14ac:dyDescent="0.25">
      <c r="D304"/>
      <c r="E304" t="s">
        <v>1415</v>
      </c>
      <c r="F304"/>
      <c r="G304"/>
      <c r="H304"/>
      <c r="I304"/>
      <c r="J304" t="s">
        <v>1416</v>
      </c>
      <c r="K304"/>
      <c r="L304"/>
      <c r="M304"/>
      <c r="N304"/>
      <c r="O304"/>
      <c r="P304"/>
      <c r="Q304"/>
      <c r="R304" t="s">
        <v>1417</v>
      </c>
      <c r="S304"/>
      <c r="T304"/>
      <c r="U304"/>
      <c r="V304"/>
      <c r="W304"/>
      <c r="X304"/>
      <c r="Y304"/>
      <c r="Z304"/>
      <c r="AA304"/>
      <c r="AB304"/>
      <c r="AC304"/>
      <c r="AD304"/>
      <c r="AE304"/>
      <c r="AF304"/>
      <c r="AG304"/>
      <c r="AH304"/>
      <c r="AI304"/>
      <c r="AJ304"/>
    </row>
    <row r="305" spans="4:36" ht="15" x14ac:dyDescent="0.25">
      <c r="D305"/>
      <c r="E305" t="s">
        <v>1271</v>
      </c>
      <c r="F305"/>
      <c r="G305"/>
      <c r="H305"/>
      <c r="I305"/>
      <c r="J305" t="s">
        <v>1418</v>
      </c>
      <c r="K305"/>
      <c r="L305"/>
      <c r="M305"/>
      <c r="N305"/>
      <c r="O305"/>
      <c r="P305"/>
      <c r="Q305"/>
      <c r="R305" t="s">
        <v>1419</v>
      </c>
      <c r="S305"/>
      <c r="T305"/>
      <c r="U305"/>
      <c r="V305"/>
      <c r="W305"/>
      <c r="X305"/>
      <c r="Y305"/>
      <c r="Z305"/>
      <c r="AA305"/>
      <c r="AB305"/>
      <c r="AC305"/>
      <c r="AD305"/>
      <c r="AE305"/>
      <c r="AF305"/>
      <c r="AG305"/>
      <c r="AH305"/>
      <c r="AI305"/>
      <c r="AJ305"/>
    </row>
    <row r="306" spans="4:36" ht="15" x14ac:dyDescent="0.25">
      <c r="D306"/>
      <c r="E306" t="s">
        <v>1420</v>
      </c>
      <c r="F306"/>
      <c r="G306"/>
      <c r="H306"/>
      <c r="I306"/>
      <c r="J306" t="s">
        <v>1421</v>
      </c>
      <c r="K306"/>
      <c r="L306"/>
      <c r="M306"/>
      <c r="N306"/>
      <c r="O306"/>
      <c r="P306"/>
      <c r="Q306"/>
      <c r="R306" t="s">
        <v>1422</v>
      </c>
      <c r="S306"/>
      <c r="T306"/>
      <c r="U306"/>
      <c r="V306"/>
      <c r="W306"/>
      <c r="X306"/>
      <c r="Y306"/>
      <c r="Z306"/>
      <c r="AA306"/>
      <c r="AB306"/>
      <c r="AC306"/>
      <c r="AD306"/>
      <c r="AE306"/>
      <c r="AF306"/>
      <c r="AG306"/>
      <c r="AH306"/>
      <c r="AI306"/>
      <c r="AJ306"/>
    </row>
    <row r="307" spans="4:36" ht="15" x14ac:dyDescent="0.25">
      <c r="D307"/>
      <c r="E307" t="s">
        <v>1423</v>
      </c>
      <c r="F307"/>
      <c r="G307"/>
      <c r="H307"/>
      <c r="I307"/>
      <c r="J307" t="s">
        <v>1424</v>
      </c>
      <c r="K307"/>
      <c r="L307"/>
      <c r="M307"/>
      <c r="N307"/>
      <c r="O307"/>
      <c r="P307"/>
      <c r="Q307"/>
      <c r="R307" t="s">
        <v>1425</v>
      </c>
      <c r="S307"/>
      <c r="T307"/>
      <c r="U307"/>
      <c r="V307"/>
      <c r="W307"/>
      <c r="X307"/>
      <c r="Y307"/>
      <c r="Z307"/>
      <c r="AA307"/>
      <c r="AB307"/>
      <c r="AC307"/>
      <c r="AD307"/>
      <c r="AE307"/>
      <c r="AF307"/>
      <c r="AG307"/>
      <c r="AH307"/>
      <c r="AI307"/>
      <c r="AJ307"/>
    </row>
    <row r="308" spans="4:36" ht="15" x14ac:dyDescent="0.25">
      <c r="D308"/>
      <c r="E308" t="s">
        <v>1426</v>
      </c>
      <c r="F308"/>
      <c r="G308"/>
      <c r="H308"/>
      <c r="I308"/>
      <c r="J308" t="s">
        <v>1427</v>
      </c>
      <c r="K308"/>
      <c r="L308"/>
      <c r="M308"/>
      <c r="N308"/>
      <c r="O308"/>
      <c r="P308"/>
      <c r="Q308"/>
      <c r="R308" t="s">
        <v>1428</v>
      </c>
      <c r="S308"/>
      <c r="T308"/>
      <c r="U308"/>
      <c r="V308"/>
      <c r="W308"/>
      <c r="X308"/>
      <c r="Y308"/>
      <c r="Z308"/>
      <c r="AA308"/>
      <c r="AB308"/>
      <c r="AC308"/>
      <c r="AD308"/>
      <c r="AE308"/>
      <c r="AF308"/>
      <c r="AG308"/>
      <c r="AH308"/>
      <c r="AI308"/>
      <c r="AJ308"/>
    </row>
    <row r="309" spans="4:36" ht="15" x14ac:dyDescent="0.25">
      <c r="D309"/>
      <c r="E309" t="s">
        <v>1429</v>
      </c>
      <c r="F309"/>
      <c r="G309"/>
      <c r="H309"/>
      <c r="I309"/>
      <c r="J309" t="s">
        <v>1430</v>
      </c>
      <c r="K309"/>
      <c r="L309"/>
      <c r="M309"/>
      <c r="N309"/>
      <c r="O309"/>
      <c r="P309"/>
      <c r="Q309"/>
      <c r="R309" t="s">
        <v>1431</v>
      </c>
      <c r="S309"/>
      <c r="T309"/>
      <c r="U309"/>
      <c r="V309"/>
      <c r="W309"/>
      <c r="X309"/>
      <c r="Y309"/>
      <c r="Z309"/>
      <c r="AA309"/>
      <c r="AB309"/>
      <c r="AC309"/>
      <c r="AD309"/>
      <c r="AE309"/>
      <c r="AF309"/>
      <c r="AG309"/>
      <c r="AH309"/>
      <c r="AI309"/>
      <c r="AJ309"/>
    </row>
    <row r="310" spans="4:36" ht="15" x14ac:dyDescent="0.25">
      <c r="D310"/>
      <c r="E310" t="s">
        <v>1432</v>
      </c>
      <c r="F310"/>
      <c r="G310"/>
      <c r="H310"/>
      <c r="I310"/>
      <c r="J310" t="s">
        <v>1433</v>
      </c>
      <c r="K310"/>
      <c r="L310"/>
      <c r="M310"/>
      <c r="N310"/>
      <c r="O310"/>
      <c r="P310"/>
      <c r="Q310"/>
      <c r="R310" t="s">
        <v>1434</v>
      </c>
      <c r="S310"/>
      <c r="T310"/>
      <c r="U310"/>
      <c r="V310"/>
      <c r="W310"/>
      <c r="X310"/>
      <c r="Y310"/>
      <c r="Z310"/>
      <c r="AA310"/>
      <c r="AB310"/>
      <c r="AC310"/>
      <c r="AD310"/>
      <c r="AE310"/>
      <c r="AF310"/>
      <c r="AG310"/>
      <c r="AH310"/>
      <c r="AI310"/>
      <c r="AJ310"/>
    </row>
    <row r="311" spans="4:36" ht="15" x14ac:dyDescent="0.25">
      <c r="D311"/>
      <c r="E311" t="s">
        <v>1435</v>
      </c>
      <c r="F311"/>
      <c r="G311"/>
      <c r="H311"/>
      <c r="I311"/>
      <c r="J311" t="s">
        <v>1436</v>
      </c>
      <c r="K311"/>
      <c r="L311"/>
      <c r="M311"/>
      <c r="N311"/>
      <c r="O311"/>
      <c r="P311"/>
      <c r="Q311"/>
      <c r="R311" t="s">
        <v>1437</v>
      </c>
      <c r="S311"/>
      <c r="T311"/>
      <c r="U311"/>
      <c r="V311"/>
      <c r="W311"/>
      <c r="X311"/>
      <c r="Y311"/>
      <c r="Z311"/>
      <c r="AA311"/>
      <c r="AB311"/>
      <c r="AC311"/>
      <c r="AD311"/>
      <c r="AE311"/>
      <c r="AF311"/>
      <c r="AG311"/>
      <c r="AH311"/>
      <c r="AI311"/>
      <c r="AJ311"/>
    </row>
    <row r="312" spans="4:36" ht="15" x14ac:dyDescent="0.25">
      <c r="D312"/>
      <c r="E312" t="s">
        <v>1438</v>
      </c>
      <c r="F312"/>
      <c r="G312"/>
      <c r="H312"/>
      <c r="I312"/>
      <c r="J312" t="s">
        <v>1439</v>
      </c>
      <c r="K312"/>
      <c r="L312"/>
      <c r="M312"/>
      <c r="N312"/>
      <c r="O312"/>
      <c r="P312"/>
      <c r="Q312"/>
      <c r="R312" t="s">
        <v>1440</v>
      </c>
      <c r="S312"/>
      <c r="T312"/>
      <c r="U312"/>
      <c r="V312"/>
      <c r="W312"/>
      <c r="X312"/>
      <c r="Y312"/>
      <c r="Z312"/>
      <c r="AA312"/>
      <c r="AB312"/>
      <c r="AC312"/>
      <c r="AD312"/>
      <c r="AE312"/>
      <c r="AF312"/>
      <c r="AG312"/>
      <c r="AH312"/>
      <c r="AI312"/>
      <c r="AJ312"/>
    </row>
    <row r="313" spans="4:36" ht="15" x14ac:dyDescent="0.25">
      <c r="D313"/>
      <c r="E313" t="s">
        <v>1441</v>
      </c>
      <c r="F313"/>
      <c r="G313"/>
      <c r="H313"/>
      <c r="I313"/>
      <c r="J313" t="s">
        <v>1442</v>
      </c>
      <c r="K313"/>
      <c r="L313"/>
      <c r="M313"/>
      <c r="N313"/>
      <c r="O313"/>
      <c r="P313"/>
      <c r="Q313"/>
      <c r="R313" t="s">
        <v>1443</v>
      </c>
      <c r="S313"/>
      <c r="T313"/>
      <c r="U313"/>
      <c r="V313"/>
      <c r="W313"/>
      <c r="X313"/>
      <c r="Y313"/>
      <c r="Z313"/>
      <c r="AA313"/>
      <c r="AB313"/>
      <c r="AC313"/>
      <c r="AD313"/>
      <c r="AE313"/>
      <c r="AF313"/>
      <c r="AG313"/>
      <c r="AH313"/>
      <c r="AI313"/>
      <c r="AJ313"/>
    </row>
    <row r="314" spans="4:36" ht="15" x14ac:dyDescent="0.25">
      <c r="D314"/>
      <c r="E314" t="s">
        <v>1444</v>
      </c>
      <c r="F314"/>
      <c r="G314"/>
      <c r="H314"/>
      <c r="I314"/>
      <c r="J314" t="s">
        <v>1445</v>
      </c>
      <c r="K314"/>
      <c r="L314"/>
      <c r="M314"/>
      <c r="N314"/>
      <c r="O314"/>
      <c r="P314"/>
      <c r="Q314"/>
      <c r="R314" t="s">
        <v>1446</v>
      </c>
      <c r="S314"/>
      <c r="T314"/>
      <c r="U314"/>
      <c r="V314"/>
      <c r="W314"/>
      <c r="X314"/>
      <c r="Y314"/>
      <c r="Z314"/>
      <c r="AA314"/>
      <c r="AB314"/>
      <c r="AC314"/>
      <c r="AD314"/>
      <c r="AE314"/>
      <c r="AF314"/>
      <c r="AG314"/>
      <c r="AH314"/>
      <c r="AI314"/>
      <c r="AJ314"/>
    </row>
    <row r="315" spans="4:36" ht="15" x14ac:dyDescent="0.25">
      <c r="D315"/>
      <c r="E315" t="s">
        <v>1447</v>
      </c>
      <c r="F315"/>
      <c r="G315"/>
      <c r="H315"/>
      <c r="I315"/>
      <c r="J315" t="s">
        <v>1448</v>
      </c>
      <c r="K315"/>
      <c r="L315"/>
      <c r="M315"/>
      <c r="N315"/>
      <c r="O315"/>
      <c r="P315"/>
      <c r="Q315"/>
      <c r="R315" t="s">
        <v>1449</v>
      </c>
      <c r="S315"/>
      <c r="T315"/>
      <c r="U315"/>
      <c r="V315"/>
      <c r="W315"/>
      <c r="X315"/>
      <c r="Y315"/>
      <c r="Z315"/>
      <c r="AA315"/>
      <c r="AB315"/>
      <c r="AC315"/>
      <c r="AD315"/>
      <c r="AE315"/>
      <c r="AF315"/>
      <c r="AG315"/>
      <c r="AH315"/>
      <c r="AI315"/>
      <c r="AJ315"/>
    </row>
    <row r="316" spans="4:36" ht="15" x14ac:dyDescent="0.25">
      <c r="D316"/>
      <c r="E316" t="s">
        <v>1161</v>
      </c>
      <c r="F316"/>
      <c r="G316"/>
      <c r="H316"/>
      <c r="I316"/>
      <c r="J316" t="s">
        <v>1450</v>
      </c>
      <c r="K316"/>
      <c r="L316"/>
      <c r="M316"/>
      <c r="N316"/>
      <c r="O316"/>
      <c r="P316"/>
      <c r="Q316"/>
      <c r="R316" t="s">
        <v>1451</v>
      </c>
      <c r="S316"/>
      <c r="T316"/>
      <c r="U316"/>
      <c r="V316"/>
      <c r="W316"/>
      <c r="X316"/>
      <c r="Y316"/>
      <c r="Z316"/>
      <c r="AA316"/>
      <c r="AB316"/>
      <c r="AC316"/>
      <c r="AD316"/>
      <c r="AE316"/>
      <c r="AF316"/>
      <c r="AG316"/>
      <c r="AH316"/>
      <c r="AI316"/>
      <c r="AJ316"/>
    </row>
    <row r="317" spans="4:36" ht="15" x14ac:dyDescent="0.25">
      <c r="D317"/>
      <c r="E317" t="s">
        <v>1452</v>
      </c>
      <c r="F317"/>
      <c r="G317"/>
      <c r="H317"/>
      <c r="I317"/>
      <c r="J317" t="s">
        <v>1453</v>
      </c>
      <c r="K317"/>
      <c r="L317"/>
      <c r="M317"/>
      <c r="N317"/>
      <c r="O317"/>
      <c r="P317"/>
      <c r="Q317"/>
      <c r="R317" t="s">
        <v>1454</v>
      </c>
      <c r="S317"/>
      <c r="T317"/>
      <c r="U317"/>
      <c r="V317"/>
      <c r="W317"/>
      <c r="X317"/>
      <c r="Y317"/>
      <c r="Z317"/>
      <c r="AA317"/>
      <c r="AB317"/>
      <c r="AC317"/>
      <c r="AD317"/>
      <c r="AE317"/>
      <c r="AF317"/>
      <c r="AG317"/>
      <c r="AH317"/>
      <c r="AI317"/>
      <c r="AJ317"/>
    </row>
    <row r="318" spans="4:36" ht="15" x14ac:dyDescent="0.25">
      <c r="D318"/>
      <c r="E318" t="s">
        <v>1455</v>
      </c>
      <c r="F318"/>
      <c r="G318"/>
      <c r="H318"/>
      <c r="I318"/>
      <c r="J318" t="s">
        <v>1456</v>
      </c>
      <c r="K318"/>
      <c r="L318"/>
      <c r="M318"/>
      <c r="N318"/>
      <c r="O318"/>
      <c r="P318"/>
      <c r="Q318"/>
      <c r="R318" t="s">
        <v>1457</v>
      </c>
      <c r="S318"/>
      <c r="T318"/>
      <c r="U318"/>
      <c r="V318"/>
      <c r="W318"/>
      <c r="X318"/>
      <c r="Y318"/>
      <c r="Z318"/>
      <c r="AA318"/>
      <c r="AB318"/>
      <c r="AC318"/>
      <c r="AD318"/>
      <c r="AE318"/>
      <c r="AF318"/>
      <c r="AG318"/>
      <c r="AH318"/>
      <c r="AI318"/>
      <c r="AJ318"/>
    </row>
    <row r="319" spans="4:36" ht="15" x14ac:dyDescent="0.25">
      <c r="D319"/>
      <c r="E319" t="s">
        <v>1458</v>
      </c>
      <c r="F319"/>
      <c r="G319"/>
      <c r="H319"/>
      <c r="I319"/>
      <c r="J319" t="s">
        <v>1459</v>
      </c>
      <c r="K319"/>
      <c r="L319"/>
      <c r="M319"/>
      <c r="N319"/>
      <c r="O319"/>
      <c r="P319"/>
      <c r="Q319"/>
      <c r="R319" t="s">
        <v>1460</v>
      </c>
      <c r="S319"/>
      <c r="T319"/>
      <c r="U319"/>
      <c r="V319"/>
      <c r="W319"/>
      <c r="X319"/>
      <c r="Y319"/>
      <c r="Z319"/>
      <c r="AA319"/>
      <c r="AB319"/>
      <c r="AC319"/>
      <c r="AD319"/>
      <c r="AE319"/>
      <c r="AF319"/>
      <c r="AG319"/>
      <c r="AH319"/>
      <c r="AI319"/>
      <c r="AJ319"/>
    </row>
    <row r="320" spans="4:36" ht="15" x14ac:dyDescent="0.25">
      <c r="D320"/>
      <c r="E320" t="s">
        <v>1461</v>
      </c>
      <c r="F320"/>
      <c r="G320"/>
      <c r="H320"/>
      <c r="I320"/>
      <c r="J320" t="s">
        <v>1462</v>
      </c>
      <c r="K320"/>
      <c r="L320"/>
      <c r="M320"/>
      <c r="N320"/>
      <c r="O320"/>
      <c r="P320"/>
      <c r="Q320"/>
      <c r="R320" t="s">
        <v>1463</v>
      </c>
      <c r="S320"/>
      <c r="T320"/>
      <c r="U320"/>
      <c r="V320"/>
      <c r="W320"/>
      <c r="X320"/>
      <c r="Y320"/>
      <c r="Z320"/>
      <c r="AA320"/>
      <c r="AB320"/>
      <c r="AC320"/>
      <c r="AD320"/>
      <c r="AE320"/>
      <c r="AF320"/>
      <c r="AG320"/>
      <c r="AH320"/>
      <c r="AI320"/>
      <c r="AJ320"/>
    </row>
    <row r="321" spans="4:36" ht="15" x14ac:dyDescent="0.25">
      <c r="D321"/>
      <c r="E321" t="s">
        <v>840</v>
      </c>
      <c r="F321"/>
      <c r="G321"/>
      <c r="H321"/>
      <c r="I321"/>
      <c r="J321" t="s">
        <v>1464</v>
      </c>
      <c r="K321"/>
      <c r="L321"/>
      <c r="M321"/>
      <c r="N321"/>
      <c r="O321"/>
      <c r="P321"/>
      <c r="Q321"/>
      <c r="R321"/>
      <c r="S321"/>
      <c r="T321"/>
      <c r="U321"/>
      <c r="V321"/>
      <c r="W321"/>
      <c r="X321"/>
      <c r="Y321"/>
      <c r="Z321"/>
      <c r="AA321"/>
      <c r="AB321"/>
      <c r="AC321"/>
      <c r="AD321"/>
      <c r="AE321"/>
      <c r="AF321"/>
      <c r="AG321"/>
      <c r="AH321"/>
      <c r="AI321"/>
      <c r="AJ321"/>
    </row>
    <row r="322" spans="4:36" ht="15" x14ac:dyDescent="0.25">
      <c r="D322"/>
      <c r="E322" t="s">
        <v>1465</v>
      </c>
      <c r="F322"/>
      <c r="G322"/>
      <c r="H322"/>
      <c r="I322"/>
      <c r="J322" t="s">
        <v>1466</v>
      </c>
      <c r="K322"/>
      <c r="L322"/>
      <c r="M322"/>
      <c r="N322"/>
      <c r="O322"/>
      <c r="P322"/>
      <c r="Q322"/>
      <c r="R322"/>
      <c r="S322"/>
      <c r="T322"/>
      <c r="U322"/>
      <c r="V322"/>
      <c r="W322"/>
      <c r="X322"/>
      <c r="Y322"/>
      <c r="Z322"/>
      <c r="AA322"/>
      <c r="AB322"/>
      <c r="AC322"/>
      <c r="AD322"/>
      <c r="AE322"/>
      <c r="AF322"/>
      <c r="AG322"/>
      <c r="AH322"/>
      <c r="AI322"/>
      <c r="AJ322"/>
    </row>
    <row r="323" spans="4:36" ht="15" x14ac:dyDescent="0.25">
      <c r="D323"/>
      <c r="E323" t="s">
        <v>1302</v>
      </c>
      <c r="F323"/>
      <c r="G323"/>
      <c r="H323"/>
      <c r="I323"/>
      <c r="J323" t="s">
        <v>1467</v>
      </c>
      <c r="K323"/>
      <c r="L323"/>
      <c r="M323"/>
      <c r="N323"/>
      <c r="O323"/>
      <c r="P323"/>
      <c r="Q323"/>
      <c r="R323"/>
      <c r="S323"/>
      <c r="T323"/>
      <c r="U323"/>
      <c r="V323"/>
      <c r="W323"/>
      <c r="X323"/>
      <c r="Y323"/>
      <c r="Z323"/>
      <c r="AA323"/>
      <c r="AB323"/>
      <c r="AC323"/>
      <c r="AD323"/>
      <c r="AE323"/>
      <c r="AF323"/>
      <c r="AG323"/>
      <c r="AH323"/>
      <c r="AI323"/>
      <c r="AJ323"/>
    </row>
    <row r="324" spans="4:36" ht="15" x14ac:dyDescent="0.25">
      <c r="D324"/>
      <c r="E324" t="s">
        <v>1468</v>
      </c>
      <c r="F324"/>
      <c r="G324"/>
      <c r="H324"/>
      <c r="I324"/>
      <c r="J324" t="s">
        <v>1469</v>
      </c>
      <c r="K324"/>
      <c r="L324"/>
      <c r="M324"/>
      <c r="N324"/>
      <c r="O324"/>
      <c r="P324"/>
      <c r="Q324"/>
      <c r="R324"/>
      <c r="S324"/>
      <c r="T324"/>
      <c r="U324"/>
      <c r="V324"/>
      <c r="W324"/>
      <c r="X324"/>
      <c r="Y324"/>
      <c r="Z324"/>
      <c r="AA324"/>
      <c r="AB324"/>
      <c r="AC324"/>
      <c r="AD324"/>
      <c r="AE324"/>
      <c r="AF324"/>
      <c r="AG324"/>
      <c r="AH324"/>
      <c r="AI324"/>
      <c r="AJ324"/>
    </row>
    <row r="325" spans="4:36" ht="15" x14ac:dyDescent="0.25">
      <c r="D325"/>
      <c r="E325" t="s">
        <v>1470</v>
      </c>
      <c r="F325"/>
      <c r="G325"/>
      <c r="H325"/>
      <c r="I325"/>
      <c r="J325" t="s">
        <v>1471</v>
      </c>
      <c r="K325"/>
      <c r="L325"/>
      <c r="M325"/>
      <c r="N325"/>
      <c r="O325"/>
      <c r="P325"/>
      <c r="Q325"/>
      <c r="R325"/>
      <c r="S325"/>
      <c r="T325"/>
      <c r="U325"/>
      <c r="V325"/>
      <c r="W325"/>
      <c r="X325"/>
      <c r="Y325"/>
      <c r="Z325"/>
      <c r="AA325"/>
      <c r="AB325"/>
      <c r="AC325"/>
      <c r="AD325"/>
      <c r="AE325"/>
      <c r="AF325"/>
      <c r="AG325"/>
      <c r="AH325"/>
      <c r="AI325"/>
      <c r="AJ325"/>
    </row>
    <row r="326" spans="4:36" ht="15" x14ac:dyDescent="0.25">
      <c r="D326"/>
      <c r="E326" t="s">
        <v>1472</v>
      </c>
      <c r="F326"/>
      <c r="G326"/>
      <c r="H326"/>
      <c r="I326"/>
      <c r="J326" t="s">
        <v>1473</v>
      </c>
      <c r="K326"/>
      <c r="L326"/>
      <c r="M326"/>
      <c r="N326"/>
      <c r="O326"/>
      <c r="P326"/>
      <c r="Q326"/>
      <c r="R326"/>
      <c r="S326"/>
      <c r="T326"/>
      <c r="U326"/>
      <c r="V326"/>
      <c r="W326"/>
      <c r="X326"/>
      <c r="Y326"/>
      <c r="Z326"/>
      <c r="AA326"/>
      <c r="AB326"/>
      <c r="AC326"/>
      <c r="AD326"/>
      <c r="AE326"/>
      <c r="AF326"/>
      <c r="AG326"/>
      <c r="AH326"/>
      <c r="AI326"/>
      <c r="AJ326"/>
    </row>
    <row r="327" spans="4:36" ht="15" x14ac:dyDescent="0.25">
      <c r="D327"/>
      <c r="E327" t="s">
        <v>1474</v>
      </c>
      <c r="F327"/>
      <c r="G327"/>
      <c r="H327"/>
      <c r="I327"/>
      <c r="J327" t="s">
        <v>1475</v>
      </c>
      <c r="K327"/>
      <c r="L327"/>
      <c r="M327"/>
      <c r="N327"/>
      <c r="O327"/>
      <c r="P327"/>
      <c r="Q327"/>
      <c r="R327"/>
      <c r="S327"/>
      <c r="T327"/>
      <c r="U327"/>
      <c r="V327"/>
      <c r="W327"/>
      <c r="X327"/>
      <c r="Y327"/>
      <c r="Z327"/>
      <c r="AA327"/>
      <c r="AB327"/>
      <c r="AC327"/>
      <c r="AD327"/>
      <c r="AE327"/>
      <c r="AF327"/>
      <c r="AG327"/>
      <c r="AH327"/>
      <c r="AI327"/>
      <c r="AJ327"/>
    </row>
    <row r="328" spans="4:36" ht="15" x14ac:dyDescent="0.25">
      <c r="D328"/>
      <c r="E328" t="s">
        <v>1476</v>
      </c>
      <c r="F328"/>
      <c r="G328"/>
      <c r="H328"/>
      <c r="I328"/>
      <c r="J328"/>
      <c r="K328"/>
      <c r="L328"/>
      <c r="M328"/>
      <c r="N328"/>
      <c r="O328"/>
      <c r="P328"/>
      <c r="Q328"/>
      <c r="R328"/>
      <c r="S328"/>
      <c r="T328"/>
      <c r="U328"/>
      <c r="V328"/>
      <c r="W328"/>
      <c r="X328"/>
      <c r="Y328"/>
      <c r="Z328"/>
      <c r="AA328"/>
      <c r="AB328"/>
      <c r="AC328"/>
      <c r="AD328"/>
      <c r="AE328"/>
      <c r="AF328"/>
      <c r="AG328"/>
      <c r="AH328"/>
      <c r="AI328"/>
      <c r="AJ328"/>
    </row>
    <row r="329" spans="4:36" ht="15" x14ac:dyDescent="0.25">
      <c r="D329"/>
      <c r="E329" t="s">
        <v>1477</v>
      </c>
      <c r="F329"/>
      <c r="G329"/>
      <c r="H329"/>
      <c r="I329"/>
      <c r="J329"/>
      <c r="K329"/>
      <c r="L329"/>
      <c r="M329"/>
      <c r="N329"/>
      <c r="O329"/>
      <c r="P329"/>
      <c r="Q329"/>
      <c r="R329"/>
      <c r="S329"/>
      <c r="T329"/>
      <c r="U329"/>
      <c r="V329"/>
      <c r="W329"/>
      <c r="X329"/>
      <c r="Y329"/>
      <c r="Z329"/>
      <c r="AA329"/>
      <c r="AB329"/>
      <c r="AC329"/>
      <c r="AD329"/>
      <c r="AE329"/>
      <c r="AF329"/>
      <c r="AG329"/>
      <c r="AH329"/>
      <c r="AI329"/>
      <c r="AJ329"/>
    </row>
    <row r="330" spans="4:36" ht="15" x14ac:dyDescent="0.25">
      <c r="D330"/>
      <c r="E330"/>
      <c r="F330"/>
      <c r="G330"/>
      <c r="H330"/>
      <c r="I330"/>
      <c r="J330"/>
      <c r="K330"/>
      <c r="L330"/>
      <c r="M330"/>
      <c r="N330"/>
      <c r="O330"/>
      <c r="P330"/>
      <c r="Q330"/>
      <c r="R330"/>
      <c r="S330"/>
      <c r="T330"/>
      <c r="U330"/>
      <c r="V330"/>
      <c r="W330"/>
      <c r="X330"/>
      <c r="Y330"/>
      <c r="Z330"/>
      <c r="AA330"/>
      <c r="AB330"/>
      <c r="AC330"/>
      <c r="AD330"/>
      <c r="AE330"/>
      <c r="AF330"/>
      <c r="AG330"/>
      <c r="AH330"/>
      <c r="AI330"/>
      <c r="AJ330"/>
    </row>
    <row r="331" spans="4:36" ht="15" x14ac:dyDescent="0.25">
      <c r="D331"/>
      <c r="E331"/>
      <c r="F331"/>
      <c r="G331"/>
      <c r="H331"/>
      <c r="I331"/>
      <c r="J331"/>
      <c r="K331"/>
      <c r="L331"/>
      <c r="M331"/>
      <c r="N331"/>
      <c r="O331"/>
      <c r="P331"/>
      <c r="Q331"/>
      <c r="R331"/>
      <c r="S331"/>
      <c r="T331"/>
      <c r="U331"/>
      <c r="V331"/>
      <c r="W331"/>
      <c r="X331"/>
      <c r="Y331"/>
      <c r="Z331"/>
      <c r="AA331"/>
      <c r="AB331"/>
      <c r="AC331"/>
      <c r="AD331"/>
      <c r="AE331"/>
      <c r="AF331"/>
      <c r="AG331"/>
      <c r="AH331"/>
      <c r="AI331"/>
      <c r="AJ331"/>
    </row>
    <row r="332" spans="4:36" ht="15" x14ac:dyDescent="0.25">
      <c r="D332"/>
      <c r="E332"/>
      <c r="F332"/>
      <c r="G332"/>
      <c r="H332"/>
      <c r="I332"/>
      <c r="J332"/>
      <c r="K332"/>
      <c r="L332"/>
      <c r="M332"/>
      <c r="N332"/>
      <c r="O332"/>
      <c r="P332"/>
      <c r="Q332"/>
      <c r="R332"/>
      <c r="S332"/>
      <c r="T332"/>
      <c r="U332"/>
      <c r="V332"/>
      <c r="W332"/>
      <c r="X332"/>
      <c r="Y332"/>
      <c r="Z332"/>
      <c r="AA332"/>
      <c r="AB332"/>
      <c r="AC332"/>
      <c r="AD332"/>
      <c r="AE332"/>
      <c r="AF332"/>
      <c r="AG332"/>
      <c r="AH332"/>
      <c r="AI332"/>
      <c r="AJ332"/>
    </row>
    <row r="333" spans="4:36" x14ac:dyDescent="0.2">
      <c r="O333" s="4"/>
      <c r="P333" s="4"/>
      <c r="Q333" s="4"/>
      <c r="R333" s="4"/>
      <c r="S333" s="4"/>
      <c r="T333" s="4"/>
    </row>
    <row r="334" spans="4:36" x14ac:dyDescent="0.2">
      <c r="O334" s="4"/>
      <c r="P334" s="4"/>
      <c r="Q334" s="4"/>
      <c r="R334" s="4"/>
      <c r="S334" s="4"/>
      <c r="T334" s="4"/>
    </row>
    <row r="335" spans="4:36" x14ac:dyDescent="0.2">
      <c r="O335" s="4"/>
      <c r="P335" s="4"/>
      <c r="Q335" s="4"/>
      <c r="R335" s="4"/>
      <c r="S335" s="4"/>
      <c r="T335" s="4"/>
    </row>
    <row r="336" spans="4:36" x14ac:dyDescent="0.2">
      <c r="O336" s="4"/>
      <c r="P336" s="4"/>
      <c r="Q336" s="4"/>
      <c r="R336" s="4"/>
      <c r="S336" s="4"/>
      <c r="T336" s="4"/>
    </row>
    <row r="337" spans="15:20" x14ac:dyDescent="0.2">
      <c r="O337" s="4"/>
      <c r="P337" s="4"/>
      <c r="Q337" s="4"/>
      <c r="R337" s="4"/>
      <c r="S337" s="4"/>
      <c r="T337" s="4"/>
    </row>
    <row r="338" spans="15:20" x14ac:dyDescent="0.2">
      <c r="O338" s="4"/>
      <c r="P338" s="4"/>
      <c r="Q338" s="4"/>
      <c r="R338" s="4"/>
      <c r="S338" s="4"/>
      <c r="T338" s="4"/>
    </row>
    <row r="339" spans="15:20" x14ac:dyDescent="0.2">
      <c r="O339" s="4"/>
      <c r="P339" s="4"/>
      <c r="Q339" s="4"/>
      <c r="R339" s="4"/>
      <c r="S339" s="4"/>
      <c r="T339" s="4"/>
    </row>
    <row r="340" spans="15:20" x14ac:dyDescent="0.2">
      <c r="O340" s="4"/>
      <c r="P340" s="4"/>
      <c r="Q340" s="4"/>
      <c r="R340" s="4"/>
      <c r="S340" s="4"/>
      <c r="T340" s="4"/>
    </row>
    <row r="341" spans="15:20" x14ac:dyDescent="0.2">
      <c r="O341" s="4"/>
      <c r="P341" s="4"/>
      <c r="Q341" s="4"/>
      <c r="R341" s="4"/>
      <c r="S341" s="4"/>
      <c r="T341" s="4"/>
    </row>
    <row r="342" spans="15:20" x14ac:dyDescent="0.2">
      <c r="O342" s="4"/>
      <c r="P342" s="4"/>
      <c r="Q342" s="4"/>
      <c r="R342" s="4"/>
      <c r="S342" s="4"/>
      <c r="T342" s="4"/>
    </row>
    <row r="343" spans="15:20" x14ac:dyDescent="0.2">
      <c r="O343" s="4"/>
      <c r="P343" s="4"/>
      <c r="Q343" s="4"/>
      <c r="R343" s="4"/>
      <c r="S343" s="4"/>
      <c r="T343" s="4"/>
    </row>
    <row r="344" spans="15:20" x14ac:dyDescent="0.2">
      <c r="O344" s="4"/>
      <c r="P344" s="4"/>
      <c r="Q344" s="4"/>
      <c r="R344" s="4"/>
      <c r="S344" s="4"/>
      <c r="T344" s="4"/>
    </row>
    <row r="345" spans="15:20" x14ac:dyDescent="0.2">
      <c r="O345" s="4"/>
      <c r="P345" s="4"/>
      <c r="Q345" s="4"/>
      <c r="R345" s="4"/>
      <c r="S345" s="4"/>
      <c r="T345" s="4"/>
    </row>
    <row r="346" spans="15:20" x14ac:dyDescent="0.2">
      <c r="O346" s="4"/>
      <c r="P346" s="4"/>
      <c r="Q346" s="4"/>
      <c r="R346" s="4"/>
      <c r="S346" s="4"/>
      <c r="T346" s="4"/>
    </row>
    <row r="347" spans="15:20" x14ac:dyDescent="0.2">
      <c r="O347" s="4"/>
      <c r="P347" s="4"/>
      <c r="Q347" s="4"/>
      <c r="R347" s="4"/>
      <c r="S347" s="4"/>
      <c r="T347" s="4"/>
    </row>
    <row r="348" spans="15:20" x14ac:dyDescent="0.2">
      <c r="O348" s="4"/>
      <c r="P348" s="4"/>
      <c r="Q348" s="4"/>
      <c r="R348" s="4"/>
      <c r="S348" s="4"/>
      <c r="T348" s="4"/>
    </row>
    <row r="349" spans="15:20" x14ac:dyDescent="0.2">
      <c r="O349" s="4"/>
      <c r="P349" s="4"/>
      <c r="Q349" s="4"/>
      <c r="R349" s="4"/>
      <c r="S349" s="4"/>
      <c r="T349" s="4"/>
    </row>
    <row r="350" spans="15:20" x14ac:dyDescent="0.2">
      <c r="O350" s="4"/>
      <c r="P350" s="4"/>
      <c r="Q350" s="4"/>
      <c r="R350" s="4"/>
      <c r="S350" s="4"/>
      <c r="T350" s="4"/>
    </row>
    <row r="351" spans="15:20" x14ac:dyDescent="0.2">
      <c r="O351" s="4"/>
      <c r="P351" s="4"/>
      <c r="Q351" s="4"/>
      <c r="R351" s="4"/>
      <c r="S351" s="4"/>
      <c r="T351" s="4"/>
    </row>
    <row r="352" spans="15:20" x14ac:dyDescent="0.2">
      <c r="O352" s="4"/>
      <c r="P352" s="4"/>
      <c r="Q352" s="4"/>
      <c r="R352" s="4"/>
      <c r="S352" s="4"/>
      <c r="T352" s="4"/>
    </row>
    <row r="353" spans="15:20" x14ac:dyDescent="0.2">
      <c r="O353" s="4"/>
      <c r="P353" s="4"/>
      <c r="Q353" s="4"/>
      <c r="R353" s="4"/>
      <c r="S353" s="4"/>
      <c r="T353" s="4"/>
    </row>
    <row r="354" spans="15:20" x14ac:dyDescent="0.2">
      <c r="O354" s="4"/>
      <c r="P354" s="4"/>
      <c r="Q354" s="4"/>
      <c r="R354" s="4"/>
      <c r="S354" s="4"/>
      <c r="T354" s="4"/>
    </row>
    <row r="355" spans="15:20" x14ac:dyDescent="0.2">
      <c r="O355" s="4"/>
      <c r="P355" s="4"/>
      <c r="Q355" s="4"/>
      <c r="R355" s="4"/>
      <c r="S355" s="4"/>
      <c r="T355" s="4"/>
    </row>
    <row r="356" spans="15:20" x14ac:dyDescent="0.2">
      <c r="O356" s="4"/>
      <c r="P356" s="4"/>
      <c r="Q356" s="4"/>
      <c r="R356" s="4"/>
      <c r="S356" s="4"/>
      <c r="T356" s="4"/>
    </row>
    <row r="357" spans="15:20" x14ac:dyDescent="0.2">
      <c r="O357" s="4"/>
      <c r="P357" s="4"/>
      <c r="Q357" s="4"/>
      <c r="R357" s="4"/>
      <c r="S357" s="4"/>
      <c r="T357" s="4"/>
    </row>
    <row r="358" spans="15:20" x14ac:dyDescent="0.2">
      <c r="O358" s="4"/>
      <c r="P358" s="4"/>
      <c r="Q358" s="4"/>
      <c r="R358" s="4"/>
      <c r="S358" s="4"/>
      <c r="T358" s="4"/>
    </row>
    <row r="359" spans="15:20" x14ac:dyDescent="0.2">
      <c r="O359" s="4"/>
      <c r="P359" s="4"/>
      <c r="Q359" s="4"/>
      <c r="R359" s="4"/>
      <c r="S359" s="4"/>
      <c r="T359" s="4"/>
    </row>
    <row r="360" spans="15:20" x14ac:dyDescent="0.2">
      <c r="O360" s="4"/>
      <c r="P360" s="4"/>
      <c r="Q360" s="4"/>
      <c r="R360" s="4"/>
      <c r="S360" s="4"/>
      <c r="T360" s="4"/>
    </row>
    <row r="361" spans="15:20" x14ac:dyDescent="0.2">
      <c r="O361" s="4"/>
      <c r="P361" s="4"/>
      <c r="Q361" s="4"/>
      <c r="R361" s="4"/>
      <c r="S361" s="4"/>
      <c r="T361" s="4"/>
    </row>
    <row r="362" spans="15:20" x14ac:dyDescent="0.2">
      <c r="O362" s="4"/>
      <c r="P362" s="4"/>
      <c r="Q362" s="4"/>
      <c r="R362" s="4"/>
      <c r="S362" s="4"/>
      <c r="T362" s="4"/>
    </row>
    <row r="363" spans="15:20" x14ac:dyDescent="0.2">
      <c r="O363" s="4"/>
      <c r="P363" s="4"/>
      <c r="Q363" s="4"/>
      <c r="R363" s="4"/>
      <c r="S363" s="4"/>
      <c r="T363" s="4"/>
    </row>
    <row r="364" spans="15:20" x14ac:dyDescent="0.2">
      <c r="O364" s="4"/>
      <c r="P364" s="4"/>
      <c r="Q364" s="4"/>
      <c r="R364" s="4"/>
      <c r="S364" s="4"/>
      <c r="T364" s="4"/>
    </row>
    <row r="365" spans="15:20" x14ac:dyDescent="0.2">
      <c r="O365" s="4"/>
      <c r="P365" s="4"/>
      <c r="Q365" s="4"/>
      <c r="R365" s="4"/>
      <c r="S365" s="4"/>
      <c r="T365" s="4"/>
    </row>
    <row r="366" spans="15:20" x14ac:dyDescent="0.2">
      <c r="O366" s="4"/>
      <c r="P366" s="4"/>
      <c r="Q366" s="4"/>
      <c r="R366" s="4"/>
      <c r="S366" s="4"/>
      <c r="T366" s="4"/>
    </row>
    <row r="367" spans="15:20" x14ac:dyDescent="0.2">
      <c r="O367" s="4"/>
      <c r="P367" s="4"/>
      <c r="Q367" s="4"/>
      <c r="R367" s="4"/>
      <c r="S367" s="4"/>
      <c r="T367" s="4"/>
    </row>
    <row r="368" spans="15:20" x14ac:dyDescent="0.2">
      <c r="O368" s="4"/>
      <c r="P368" s="4"/>
      <c r="Q368" s="4"/>
      <c r="R368" s="4"/>
      <c r="S368" s="4"/>
      <c r="T368" s="4"/>
    </row>
    <row r="369" spans="15:20" x14ac:dyDescent="0.2">
      <c r="O369" s="4"/>
      <c r="P369" s="4"/>
      <c r="Q369" s="4"/>
      <c r="R369" s="4"/>
      <c r="S369" s="4"/>
      <c r="T369" s="4"/>
    </row>
    <row r="370" spans="15:20" x14ac:dyDescent="0.2">
      <c r="O370" s="4"/>
      <c r="P370" s="4"/>
      <c r="Q370" s="4"/>
      <c r="R370" s="4"/>
      <c r="S370" s="4"/>
      <c r="T370" s="4"/>
    </row>
    <row r="371" spans="15:20" x14ac:dyDescent="0.2">
      <c r="O371" s="4"/>
      <c r="P371" s="4"/>
      <c r="Q371" s="4"/>
      <c r="R371" s="4"/>
      <c r="S371" s="4"/>
      <c r="T371" s="4"/>
    </row>
    <row r="372" spans="15:20" x14ac:dyDescent="0.2">
      <c r="O372" s="4"/>
      <c r="P372" s="4"/>
      <c r="Q372" s="4"/>
      <c r="R372" s="4"/>
      <c r="S372" s="4"/>
      <c r="T372" s="4"/>
    </row>
    <row r="373" spans="15:20" x14ac:dyDescent="0.2">
      <c r="O373" s="4"/>
      <c r="P373" s="4"/>
      <c r="Q373" s="4"/>
      <c r="R373" s="4"/>
      <c r="S373" s="4"/>
      <c r="T373" s="4"/>
    </row>
    <row r="374" spans="15:20" x14ac:dyDescent="0.2">
      <c r="O374" s="4"/>
      <c r="P374" s="4"/>
      <c r="Q374" s="4"/>
      <c r="R374" s="4"/>
      <c r="S374" s="4"/>
      <c r="T374" s="4"/>
    </row>
    <row r="375" spans="15:20" x14ac:dyDescent="0.2">
      <c r="O375" s="4"/>
      <c r="P375" s="4"/>
      <c r="Q375" s="4"/>
      <c r="R375" s="4"/>
      <c r="S375" s="4"/>
      <c r="T375" s="4"/>
    </row>
    <row r="376" spans="15:20" x14ac:dyDescent="0.2">
      <c r="O376" s="4"/>
      <c r="P376" s="4"/>
      <c r="Q376" s="4"/>
      <c r="R376" s="4"/>
      <c r="S376" s="4"/>
      <c r="T376" s="4"/>
    </row>
    <row r="377" spans="15:20" x14ac:dyDescent="0.2">
      <c r="O377" s="4"/>
      <c r="P377" s="4"/>
      <c r="Q377" s="4"/>
      <c r="R377" s="4"/>
      <c r="S377" s="4"/>
      <c r="T377" s="4"/>
    </row>
    <row r="378" spans="15:20" x14ac:dyDescent="0.2">
      <c r="O378" s="4"/>
      <c r="P378" s="4"/>
      <c r="Q378" s="4"/>
      <c r="R378" s="4"/>
      <c r="S378" s="4"/>
      <c r="T378" s="4"/>
    </row>
    <row r="379" spans="15:20" x14ac:dyDescent="0.2">
      <c r="O379" s="4"/>
      <c r="P379" s="4"/>
      <c r="Q379" s="4"/>
      <c r="R379" s="4"/>
      <c r="S379" s="4"/>
      <c r="T379" s="4"/>
    </row>
    <row r="380" spans="15:20" x14ac:dyDescent="0.2">
      <c r="O380" s="4"/>
      <c r="P380" s="4"/>
      <c r="Q380" s="4"/>
      <c r="R380" s="4"/>
      <c r="S380" s="4"/>
      <c r="T380" s="4"/>
    </row>
    <row r="381" spans="15:20" x14ac:dyDescent="0.2">
      <c r="O381" s="4"/>
      <c r="P381" s="4"/>
      <c r="Q381" s="4"/>
      <c r="R381" s="4"/>
      <c r="S381" s="4"/>
      <c r="T381" s="4"/>
    </row>
    <row r="382" spans="15:20" x14ac:dyDescent="0.2">
      <c r="O382" s="4"/>
      <c r="P382" s="4"/>
      <c r="Q382" s="4"/>
      <c r="R382" s="4"/>
      <c r="S382" s="4"/>
      <c r="T382" s="4"/>
    </row>
    <row r="383" spans="15:20" x14ac:dyDescent="0.2">
      <c r="O383" s="4"/>
      <c r="P383" s="4"/>
      <c r="Q383" s="4"/>
      <c r="R383" s="4"/>
      <c r="S383" s="4"/>
      <c r="T383" s="4"/>
    </row>
    <row r="384" spans="15:20" x14ac:dyDescent="0.2">
      <c r="O384" s="4"/>
      <c r="P384" s="4"/>
      <c r="Q384" s="4"/>
      <c r="R384" s="4"/>
      <c r="S384" s="4"/>
      <c r="T384" s="4"/>
    </row>
    <row r="385" spans="15:20" x14ac:dyDescent="0.2">
      <c r="O385" s="4"/>
      <c r="P385" s="4"/>
      <c r="Q385" s="4"/>
      <c r="R385" s="4"/>
      <c r="S385" s="4"/>
      <c r="T385" s="4"/>
    </row>
    <row r="386" spans="15:20" x14ac:dyDescent="0.2">
      <c r="O386" s="4"/>
      <c r="P386" s="4"/>
      <c r="Q386" s="4"/>
      <c r="R386" s="4"/>
      <c r="S386" s="4"/>
      <c r="T386" s="4"/>
    </row>
    <row r="387" spans="15:20" x14ac:dyDescent="0.2">
      <c r="O387" s="4"/>
      <c r="P387" s="4"/>
      <c r="Q387" s="4"/>
      <c r="R387" s="4"/>
      <c r="S387" s="4"/>
      <c r="T387" s="4"/>
    </row>
    <row r="388" spans="15:20" x14ac:dyDescent="0.2">
      <c r="O388" s="4"/>
      <c r="P388" s="4"/>
      <c r="Q388" s="4"/>
      <c r="R388" s="4"/>
      <c r="S388" s="4"/>
      <c r="T388" s="4"/>
    </row>
    <row r="389" spans="15:20" x14ac:dyDescent="0.2">
      <c r="O389" s="4"/>
      <c r="P389" s="4"/>
      <c r="Q389" s="4"/>
      <c r="R389" s="4"/>
      <c r="S389" s="4"/>
      <c r="T389" s="4"/>
    </row>
    <row r="390" spans="15:20" x14ac:dyDescent="0.2">
      <c r="O390" s="4"/>
      <c r="P390" s="4"/>
      <c r="Q390" s="4"/>
      <c r="R390" s="4"/>
      <c r="S390" s="4"/>
      <c r="T390" s="4"/>
    </row>
    <row r="391" spans="15:20" x14ac:dyDescent="0.2">
      <c r="O391" s="4"/>
      <c r="P391" s="4"/>
      <c r="Q391" s="4"/>
      <c r="R391" s="4"/>
      <c r="S391" s="4"/>
      <c r="T391" s="4"/>
    </row>
    <row r="392" spans="15:20" x14ac:dyDescent="0.2">
      <c r="O392" s="4"/>
      <c r="P392" s="4"/>
      <c r="Q392" s="4"/>
      <c r="R392" s="4"/>
      <c r="S392" s="4"/>
      <c r="T392" s="4"/>
    </row>
    <row r="393" spans="15:20" x14ac:dyDescent="0.2">
      <c r="O393" s="4"/>
      <c r="P393" s="4"/>
      <c r="Q393" s="4"/>
      <c r="R393" s="4"/>
      <c r="S393" s="4"/>
      <c r="T393" s="4"/>
    </row>
    <row r="394" spans="15:20" x14ac:dyDescent="0.2">
      <c r="O394" s="4"/>
      <c r="P394" s="4"/>
      <c r="Q394" s="4"/>
      <c r="R394" s="4"/>
      <c r="S394" s="4"/>
      <c r="T394" s="4"/>
    </row>
    <row r="395" spans="15:20" x14ac:dyDescent="0.2">
      <c r="O395" s="4"/>
      <c r="P395" s="4"/>
      <c r="Q395" s="4"/>
      <c r="R395" s="4"/>
      <c r="S395" s="4"/>
      <c r="T395" s="4"/>
    </row>
    <row r="396" spans="15:20" x14ac:dyDescent="0.2">
      <c r="O396" s="4"/>
      <c r="P396" s="4"/>
      <c r="Q396" s="4"/>
      <c r="R396" s="4"/>
      <c r="S396" s="4"/>
      <c r="T396" s="4"/>
    </row>
    <row r="397" spans="15:20" x14ac:dyDescent="0.2">
      <c r="O397" s="4"/>
      <c r="P397" s="4"/>
      <c r="Q397" s="4"/>
      <c r="R397" s="4"/>
      <c r="S397" s="4"/>
      <c r="T397" s="4"/>
    </row>
    <row r="398" spans="15:20" x14ac:dyDescent="0.2">
      <c r="O398" s="4"/>
      <c r="P398" s="4"/>
      <c r="Q398" s="4"/>
      <c r="R398" s="4"/>
      <c r="S398" s="4"/>
      <c r="T398" s="4"/>
    </row>
    <row r="399" spans="15:20" x14ac:dyDescent="0.2">
      <c r="O399" s="4"/>
      <c r="P399" s="4"/>
      <c r="Q399" s="4"/>
      <c r="R399" s="4"/>
      <c r="S399" s="4"/>
      <c r="T399" s="4"/>
    </row>
    <row r="400" spans="15:20" x14ac:dyDescent="0.2">
      <c r="O400" s="4"/>
      <c r="P400" s="4"/>
      <c r="Q400" s="4"/>
      <c r="R400" s="4"/>
      <c r="S400" s="4"/>
      <c r="T400" s="4"/>
    </row>
    <row r="401" spans="15:20" x14ac:dyDescent="0.2">
      <c r="O401" s="4"/>
      <c r="P401" s="4"/>
      <c r="Q401" s="4"/>
      <c r="R401" s="4"/>
      <c r="S401" s="4"/>
      <c r="T401" s="4"/>
    </row>
    <row r="402" spans="15:20" x14ac:dyDescent="0.2">
      <c r="O402" s="4"/>
      <c r="P402" s="4"/>
      <c r="Q402" s="4"/>
      <c r="R402" s="4"/>
      <c r="S402" s="4"/>
      <c r="T402" s="4"/>
    </row>
    <row r="403" spans="15:20" x14ac:dyDescent="0.2">
      <c r="O403" s="4"/>
      <c r="P403" s="4"/>
      <c r="Q403" s="4"/>
      <c r="R403" s="4"/>
      <c r="S403" s="4"/>
      <c r="T403" s="4"/>
    </row>
    <row r="404" spans="15:20" x14ac:dyDescent="0.2">
      <c r="O404" s="4"/>
      <c r="P404" s="4"/>
      <c r="Q404" s="4"/>
      <c r="R404" s="4"/>
      <c r="S404" s="4"/>
      <c r="T404" s="4"/>
    </row>
    <row r="405" spans="15:20" x14ac:dyDescent="0.2">
      <c r="O405" s="4"/>
      <c r="P405" s="4"/>
      <c r="Q405" s="4"/>
      <c r="R405" s="4"/>
      <c r="S405" s="4"/>
      <c r="T405" s="4"/>
    </row>
    <row r="406" spans="15:20" x14ac:dyDescent="0.2">
      <c r="O406" s="4"/>
      <c r="P406" s="4"/>
      <c r="Q406" s="4"/>
      <c r="R406" s="4"/>
      <c r="S406" s="4"/>
      <c r="T406" s="4"/>
    </row>
    <row r="407" spans="15:20" x14ac:dyDescent="0.2">
      <c r="O407" s="4"/>
      <c r="P407" s="4"/>
      <c r="Q407" s="4"/>
      <c r="R407" s="4"/>
      <c r="S407" s="4"/>
      <c r="T407" s="4"/>
    </row>
    <row r="408" spans="15:20" x14ac:dyDescent="0.2">
      <c r="O408" s="4"/>
      <c r="P408" s="4"/>
      <c r="Q408" s="4"/>
      <c r="R408" s="4"/>
      <c r="S408" s="4"/>
      <c r="T408" s="4"/>
    </row>
    <row r="409" spans="15:20" x14ac:dyDescent="0.2">
      <c r="O409" s="4"/>
      <c r="P409" s="4"/>
      <c r="Q409" s="4"/>
      <c r="R409" s="4"/>
      <c r="S409" s="4"/>
      <c r="T409" s="4"/>
    </row>
    <row r="410" spans="15:20" x14ac:dyDescent="0.2">
      <c r="O410" s="4"/>
      <c r="P410" s="4"/>
      <c r="Q410" s="4"/>
      <c r="R410" s="4"/>
      <c r="S410" s="4"/>
      <c r="T410" s="4"/>
    </row>
    <row r="411" spans="15:20" x14ac:dyDescent="0.2">
      <c r="O411" s="4"/>
      <c r="P411" s="4"/>
      <c r="Q411" s="4"/>
      <c r="R411" s="4"/>
      <c r="S411" s="4"/>
      <c r="T411" s="4"/>
    </row>
    <row r="412" spans="15:20" x14ac:dyDescent="0.2">
      <c r="O412" s="4"/>
      <c r="P412" s="4"/>
      <c r="Q412" s="4"/>
      <c r="R412" s="4"/>
      <c r="S412" s="4"/>
      <c r="T412" s="4"/>
    </row>
    <row r="413" spans="15:20" x14ac:dyDescent="0.2">
      <c r="O413" s="4"/>
      <c r="P413" s="4"/>
      <c r="Q413" s="4"/>
      <c r="R413" s="4"/>
      <c r="S413" s="4"/>
      <c r="T413" s="4"/>
    </row>
    <row r="414" spans="15:20" x14ac:dyDescent="0.2">
      <c r="O414" s="4"/>
      <c r="P414" s="4"/>
      <c r="Q414" s="4"/>
      <c r="R414" s="4"/>
      <c r="S414" s="4"/>
      <c r="T414" s="4"/>
    </row>
    <row r="415" spans="15:20" x14ac:dyDescent="0.2">
      <c r="O415" s="4"/>
      <c r="P415" s="4"/>
      <c r="Q415" s="4"/>
      <c r="R415" s="4"/>
      <c r="S415" s="4"/>
      <c r="T415" s="4"/>
    </row>
    <row r="416" spans="15:20" x14ac:dyDescent="0.2">
      <c r="O416" s="4"/>
      <c r="P416" s="4"/>
      <c r="Q416" s="4"/>
      <c r="R416" s="4"/>
      <c r="S416" s="4"/>
      <c r="T416" s="4"/>
    </row>
    <row r="417" spans="15:20" x14ac:dyDescent="0.2">
      <c r="O417" s="4"/>
      <c r="P417" s="4"/>
      <c r="Q417" s="4"/>
      <c r="R417" s="4"/>
      <c r="S417" s="4"/>
      <c r="T417" s="4"/>
    </row>
    <row r="418" spans="15:20" x14ac:dyDescent="0.2">
      <c r="O418" s="4"/>
      <c r="P418" s="4"/>
      <c r="Q418" s="4"/>
      <c r="R418" s="4"/>
      <c r="S418" s="4"/>
      <c r="T418" s="4"/>
    </row>
    <row r="419" spans="15:20" x14ac:dyDescent="0.2">
      <c r="O419" s="4"/>
      <c r="P419" s="4"/>
      <c r="Q419" s="4"/>
      <c r="R419" s="4"/>
      <c r="S419" s="4"/>
      <c r="T419" s="4"/>
    </row>
    <row r="420" spans="15:20" x14ac:dyDescent="0.2">
      <c r="O420" s="4"/>
      <c r="P420" s="4"/>
      <c r="Q420" s="4"/>
      <c r="R420" s="4"/>
      <c r="S420" s="4"/>
      <c r="T420" s="4"/>
    </row>
    <row r="421" spans="15:20" x14ac:dyDescent="0.2">
      <c r="O421" s="4"/>
      <c r="P421" s="4"/>
      <c r="Q421" s="4"/>
      <c r="R421" s="4"/>
      <c r="S421" s="4"/>
      <c r="T421" s="4"/>
    </row>
    <row r="422" spans="15:20" x14ac:dyDescent="0.2">
      <c r="O422" s="4"/>
      <c r="P422" s="4"/>
      <c r="Q422" s="4"/>
      <c r="R422" s="4"/>
      <c r="S422" s="4"/>
      <c r="T422" s="4"/>
    </row>
    <row r="423" spans="15:20" x14ac:dyDescent="0.2">
      <c r="O423" s="4"/>
      <c r="P423" s="4"/>
      <c r="Q423" s="4"/>
      <c r="R423" s="4"/>
      <c r="S423" s="4"/>
      <c r="T423" s="4"/>
    </row>
    <row r="424" spans="15:20" x14ac:dyDescent="0.2">
      <c r="O424" s="4"/>
      <c r="P424" s="4"/>
      <c r="Q424" s="4"/>
      <c r="R424" s="4"/>
      <c r="S424" s="4"/>
      <c r="T424" s="4"/>
    </row>
    <row r="425" spans="15:20" x14ac:dyDescent="0.2">
      <c r="O425" s="4"/>
      <c r="P425" s="4"/>
      <c r="Q425" s="4"/>
      <c r="R425" s="4"/>
      <c r="S425" s="4"/>
      <c r="T425" s="4"/>
    </row>
    <row r="426" spans="15:20" x14ac:dyDescent="0.2">
      <c r="O426" s="4"/>
      <c r="P426" s="4"/>
      <c r="Q426" s="4"/>
      <c r="R426" s="4"/>
      <c r="S426" s="4"/>
      <c r="T426" s="4"/>
    </row>
    <row r="427" spans="15:20" x14ac:dyDescent="0.2">
      <c r="O427" s="4"/>
      <c r="P427" s="4"/>
      <c r="Q427" s="4"/>
      <c r="R427" s="4"/>
      <c r="S427" s="4"/>
      <c r="T427" s="4"/>
    </row>
    <row r="428" spans="15:20" x14ac:dyDescent="0.2">
      <c r="O428" s="4"/>
      <c r="P428" s="4"/>
      <c r="Q428" s="4"/>
      <c r="R428" s="4"/>
      <c r="S428" s="4"/>
      <c r="T428" s="4"/>
    </row>
    <row r="429" spans="15:20" x14ac:dyDescent="0.2">
      <c r="O429" s="4"/>
      <c r="P429" s="4"/>
      <c r="Q429" s="4"/>
      <c r="R429" s="4"/>
      <c r="S429" s="4"/>
      <c r="T429" s="4"/>
    </row>
    <row r="430" spans="15:20" x14ac:dyDescent="0.2">
      <c r="O430" s="4"/>
      <c r="P430" s="4"/>
      <c r="Q430" s="4"/>
      <c r="R430" s="4"/>
      <c r="S430" s="4"/>
      <c r="T430" s="4"/>
    </row>
    <row r="431" spans="15:20" x14ac:dyDescent="0.2">
      <c r="O431" s="4"/>
      <c r="P431" s="4"/>
      <c r="Q431" s="4"/>
      <c r="R431" s="4"/>
      <c r="S431" s="4"/>
      <c r="T431" s="4"/>
    </row>
    <row r="432" spans="15:20" x14ac:dyDescent="0.2">
      <c r="O432" s="4"/>
      <c r="P432" s="4"/>
      <c r="Q432" s="4"/>
      <c r="R432" s="4"/>
      <c r="S432" s="4"/>
      <c r="T432" s="4"/>
    </row>
    <row r="433" spans="15:20" x14ac:dyDescent="0.2">
      <c r="O433" s="4"/>
      <c r="P433" s="4"/>
      <c r="Q433" s="4"/>
      <c r="R433" s="4"/>
      <c r="S433" s="4"/>
      <c r="T433" s="4"/>
    </row>
    <row r="434" spans="15:20" x14ac:dyDescent="0.2">
      <c r="O434" s="4"/>
      <c r="P434" s="4"/>
      <c r="Q434" s="4"/>
      <c r="R434" s="4"/>
      <c r="S434" s="4"/>
      <c r="T434" s="4"/>
    </row>
    <row r="435" spans="15:20" x14ac:dyDescent="0.2">
      <c r="O435" s="4"/>
      <c r="P435" s="4"/>
      <c r="Q435" s="4"/>
      <c r="R435" s="4"/>
      <c r="S435" s="4"/>
      <c r="T435" s="4"/>
    </row>
    <row r="436" spans="15:20" x14ac:dyDescent="0.2">
      <c r="O436" s="4"/>
      <c r="P436" s="4"/>
      <c r="Q436" s="4"/>
      <c r="R436" s="4"/>
      <c r="S436" s="4"/>
      <c r="T436" s="4"/>
    </row>
    <row r="437" spans="15:20" x14ac:dyDescent="0.2">
      <c r="O437" s="4"/>
      <c r="P437" s="4"/>
      <c r="Q437" s="4"/>
      <c r="R437" s="4"/>
      <c r="S437" s="4"/>
      <c r="T437" s="4"/>
    </row>
    <row r="438" spans="15:20" x14ac:dyDescent="0.2">
      <c r="O438" s="4"/>
      <c r="P438" s="4"/>
      <c r="Q438" s="4"/>
      <c r="R438" s="4"/>
      <c r="S438" s="4"/>
      <c r="T438" s="4"/>
    </row>
    <row r="439" spans="15:20" x14ac:dyDescent="0.2">
      <c r="O439" s="4"/>
      <c r="P439" s="4"/>
      <c r="Q439" s="4"/>
      <c r="R439" s="4"/>
      <c r="S439" s="4"/>
      <c r="T439" s="4"/>
    </row>
    <row r="440" spans="15:20" x14ac:dyDescent="0.2">
      <c r="O440" s="4"/>
      <c r="P440" s="4"/>
      <c r="Q440" s="4"/>
      <c r="R440" s="4"/>
      <c r="S440" s="4"/>
      <c r="T440" s="4"/>
    </row>
    <row r="441" spans="15:20" x14ac:dyDescent="0.2">
      <c r="O441" s="4"/>
      <c r="P441" s="4"/>
      <c r="Q441" s="4"/>
      <c r="R441" s="4"/>
      <c r="S441" s="4"/>
      <c r="T441" s="4"/>
    </row>
    <row r="442" spans="15:20" x14ac:dyDescent="0.2">
      <c r="O442" s="4"/>
      <c r="P442" s="4"/>
      <c r="Q442" s="4"/>
      <c r="R442" s="4"/>
      <c r="S442" s="4"/>
      <c r="T442" s="4"/>
    </row>
    <row r="443" spans="15:20" x14ac:dyDescent="0.2">
      <c r="O443" s="4"/>
      <c r="P443" s="4"/>
      <c r="Q443" s="4"/>
      <c r="R443" s="4"/>
      <c r="S443" s="4"/>
      <c r="T443" s="4"/>
    </row>
    <row r="444" spans="15:20" x14ac:dyDescent="0.2">
      <c r="O444" s="4"/>
      <c r="P444" s="4"/>
      <c r="Q444" s="4"/>
      <c r="R444" s="4"/>
      <c r="S444" s="4"/>
      <c r="T444" s="4"/>
    </row>
    <row r="445" spans="15:20" x14ac:dyDescent="0.2">
      <c r="O445" s="4"/>
      <c r="P445" s="4"/>
      <c r="Q445" s="4"/>
      <c r="R445" s="4"/>
      <c r="S445" s="4"/>
      <c r="T445" s="4"/>
    </row>
    <row r="446" spans="15:20" x14ac:dyDescent="0.2">
      <c r="O446" s="4"/>
      <c r="P446" s="4"/>
      <c r="Q446" s="4"/>
      <c r="R446" s="4"/>
      <c r="S446" s="4"/>
      <c r="T446" s="4"/>
    </row>
    <row r="447" spans="15:20" x14ac:dyDescent="0.2">
      <c r="O447" s="4"/>
      <c r="P447" s="4"/>
      <c r="Q447" s="4"/>
      <c r="R447" s="4"/>
      <c r="S447" s="4"/>
      <c r="T447" s="4"/>
    </row>
    <row r="448" spans="15:20" x14ac:dyDescent="0.2">
      <c r="O448" s="4"/>
      <c r="P448" s="4"/>
      <c r="Q448" s="4"/>
      <c r="R448" s="4"/>
      <c r="S448" s="4"/>
      <c r="T448" s="4"/>
    </row>
    <row r="449" spans="15:20" x14ac:dyDescent="0.2">
      <c r="O449" s="4"/>
      <c r="P449" s="4"/>
      <c r="Q449" s="4"/>
      <c r="R449" s="4"/>
      <c r="S449" s="4"/>
      <c r="T449" s="4"/>
    </row>
    <row r="450" spans="15:20" x14ac:dyDescent="0.2">
      <c r="O450" s="4"/>
      <c r="P450" s="4"/>
      <c r="Q450" s="4"/>
      <c r="R450" s="4"/>
      <c r="S450" s="4"/>
      <c r="T450" s="4"/>
    </row>
    <row r="451" spans="15:20" x14ac:dyDescent="0.2">
      <c r="O451" s="4"/>
      <c r="P451" s="4"/>
      <c r="Q451" s="4"/>
      <c r="R451" s="4"/>
      <c r="S451" s="4"/>
      <c r="T451" s="4"/>
    </row>
    <row r="452" spans="15:20" x14ac:dyDescent="0.2">
      <c r="O452" s="4"/>
      <c r="P452" s="4"/>
      <c r="Q452" s="4"/>
      <c r="R452" s="4"/>
      <c r="S452" s="4"/>
      <c r="T452" s="4"/>
    </row>
    <row r="453" spans="15:20" x14ac:dyDescent="0.2">
      <c r="O453" s="4"/>
      <c r="P453" s="4"/>
      <c r="Q453" s="4"/>
      <c r="R453" s="4"/>
      <c r="S453" s="4"/>
      <c r="T453" s="4"/>
    </row>
    <row r="454" spans="15:20" x14ac:dyDescent="0.2">
      <c r="O454" s="4"/>
      <c r="P454" s="4"/>
      <c r="Q454" s="4"/>
      <c r="R454" s="4"/>
      <c r="S454" s="4"/>
      <c r="T454" s="4"/>
    </row>
    <row r="455" spans="15:20" x14ac:dyDescent="0.2">
      <c r="O455" s="4"/>
      <c r="P455" s="4"/>
      <c r="Q455" s="4"/>
      <c r="R455" s="4"/>
      <c r="S455" s="4"/>
      <c r="T455" s="4"/>
    </row>
    <row r="456" spans="15:20" x14ac:dyDescent="0.2">
      <c r="O456" s="4"/>
      <c r="P456" s="4"/>
      <c r="Q456" s="4"/>
      <c r="R456" s="4"/>
      <c r="S456" s="4"/>
      <c r="T456" s="4"/>
    </row>
    <row r="457" spans="15:20" x14ac:dyDescent="0.2">
      <c r="O457" s="4"/>
      <c r="P457" s="4"/>
      <c r="Q457" s="4"/>
      <c r="R457" s="4"/>
      <c r="S457" s="4"/>
      <c r="T457" s="4"/>
    </row>
    <row r="458" spans="15:20" x14ac:dyDescent="0.2">
      <c r="O458" s="4"/>
      <c r="P458" s="4"/>
      <c r="Q458" s="4"/>
      <c r="R458" s="4"/>
      <c r="S458" s="4"/>
      <c r="T458" s="4"/>
    </row>
    <row r="459" spans="15:20" x14ac:dyDescent="0.2">
      <c r="O459" s="4"/>
      <c r="P459" s="4"/>
      <c r="Q459" s="4"/>
      <c r="R459" s="4"/>
      <c r="S459" s="4"/>
      <c r="T459" s="4"/>
    </row>
    <row r="460" spans="15:20" x14ac:dyDescent="0.2">
      <c r="O460" s="4"/>
      <c r="P460" s="4"/>
      <c r="Q460" s="4"/>
      <c r="R460" s="4"/>
      <c r="S460" s="4"/>
      <c r="T460" s="4"/>
    </row>
  </sheetData>
  <sheetProtection algorithmName="SHA-512" hashValue="8pstYiD033hbj43Tujvxq2UmLaxmdUvCYe5hFET0BW5BkB6axLJL1UQvw4UIAcZXNjAjAOc7+0TaQnpxzB8hzQ==" saltValue="1s1SeFWGa0HqqJubBvrHgQ==" spinCount="100000" sheet="1" objects="1" scenarios="1"/>
  <pageMargins left="0.7" right="0.7" top="0.75" bottom="0.75" header="0.3" footer="0.3"/>
  <tableParts count="113">
    <tablePart r:id="rId1"/>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 r:id="rId23"/>
    <tablePart r:id="rId24"/>
    <tablePart r:id="rId25"/>
    <tablePart r:id="rId26"/>
    <tablePart r:id="rId27"/>
    <tablePart r:id="rId28"/>
    <tablePart r:id="rId29"/>
    <tablePart r:id="rId30"/>
    <tablePart r:id="rId31"/>
    <tablePart r:id="rId32"/>
    <tablePart r:id="rId33"/>
    <tablePart r:id="rId34"/>
    <tablePart r:id="rId35"/>
    <tablePart r:id="rId36"/>
    <tablePart r:id="rId37"/>
    <tablePart r:id="rId38"/>
    <tablePart r:id="rId39"/>
    <tablePart r:id="rId40"/>
    <tablePart r:id="rId41"/>
    <tablePart r:id="rId42"/>
    <tablePart r:id="rId43"/>
    <tablePart r:id="rId44"/>
    <tablePart r:id="rId45"/>
    <tablePart r:id="rId46"/>
    <tablePart r:id="rId47"/>
    <tablePart r:id="rId48"/>
    <tablePart r:id="rId49"/>
    <tablePart r:id="rId50"/>
    <tablePart r:id="rId51"/>
    <tablePart r:id="rId52"/>
    <tablePart r:id="rId53"/>
    <tablePart r:id="rId54"/>
    <tablePart r:id="rId55"/>
    <tablePart r:id="rId56"/>
    <tablePart r:id="rId57"/>
    <tablePart r:id="rId58"/>
    <tablePart r:id="rId59"/>
    <tablePart r:id="rId60"/>
    <tablePart r:id="rId61"/>
    <tablePart r:id="rId62"/>
    <tablePart r:id="rId63"/>
    <tablePart r:id="rId64"/>
    <tablePart r:id="rId65"/>
    <tablePart r:id="rId66"/>
    <tablePart r:id="rId67"/>
    <tablePart r:id="rId68"/>
    <tablePart r:id="rId69"/>
    <tablePart r:id="rId70"/>
    <tablePart r:id="rId71"/>
    <tablePart r:id="rId72"/>
    <tablePart r:id="rId73"/>
    <tablePart r:id="rId74"/>
    <tablePart r:id="rId75"/>
    <tablePart r:id="rId76"/>
    <tablePart r:id="rId77"/>
    <tablePart r:id="rId78"/>
    <tablePart r:id="rId79"/>
    <tablePart r:id="rId80"/>
    <tablePart r:id="rId81"/>
    <tablePart r:id="rId82"/>
    <tablePart r:id="rId83"/>
    <tablePart r:id="rId84"/>
    <tablePart r:id="rId85"/>
    <tablePart r:id="rId86"/>
    <tablePart r:id="rId87"/>
    <tablePart r:id="rId88"/>
    <tablePart r:id="rId89"/>
    <tablePart r:id="rId90"/>
    <tablePart r:id="rId91"/>
    <tablePart r:id="rId92"/>
    <tablePart r:id="rId93"/>
    <tablePart r:id="rId94"/>
    <tablePart r:id="rId95"/>
    <tablePart r:id="rId96"/>
    <tablePart r:id="rId97"/>
    <tablePart r:id="rId98"/>
    <tablePart r:id="rId99"/>
    <tablePart r:id="rId100"/>
    <tablePart r:id="rId101"/>
    <tablePart r:id="rId102"/>
    <tablePart r:id="rId103"/>
    <tablePart r:id="rId104"/>
    <tablePart r:id="rId105"/>
    <tablePart r:id="rId106"/>
    <tablePart r:id="rId107"/>
    <tablePart r:id="rId108"/>
    <tablePart r:id="rId109"/>
    <tablePart r:id="rId110"/>
    <tablePart r:id="rId111"/>
    <tablePart r:id="rId112"/>
    <tablePart r:id="rId113"/>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9" tint="0.79998168889431442"/>
    <pageSetUpPr fitToPage="1"/>
  </sheetPr>
  <dimension ref="A1:J23"/>
  <sheetViews>
    <sheetView topLeftCell="A11" zoomScale="110" zoomScaleNormal="110" workbookViewId="0">
      <selection activeCell="A11" sqref="A11"/>
    </sheetView>
  </sheetViews>
  <sheetFormatPr baseColWidth="10" defaultColWidth="11.42578125" defaultRowHeight="15" x14ac:dyDescent="0.25"/>
  <cols>
    <col min="1" max="1" width="7.140625" style="186" customWidth="1"/>
    <col min="2" max="2" width="6.42578125" style="14" customWidth="1"/>
    <col min="3" max="3" width="75.42578125" style="29" customWidth="1"/>
    <col min="4" max="4" width="17" customWidth="1"/>
    <col min="5" max="5" width="76" customWidth="1"/>
    <col min="6" max="6" width="39.42578125" style="29" customWidth="1"/>
    <col min="7" max="7" width="11.42578125" hidden="1" customWidth="1"/>
  </cols>
  <sheetData>
    <row r="1" spans="1:10" s="34" customFormat="1" ht="21" customHeight="1" thickBot="1" x14ac:dyDescent="0.3">
      <c r="A1" s="401" t="s">
        <v>1670</v>
      </c>
      <c r="B1" s="567" t="s">
        <v>2069</v>
      </c>
      <c r="C1" s="568"/>
      <c r="D1" s="568"/>
      <c r="E1" s="569"/>
      <c r="F1" s="108"/>
      <c r="G1" s="30"/>
    </row>
    <row r="2" spans="1:10" s="32" customFormat="1" ht="74.25" customHeight="1" thickBot="1" x14ac:dyDescent="0.3">
      <c r="A2" s="100" t="s">
        <v>1671</v>
      </c>
      <c r="B2" s="170" t="s">
        <v>1672</v>
      </c>
      <c r="C2" s="365" t="s">
        <v>1673</v>
      </c>
      <c r="D2" s="171" t="s">
        <v>1674</v>
      </c>
      <c r="E2" s="63" t="s">
        <v>1675</v>
      </c>
      <c r="F2" s="189" t="s">
        <v>1676</v>
      </c>
    </row>
    <row r="3" spans="1:10" ht="34.5" customHeight="1" x14ac:dyDescent="0.25">
      <c r="B3" s="454" t="s">
        <v>2070</v>
      </c>
      <c r="C3" s="455" t="s">
        <v>2071</v>
      </c>
      <c r="D3" s="423" t="str">
        <f>IF(COUNTIF(D4:D7,"NO CUMPLE")&gt;0,"NO CUMPLE CONDICIÓN",IF(COUNTIF(D4:D7,"CUMPLE")=0,"NO APLICA","CUMPLE"))</f>
        <v>NO APLICA</v>
      </c>
      <c r="E3" s="456" t="str">
        <f>CONCATENATE(IF(D4="NO CUMPLE",CONCATENATE(E4," / "),""),IF(D5="NO CUMPLE",CONCATENATE(E5," / "),""),IF(D6="NO CUMPLE",CONCATENATE(E6," / "),""),IF(D7="NO CUMPLE",CONCATENATE(E7," / "),""))</f>
        <v/>
      </c>
      <c r="F3" s="374" t="s">
        <v>2998</v>
      </c>
      <c r="G3" s="14">
        <f>IF(D3="CUMPLE",1,IF(D3="NO CUMPLE CONDICIÓN",2,3))</f>
        <v>3</v>
      </c>
      <c r="J3" s="32"/>
    </row>
    <row r="4" spans="1:10" ht="21.75" customHeight="1" x14ac:dyDescent="0.25">
      <c r="A4" s="187" t="s">
        <v>1977</v>
      </c>
      <c r="B4" s="55" t="s">
        <v>2734</v>
      </c>
      <c r="C4" s="59" t="s">
        <v>2735</v>
      </c>
      <c r="D4" s="125"/>
      <c r="E4" s="123"/>
      <c r="F4" s="38" t="s">
        <v>2998</v>
      </c>
      <c r="G4" s="14"/>
      <c r="J4" s="32"/>
    </row>
    <row r="5" spans="1:10" ht="57" x14ac:dyDescent="0.25">
      <c r="A5" s="187" t="s">
        <v>1977</v>
      </c>
      <c r="B5" s="55" t="s">
        <v>2736</v>
      </c>
      <c r="C5" s="59" t="s">
        <v>2072</v>
      </c>
      <c r="D5" s="125"/>
      <c r="E5" s="123"/>
      <c r="F5" s="38" t="s">
        <v>2998</v>
      </c>
      <c r="G5" s="14"/>
      <c r="J5" s="32"/>
    </row>
    <row r="6" spans="1:10" ht="31.5" customHeight="1" x14ac:dyDescent="0.25">
      <c r="A6" s="187" t="s">
        <v>1977</v>
      </c>
      <c r="B6" s="55" t="s">
        <v>2737</v>
      </c>
      <c r="C6" s="59" t="s">
        <v>2073</v>
      </c>
      <c r="D6" s="125"/>
      <c r="E6" s="123"/>
      <c r="F6" s="38" t="s">
        <v>2998</v>
      </c>
      <c r="G6" s="14"/>
      <c r="J6" s="32"/>
    </row>
    <row r="7" spans="1:10" ht="42" customHeight="1" x14ac:dyDescent="0.25">
      <c r="A7" s="187" t="s">
        <v>1977</v>
      </c>
      <c r="B7" s="55" t="s">
        <v>2738</v>
      </c>
      <c r="C7" s="56" t="s">
        <v>2083</v>
      </c>
      <c r="D7" s="125"/>
      <c r="E7" s="123"/>
      <c r="F7" s="38" t="s">
        <v>3003</v>
      </c>
      <c r="G7" s="14"/>
      <c r="J7" s="32"/>
    </row>
    <row r="8" spans="1:10" ht="30.75" customHeight="1" x14ac:dyDescent="0.25">
      <c r="B8" s="370" t="s">
        <v>2074</v>
      </c>
      <c r="C8" s="418" t="s">
        <v>2075</v>
      </c>
      <c r="D8" s="419" t="str">
        <f>IF(COUNTIF(D9:D17,"NO CUMPLE")&gt;0,"NO CUMPLE CONDICIÓN",IF(COUNTIF(D9:D17,"CUMPLE")=0,"NO APLICA","CUMPLE"))</f>
        <v>NO APLICA</v>
      </c>
      <c r="E8" s="439" t="str">
        <f>CONCATENATE(IF(D9="NO CUMPLE",CONCATENATE(E9," / "),""),IF(D10="NO CUMPLE",CONCATENATE(E10," / "),""),IF(D11="NO CUMPLE",CONCATENATE(E11," / "),""),IF(D12="NO CUMPLE",CONCATENATE(E12," / "),""),IF(D13="NO CUMPLE",CONCATENATE(E13," / "),""),IF(D14="NO CUMPLE",CONCATENATE(E14," / "),""),IF(D15="NO CUMPLE",CONCATENATE(E15," / "),""),IF(D16="NO CUMPLE",CONCATENATE(E16," / "),""),IF(D17="NO CUMPLE",CONCATENATE(E17," / "),""))</f>
        <v/>
      </c>
      <c r="F8" s="374" t="s">
        <v>2997</v>
      </c>
      <c r="G8" s="14">
        <f t="shared" ref="G8" si="0">IF(D8="CUMPLE",1,IF(D8="NO CUMPLE CONDICIÓN",2,3))</f>
        <v>3</v>
      </c>
      <c r="J8" s="32"/>
    </row>
    <row r="9" spans="1:10" ht="27.75" customHeight="1" x14ac:dyDescent="0.25">
      <c r="A9" s="187" t="s">
        <v>1977</v>
      </c>
      <c r="B9" s="55" t="s">
        <v>2076</v>
      </c>
      <c r="C9" s="59" t="s">
        <v>2077</v>
      </c>
      <c r="D9" s="125"/>
      <c r="E9" s="123"/>
      <c r="F9" s="38" t="s">
        <v>2998</v>
      </c>
      <c r="G9" s="14"/>
      <c r="J9" s="32"/>
    </row>
    <row r="10" spans="1:10" ht="57" x14ac:dyDescent="0.25">
      <c r="A10" s="187" t="s">
        <v>1977</v>
      </c>
      <c r="B10" s="55" t="s">
        <v>2078</v>
      </c>
      <c r="C10" s="361" t="s">
        <v>2739</v>
      </c>
      <c r="D10" s="125"/>
      <c r="E10" s="123"/>
      <c r="F10" s="38" t="s">
        <v>2998</v>
      </c>
      <c r="G10" s="14"/>
      <c r="J10" s="32"/>
    </row>
    <row r="11" spans="1:10" ht="50.25" customHeight="1" x14ac:dyDescent="0.25">
      <c r="A11" s="187" t="s">
        <v>1977</v>
      </c>
      <c r="B11" s="55" t="s">
        <v>2079</v>
      </c>
      <c r="C11" s="56" t="s">
        <v>2740</v>
      </c>
      <c r="D11" s="125"/>
      <c r="E11" s="123"/>
      <c r="F11" s="38" t="s">
        <v>2999</v>
      </c>
      <c r="G11" s="14"/>
      <c r="J11" s="32"/>
    </row>
    <row r="12" spans="1:10" ht="37.5" customHeight="1" x14ac:dyDescent="0.25">
      <c r="A12" s="187" t="s">
        <v>1977</v>
      </c>
      <c r="B12" s="55" t="s">
        <v>2080</v>
      </c>
      <c r="C12" s="56" t="s">
        <v>2741</v>
      </c>
      <c r="D12" s="125"/>
      <c r="E12" s="123"/>
      <c r="F12" s="38" t="s">
        <v>2999</v>
      </c>
      <c r="G12" s="14"/>
      <c r="J12" s="32"/>
    </row>
    <row r="13" spans="1:10" ht="49.5" customHeight="1" x14ac:dyDescent="0.25">
      <c r="A13" s="187" t="s">
        <v>1977</v>
      </c>
      <c r="B13" s="55" t="s">
        <v>2081</v>
      </c>
      <c r="C13" s="56" t="s">
        <v>2742</v>
      </c>
      <c r="D13" s="125"/>
      <c r="E13" s="123"/>
      <c r="F13" s="38" t="s">
        <v>2999</v>
      </c>
      <c r="G13" s="14"/>
      <c r="J13" s="32"/>
    </row>
    <row r="14" spans="1:10" ht="48" customHeight="1" x14ac:dyDescent="0.25">
      <c r="A14" s="187" t="s">
        <v>1977</v>
      </c>
      <c r="B14" s="55" t="s">
        <v>2082</v>
      </c>
      <c r="C14" s="56" t="s">
        <v>2743</v>
      </c>
      <c r="D14" s="125"/>
      <c r="E14" s="123"/>
      <c r="F14" s="38" t="s">
        <v>2999</v>
      </c>
      <c r="G14" s="14"/>
      <c r="J14" s="32"/>
    </row>
    <row r="15" spans="1:10" ht="57.75" customHeight="1" x14ac:dyDescent="0.25">
      <c r="A15" s="187" t="s">
        <v>1977</v>
      </c>
      <c r="B15" s="55" t="s">
        <v>2744</v>
      </c>
      <c r="C15" s="56" t="s">
        <v>2944</v>
      </c>
      <c r="D15" s="125"/>
      <c r="E15" s="123"/>
      <c r="F15" s="38" t="s">
        <v>3000</v>
      </c>
      <c r="G15" s="14"/>
      <c r="J15" s="32"/>
    </row>
    <row r="16" spans="1:10" ht="63.75" customHeight="1" x14ac:dyDescent="0.25">
      <c r="A16" s="187" t="s">
        <v>1977</v>
      </c>
      <c r="B16" s="55" t="s">
        <v>2745</v>
      </c>
      <c r="C16" s="59" t="s">
        <v>2962</v>
      </c>
      <c r="D16" s="125"/>
      <c r="E16" s="123"/>
      <c r="F16" s="38" t="s">
        <v>3001</v>
      </c>
      <c r="G16" s="14"/>
      <c r="J16" s="32"/>
    </row>
    <row r="17" spans="1:10" ht="48.75" customHeight="1" thickBot="1" x14ac:dyDescent="0.3">
      <c r="A17" s="187" t="s">
        <v>1977</v>
      </c>
      <c r="B17" s="60" t="s">
        <v>2746</v>
      </c>
      <c r="C17" s="65" t="s">
        <v>2963</v>
      </c>
      <c r="D17" s="126"/>
      <c r="E17" s="347"/>
      <c r="F17" s="38" t="s">
        <v>3002</v>
      </c>
      <c r="G17" s="14"/>
      <c r="J17" s="32"/>
    </row>
    <row r="18" spans="1:10" x14ac:dyDescent="0.25">
      <c r="J18" s="32"/>
    </row>
    <row r="19" spans="1:10" hidden="1" x14ac:dyDescent="0.25">
      <c r="J19" s="32"/>
    </row>
    <row r="20" spans="1:10" hidden="1" x14ac:dyDescent="0.25">
      <c r="C20" s="93" t="s">
        <v>1759</v>
      </c>
      <c r="D20" s="258">
        <f>COUNTIF(G3:G17,1)</f>
        <v>0</v>
      </c>
      <c r="J20" s="32"/>
    </row>
    <row r="21" spans="1:10" hidden="1" x14ac:dyDescent="0.25">
      <c r="C21" s="93" t="s">
        <v>1760</v>
      </c>
      <c r="D21" s="258">
        <f>COUNTIF(G3:G17,2)</f>
        <v>0</v>
      </c>
    </row>
    <row r="22" spans="1:10" hidden="1" x14ac:dyDescent="0.25">
      <c r="C22" s="93" t="s">
        <v>1761</v>
      </c>
      <c r="D22" s="258">
        <f>COUNTIF(G3:G17,3)</f>
        <v>2</v>
      </c>
    </row>
    <row r="23" spans="1:10" hidden="1" x14ac:dyDescent="0.25"/>
  </sheetData>
  <sheetProtection algorithmName="SHA-512" hashValue="yaVcOHdomOYw88kXyaLMX+n9cHXwlee4ymDBNbR9TSfBeE2q3bycBlRL4k6VMIhCEtHbUgB9FXQySQewiNvmow==" saltValue="8+ILf16xxXn0rBKopay2qw==" spinCount="100000" sheet="1" formatRows="0" autoFilter="0"/>
  <mergeCells count="1">
    <mergeCell ref="B1:E1"/>
  </mergeCells>
  <phoneticPr fontId="35" type="noConversion"/>
  <conditionalFormatting sqref="D3">
    <cfRule type="cellIs" dxfId="51" priority="3" operator="equal">
      <formula>"NO CUMPLE CONDICIÓN"</formula>
    </cfRule>
    <cfRule type="cellIs" dxfId="50" priority="4" operator="equal">
      <formula>"No Cumple"</formula>
    </cfRule>
  </conditionalFormatting>
  <conditionalFormatting sqref="D8">
    <cfRule type="cellIs" dxfId="49" priority="1" operator="equal">
      <formula>"NO CUMPLE CONDICIÓN"</formula>
    </cfRule>
    <cfRule type="cellIs" dxfId="48" priority="2" operator="equal">
      <formula>"No Cumple"</formula>
    </cfRule>
  </conditionalFormatting>
  <dataValidations count="1">
    <dataValidation type="list" allowBlank="1" showInputMessage="1" showErrorMessage="1" sqref="D4:D7 D9:D17" xr:uid="{00000000-0002-0000-0800-000000000000}">
      <formula1>"CUMPLE,NO CUMPLE"</formula1>
    </dataValidation>
  </dataValidations>
  <hyperlinks>
    <hyperlink ref="A1" location="PORTADA!A1" display="Portada" xr:uid="{A1C12422-F8DE-44EE-A62A-541F989217B7}"/>
  </hyperlinks>
  <printOptions horizontalCentered="1"/>
  <pageMargins left="0.31496062992125984" right="0.31496062992125984" top="1.1417322834645669" bottom="0.74803149606299213" header="0.31496062992125984" footer="0.31496062992125984"/>
  <pageSetup scale="75" fitToHeight="0" orientation="landscape" r:id="rId1"/>
  <headerFooter>
    <oddHeader xml:space="preserve">&amp;L&amp;G&amp;C"PROCESO DE INSPECCIÓN, VIGILANCIA Y CONTROL
INSTRUMENTO IV
HOGAR SUSTITUTO
RESTABLECIMIENTO DE DERECHOS"  
&amp;R"IN75.IVC
Versión 4
30/07/2026
Clasificación de la Información
CLASIFICADA"
</oddHeader>
    <oddFooter>&amp;C&amp;G</oddFooter>
  </headerFooter>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FFFF"/>
    <pageSetUpPr fitToPage="1"/>
  </sheetPr>
  <dimension ref="A1:G26"/>
  <sheetViews>
    <sheetView topLeftCell="A13" zoomScaleNormal="100" workbookViewId="0">
      <selection activeCell="A11" sqref="A11"/>
    </sheetView>
  </sheetViews>
  <sheetFormatPr baseColWidth="10" defaultColWidth="11.42578125" defaultRowHeight="15" x14ac:dyDescent="0.25"/>
  <cols>
    <col min="1" max="1" width="9.42578125" style="103" customWidth="1"/>
    <col min="2" max="2" width="6.140625" style="14" customWidth="1"/>
    <col min="3" max="3" width="88.140625" style="29" customWidth="1"/>
    <col min="4" max="4" width="20" bestFit="1" customWidth="1"/>
    <col min="5" max="5" width="93.140625" customWidth="1"/>
    <col min="6" max="6" width="37.42578125" style="29" customWidth="1"/>
    <col min="7" max="7" width="11.42578125" hidden="1" customWidth="1"/>
  </cols>
  <sheetData>
    <row r="1" spans="1:7" s="34" customFormat="1" ht="21" customHeight="1" thickBot="1" x14ac:dyDescent="0.3">
      <c r="A1" s="401" t="s">
        <v>1670</v>
      </c>
      <c r="B1" s="570" t="s">
        <v>2084</v>
      </c>
      <c r="C1" s="571"/>
      <c r="D1" s="571"/>
      <c r="E1" s="572"/>
      <c r="F1" s="108"/>
      <c r="G1" s="30"/>
    </row>
    <row r="2" spans="1:7" s="32" customFormat="1" ht="74.25" customHeight="1" thickBot="1" x14ac:dyDescent="0.3">
      <c r="A2" s="100" t="s">
        <v>1671</v>
      </c>
      <c r="B2" s="72" t="s">
        <v>1672</v>
      </c>
      <c r="C2" s="76" t="s">
        <v>1673</v>
      </c>
      <c r="D2" s="74" t="s">
        <v>1674</v>
      </c>
      <c r="E2" s="75" t="s">
        <v>1675</v>
      </c>
      <c r="F2" s="33" t="s">
        <v>1676</v>
      </c>
    </row>
    <row r="3" spans="1:7" ht="39.75" customHeight="1" x14ac:dyDescent="0.25">
      <c r="A3" s="101"/>
      <c r="B3" s="450" t="s">
        <v>2085</v>
      </c>
      <c r="C3" s="58" t="s">
        <v>2105</v>
      </c>
      <c r="D3" s="419" t="str">
        <f>IF(COUNTIF(D4:D6,"NO CUMPLE")&gt;0,"NO CUMPLE CONDICIÓN",IF(COUNTIF(D4:D6,"CUMPLE")=0,"NO APLICA","CUMPLE"))</f>
        <v>NO APLICA</v>
      </c>
      <c r="E3" s="58" t="str">
        <f>CONCATENATE(IF(D4="NO CUMPLE",CONCATENATE(E4," / "),""),IF(D5="NO CUMPLE",CONCATENATE(E5," / "),""),IF(D6="NO CUMPLE",CONCATENATE(E6," / "),""))</f>
        <v/>
      </c>
      <c r="F3" s="457" t="s">
        <v>2846</v>
      </c>
      <c r="G3" s="14">
        <f>IF(D3="CUMPLE",1,IF(D3="NO CUMPLE CONDICIÓN",2,3))</f>
        <v>3</v>
      </c>
    </row>
    <row r="4" spans="1:7" ht="49.5" x14ac:dyDescent="0.25">
      <c r="A4" s="102" t="s">
        <v>1678</v>
      </c>
      <c r="B4" s="55" t="s">
        <v>2086</v>
      </c>
      <c r="C4" s="56" t="s">
        <v>2106</v>
      </c>
      <c r="D4" s="125"/>
      <c r="E4" s="242"/>
      <c r="F4" s="280" t="s">
        <v>2778</v>
      </c>
      <c r="G4" s="14"/>
    </row>
    <row r="5" spans="1:7" ht="49.5" x14ac:dyDescent="0.25">
      <c r="A5" s="102" t="s">
        <v>1678</v>
      </c>
      <c r="B5" s="55" t="s">
        <v>2087</v>
      </c>
      <c r="C5" s="56" t="s">
        <v>2088</v>
      </c>
      <c r="D5" s="125"/>
      <c r="E5" s="242"/>
      <c r="F5" s="280" t="s">
        <v>2778</v>
      </c>
      <c r="G5" s="14"/>
    </row>
    <row r="6" spans="1:7" ht="49.5" x14ac:dyDescent="0.25">
      <c r="A6" s="102" t="s">
        <v>1678</v>
      </c>
      <c r="B6" s="57" t="s">
        <v>2089</v>
      </c>
      <c r="C6" s="56" t="s">
        <v>2090</v>
      </c>
      <c r="D6" s="125"/>
      <c r="E6" s="242"/>
      <c r="F6" s="280" t="s">
        <v>2778</v>
      </c>
      <c r="G6" s="14"/>
    </row>
    <row r="7" spans="1:7" ht="36.75" customHeight="1" x14ac:dyDescent="0.25">
      <c r="A7" s="101"/>
      <c r="B7" s="370" t="s">
        <v>2091</v>
      </c>
      <c r="C7" s="58" t="s">
        <v>2092</v>
      </c>
      <c r="D7" s="419" t="str">
        <f>IF(COUNTIF(D8:D8,"NO CUMPLE")&gt;0,"NO CUMPLE CONDICIÓN",IF(COUNTIF(D8:D8,"CUMPLE")=0,"NO APLICA","CUMPLE"))</f>
        <v>NO APLICA</v>
      </c>
      <c r="E7" s="58" t="str">
        <f>CONCATENATE(IF(D8="NO CUMPLE",CONCATENATE(E8," / "),""))</f>
        <v/>
      </c>
      <c r="F7" s="457" t="s">
        <v>2779</v>
      </c>
      <c r="G7" s="14">
        <f t="shared" ref="G7:G15" si="0">IF(D7="CUMPLE",1,IF(D7="NO CUMPLE CONDICIÓN",2,3))</f>
        <v>3</v>
      </c>
    </row>
    <row r="8" spans="1:7" ht="33" x14ac:dyDescent="0.25">
      <c r="A8" s="102" t="s">
        <v>1678</v>
      </c>
      <c r="B8" s="57" t="s">
        <v>2093</v>
      </c>
      <c r="C8" s="335" t="s">
        <v>2094</v>
      </c>
      <c r="D8" s="125"/>
      <c r="E8" s="242"/>
      <c r="F8" s="280" t="s">
        <v>2780</v>
      </c>
      <c r="G8" s="14"/>
    </row>
    <row r="9" spans="1:7" s="34" customFormat="1" ht="49.5" x14ac:dyDescent="0.25">
      <c r="A9" s="31"/>
      <c r="B9" s="458" t="s">
        <v>2095</v>
      </c>
      <c r="C9" s="58" t="s">
        <v>2096</v>
      </c>
      <c r="D9" s="459" t="str">
        <f>IF(COUNTIF(D10:D12,"NO CUMPLE")&gt;0,"NO CUMPLE CONDICIÓN",IF(COUNTIF(D10:D12,"CUMPLE")=0,"NO APLICA","CUMPLE"))</f>
        <v>NO APLICA</v>
      </c>
      <c r="E9" s="420" t="str">
        <f>CONCATENATE(IF(D10="NO CUMPLE",CONCATENATE(E10," / "),""),IF(D11="NO CUMPLE",CONCATENATE(E11," / "),""),IF(D12="NO CUMPLE",CONCATENATE(E12," / "),""))</f>
        <v/>
      </c>
      <c r="F9" s="374" t="s">
        <v>2847</v>
      </c>
      <c r="G9" s="14">
        <f t="shared" si="0"/>
        <v>3</v>
      </c>
    </row>
    <row r="10" spans="1:7" s="34" customFormat="1" ht="53.25" customHeight="1" x14ac:dyDescent="0.25">
      <c r="A10" s="187" t="s">
        <v>1977</v>
      </c>
      <c r="B10" s="279" t="s">
        <v>2097</v>
      </c>
      <c r="C10" s="56" t="s">
        <v>2789</v>
      </c>
      <c r="D10" s="259"/>
      <c r="E10" s="121"/>
      <c r="F10" s="405" t="s">
        <v>2757</v>
      </c>
      <c r="G10" s="14"/>
    </row>
    <row r="11" spans="1:7" s="34" customFormat="1" ht="114.75" x14ac:dyDescent="0.25">
      <c r="A11" s="187" t="s">
        <v>1977</v>
      </c>
      <c r="B11" s="279" t="s">
        <v>2098</v>
      </c>
      <c r="C11" s="56" t="s">
        <v>2784</v>
      </c>
      <c r="D11" s="259"/>
      <c r="E11" s="121"/>
      <c r="F11" s="405" t="s">
        <v>2785</v>
      </c>
      <c r="G11" s="14"/>
    </row>
    <row r="12" spans="1:7" s="34" customFormat="1" ht="153.75" customHeight="1" x14ac:dyDescent="0.25">
      <c r="A12" s="187" t="s">
        <v>1977</v>
      </c>
      <c r="B12" s="279" t="s">
        <v>2099</v>
      </c>
      <c r="C12" s="56" t="s">
        <v>2781</v>
      </c>
      <c r="D12" s="259"/>
      <c r="E12" s="121"/>
      <c r="F12" s="405" t="s">
        <v>2783</v>
      </c>
      <c r="G12" s="14"/>
    </row>
    <row r="13" spans="1:7" s="34" customFormat="1" ht="33" x14ac:dyDescent="0.25">
      <c r="B13" s="370" t="s">
        <v>2100</v>
      </c>
      <c r="C13" s="58" t="s">
        <v>2101</v>
      </c>
      <c r="D13" s="419" t="str">
        <f>IF(COUNTIF(D14:D14,"NO CUMPLE")&gt;0,"NO CUMPLE CONDICIÓN",IF(COUNTIF(D14:D14,"CUMPLE")=0,"NO APLICA","CUMPLE"))</f>
        <v>NO APLICA</v>
      </c>
      <c r="E13" s="420" t="str">
        <f>CONCATENATE(IF(D14="NO CUMPLE",CONCATENATE(E14," / "),""))</f>
        <v/>
      </c>
      <c r="F13" s="460" t="s">
        <v>2760</v>
      </c>
      <c r="G13" s="14">
        <f t="shared" si="0"/>
        <v>3</v>
      </c>
    </row>
    <row r="14" spans="1:7" s="34" customFormat="1" ht="66" x14ac:dyDescent="0.25">
      <c r="A14" s="187" t="s">
        <v>1977</v>
      </c>
      <c r="B14" s="55" t="s">
        <v>2102</v>
      </c>
      <c r="C14" s="59" t="s">
        <v>2748</v>
      </c>
      <c r="D14" s="125"/>
      <c r="E14" s="121"/>
      <c r="F14" s="405" t="s">
        <v>2782</v>
      </c>
      <c r="G14" s="14"/>
    </row>
    <row r="15" spans="1:7" s="34" customFormat="1" ht="82.5" x14ac:dyDescent="0.25">
      <c r="A15" s="31"/>
      <c r="B15" s="370" t="s">
        <v>2103</v>
      </c>
      <c r="C15" s="58" t="s">
        <v>2747</v>
      </c>
      <c r="D15" s="419" t="str">
        <f>IF(COUNTIF(D16:D16,"NO CUMPLE")&gt;0,"NO CUMPLE CONDICIÓN",IF(COUNTIF(D16:D16,"CUMPLE")=0,"NO APLICA","CUMPLE"))</f>
        <v>NO APLICA</v>
      </c>
      <c r="E15" s="420" t="str">
        <f>CONCATENATE(IF(D16="NO CUMPLE",CONCATENATE(E16," / "),""))</f>
        <v/>
      </c>
      <c r="F15" s="460" t="s">
        <v>2848</v>
      </c>
      <c r="G15" s="14">
        <f t="shared" si="0"/>
        <v>3</v>
      </c>
    </row>
    <row r="16" spans="1:7" s="34" customFormat="1" ht="234.75" customHeight="1" thickBot="1" x14ac:dyDescent="0.3">
      <c r="A16" s="187" t="s">
        <v>1977</v>
      </c>
      <c r="B16" s="60" t="s">
        <v>2104</v>
      </c>
      <c r="C16" s="366" t="s">
        <v>2786</v>
      </c>
      <c r="D16" s="126"/>
      <c r="E16" s="122"/>
      <c r="F16" s="406" t="s">
        <v>2790</v>
      </c>
      <c r="G16" s="14"/>
    </row>
    <row r="17" spans="1:6" x14ac:dyDescent="0.25">
      <c r="A17" s="31"/>
      <c r="F17" s="38"/>
    </row>
    <row r="18" spans="1:6" hidden="1" x14ac:dyDescent="0.25">
      <c r="A18" s="31"/>
      <c r="F18" s="38"/>
    </row>
    <row r="19" spans="1:6" hidden="1" x14ac:dyDescent="0.25">
      <c r="C19" s="93" t="s">
        <v>1759</v>
      </c>
      <c r="D19">
        <f>COUNTIF(G3:G16,1)</f>
        <v>0</v>
      </c>
      <c r="F19" s="38"/>
    </row>
    <row r="20" spans="1:6" hidden="1" x14ac:dyDescent="0.25">
      <c r="C20" s="93" t="s">
        <v>1760</v>
      </c>
      <c r="D20">
        <f>COUNTIF(G3:G16,2)</f>
        <v>0</v>
      </c>
      <c r="F20" s="38"/>
    </row>
    <row r="21" spans="1:6" hidden="1" x14ac:dyDescent="0.25">
      <c r="C21" s="93" t="s">
        <v>1761</v>
      </c>
      <c r="D21">
        <f>COUNTIF(G3:G16,3)</f>
        <v>5</v>
      </c>
      <c r="F21" s="38"/>
    </row>
    <row r="22" spans="1:6" hidden="1" x14ac:dyDescent="0.25">
      <c r="F22" s="38"/>
    </row>
    <row r="23" spans="1:6" x14ac:dyDescent="0.25">
      <c r="F23" s="38"/>
    </row>
    <row r="24" spans="1:6" x14ac:dyDescent="0.25">
      <c r="F24" s="38"/>
    </row>
    <row r="26" spans="1:6" x14ac:dyDescent="0.25">
      <c r="F26" s="38"/>
    </row>
  </sheetData>
  <sheetProtection algorithmName="SHA-512" hashValue="wtFoIscWnRspVqvSM642338UmjgCrycqfYKvuX9ABajMoTTwgS25YS4UquuoLjpL17fawOtm3eYyIM0DC9ZGnw==" saltValue="27r8j5Dd4lVUUeWw0WF+xA==" spinCount="100000" sheet="1" formatRows="0" autoFilter="0"/>
  <mergeCells count="1">
    <mergeCell ref="B1:E1"/>
  </mergeCells>
  <phoneticPr fontId="35" type="noConversion"/>
  <conditionalFormatting sqref="B3:C3 E3">
    <cfRule type="cellIs" dxfId="47" priority="5" operator="equal">
      <formula>"No Cumple"</formula>
    </cfRule>
  </conditionalFormatting>
  <conditionalFormatting sqref="D3">
    <cfRule type="cellIs" dxfId="46" priority="3" operator="equal">
      <formula>"NO CUMPLE CONDICIÓN"</formula>
    </cfRule>
    <cfRule type="cellIs" dxfId="45" priority="4" operator="equal">
      <formula>"No Cumple"</formula>
    </cfRule>
  </conditionalFormatting>
  <conditionalFormatting sqref="D7">
    <cfRule type="cellIs" dxfId="44" priority="1" operator="equal">
      <formula>"NO CUMPLE CONDICIÓN"</formula>
    </cfRule>
    <cfRule type="cellIs" dxfId="43" priority="2" operator="equal">
      <formula>"No Cumple"</formula>
    </cfRule>
  </conditionalFormatting>
  <conditionalFormatting sqref="D9">
    <cfRule type="cellIs" dxfId="42" priority="10" operator="equal">
      <formula>"NO CUMPLE CONDICIÓN"</formula>
    </cfRule>
    <cfRule type="cellIs" dxfId="41" priority="11" operator="equal">
      <formula>"No Cumple"</formula>
    </cfRule>
  </conditionalFormatting>
  <conditionalFormatting sqref="D13">
    <cfRule type="cellIs" dxfId="40" priority="8" operator="equal">
      <formula>"NO CUMPLE CONDICIÓN"</formula>
    </cfRule>
    <cfRule type="cellIs" dxfId="39" priority="9" operator="equal">
      <formula>"No Cumple"</formula>
    </cfRule>
  </conditionalFormatting>
  <conditionalFormatting sqref="D15">
    <cfRule type="cellIs" dxfId="38" priority="6" operator="equal">
      <formula>"NO CUMPLE CONDICIÓN"</formula>
    </cfRule>
    <cfRule type="cellIs" dxfId="37" priority="7" operator="equal">
      <formula>"No Cumple"</formula>
    </cfRule>
  </conditionalFormatting>
  <dataValidations count="1">
    <dataValidation type="list" allowBlank="1" showInputMessage="1" showErrorMessage="1" sqref="D16 D10:D12 D14 D4:D6 D8" xr:uid="{00000000-0002-0000-0900-000000000000}">
      <formula1>"CUMPLE,NO CUMPLE"</formula1>
    </dataValidation>
  </dataValidations>
  <hyperlinks>
    <hyperlink ref="A1" location="PORTADA!A1" display="Portada" xr:uid="{774934C1-F56D-4744-853F-0D5D0E0DBE4D}"/>
  </hyperlinks>
  <printOptions horizontalCentered="1"/>
  <pageMargins left="0.31496062992125984" right="0.31496062992125984" top="1.1417322834645669" bottom="0.74803149606299213" header="0.31496062992125984" footer="0.31496062992125984"/>
  <pageSetup scale="63" fitToHeight="0" orientation="landscape" r:id="rId1"/>
  <headerFooter>
    <oddHeader xml:space="preserve">&amp;L&amp;G&amp;C"PROCESO DE INSPECCIÓN, VIGILANCIA Y CONTROL
INSTRUMENTO IV
HOGAR SUSTITUTO
RESTABLECIMIENTO DE DERECHOS"  
&amp;R"IN75.IVC
Versión 4
30/07/2026
Clasificación de la Información
CLASIFICADA"
</oddHeader>
    <oddFooter>&amp;C&amp;G</oddFooter>
  </headerFooter>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CCCC"/>
    <pageSetUpPr fitToPage="1"/>
  </sheetPr>
  <dimension ref="A1:J15"/>
  <sheetViews>
    <sheetView zoomScale="90" zoomScaleNormal="90" workbookViewId="0">
      <selection activeCell="A11" sqref="A11"/>
    </sheetView>
  </sheetViews>
  <sheetFormatPr baseColWidth="10" defaultColWidth="11.42578125" defaultRowHeight="15" x14ac:dyDescent="0.25"/>
  <cols>
    <col min="1" max="1" width="6.42578125" style="103" customWidth="1"/>
    <col min="2" max="2" width="9.85546875" style="14" customWidth="1"/>
    <col min="3" max="3" width="73.28515625" style="29" customWidth="1"/>
    <col min="4" max="4" width="17.140625" customWidth="1"/>
    <col min="5" max="5" width="83.140625" customWidth="1"/>
    <col min="6" max="6" width="25.42578125" customWidth="1"/>
    <col min="7" max="7" width="11.42578125" hidden="1" customWidth="1"/>
  </cols>
  <sheetData>
    <row r="1" spans="1:10" s="34" customFormat="1" ht="21" customHeight="1" thickBot="1" x14ac:dyDescent="0.3">
      <c r="A1" s="401" t="s">
        <v>1670</v>
      </c>
      <c r="B1" s="567" t="s">
        <v>2107</v>
      </c>
      <c r="C1" s="568"/>
      <c r="D1" s="568"/>
      <c r="E1" s="569"/>
      <c r="F1" s="96"/>
    </row>
    <row r="2" spans="1:10" s="34" customFormat="1" ht="74.25" customHeight="1" thickBot="1" x14ac:dyDescent="0.3">
      <c r="A2" s="100" t="s">
        <v>1671</v>
      </c>
      <c r="B2" s="64" t="s">
        <v>1672</v>
      </c>
      <c r="C2" s="170" t="s">
        <v>1673</v>
      </c>
      <c r="D2" s="171" t="s">
        <v>1674</v>
      </c>
      <c r="E2" s="172" t="s">
        <v>1675</v>
      </c>
      <c r="F2" s="36" t="s">
        <v>1676</v>
      </c>
    </row>
    <row r="3" spans="1:10" ht="53.25" customHeight="1" x14ac:dyDescent="0.25">
      <c r="B3" s="454" t="s">
        <v>2110</v>
      </c>
      <c r="C3" s="461" t="s">
        <v>2108</v>
      </c>
      <c r="D3" s="423" t="str">
        <f>IF(COUNTIF(D5:D9,"NO CUMPLE")&gt;0,"NO CUMPLE CONDICIÓN",IF(COUNTIF(D5:D9,"CUMPLE")=0,"NO APLICA","CUMPLE"))</f>
        <v>NO APLICA</v>
      </c>
      <c r="E3" s="431" t="str">
        <f>CONCATENATE(IF(D5="NO CUMPLE",CONCATENATE(E5," / "),""),IF(D6="NO CUMPLE",CONCATENATE(E6," / "),""),IF(D7="NO CUMPLE",CONCATENATE(E7," / "),""),IF(D8="NO CUMPLE",CONCATENATE(E8," / "),""),IF(D9="NO CUMPLE",CONCATENATE(E9," / "),""))</f>
        <v/>
      </c>
      <c r="F3" s="462" t="s">
        <v>2849</v>
      </c>
      <c r="G3" s="14">
        <f>IF(D3="CUMPLE",1,IF(D3="NO CUMPLE CONDICIÓN",2,3))</f>
        <v>3</v>
      </c>
      <c r="J3" s="34"/>
    </row>
    <row r="4" spans="1:10" ht="50.25" customHeight="1" x14ac:dyDescent="0.25">
      <c r="B4" s="85"/>
      <c r="C4" s="88" t="s">
        <v>2109</v>
      </c>
      <c r="D4" s="89"/>
      <c r="E4" s="226"/>
      <c r="F4" s="51"/>
      <c r="J4" s="34"/>
    </row>
    <row r="5" spans="1:10" ht="68.25" customHeight="1" x14ac:dyDescent="0.25">
      <c r="A5" s="107" t="s">
        <v>1753</v>
      </c>
      <c r="B5" s="55" t="s">
        <v>2802</v>
      </c>
      <c r="C5" s="56" t="s">
        <v>2111</v>
      </c>
      <c r="D5" s="129"/>
      <c r="E5" s="121"/>
      <c r="F5" s="51" t="s">
        <v>2112</v>
      </c>
      <c r="J5" s="34"/>
    </row>
    <row r="6" spans="1:10" ht="77.25" customHeight="1" x14ac:dyDescent="0.25">
      <c r="A6" s="107" t="s">
        <v>1753</v>
      </c>
      <c r="B6" s="55" t="s">
        <v>2803</v>
      </c>
      <c r="C6" s="59" t="s">
        <v>2113</v>
      </c>
      <c r="D6" s="129"/>
      <c r="E6" s="121"/>
      <c r="F6" s="51" t="s">
        <v>2114</v>
      </c>
      <c r="J6" s="34"/>
    </row>
    <row r="7" spans="1:10" ht="71.25" customHeight="1" x14ac:dyDescent="0.25">
      <c r="A7" s="107" t="s">
        <v>1753</v>
      </c>
      <c r="B7" s="55" t="s">
        <v>2804</v>
      </c>
      <c r="C7" s="56" t="s">
        <v>2115</v>
      </c>
      <c r="D7" s="129"/>
      <c r="E7" s="121"/>
      <c r="F7" s="51" t="s">
        <v>2116</v>
      </c>
      <c r="J7" s="34"/>
    </row>
    <row r="8" spans="1:10" ht="67.5" customHeight="1" x14ac:dyDescent="0.25">
      <c r="A8" s="107" t="s">
        <v>1753</v>
      </c>
      <c r="B8" s="55" t="s">
        <v>2805</v>
      </c>
      <c r="C8" s="56" t="s">
        <v>2117</v>
      </c>
      <c r="D8" s="129"/>
      <c r="E8" s="121"/>
      <c r="F8" s="51" t="s">
        <v>2118</v>
      </c>
      <c r="J8" s="34"/>
    </row>
    <row r="9" spans="1:10" ht="66" customHeight="1" thickBot="1" x14ac:dyDescent="0.3">
      <c r="A9" s="107" t="s">
        <v>1753</v>
      </c>
      <c r="B9" s="60" t="s">
        <v>2805</v>
      </c>
      <c r="C9" s="65" t="s">
        <v>2119</v>
      </c>
      <c r="D9" s="173"/>
      <c r="E9" s="122"/>
      <c r="F9" s="51" t="s">
        <v>2120</v>
      </c>
      <c r="J9" s="34"/>
    </row>
    <row r="10" spans="1:10" x14ac:dyDescent="0.25">
      <c r="J10" s="34"/>
    </row>
    <row r="11" spans="1:10" hidden="1" x14ac:dyDescent="0.25">
      <c r="J11" s="34"/>
    </row>
    <row r="12" spans="1:10" hidden="1" x14ac:dyDescent="0.25">
      <c r="C12" s="93" t="s">
        <v>1759</v>
      </c>
      <c r="D12">
        <f>COUNTIF(G3:G9,1)</f>
        <v>0</v>
      </c>
      <c r="J12" s="34"/>
    </row>
    <row r="13" spans="1:10" hidden="1" x14ac:dyDescent="0.25">
      <c r="C13" s="93" t="s">
        <v>1760</v>
      </c>
      <c r="D13">
        <f>COUNTIF(G3:G9,2)</f>
        <v>0</v>
      </c>
      <c r="J13" s="34"/>
    </row>
    <row r="14" spans="1:10" hidden="1" x14ac:dyDescent="0.25">
      <c r="C14" s="93" t="s">
        <v>1761</v>
      </c>
      <c r="D14">
        <f>COUNTIF(G3:G9,3)</f>
        <v>1</v>
      </c>
      <c r="J14" s="34"/>
    </row>
    <row r="15" spans="1:10" hidden="1" x14ac:dyDescent="0.25"/>
  </sheetData>
  <sheetProtection algorithmName="SHA-512" hashValue="WMIZGvZM6rxMzd8Yw0rAUrtxXZJvPrE3BRaWdwhkdMQpmqFVtEsOOFn7KnAoWF6eVzysEjhNE0j/M/lUN4Migw==" saltValue="VJhMS62q0T8VHk226cn3/g==" spinCount="100000" sheet="1" formatRows="0" autoFilter="0"/>
  <mergeCells count="1">
    <mergeCell ref="B1:E1"/>
  </mergeCells>
  <phoneticPr fontId="35" type="noConversion"/>
  <conditionalFormatting sqref="D3">
    <cfRule type="cellIs" dxfId="36" priority="1" operator="equal">
      <formula>"NO CUMPLE CONDICIÓN"</formula>
    </cfRule>
    <cfRule type="cellIs" dxfId="35" priority="2" operator="equal">
      <formula>"No Cumple"</formula>
    </cfRule>
  </conditionalFormatting>
  <dataValidations count="1">
    <dataValidation type="list" allowBlank="1" showInputMessage="1" showErrorMessage="1" sqref="D5:D9" xr:uid="{05E3086A-68D5-42B6-960A-2B390ACB8A2B}">
      <formula1>"CUMPLE,NO CUMPLE,NO APLICA"</formula1>
    </dataValidation>
  </dataValidations>
  <hyperlinks>
    <hyperlink ref="A1" location="PORTADA!A1" display="Portada" xr:uid="{AD674DA4-23DB-4EAD-9309-B1374EBB16CF}"/>
  </hyperlinks>
  <printOptions horizontalCentered="1"/>
  <pageMargins left="0.31496062992125984" right="0.31496062992125984" top="1.1417322834645669" bottom="0.74803149606299213" header="0.31496062992125984" footer="0.31496062992125984"/>
  <pageSetup scale="72" fitToHeight="0" orientation="landscape" r:id="rId1"/>
  <headerFooter>
    <oddHeader xml:space="preserve">&amp;L&amp;G&amp;C"PROCESO DE INSPECCIÓN, VIGILANCIA Y CONTROL
INSTRUMENTO IV
HOGAR SUSTITUTO
RESTABLECIMIENTO DE DERECHOS"  
&amp;R"IN75.IVC
Versión 4
30/07/2026
Clasificación de la Información
CLASIFICADA"
</oddHeader>
    <oddFooter>&amp;C&amp;G</oddFooter>
  </headerFooter>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37B550-EDB2-4D66-91AA-1497138F2F71}">
  <sheetPr>
    <tabColor theme="0" tint="-0.249977111117893"/>
    <pageSetUpPr fitToPage="1"/>
  </sheetPr>
  <dimension ref="A1:I30"/>
  <sheetViews>
    <sheetView topLeftCell="A20" zoomScale="80" zoomScaleNormal="80" workbookViewId="0">
      <selection activeCell="A11" sqref="A11"/>
    </sheetView>
  </sheetViews>
  <sheetFormatPr baseColWidth="10" defaultColWidth="11.42578125" defaultRowHeight="15" x14ac:dyDescent="0.25"/>
  <cols>
    <col min="1" max="1" width="8" style="103" customWidth="1"/>
    <col min="2" max="2" width="10" style="1" customWidth="1"/>
    <col min="3" max="3" width="79.85546875" style="52" customWidth="1"/>
    <col min="4" max="4" width="19.42578125" style="32" customWidth="1"/>
    <col min="5" max="5" width="78.85546875" style="32" customWidth="1"/>
    <col min="6" max="6" width="54.42578125" style="32" customWidth="1"/>
    <col min="7" max="7" width="8.85546875" hidden="1" customWidth="1"/>
  </cols>
  <sheetData>
    <row r="1" spans="1:9" s="34" customFormat="1" ht="21" customHeight="1" thickBot="1" x14ac:dyDescent="0.3">
      <c r="A1" s="401" t="s">
        <v>1670</v>
      </c>
      <c r="B1" s="573" t="s">
        <v>2121</v>
      </c>
      <c r="C1" s="574"/>
      <c r="D1" s="574"/>
      <c r="E1" s="575"/>
      <c r="F1" s="295"/>
    </row>
    <row r="2" spans="1:9" s="32" customFormat="1" ht="74.25" customHeight="1" thickBot="1" x14ac:dyDescent="0.3">
      <c r="A2" s="301" t="s">
        <v>1671</v>
      </c>
      <c r="B2" s="393" t="s">
        <v>1672</v>
      </c>
      <c r="C2" s="394" t="s">
        <v>1673</v>
      </c>
      <c r="D2" s="373" t="s">
        <v>1674</v>
      </c>
      <c r="E2" s="395" t="s">
        <v>1675</v>
      </c>
      <c r="F2" s="302" t="s">
        <v>1676</v>
      </c>
    </row>
    <row r="3" spans="1:9" ht="62.25" customHeight="1" x14ac:dyDescent="0.25">
      <c r="A3" s="296"/>
      <c r="B3" s="454" t="s">
        <v>2122</v>
      </c>
      <c r="C3" s="455" t="s">
        <v>2123</v>
      </c>
      <c r="D3" s="423" t="str">
        <f>IF(COUNTIF(D4:D21,"NO CUMPLE")&gt;0,"NO CUMPLE CONDICIÓN",IF(COUNTIF(D4:D21,"CUMPLE")=0,"NO APLICA","CUMPLE"))</f>
        <v>NO APLICA</v>
      </c>
      <c r="E3" s="431" t="str">
        <f>CONCATENATE(IF(D4="NO CUMPLE",CONCATENATE(E4," / "),""),IF(D5="NO CUMPLE",CONCATENATE(E5," / "),""),IF(D6="NO CUMPLE",CONCATENATE(E6," / "),""),IF(D7="NO CUMPLE",CONCATENATE(E7," / "),""),IF(D8="NO CUMPLE",CONCATENATE(E8," / "),""),IF(D9="NO CUMPLE",CONCATENATE(E9," / "),""),IF(D10="NO CUMPLE",CONCATENATE(E10," / "),""),IF(D11="NO CUMPLE",CONCATENATE(E11," / "),""),IF(D12="NO CUMPLE",CONCATENATE(E12," / "),""),IF(D13="NO CUMPLE",CONCATENATE(E13," / "),""),IF(D14="NO CUMPLE",CONCATENATE(E14," / "),""),IF(D15="NO CUMPLE",CONCATENATE(E15," / "),""),IF(D16="NO CUMPLE",CONCATENATE(E16," / "),""),IF(D17="NO CUMPLE",CONCATENATE(E17," / "),""),IF(D18="NO CUMPLE",CONCATENATE(E18," / "),""),IF(D19="NO CUMPLE",CONCATENATE(E19," / "),""),IF(D20="NO CUMPLE",CONCATENATE(E20," / "),""),IF(D21="NO CUMPLE",CONCATENATE(E21," / "),""))</f>
        <v/>
      </c>
      <c r="F3" s="501" t="s">
        <v>2851</v>
      </c>
      <c r="G3" s="14">
        <f>IF(D3="CUMPLE",1,IF(D3="NO CUMPLE CONDICIÓN",2,3))</f>
        <v>3</v>
      </c>
      <c r="I3" s="32"/>
    </row>
    <row r="4" spans="1:9" ht="66.75" customHeight="1" x14ac:dyDescent="0.25">
      <c r="A4" s="297" t="s">
        <v>1753</v>
      </c>
      <c r="B4" s="157" t="s">
        <v>2124</v>
      </c>
      <c r="C4" s="158" t="s">
        <v>2125</v>
      </c>
      <c r="D4" s="129"/>
      <c r="E4" s="387"/>
      <c r="F4" s="502" t="s">
        <v>2126</v>
      </c>
      <c r="G4" s="14"/>
      <c r="I4" s="32"/>
    </row>
    <row r="5" spans="1:9" ht="66.75" customHeight="1" x14ac:dyDescent="0.25">
      <c r="A5" s="297" t="s">
        <v>1753</v>
      </c>
      <c r="B5" s="157" t="s">
        <v>2127</v>
      </c>
      <c r="C5" s="158" t="s">
        <v>2930</v>
      </c>
      <c r="D5" s="129"/>
      <c r="E5" s="507"/>
      <c r="F5" s="503" t="s">
        <v>2928</v>
      </c>
      <c r="G5" s="14"/>
      <c r="I5" s="32"/>
    </row>
    <row r="6" spans="1:9" ht="103.5" customHeight="1" x14ac:dyDescent="0.25">
      <c r="A6" s="297" t="s">
        <v>1753</v>
      </c>
      <c r="B6" s="157" t="s">
        <v>2130</v>
      </c>
      <c r="C6" s="158" t="s">
        <v>2934</v>
      </c>
      <c r="D6" s="129"/>
      <c r="E6" s="507"/>
      <c r="F6" s="503" t="s">
        <v>2928</v>
      </c>
      <c r="G6" s="14"/>
      <c r="I6" s="32"/>
    </row>
    <row r="7" spans="1:9" ht="66.75" customHeight="1" x14ac:dyDescent="0.25">
      <c r="A7" s="297" t="s">
        <v>1753</v>
      </c>
      <c r="B7" s="157" t="s">
        <v>2136</v>
      </c>
      <c r="C7" s="158" t="s">
        <v>2931</v>
      </c>
      <c r="D7" s="129"/>
      <c r="E7" s="507"/>
      <c r="F7" s="503" t="s">
        <v>2928</v>
      </c>
      <c r="G7" s="14"/>
      <c r="I7" s="32"/>
    </row>
    <row r="8" spans="1:9" ht="66.75" customHeight="1" x14ac:dyDescent="0.25">
      <c r="A8" s="297" t="s">
        <v>1753</v>
      </c>
      <c r="B8" s="157" t="s">
        <v>2139</v>
      </c>
      <c r="C8" s="158" t="s">
        <v>2932</v>
      </c>
      <c r="D8" s="129"/>
      <c r="E8" s="507"/>
      <c r="F8" s="503" t="s">
        <v>2928</v>
      </c>
      <c r="G8" s="14"/>
      <c r="I8" s="32"/>
    </row>
    <row r="9" spans="1:9" ht="66.75" customHeight="1" x14ac:dyDescent="0.25">
      <c r="A9" s="297" t="s">
        <v>1753</v>
      </c>
      <c r="B9" s="157" t="s">
        <v>2142</v>
      </c>
      <c r="C9" s="158" t="s">
        <v>2933</v>
      </c>
      <c r="D9" s="129"/>
      <c r="E9" s="507"/>
      <c r="F9" s="503" t="s">
        <v>2928</v>
      </c>
      <c r="G9" s="14"/>
      <c r="I9" s="32"/>
    </row>
    <row r="10" spans="1:9" ht="186" customHeight="1" x14ac:dyDescent="0.25">
      <c r="A10" s="298" t="s">
        <v>1801</v>
      </c>
      <c r="B10" s="292" t="s">
        <v>2127</v>
      </c>
      <c r="C10" s="293" t="s">
        <v>2128</v>
      </c>
      <c r="D10" s="129"/>
      <c r="E10" s="508"/>
      <c r="F10" s="504" t="s">
        <v>2129</v>
      </c>
      <c r="G10" s="14"/>
      <c r="I10" s="32"/>
    </row>
    <row r="11" spans="1:9" ht="92.45" customHeight="1" x14ac:dyDescent="0.25">
      <c r="A11" s="298" t="s">
        <v>1801</v>
      </c>
      <c r="B11" s="292" t="s">
        <v>2130</v>
      </c>
      <c r="C11" s="294" t="s">
        <v>2131</v>
      </c>
      <c r="D11" s="129"/>
      <c r="E11" s="509"/>
      <c r="F11" s="504" t="s">
        <v>2132</v>
      </c>
      <c r="G11" s="14"/>
      <c r="I11" s="32"/>
    </row>
    <row r="12" spans="1:9" ht="50.1" customHeight="1" x14ac:dyDescent="0.25">
      <c r="A12" s="298" t="s">
        <v>1801</v>
      </c>
      <c r="B12" s="292" t="s">
        <v>2133</v>
      </c>
      <c r="C12" s="294" t="s">
        <v>2134</v>
      </c>
      <c r="D12" s="129"/>
      <c r="E12" s="509"/>
      <c r="F12" s="504" t="s">
        <v>2135</v>
      </c>
      <c r="G12" s="14"/>
      <c r="I12" s="32"/>
    </row>
    <row r="13" spans="1:9" ht="59.25" x14ac:dyDescent="0.25">
      <c r="A13" s="297" t="s">
        <v>1753</v>
      </c>
      <c r="B13" s="157" t="s">
        <v>2136</v>
      </c>
      <c r="C13" s="59" t="s">
        <v>2137</v>
      </c>
      <c r="D13" s="128"/>
      <c r="E13" s="121"/>
      <c r="F13" s="505" t="s">
        <v>2138</v>
      </c>
      <c r="G13" s="14"/>
      <c r="I13" s="32"/>
    </row>
    <row r="14" spans="1:9" ht="61.5" customHeight="1" x14ac:dyDescent="0.25">
      <c r="A14" s="297" t="s">
        <v>1753</v>
      </c>
      <c r="B14" s="157" t="s">
        <v>2139</v>
      </c>
      <c r="C14" s="59" t="s">
        <v>2140</v>
      </c>
      <c r="D14" s="129"/>
      <c r="E14" s="121"/>
      <c r="F14" s="505" t="s">
        <v>2141</v>
      </c>
      <c r="G14" s="14"/>
      <c r="I14" s="32"/>
    </row>
    <row r="15" spans="1:9" ht="53.25" customHeight="1" x14ac:dyDescent="0.25">
      <c r="A15" s="297" t="s">
        <v>1753</v>
      </c>
      <c r="B15" s="157" t="s">
        <v>2142</v>
      </c>
      <c r="C15" s="59" t="s">
        <v>2143</v>
      </c>
      <c r="D15" s="129"/>
      <c r="E15" s="121"/>
      <c r="F15" s="505" t="s">
        <v>2144</v>
      </c>
      <c r="G15" s="14"/>
      <c r="I15" s="32"/>
    </row>
    <row r="16" spans="1:9" ht="66.75" customHeight="1" x14ac:dyDescent="0.25">
      <c r="A16" s="297" t="s">
        <v>1753</v>
      </c>
      <c r="B16" s="157" t="s">
        <v>2145</v>
      </c>
      <c r="C16" s="59" t="s">
        <v>2146</v>
      </c>
      <c r="D16" s="129"/>
      <c r="E16" s="121"/>
      <c r="F16" s="505" t="s">
        <v>2147</v>
      </c>
      <c r="G16" s="14"/>
      <c r="I16" s="32"/>
    </row>
    <row r="17" spans="1:9" ht="107.25" customHeight="1" x14ac:dyDescent="0.25">
      <c r="A17" s="297"/>
      <c r="B17" s="157" t="s">
        <v>2148</v>
      </c>
      <c r="C17" s="510" t="s">
        <v>2929</v>
      </c>
      <c r="D17" s="129"/>
      <c r="E17" s="121"/>
      <c r="F17" s="503" t="s">
        <v>2928</v>
      </c>
      <c r="G17" s="14"/>
      <c r="I17" s="32"/>
    </row>
    <row r="18" spans="1:9" ht="72" customHeight="1" x14ac:dyDescent="0.25">
      <c r="A18" s="297" t="s">
        <v>1753</v>
      </c>
      <c r="B18" s="157" t="s">
        <v>2151</v>
      </c>
      <c r="C18" s="59" t="s">
        <v>2149</v>
      </c>
      <c r="D18" s="129"/>
      <c r="E18" s="121"/>
      <c r="F18" s="505" t="s">
        <v>2150</v>
      </c>
      <c r="G18" s="14"/>
      <c r="I18" s="32"/>
    </row>
    <row r="19" spans="1:9" ht="85.5" customHeight="1" x14ac:dyDescent="0.25">
      <c r="A19" s="297" t="s">
        <v>1753</v>
      </c>
      <c r="B19" s="157" t="s">
        <v>2153</v>
      </c>
      <c r="C19" s="59" t="s">
        <v>2911</v>
      </c>
      <c r="D19" s="129"/>
      <c r="E19" s="121"/>
      <c r="F19" s="506" t="s">
        <v>2152</v>
      </c>
      <c r="G19" s="14"/>
      <c r="I19" s="32"/>
    </row>
    <row r="20" spans="1:9" ht="58.5" customHeight="1" x14ac:dyDescent="0.25">
      <c r="A20" s="297" t="s">
        <v>1753</v>
      </c>
      <c r="B20" s="157" t="s">
        <v>2157</v>
      </c>
      <c r="C20" s="59" t="s">
        <v>2154</v>
      </c>
      <c r="D20" s="129"/>
      <c r="E20" s="121"/>
      <c r="F20" s="505" t="s">
        <v>2155</v>
      </c>
      <c r="G20" s="14"/>
      <c r="I20" s="32"/>
    </row>
    <row r="21" spans="1:9" ht="70.5" customHeight="1" x14ac:dyDescent="0.25">
      <c r="A21" s="299" t="s">
        <v>2156</v>
      </c>
      <c r="B21" s="157" t="s">
        <v>2157</v>
      </c>
      <c r="C21" s="59" t="s">
        <v>2158</v>
      </c>
      <c r="D21" s="129"/>
      <c r="E21" s="121"/>
      <c r="F21" s="505" t="s">
        <v>2159</v>
      </c>
      <c r="G21" s="14"/>
      <c r="I21" s="32"/>
    </row>
    <row r="22" spans="1:9" ht="54.6" customHeight="1" x14ac:dyDescent="0.25">
      <c r="A22" s="303"/>
      <c r="B22" s="463" t="s">
        <v>2160</v>
      </c>
      <c r="C22" s="464" t="s">
        <v>1868</v>
      </c>
      <c r="D22" s="419" t="str">
        <f>IF(COUNTIF(D23:D24,"NO CUMPLE")&gt;0,"NO CUMPLE CONDICIÓN",IF(COUNTIF(D23:D24,"CUMPLE")=0,"NO APLICA","CUMPLE"))</f>
        <v>NO APLICA</v>
      </c>
      <c r="E22" s="511" t="str">
        <f>CONCATENATE(IF(D23="NO CUMPLE",CONCATENATE(E23," / "),""),IF(D24="NO CUMPLE",CONCATENATE(E24," / "),""))</f>
        <v/>
      </c>
      <c r="F22" s="501" t="s">
        <v>2161</v>
      </c>
      <c r="G22" s="14">
        <f>IF(D22="CUMPLE",1,IF(D22="NO CUMPLE CONDICIÓN",2,3))</f>
        <v>3</v>
      </c>
      <c r="I22" s="32"/>
    </row>
    <row r="23" spans="1:9" ht="68.25" customHeight="1" x14ac:dyDescent="0.25">
      <c r="A23" s="298" t="s">
        <v>1801</v>
      </c>
      <c r="B23" s="292" t="s">
        <v>2162</v>
      </c>
      <c r="C23" s="300" t="s">
        <v>2163</v>
      </c>
      <c r="D23" s="129"/>
      <c r="E23" s="509"/>
      <c r="F23" s="504" t="s">
        <v>2164</v>
      </c>
      <c r="G23" s="14"/>
      <c r="I23" s="32"/>
    </row>
    <row r="24" spans="1:9" ht="38.450000000000003" customHeight="1" thickBot="1" x14ac:dyDescent="0.3">
      <c r="A24" s="298" t="s">
        <v>1801</v>
      </c>
      <c r="B24" s="512" t="s">
        <v>2165</v>
      </c>
      <c r="C24" s="513" t="s">
        <v>2166</v>
      </c>
      <c r="D24" s="173"/>
      <c r="E24" s="514"/>
      <c r="F24" s="504" t="s">
        <v>2167</v>
      </c>
      <c r="G24" s="14"/>
      <c r="I24" s="32"/>
    </row>
    <row r="25" spans="1:9" x14ac:dyDescent="0.25">
      <c r="A25"/>
      <c r="B25"/>
      <c r="C25"/>
      <c r="D25"/>
      <c r="E25"/>
      <c r="F25"/>
      <c r="G25" s="14"/>
      <c r="I25" s="34"/>
    </row>
    <row r="28" spans="1:9" hidden="1" x14ac:dyDescent="0.25">
      <c r="C28" s="93" t="s">
        <v>1759</v>
      </c>
      <c r="D28" s="32">
        <f>COUNTIF(G3:G25,1)</f>
        <v>0</v>
      </c>
    </row>
    <row r="29" spans="1:9" hidden="1" x14ac:dyDescent="0.25">
      <c r="C29" s="93" t="s">
        <v>1760</v>
      </c>
      <c r="D29" s="32">
        <f>COUNTIF(G3:G25,2)</f>
        <v>0</v>
      </c>
    </row>
    <row r="30" spans="1:9" hidden="1" x14ac:dyDescent="0.25">
      <c r="C30" s="93" t="s">
        <v>1761</v>
      </c>
      <c r="D30" s="32">
        <f>COUNTIF(G3:G25,3)</f>
        <v>2</v>
      </c>
      <c r="F30" s="51"/>
    </row>
  </sheetData>
  <sheetProtection algorithmName="SHA-512" hashValue="pXgKvSDoDF4W6ZrbS3RxRF3oBDmWPoPFnfylnBGmzM2OHHr9JDOsDF7GnxvTKTepDQ7tY/U6WUU0/FrFr303kQ==" saltValue="vn5JSzKa3B2FGAO7OpEz1w==" spinCount="100000" sheet="1" formatRows="0" autoFilter="0"/>
  <mergeCells count="1">
    <mergeCell ref="B1:E1"/>
  </mergeCells>
  <phoneticPr fontId="35" type="noConversion"/>
  <conditionalFormatting sqref="D3">
    <cfRule type="cellIs" dxfId="34" priority="1" operator="equal">
      <formula>"NO CUMPLE CONDICIÓN"</formula>
    </cfRule>
    <cfRule type="cellIs" dxfId="33" priority="2" operator="equal">
      <formula>"No Cumple"</formula>
    </cfRule>
  </conditionalFormatting>
  <conditionalFormatting sqref="D22">
    <cfRule type="cellIs" dxfId="32" priority="3" operator="equal">
      <formula>"NO CUMPLE CONDICIÓN"</formula>
    </cfRule>
    <cfRule type="cellIs" dxfId="31" priority="4" operator="equal">
      <formula>"No Cumple"</formula>
    </cfRule>
  </conditionalFormatting>
  <dataValidations count="1">
    <dataValidation type="list" allowBlank="1" showInputMessage="1" showErrorMessage="1" sqref="D23:D24 D4:D21" xr:uid="{BA5165A8-83D8-49A0-A796-7C97E3C51EC5}">
      <formula1>"CUMPLE,NO CUMPLE,NO APLICA"</formula1>
    </dataValidation>
  </dataValidations>
  <hyperlinks>
    <hyperlink ref="A1" location="PORTADA!A1" display="Portada" xr:uid="{28C8A731-7EA9-4B3C-915F-0CF86F2F7417}"/>
  </hyperlinks>
  <printOptions horizontalCentered="1"/>
  <pageMargins left="0.31496062992125984" right="0.31496062992125984" top="1.1417322834645669" bottom="0.74803149606299213" header="0.31496062992125984" footer="0.31496062992125984"/>
  <pageSetup scale="70" fitToHeight="0" orientation="landscape" r:id="rId1"/>
  <headerFooter>
    <oddHeader xml:space="preserve">&amp;L&amp;G&amp;C"PROCESO DE INSPECCIÓN, VIGILANCIA Y CONTROL
INSTRUMENTO IV
HOGAR SUSTITUTO
RESTABLECIMIENTO DE DERECHOS"  
&amp;R"IN75.IVC
Versión 4
30/07/2026
Clasificación de la Información
CLASIFICADA"
</oddHeader>
    <oddFooter>&amp;C&amp;G</oddFooter>
  </headerFooter>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2540FB-67CA-4007-BD13-E4F88A78318D}">
  <sheetPr>
    <tabColor rgb="FFFF99FF"/>
    <pageSetUpPr fitToPage="1"/>
  </sheetPr>
  <dimension ref="A1:H35"/>
  <sheetViews>
    <sheetView topLeftCell="A26" zoomScale="90" zoomScaleNormal="90" workbookViewId="0">
      <selection activeCell="A11" sqref="A11"/>
    </sheetView>
  </sheetViews>
  <sheetFormatPr baseColWidth="10" defaultColWidth="11.42578125" defaultRowHeight="15" x14ac:dyDescent="0.25"/>
  <cols>
    <col min="1" max="1" width="6.85546875" style="103" customWidth="1"/>
    <col min="2" max="2" width="10.42578125" style="14" customWidth="1"/>
    <col min="3" max="3" width="82.85546875" style="29" customWidth="1"/>
    <col min="4" max="4" width="19.85546875" customWidth="1"/>
    <col min="5" max="5" width="94.42578125" customWidth="1"/>
    <col min="6" max="6" width="61.140625" customWidth="1"/>
    <col min="7" max="7" width="17.85546875" hidden="1" customWidth="1"/>
    <col min="8" max="8" width="33.42578125" style="53" customWidth="1"/>
  </cols>
  <sheetData>
    <row r="1" spans="1:8" s="34" customFormat="1" ht="21.75" thickBot="1" x14ac:dyDescent="0.3">
      <c r="A1" s="401" t="s">
        <v>1670</v>
      </c>
      <c r="B1" s="567" t="s">
        <v>2168</v>
      </c>
      <c r="C1" s="568"/>
      <c r="D1" s="568"/>
      <c r="E1" s="569"/>
      <c r="F1" s="54"/>
      <c r="G1" s="31"/>
      <c r="H1" s="30"/>
    </row>
    <row r="2" spans="1:8" s="32" customFormat="1" ht="75.75" thickBot="1" x14ac:dyDescent="0.3">
      <c r="A2" s="266" t="s">
        <v>1671</v>
      </c>
      <c r="B2" s="61" t="s">
        <v>1672</v>
      </c>
      <c r="C2" s="64" t="s">
        <v>1673</v>
      </c>
      <c r="D2" s="62" t="s">
        <v>1674</v>
      </c>
      <c r="E2" s="63" t="s">
        <v>1675</v>
      </c>
      <c r="F2" s="33" t="s">
        <v>1676</v>
      </c>
      <c r="G2" s="31"/>
    </row>
    <row r="3" spans="1:8" ht="48" customHeight="1" x14ac:dyDescent="0.25">
      <c r="A3" s="267"/>
      <c r="B3" s="454" t="s">
        <v>2169</v>
      </c>
      <c r="C3" s="455" t="s">
        <v>2170</v>
      </c>
      <c r="D3" s="465" t="str">
        <f>IF(COUNTIF(D6:D15,"NO CUMPLE")&gt;0,"NO CUMPLE CONDICIÓN",IF(COUNTIF(D6:D15,"CUMPLE")=0,"NO APLICA","CUMPLE"))</f>
        <v>NO APLICA</v>
      </c>
      <c r="E3" s="466" t="str">
        <f>CONCATENATE(IF(D7="NO CUMPLE",CONCATENATE(E7," / "),""),IF(D8="NO CUMPLE",CONCATENATE(E8," / "),""),IF(D9="NO CUMPLE",CONCATENATE(E9," / "),""),IF(D10="NO CUMPLE",CONCATENATE(E10," / "),""),IF(D11="NO CUMPLE",CONCATENATE(E11," / "),""),IF(D12="NO CUMPLE",CONCATENATE(E12," / "),""),IF(D13="NO CUMPLE",CONCATENATE(E13," / "),""),IF(D14="NO CUMPLE",CONCATENATE(E14," / "),""),IF(D15="NO CUMPLE",CONCATENATE(E15," / "),""))</f>
        <v/>
      </c>
      <c r="F3" s="467" t="s">
        <v>2853</v>
      </c>
      <c r="G3" s="37">
        <f>IF(D3="CUMPLE",1,IF(D3="NO CUMPLE CONDICIÓN",2,3))</f>
        <v>3</v>
      </c>
    </row>
    <row r="4" spans="1:8" ht="48" customHeight="1" x14ac:dyDescent="0.25">
      <c r="A4" s="267"/>
      <c r="B4" s="370" t="s">
        <v>2169</v>
      </c>
      <c r="C4" s="418" t="s">
        <v>2170</v>
      </c>
      <c r="D4" s="415" t="str">
        <f>IF(COUNTIF(D16:D25,"NO CUMPLE")&gt;0,"NO CUMPLE CONDICIÓN",IF(COUNTIF(D16:D25,"CUMPLE")=0,"NO APLICA","CUMPLE"))</f>
        <v>NO APLICA</v>
      </c>
      <c r="E4" s="416" t="str">
        <f>CONCATENATE(IF(D16="NO CUMPLE",CONCATENATE(E16," / "),""),IF(D17="NO CUMPLE",CONCATENATE(E17," / "),""),IF(D18="NO CUMPLE",CONCATENATE(E18," / "),""),IF(D19="NO CUMPLE",CONCATENATE(E19," / "),""),IF(D20="NO CUMPLE",CONCATENATE(E20," / "),""),IF(D21="NO CUMPLE",CONCATENATE(E21," / "),""),IF(D22="NO CUMPLE",CONCATENATE(E22," / "),""),IF(D23="NO CUMPLE",CONCATENATE(E23," / "),""),IF(D24="NO CUMPLE",CONCATENATE(E24," / "),""),IF(D25="NO CUMPLE",CONCATENATE(E25," / "),""))</f>
        <v/>
      </c>
      <c r="F4" s="467" t="s">
        <v>2853</v>
      </c>
      <c r="G4" s="37">
        <f t="shared" ref="G4:G5" si="0">IF(D4="CUMPLE",1,IF(D4="NO CUMPLE CONDICIÓN",2,3))</f>
        <v>3</v>
      </c>
    </row>
    <row r="5" spans="1:8" ht="48" customHeight="1" x14ac:dyDescent="0.25">
      <c r="A5" s="267"/>
      <c r="B5" s="370" t="s">
        <v>2169</v>
      </c>
      <c r="C5" s="418" t="s">
        <v>2170</v>
      </c>
      <c r="D5" s="415" t="str">
        <f>IF(COUNTIF(D26:D30,"NO CUMPLE")&gt;0,"NO CUMPLE CONDICIÓN",IF(COUNTIF(D26:D30,"CUMPLE")=0,"NO APLICA","CUMPLE"))</f>
        <v>NO APLICA</v>
      </c>
      <c r="E5" s="416" t="str">
        <f>CONCATENATE(IF(D26="NO CUMPLE",CONCATENATE(E26," / "),""),IF(D27="NO CUMPLE",CONCATENATE(E27," / "),""),IF(D28="NO CUMPLE",CONCATENATE(E28," / "),""),IF(D29="NO CUMPLE",CONCATENATE(E29," / "),""),IF(D30="NO CUMPLE",CONCATENATE(E30," / "),""))</f>
        <v/>
      </c>
      <c r="F5" s="467" t="s">
        <v>2853</v>
      </c>
      <c r="G5" s="37">
        <f t="shared" si="0"/>
        <v>3</v>
      </c>
    </row>
    <row r="6" spans="1:8" ht="42.75" x14ac:dyDescent="0.25">
      <c r="A6" s="267"/>
      <c r="B6" s="85"/>
      <c r="C6" s="88" t="s">
        <v>2171</v>
      </c>
      <c r="D6" s="408"/>
      <c r="E6" s="409"/>
      <c r="F6" s="269"/>
      <c r="G6" s="37"/>
    </row>
    <row r="7" spans="1:8" s="53" customFormat="1" ht="57" x14ac:dyDescent="0.2">
      <c r="A7" s="270" t="s">
        <v>1753</v>
      </c>
      <c r="B7" s="55" t="s">
        <v>2172</v>
      </c>
      <c r="C7" s="59" t="s">
        <v>2201</v>
      </c>
      <c r="D7" s="125"/>
      <c r="E7" s="121"/>
      <c r="F7" s="269" t="s">
        <v>2202</v>
      </c>
      <c r="G7" s="37"/>
    </row>
    <row r="8" spans="1:8" s="53" customFormat="1" ht="66" customHeight="1" x14ac:dyDescent="0.2">
      <c r="A8" s="270" t="s">
        <v>1753</v>
      </c>
      <c r="B8" s="55" t="s">
        <v>2175</v>
      </c>
      <c r="C8" s="59" t="s">
        <v>2204</v>
      </c>
      <c r="D8" s="125"/>
      <c r="E8" s="121"/>
      <c r="F8" s="268" t="s">
        <v>2202</v>
      </c>
      <c r="G8" s="37"/>
    </row>
    <row r="9" spans="1:8" ht="42.75" x14ac:dyDescent="0.25">
      <c r="A9" s="270" t="s">
        <v>1753</v>
      </c>
      <c r="B9" s="55" t="s">
        <v>2177</v>
      </c>
      <c r="C9" s="59" t="s">
        <v>2173</v>
      </c>
      <c r="D9" s="125"/>
      <c r="E9" s="121"/>
      <c r="F9" s="269" t="s">
        <v>2174</v>
      </c>
      <c r="G9" s="37"/>
    </row>
    <row r="10" spans="1:8" ht="49.5" customHeight="1" x14ac:dyDescent="0.25">
      <c r="A10" s="270" t="s">
        <v>1753</v>
      </c>
      <c r="B10" s="55" t="s">
        <v>2180</v>
      </c>
      <c r="C10" s="69" t="s">
        <v>2914</v>
      </c>
      <c r="D10" s="125"/>
      <c r="E10" s="121"/>
      <c r="F10" s="269" t="s">
        <v>2176</v>
      </c>
      <c r="G10" s="37"/>
    </row>
    <row r="11" spans="1:8" ht="28.5" x14ac:dyDescent="0.25">
      <c r="A11" s="270" t="s">
        <v>1753</v>
      </c>
      <c r="B11" s="55" t="s">
        <v>2183</v>
      </c>
      <c r="C11" s="69" t="s">
        <v>2178</v>
      </c>
      <c r="D11" s="125"/>
      <c r="E11" s="121"/>
      <c r="F11" s="269" t="s">
        <v>2179</v>
      </c>
      <c r="G11" s="37"/>
    </row>
    <row r="12" spans="1:8" ht="54.75" customHeight="1" x14ac:dyDescent="0.25">
      <c r="A12" s="270" t="s">
        <v>1753</v>
      </c>
      <c r="B12" s="55" t="s">
        <v>2189</v>
      </c>
      <c r="C12" s="69" t="s">
        <v>2181</v>
      </c>
      <c r="D12" s="125"/>
      <c r="E12" s="121"/>
      <c r="F12" s="269" t="s">
        <v>2182</v>
      </c>
      <c r="G12" s="37"/>
    </row>
    <row r="13" spans="1:8" ht="42.75" x14ac:dyDescent="0.25">
      <c r="A13" s="270" t="s">
        <v>1753</v>
      </c>
      <c r="B13" s="55" t="s">
        <v>2191</v>
      </c>
      <c r="C13" s="59" t="s">
        <v>2184</v>
      </c>
      <c r="D13" s="125"/>
      <c r="E13" s="121"/>
      <c r="F13" s="269" t="s">
        <v>2185</v>
      </c>
      <c r="G13" s="37"/>
    </row>
    <row r="14" spans="1:8" ht="54.75" customHeight="1" x14ac:dyDescent="0.25">
      <c r="A14" s="270" t="s">
        <v>1753</v>
      </c>
      <c r="B14" s="55" t="s">
        <v>2186</v>
      </c>
      <c r="C14" s="69" t="s">
        <v>2935</v>
      </c>
      <c r="D14" s="125"/>
      <c r="E14" s="121"/>
      <c r="F14" s="407" t="s">
        <v>2920</v>
      </c>
      <c r="G14" s="37"/>
    </row>
    <row r="15" spans="1:8" ht="57" x14ac:dyDescent="0.25">
      <c r="A15" s="270" t="s">
        <v>1753</v>
      </c>
      <c r="B15" s="55" t="s">
        <v>2194</v>
      </c>
      <c r="C15" s="59" t="s">
        <v>2187</v>
      </c>
      <c r="D15" s="125"/>
      <c r="E15" s="121"/>
      <c r="F15" s="269" t="s">
        <v>2188</v>
      </c>
      <c r="G15" s="37"/>
    </row>
    <row r="16" spans="1:8" ht="42.75" x14ac:dyDescent="0.25">
      <c r="A16" s="270" t="s">
        <v>1753</v>
      </c>
      <c r="B16" s="55" t="s">
        <v>2196</v>
      </c>
      <c r="C16" s="59" t="s">
        <v>2190</v>
      </c>
      <c r="D16" s="125"/>
      <c r="E16" s="121"/>
      <c r="F16" s="269" t="s">
        <v>2176</v>
      </c>
      <c r="G16" s="37"/>
    </row>
    <row r="17" spans="1:8" ht="51" customHeight="1" x14ac:dyDescent="0.25">
      <c r="A17" s="270" t="s">
        <v>1753</v>
      </c>
      <c r="B17" s="55" t="s">
        <v>2199</v>
      </c>
      <c r="C17" s="59" t="s">
        <v>2936</v>
      </c>
      <c r="D17" s="125"/>
      <c r="E17" s="121"/>
      <c r="F17" s="407" t="s">
        <v>2920</v>
      </c>
      <c r="G17" s="37"/>
    </row>
    <row r="18" spans="1:8" ht="65.25" customHeight="1" x14ac:dyDescent="0.25">
      <c r="A18" s="270" t="s">
        <v>1753</v>
      </c>
      <c r="B18" s="55" t="s">
        <v>2203</v>
      </c>
      <c r="C18" s="59" t="s">
        <v>2937</v>
      </c>
      <c r="D18" s="125"/>
      <c r="E18" s="121"/>
      <c r="F18" s="407" t="s">
        <v>2920</v>
      </c>
      <c r="G18" s="37"/>
    </row>
    <row r="19" spans="1:8" ht="156.75" x14ac:dyDescent="0.25">
      <c r="A19" s="304" t="s">
        <v>1801</v>
      </c>
      <c r="B19" s="55" t="s">
        <v>2207</v>
      </c>
      <c r="C19" s="68" t="s">
        <v>2192</v>
      </c>
      <c r="D19" s="125"/>
      <c r="E19" s="121"/>
      <c r="F19" s="305" t="s">
        <v>2193</v>
      </c>
      <c r="G19" s="37"/>
    </row>
    <row r="20" spans="1:8" ht="109.5" customHeight="1" x14ac:dyDescent="0.25">
      <c r="A20" s="304" t="s">
        <v>1801</v>
      </c>
      <c r="B20" s="55" t="s">
        <v>2912</v>
      </c>
      <c r="C20" s="68" t="s">
        <v>2195</v>
      </c>
      <c r="D20" s="125"/>
      <c r="E20" s="121"/>
      <c r="F20" s="305" t="s">
        <v>2193</v>
      </c>
      <c r="G20" s="37"/>
    </row>
    <row r="21" spans="1:8" s="53" customFormat="1" ht="54.75" customHeight="1" x14ac:dyDescent="0.2">
      <c r="A21" s="270" t="s">
        <v>1753</v>
      </c>
      <c r="B21" s="55" t="s">
        <v>2913</v>
      </c>
      <c r="C21" s="59" t="s">
        <v>2197</v>
      </c>
      <c r="D21" s="125"/>
      <c r="E21" s="121"/>
      <c r="F21" s="269" t="s">
        <v>2198</v>
      </c>
      <c r="G21" s="37"/>
    </row>
    <row r="22" spans="1:8" s="53" customFormat="1" ht="66" customHeight="1" x14ac:dyDescent="0.2">
      <c r="A22" s="270" t="s">
        <v>1753</v>
      </c>
      <c r="B22" s="55" t="s">
        <v>2915</v>
      </c>
      <c r="C22" s="59" t="s">
        <v>2200</v>
      </c>
      <c r="D22" s="125"/>
      <c r="E22" s="121"/>
      <c r="F22" s="269" t="s">
        <v>2198</v>
      </c>
      <c r="G22" s="37"/>
    </row>
    <row r="23" spans="1:8" s="53" customFormat="1" ht="66" customHeight="1" x14ac:dyDescent="0.2">
      <c r="A23" s="270" t="s">
        <v>1753</v>
      </c>
      <c r="B23" s="55" t="s">
        <v>2921</v>
      </c>
      <c r="C23" s="59" t="s">
        <v>2938</v>
      </c>
      <c r="D23" s="125"/>
      <c r="E23" s="121"/>
      <c r="F23" s="407" t="s">
        <v>2920</v>
      </c>
      <c r="G23" s="37"/>
    </row>
    <row r="24" spans="1:8" s="53" customFormat="1" ht="66" customHeight="1" x14ac:dyDescent="0.2">
      <c r="A24" s="270" t="s">
        <v>1753</v>
      </c>
      <c r="B24" s="55" t="s">
        <v>2922</v>
      </c>
      <c r="C24" s="59" t="s">
        <v>2939</v>
      </c>
      <c r="D24" s="125"/>
      <c r="E24" s="121"/>
      <c r="F24" s="407" t="s">
        <v>2920</v>
      </c>
      <c r="G24" s="37"/>
    </row>
    <row r="25" spans="1:8" s="53" customFormat="1" ht="66" customHeight="1" x14ac:dyDescent="0.2">
      <c r="A25" s="270" t="s">
        <v>1753</v>
      </c>
      <c r="B25" s="55" t="s">
        <v>2924</v>
      </c>
      <c r="C25" s="59" t="s">
        <v>2940</v>
      </c>
      <c r="D25" s="125"/>
      <c r="E25" s="121"/>
      <c r="F25" s="407" t="s">
        <v>2920</v>
      </c>
      <c r="G25" s="37"/>
    </row>
    <row r="26" spans="1:8" s="53" customFormat="1" ht="66" customHeight="1" x14ac:dyDescent="0.2">
      <c r="A26" s="270" t="s">
        <v>1753</v>
      </c>
      <c r="B26" s="55" t="s">
        <v>2925</v>
      </c>
      <c r="C26" s="59" t="s">
        <v>2941</v>
      </c>
      <c r="D26" s="125"/>
      <c r="E26" s="121"/>
      <c r="F26" s="407" t="s">
        <v>2920</v>
      </c>
      <c r="G26" s="37"/>
    </row>
    <row r="27" spans="1:8" s="53" customFormat="1" ht="66" customHeight="1" x14ac:dyDescent="0.2">
      <c r="A27" s="187" t="s">
        <v>1977</v>
      </c>
      <c r="B27" s="55" t="s">
        <v>2926</v>
      </c>
      <c r="C27" s="59" t="s">
        <v>2942</v>
      </c>
      <c r="D27" s="125"/>
      <c r="E27" s="121"/>
      <c r="F27" s="407" t="s">
        <v>2920</v>
      </c>
      <c r="G27" s="37"/>
    </row>
    <row r="28" spans="1:8" s="53" customFormat="1" ht="66" customHeight="1" x14ac:dyDescent="0.2">
      <c r="A28" s="270" t="s">
        <v>1753</v>
      </c>
      <c r="B28" s="55" t="s">
        <v>2927</v>
      </c>
      <c r="C28" s="59" t="s">
        <v>2943</v>
      </c>
      <c r="D28" s="125"/>
      <c r="E28" s="121"/>
      <c r="F28" s="407" t="s">
        <v>2920</v>
      </c>
      <c r="G28" s="37"/>
    </row>
    <row r="29" spans="1:8" s="53" customFormat="1" ht="66.75" x14ac:dyDescent="0.2">
      <c r="A29" s="304" t="s">
        <v>1801</v>
      </c>
      <c r="B29" s="55" t="s">
        <v>2922</v>
      </c>
      <c r="C29" s="59" t="s">
        <v>2205</v>
      </c>
      <c r="D29" s="129"/>
      <c r="E29" s="121"/>
      <c r="F29" s="269" t="s">
        <v>2206</v>
      </c>
      <c r="G29" s="37"/>
      <c r="H29" s="331"/>
    </row>
    <row r="30" spans="1:8" s="53" customFormat="1" ht="66.75" thickBot="1" x14ac:dyDescent="0.25">
      <c r="A30" s="304" t="s">
        <v>1801</v>
      </c>
      <c r="B30" s="60" t="s">
        <v>2923</v>
      </c>
      <c r="C30" s="92" t="s">
        <v>2208</v>
      </c>
      <c r="D30" s="173"/>
      <c r="E30" s="410"/>
      <c r="F30" s="306" t="s">
        <v>2209</v>
      </c>
      <c r="G30" s="37"/>
    </row>
    <row r="32" spans="1:8" ht="15.75" customHeight="1" x14ac:dyDescent="0.25"/>
    <row r="33" spans="3:4" ht="15.75" hidden="1" customHeight="1" x14ac:dyDescent="0.25">
      <c r="C33" s="93" t="s">
        <v>1759</v>
      </c>
      <c r="D33">
        <f>COUNTIF(G3:G30,1)</f>
        <v>0</v>
      </c>
    </row>
    <row r="34" spans="3:4" ht="15.75" hidden="1" customHeight="1" x14ac:dyDescent="0.25">
      <c r="C34" s="93" t="s">
        <v>1760</v>
      </c>
      <c r="D34">
        <f>COUNTIF(G3:G30,2)</f>
        <v>0</v>
      </c>
    </row>
    <row r="35" spans="3:4" hidden="1" x14ac:dyDescent="0.25">
      <c r="C35" s="93" t="s">
        <v>1761</v>
      </c>
      <c r="D35">
        <f>COUNTIF(G3:G30,3)</f>
        <v>3</v>
      </c>
    </row>
  </sheetData>
  <sheetProtection algorithmName="SHA-512" hashValue="zYGLGfGkdMw8Q9IvSkNNdcYetOUZrwxU8FusnbwgscSREicCUQcH/S8Oni/zbKYXz2XS98S6Ob5iXgYskNiUAg==" saltValue="TN5F4FJ9vuJHQ9mMQM0Faw==" spinCount="100000" sheet="1" formatRows="0" autoFilter="0"/>
  <mergeCells count="1">
    <mergeCell ref="B1:E1"/>
  </mergeCells>
  <phoneticPr fontId="35" type="noConversion"/>
  <conditionalFormatting sqref="D3:D5">
    <cfRule type="cellIs" dxfId="30" priority="1" operator="equal">
      <formula>"NO CUMPLE CONDICIÓN"</formula>
    </cfRule>
    <cfRule type="cellIs" dxfId="29" priority="2" operator="equal">
      <formula>"No Cumple"</formula>
    </cfRule>
  </conditionalFormatting>
  <dataValidations count="2">
    <dataValidation type="list" allowBlank="1" showInputMessage="1" showErrorMessage="1" sqref="D28:D30 D21:D26 D18" xr:uid="{B30671EC-74B2-4A07-8735-42D00DF92D8A}">
      <formula1>"CUMPLE,NO CUMPLE,NO APLICA"</formula1>
    </dataValidation>
    <dataValidation type="list" allowBlank="1" showInputMessage="1" showErrorMessage="1" sqref="D19:D20 D27 D7:D17" xr:uid="{6BD5AC7B-62B1-4C68-B1DD-3267613206B4}">
      <formula1>"CUMPLE,NO CUMPLE"</formula1>
    </dataValidation>
  </dataValidations>
  <hyperlinks>
    <hyperlink ref="A1" location="PORTADA!A1" display="Portada" xr:uid="{73527891-8771-492A-9E54-310940AA46C4}"/>
  </hyperlinks>
  <printOptions horizontalCentered="1"/>
  <pageMargins left="0.31496062992125984" right="0.31496062992125984" top="1.1417322834645669" bottom="0.74803149606299213" header="0.31496062992125984" footer="0.31496062992125984"/>
  <pageSetup scale="63" fitToHeight="0" orientation="landscape" r:id="rId1"/>
  <headerFooter>
    <oddHeader xml:space="preserve">&amp;L&amp;G&amp;C"PROCESO DE INSPECCIÓN, VIGILANCIA Y CONTROL
INSTRUMENTO IV
HOGAR SUSTITUTO
RESTABLECIMIENTO DE DERECHOS"  
&amp;R"IN75.IVC
Versión 4
30/07/2026
Clasificación de la Información
CLASIFICADA"
</oddHeader>
    <oddFooter>&amp;C&amp;G</oddFooter>
  </headerFooter>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5" tint="0.59999389629810485"/>
    <pageSetUpPr fitToPage="1"/>
  </sheetPr>
  <dimension ref="A1:R116"/>
  <sheetViews>
    <sheetView topLeftCell="A107" zoomScale="90" zoomScaleNormal="90" workbookViewId="0">
      <selection activeCell="A11" sqref="A11"/>
    </sheetView>
  </sheetViews>
  <sheetFormatPr baseColWidth="10" defaultColWidth="11.42578125" defaultRowHeight="15" x14ac:dyDescent="0.25"/>
  <cols>
    <col min="1" max="1" width="8.42578125" customWidth="1"/>
    <col min="2" max="2" width="9.42578125" style="113" bestFit="1" customWidth="1"/>
    <col min="3" max="3" width="88" customWidth="1"/>
    <col min="4" max="4" width="23.85546875" style="28" customWidth="1"/>
    <col min="5" max="5" width="91.85546875" style="28" customWidth="1"/>
    <col min="6" max="6" width="32.42578125" style="190" customWidth="1"/>
    <col min="7" max="7" width="13" hidden="1" customWidth="1"/>
  </cols>
  <sheetData>
    <row r="1" spans="1:18" ht="21.75" thickBot="1" x14ac:dyDescent="0.3">
      <c r="A1" s="401" t="s">
        <v>1670</v>
      </c>
      <c r="B1" s="567" t="s">
        <v>2964</v>
      </c>
      <c r="C1" s="568"/>
      <c r="D1" s="568"/>
      <c r="E1" s="569"/>
    </row>
    <row r="2" spans="1:18" s="113" customFormat="1" ht="60.75" thickBot="1" x14ac:dyDescent="0.25">
      <c r="A2" s="201" t="s">
        <v>1671</v>
      </c>
      <c r="B2" s="61" t="s">
        <v>2210</v>
      </c>
      <c r="C2" s="73" t="s">
        <v>2211</v>
      </c>
      <c r="D2" s="74" t="s">
        <v>1674</v>
      </c>
      <c r="E2" s="75" t="s">
        <v>1675</v>
      </c>
      <c r="F2" s="191" t="s">
        <v>2212</v>
      </c>
      <c r="I2" s="114"/>
      <c r="K2" s="114"/>
      <c r="M2" s="114"/>
      <c r="O2" s="114"/>
      <c r="Q2" s="114"/>
    </row>
    <row r="3" spans="1:18" s="44" customFormat="1" ht="66" x14ac:dyDescent="0.2">
      <c r="B3" s="471" t="s">
        <v>2213</v>
      </c>
      <c r="C3" s="418" t="s">
        <v>2214</v>
      </c>
      <c r="D3" s="427" t="str">
        <f>IF(COUNTIF(D4:D4,"NO CUMPLE")&gt;0,"NO CUMPLE CONDICIÓN",IF(COUNTIF(D4:D4,"CUMPLE")=0,"NO APLICA","CUMPLE"))</f>
        <v>NO APLICA</v>
      </c>
      <c r="E3" s="468" t="str">
        <f>CONCATENATE(IF(D4="NO CUMPLE",CONCATENATE(E4," / "),""))</f>
        <v/>
      </c>
      <c r="F3" s="469" t="s">
        <v>2215</v>
      </c>
      <c r="G3" s="94">
        <f>IF(D3="CUMPLE",1,IF(D3="NO CUMPLE CONDICIÓN",2,3))</f>
        <v>3</v>
      </c>
      <c r="I3" s="45"/>
      <c r="K3" s="45"/>
      <c r="M3" s="45"/>
      <c r="O3" s="45"/>
      <c r="Q3" s="45"/>
    </row>
    <row r="4" spans="1:18" s="46" customFormat="1" ht="79.5" customHeight="1" x14ac:dyDescent="0.2">
      <c r="A4" s="107" t="s">
        <v>1753</v>
      </c>
      <c r="B4" s="472" t="s">
        <v>2216</v>
      </c>
      <c r="C4" s="59" t="s">
        <v>2217</v>
      </c>
      <c r="D4" s="129"/>
      <c r="E4" s="202"/>
      <c r="F4" s="192" t="s">
        <v>2215</v>
      </c>
      <c r="G4" s="111"/>
      <c r="J4" s="44"/>
      <c r="K4" s="112"/>
      <c r="M4" s="112"/>
      <c r="O4" s="112"/>
      <c r="Q4" s="112"/>
    </row>
    <row r="5" spans="1:18" s="46" customFormat="1" ht="102.6" customHeight="1" x14ac:dyDescent="0.2">
      <c r="B5" s="471" t="s">
        <v>2218</v>
      </c>
      <c r="C5" s="418" t="s">
        <v>2219</v>
      </c>
      <c r="D5" s="427" t="str">
        <f>IF(COUNTIF(D7:D9,"NO CUMPLE")&gt;0,"NO CUMPLE CONDICIÓN",IF(COUNTIF(D7:D9,"CUMPLE")=0,"NO APLICA","CUMPLE"))</f>
        <v>NO APLICA</v>
      </c>
      <c r="E5" s="468" t="str">
        <f>CONCATENATE(IF(D7="NO CUMPLE",CONCATENATE(E7," / "),""),IF(D8="NO CUMPLE",CONCATENATE(E8," / "),""),IF(D9="NO CUMPLE",CONCATENATE(E9," / "),""))</f>
        <v/>
      </c>
      <c r="F5" s="469" t="s">
        <v>2220</v>
      </c>
      <c r="G5" s="94">
        <f>IF(D5="CUMPLE",1,IF(D5="NO CUMPLE CONDICIÓN",2,3))</f>
        <v>3</v>
      </c>
      <c r="H5" s="44"/>
      <c r="J5" s="44"/>
      <c r="K5" s="45"/>
      <c r="L5" s="44"/>
      <c r="M5" s="45"/>
      <c r="N5" s="44"/>
      <c r="O5" s="45"/>
      <c r="P5" s="44"/>
      <c r="Q5" s="45"/>
      <c r="R5" s="44"/>
    </row>
    <row r="6" spans="1:18" s="44" customFormat="1" ht="43.5" customHeight="1" x14ac:dyDescent="0.2">
      <c r="B6" s="484"/>
      <c r="C6" s="88" t="s">
        <v>2221</v>
      </c>
      <c r="D6" s="116"/>
      <c r="E6" s="87"/>
      <c r="F6" s="192" t="s">
        <v>1906</v>
      </c>
      <c r="G6" s="94"/>
      <c r="K6" s="45"/>
      <c r="M6" s="45"/>
      <c r="O6" s="45"/>
      <c r="Q6" s="45"/>
    </row>
    <row r="7" spans="1:18" s="44" customFormat="1" ht="82.5" x14ac:dyDescent="0.2">
      <c r="A7" s="107" t="s">
        <v>1753</v>
      </c>
      <c r="B7" s="472" t="s">
        <v>2222</v>
      </c>
      <c r="C7" s="56" t="s">
        <v>2223</v>
      </c>
      <c r="D7" s="129"/>
      <c r="E7" s="202"/>
      <c r="F7" s="192" t="s">
        <v>2224</v>
      </c>
      <c r="G7" s="94"/>
      <c r="K7" s="45"/>
      <c r="M7" s="45"/>
      <c r="O7" s="45"/>
      <c r="Q7" s="45"/>
    </row>
    <row r="8" spans="1:18" s="44" customFormat="1" ht="110.25" customHeight="1" x14ac:dyDescent="0.2">
      <c r="A8" s="107" t="s">
        <v>1753</v>
      </c>
      <c r="B8" s="472" t="s">
        <v>2225</v>
      </c>
      <c r="C8" s="402" t="s">
        <v>2907</v>
      </c>
      <c r="D8" s="129"/>
      <c r="E8" s="202"/>
      <c r="F8" s="192" t="s">
        <v>2224</v>
      </c>
      <c r="G8" s="94"/>
      <c r="K8" s="45"/>
      <c r="M8" s="45"/>
      <c r="O8" s="45"/>
      <c r="Q8" s="45"/>
    </row>
    <row r="9" spans="1:18" s="44" customFormat="1" ht="82.5" x14ac:dyDescent="0.2">
      <c r="A9" s="107" t="s">
        <v>1753</v>
      </c>
      <c r="B9" s="472" t="s">
        <v>2226</v>
      </c>
      <c r="C9" s="402" t="s">
        <v>2908</v>
      </c>
      <c r="D9" s="129"/>
      <c r="E9" s="202"/>
      <c r="F9" s="192" t="s">
        <v>2224</v>
      </c>
      <c r="G9" s="94"/>
      <c r="K9" s="45"/>
      <c r="M9" s="45"/>
      <c r="O9" s="45"/>
      <c r="Q9" s="45"/>
    </row>
    <row r="10" spans="1:18" s="44" customFormat="1" ht="42" customHeight="1" x14ac:dyDescent="0.2">
      <c r="B10" s="471" t="s">
        <v>2227</v>
      </c>
      <c r="C10" s="418" t="s">
        <v>2228</v>
      </c>
      <c r="D10" s="427" t="str">
        <f>IF(COUNTIF(D12:D17,"NO CUMPLE")&gt;0,"NO CUMPLE CONDICIÓN",IF(COUNTIF(D12:D17,"CUMPLE")=0,"NO APLICA","CUMPLE"))</f>
        <v>NO APLICA</v>
      </c>
      <c r="E10" s="468" t="str">
        <f>CONCATENATE(IF(D12="NO CUMPLE",CONCATENATE(E12," / "),""),IF(D13="NO CUMPLE",CONCATENATE(E13," / "),""),IF(D14="NO CUMPLE",CONCATENATE(E14," / "),""),IF(D15="NO CUMPLE",CONCATENATE(E15," / "),""),IF(D16="NO CUMPLE",CONCATENATE(E16," / "),""),IF(D17="NO CUMPLE",CONCATENATE(E17," / "),""))</f>
        <v/>
      </c>
      <c r="F10" s="469" t="s">
        <v>2229</v>
      </c>
      <c r="G10" s="94">
        <f>IF(D10="CUMPLE",1,IF(D10="NO CUMPLE CONDICIÓN",2,3))</f>
        <v>3</v>
      </c>
      <c r="K10" s="45"/>
      <c r="M10" s="45"/>
      <c r="O10" s="45"/>
      <c r="Q10" s="45"/>
    </row>
    <row r="11" spans="1:18" s="44" customFormat="1" ht="40.5" customHeight="1" x14ac:dyDescent="0.2">
      <c r="B11" s="484"/>
      <c r="C11" s="88" t="s">
        <v>2221</v>
      </c>
      <c r="D11" s="116"/>
      <c r="E11" s="87"/>
      <c r="F11" s="192" t="s">
        <v>1906</v>
      </c>
      <c r="G11" s="94"/>
      <c r="K11" s="45"/>
      <c r="M11" s="45"/>
      <c r="O11" s="45"/>
      <c r="Q11" s="45"/>
    </row>
    <row r="12" spans="1:18" s="44" customFormat="1" ht="82.5" x14ac:dyDescent="0.2">
      <c r="A12" s="107" t="s">
        <v>1753</v>
      </c>
      <c r="B12" s="472" t="s">
        <v>2230</v>
      </c>
      <c r="C12" s="402" t="s">
        <v>2909</v>
      </c>
      <c r="D12" s="129"/>
      <c r="E12" s="202"/>
      <c r="F12" s="192" t="s">
        <v>2231</v>
      </c>
      <c r="G12" s="94"/>
      <c r="K12" s="45"/>
      <c r="M12" s="45"/>
      <c r="O12" s="45"/>
      <c r="Q12" s="45"/>
    </row>
    <row r="13" spans="1:18" s="44" customFormat="1" ht="100.5" customHeight="1" x14ac:dyDescent="0.2">
      <c r="A13" s="107" t="s">
        <v>1753</v>
      </c>
      <c r="B13" s="472" t="s">
        <v>2232</v>
      </c>
      <c r="C13" s="402" t="s">
        <v>2910</v>
      </c>
      <c r="D13" s="129"/>
      <c r="E13" s="202"/>
      <c r="F13" s="192" t="s">
        <v>2231</v>
      </c>
      <c r="G13" s="94"/>
      <c r="K13" s="45"/>
      <c r="M13" s="45"/>
      <c r="O13" s="45"/>
      <c r="Q13" s="45"/>
    </row>
    <row r="14" spans="1:18" s="44" customFormat="1" ht="82.5" x14ac:dyDescent="0.2">
      <c r="A14" s="107" t="s">
        <v>1753</v>
      </c>
      <c r="B14" s="472" t="s">
        <v>2233</v>
      </c>
      <c r="C14" s="56" t="s">
        <v>2234</v>
      </c>
      <c r="D14" s="129"/>
      <c r="E14" s="202"/>
      <c r="F14" s="192" t="s">
        <v>2235</v>
      </c>
      <c r="G14" s="94"/>
      <c r="K14" s="45"/>
      <c r="M14" s="45"/>
      <c r="O14" s="45"/>
      <c r="Q14" s="45"/>
    </row>
    <row r="15" spans="1:18" s="46" customFormat="1" ht="82.5" x14ac:dyDescent="0.2">
      <c r="A15" s="107" t="s">
        <v>1753</v>
      </c>
      <c r="B15" s="472" t="s">
        <v>2236</v>
      </c>
      <c r="C15" s="56" t="s">
        <v>2905</v>
      </c>
      <c r="D15" s="129"/>
      <c r="E15" s="202"/>
      <c r="F15" s="192" t="s">
        <v>2235</v>
      </c>
      <c r="G15" s="94"/>
      <c r="H15" s="44"/>
      <c r="J15" s="44"/>
      <c r="K15" s="45"/>
      <c r="L15" s="44"/>
      <c r="M15" s="45"/>
      <c r="N15" s="44"/>
      <c r="O15" s="45"/>
      <c r="P15" s="44"/>
      <c r="Q15" s="45"/>
      <c r="R15" s="44"/>
    </row>
    <row r="16" spans="1:18" s="44" customFormat="1" ht="82.5" x14ac:dyDescent="0.2">
      <c r="A16" s="107" t="s">
        <v>1753</v>
      </c>
      <c r="B16" s="472" t="s">
        <v>2237</v>
      </c>
      <c r="C16" s="56" t="s">
        <v>2238</v>
      </c>
      <c r="D16" s="129"/>
      <c r="E16" s="202"/>
      <c r="F16" s="192" t="s">
        <v>2235</v>
      </c>
      <c r="G16" s="94"/>
      <c r="K16" s="45"/>
      <c r="M16" s="45"/>
      <c r="O16" s="45"/>
      <c r="Q16" s="45"/>
    </row>
    <row r="17" spans="1:18" s="44" customFormat="1" ht="82.5" x14ac:dyDescent="0.2">
      <c r="A17" s="107" t="s">
        <v>1753</v>
      </c>
      <c r="B17" s="472" t="s">
        <v>2239</v>
      </c>
      <c r="C17" s="56" t="s">
        <v>2240</v>
      </c>
      <c r="D17" s="129"/>
      <c r="E17" s="202"/>
      <c r="F17" s="192" t="s">
        <v>2235</v>
      </c>
      <c r="G17" s="94"/>
      <c r="K17" s="45"/>
      <c r="M17" s="45"/>
      <c r="O17" s="45"/>
      <c r="Q17" s="45"/>
    </row>
    <row r="18" spans="1:18" s="44" customFormat="1" ht="66" x14ac:dyDescent="0.2">
      <c r="B18" s="471" t="s">
        <v>2241</v>
      </c>
      <c r="C18" s="422" t="s">
        <v>2242</v>
      </c>
      <c r="D18" s="427" t="str">
        <f>IF(COUNTIF(D20:D30,"NO CUMPLE")&gt;0,"NO CUMPLE CONDICIÓN",IF(COUNTIF(D20:D30,"CUMPLE")=0,"NO APLICA","CUMPLE"))</f>
        <v>NO APLICA</v>
      </c>
      <c r="E18" s="468" t="str">
        <f>CONCATENATE(IF(D20="NO CUMPLE",CONCATENATE(E20," / "),""),IF(D21="NO CUMPLE",CONCATENATE(E21," / "),""),IF(D22="NO CUMPLE",CONCATENATE(E22," / "),""),IF(D23="NO CUMPLE",CONCATENATE(E23," / "),""),IF(D24="NO CUMPLE",CONCATENATE(E24," / "),""),IF(D25="NO CUMPLE",CONCATENATE(E25," / "),""),IF(D26="NO CUMPLE",CONCATENATE(E26," / "),""),IF(D27="NO CUMPLE",CONCATENATE(E27," / "),""),IF(D28="NO CUMPLE",CONCATENATE(E28," / "),""),IF(D29="NO CUMPLE",CONCATENATE(E29," / "),""),IF(D30="NO CUMPLE",CONCATENATE(E30," / "),""))</f>
        <v/>
      </c>
      <c r="F18" s="469" t="s">
        <v>2243</v>
      </c>
      <c r="G18" s="94">
        <f>IF(D18="CUMPLE",1,IF(D18="NO CUMPLE CONDICIÓN",2,3))</f>
        <v>3</v>
      </c>
      <c r="K18" s="45"/>
      <c r="M18" s="45"/>
      <c r="O18" s="45"/>
      <c r="Q18" s="45"/>
    </row>
    <row r="19" spans="1:18" s="44" customFormat="1" ht="42" customHeight="1" x14ac:dyDescent="0.2">
      <c r="B19" s="484"/>
      <c r="C19" s="88" t="s">
        <v>2221</v>
      </c>
      <c r="D19" s="116"/>
      <c r="E19" s="87"/>
      <c r="F19" s="192" t="s">
        <v>1906</v>
      </c>
      <c r="G19" s="94"/>
      <c r="K19" s="45"/>
      <c r="M19" s="45"/>
      <c r="O19" s="45"/>
      <c r="Q19" s="45"/>
    </row>
    <row r="20" spans="1:18" s="47" customFormat="1" ht="90.75" x14ac:dyDescent="0.2">
      <c r="A20" s="107" t="s">
        <v>1753</v>
      </c>
      <c r="B20" s="472" t="s">
        <v>2244</v>
      </c>
      <c r="C20" s="56" t="s">
        <v>2245</v>
      </c>
      <c r="D20" s="129"/>
      <c r="E20" s="202"/>
      <c r="F20" s="192" t="s">
        <v>2246</v>
      </c>
      <c r="G20" s="94"/>
      <c r="H20" s="44"/>
      <c r="J20" s="44"/>
      <c r="K20" s="45"/>
      <c r="L20" s="44"/>
      <c r="M20" s="45"/>
      <c r="N20" s="44"/>
      <c r="O20" s="45"/>
      <c r="P20" s="44"/>
      <c r="Q20" s="45"/>
      <c r="R20" s="44"/>
    </row>
    <row r="21" spans="1:18" s="44" customFormat="1" ht="90.75" x14ac:dyDescent="0.2">
      <c r="A21" s="107" t="s">
        <v>1753</v>
      </c>
      <c r="B21" s="472" t="s">
        <v>2247</v>
      </c>
      <c r="C21" s="56" t="s">
        <v>2248</v>
      </c>
      <c r="D21" s="129"/>
      <c r="E21" s="202"/>
      <c r="F21" s="192" t="s">
        <v>2246</v>
      </c>
      <c r="G21" s="94"/>
      <c r="K21" s="45"/>
      <c r="M21" s="45"/>
      <c r="O21" s="45"/>
      <c r="Q21" s="45"/>
    </row>
    <row r="22" spans="1:18" s="44" customFormat="1" ht="90.75" x14ac:dyDescent="0.2">
      <c r="A22" s="107" t="s">
        <v>1753</v>
      </c>
      <c r="B22" s="472" t="s">
        <v>2249</v>
      </c>
      <c r="C22" s="56" t="s">
        <v>2250</v>
      </c>
      <c r="D22" s="129"/>
      <c r="E22" s="202"/>
      <c r="F22" s="192" t="s">
        <v>2251</v>
      </c>
      <c r="G22" s="94"/>
      <c r="K22" s="45"/>
      <c r="M22" s="45"/>
      <c r="O22" s="45"/>
      <c r="Q22" s="45"/>
    </row>
    <row r="23" spans="1:18" s="44" customFormat="1" ht="90.75" x14ac:dyDescent="0.2">
      <c r="A23" s="107" t="s">
        <v>1753</v>
      </c>
      <c r="B23" s="472" t="s">
        <v>2252</v>
      </c>
      <c r="C23" s="56" t="s">
        <v>2253</v>
      </c>
      <c r="D23" s="129"/>
      <c r="E23" s="202"/>
      <c r="F23" s="192" t="s">
        <v>2254</v>
      </c>
      <c r="G23" s="94"/>
      <c r="K23" s="45"/>
      <c r="M23" s="45"/>
      <c r="O23" s="45"/>
      <c r="Q23" s="45"/>
    </row>
    <row r="24" spans="1:18" s="44" customFormat="1" ht="90.75" x14ac:dyDescent="0.2">
      <c r="A24" s="107" t="s">
        <v>1753</v>
      </c>
      <c r="B24" s="472" t="s">
        <v>2255</v>
      </c>
      <c r="C24" s="56" t="s">
        <v>2256</v>
      </c>
      <c r="D24" s="129"/>
      <c r="E24" s="202"/>
      <c r="F24" s="192" t="s">
        <v>2254</v>
      </c>
      <c r="G24" s="94"/>
      <c r="K24" s="45"/>
      <c r="M24" s="45"/>
      <c r="O24" s="45"/>
      <c r="Q24" s="45"/>
    </row>
    <row r="25" spans="1:18" s="44" customFormat="1" ht="90.75" x14ac:dyDescent="0.2">
      <c r="A25" s="107" t="s">
        <v>1753</v>
      </c>
      <c r="B25" s="472" t="s">
        <v>2257</v>
      </c>
      <c r="C25" s="56" t="s">
        <v>2258</v>
      </c>
      <c r="D25" s="129"/>
      <c r="E25" s="202"/>
      <c r="F25" s="192" t="s">
        <v>2254</v>
      </c>
      <c r="G25" s="94"/>
      <c r="K25" s="45"/>
      <c r="M25" s="45"/>
      <c r="O25" s="45"/>
      <c r="Q25" s="45"/>
    </row>
    <row r="26" spans="1:18" s="44" customFormat="1" ht="90.75" x14ac:dyDescent="0.2">
      <c r="A26" s="107" t="s">
        <v>1753</v>
      </c>
      <c r="B26" s="472" t="s">
        <v>2259</v>
      </c>
      <c r="C26" s="56" t="s">
        <v>2260</v>
      </c>
      <c r="D26" s="129"/>
      <c r="E26" s="202"/>
      <c r="F26" s="192" t="s">
        <v>2261</v>
      </c>
      <c r="G26" s="94"/>
      <c r="K26" s="45"/>
      <c r="M26" s="45"/>
      <c r="O26" s="45"/>
      <c r="Q26" s="45"/>
    </row>
    <row r="27" spans="1:18" s="47" customFormat="1" ht="90.75" x14ac:dyDescent="0.2">
      <c r="A27" s="107" t="s">
        <v>1753</v>
      </c>
      <c r="B27" s="472" t="s">
        <v>2262</v>
      </c>
      <c r="C27" s="56" t="s">
        <v>2263</v>
      </c>
      <c r="D27" s="129"/>
      <c r="E27" s="202"/>
      <c r="F27" s="192" t="s">
        <v>2261</v>
      </c>
      <c r="G27" s="94"/>
      <c r="H27" s="44"/>
      <c r="J27" s="44"/>
      <c r="K27" s="45"/>
      <c r="L27" s="44"/>
      <c r="M27" s="45"/>
      <c r="N27" s="44"/>
      <c r="O27" s="45"/>
      <c r="P27" s="44"/>
      <c r="Q27" s="45"/>
      <c r="R27" s="44"/>
    </row>
    <row r="28" spans="1:18" s="44" customFormat="1" ht="90.75" x14ac:dyDescent="0.2">
      <c r="A28" s="107" t="s">
        <v>1753</v>
      </c>
      <c r="B28" s="472" t="s">
        <v>2264</v>
      </c>
      <c r="C28" s="56" t="s">
        <v>2265</v>
      </c>
      <c r="D28" s="129"/>
      <c r="E28" s="202"/>
      <c r="F28" s="192" t="s">
        <v>2261</v>
      </c>
      <c r="G28" s="94"/>
      <c r="K28" s="45"/>
      <c r="M28" s="45"/>
      <c r="O28" s="45"/>
      <c r="Q28" s="45"/>
    </row>
    <row r="29" spans="1:18" s="44" customFormat="1" ht="90.75" x14ac:dyDescent="0.2">
      <c r="A29" s="107" t="s">
        <v>1753</v>
      </c>
      <c r="B29" s="472" t="s">
        <v>2266</v>
      </c>
      <c r="C29" s="56" t="s">
        <v>2905</v>
      </c>
      <c r="D29" s="129"/>
      <c r="E29" s="202"/>
      <c r="F29" s="192" t="s">
        <v>2267</v>
      </c>
      <c r="G29" s="94"/>
      <c r="K29" s="45"/>
      <c r="M29" s="45"/>
      <c r="O29" s="45"/>
      <c r="Q29" s="45"/>
    </row>
    <row r="30" spans="1:18" s="44" customFormat="1" ht="90.75" x14ac:dyDescent="0.2">
      <c r="A30" s="107" t="s">
        <v>1753</v>
      </c>
      <c r="B30" s="472" t="s">
        <v>2268</v>
      </c>
      <c r="C30" s="56" t="s">
        <v>2269</v>
      </c>
      <c r="D30" s="129"/>
      <c r="E30" s="202"/>
      <c r="F30" s="192" t="s">
        <v>2267</v>
      </c>
      <c r="G30" s="94"/>
      <c r="K30" s="45"/>
      <c r="M30" s="45"/>
      <c r="O30" s="45"/>
      <c r="Q30" s="45"/>
    </row>
    <row r="31" spans="1:18" s="44" customFormat="1" ht="66" x14ac:dyDescent="0.2">
      <c r="B31" s="471" t="s">
        <v>2270</v>
      </c>
      <c r="C31" s="422" t="s">
        <v>2271</v>
      </c>
      <c r="D31" s="427" t="str">
        <f>IF(COUNTIF(D33:D53,"NO CUMPLE")&gt;0,"NO CUMPLE CONDICIÓN",IF(COUNTIF(D33:D53,"CUMPLE")=0,"NO APLICA","CUMPLE"))</f>
        <v>NO APLICA</v>
      </c>
      <c r="E31" s="468" t="str">
        <f>CONCATENATE(IF(D33="NO CUMPLE",CONCATENATE(E33," / "),""),IF(D34="NO CUMPLE",CONCATENATE(E34," / "),""),IF(D35="NO CUMPLE",CONCATENATE(E35," / "),""),IF(D36="NO CUMPLE",CONCATENATE(E36," / "),""),IF(D37="NO CUMPLE",CONCATENATE(E37," / "),""),IF(D38="NO CUMPLE",CONCATENATE(E38," / "),""),IF(D39="NO CUMPLE",CONCATENATE(E39," / "),""),IF(D40="NO CUMPLE",CONCATENATE(E40," / "),""),IF(D41="NO CUMPLE",CONCATENATE(E41," / "),""),IF(D42="NO CUMPLE",CONCATENATE(E42," / "),""),IF(D43="NO CUMPLE",CONCATENATE(E43," / "),""),CONCATENATE(IF(D44="NO CUMPLE",CONCATENATE(E44," / "),""),IF(D45="NO CUMPLE",CONCATENATE(E45," / "),""),IF(D46="NO CUMPLE",CONCATENATE(E46," / "),""),IF(D47="NO CUMPLE",CONCATENATE(E47," / "),""),IF(D48="NO CUMPLE",CONCATENATE(E48," / "),""),IF(D49="NO CUMPLE",CONCATENATE(E49," / "),""),IF(D50="NO CUMPLE",CONCATENATE(E50," / "),""),IF(D51="NO CUMPLE",CONCATENATE(E51," / "),""),IF(D52="NO CUMPLE",CONCATENATE(E52," / "),""),IF(D53="NO CUMPLE",CONCATENATE(E53," / "),"")))</f>
        <v/>
      </c>
      <c r="F31" s="469" t="s">
        <v>2272</v>
      </c>
      <c r="G31" s="94">
        <f>IF(D31="CUMPLE",1,IF(D31="NO CUMPLE CONDICIÓN",2,3))</f>
        <v>3</v>
      </c>
      <c r="K31" s="45"/>
      <c r="M31" s="45"/>
      <c r="O31" s="45"/>
      <c r="Q31" s="45"/>
    </row>
    <row r="32" spans="1:18" s="44" customFormat="1" ht="42" customHeight="1" x14ac:dyDescent="0.2">
      <c r="B32" s="484"/>
      <c r="C32" s="88" t="s">
        <v>2221</v>
      </c>
      <c r="D32" s="116"/>
      <c r="E32" s="87"/>
      <c r="F32" s="192" t="s">
        <v>1906</v>
      </c>
      <c r="G32" s="94"/>
      <c r="K32" s="45"/>
      <c r="M32" s="45"/>
      <c r="O32" s="45"/>
      <c r="Q32" s="45"/>
    </row>
    <row r="33" spans="1:18" s="44" customFormat="1" ht="231" customHeight="1" x14ac:dyDescent="0.2">
      <c r="A33" s="107" t="s">
        <v>1753</v>
      </c>
      <c r="B33" s="472" t="s">
        <v>2273</v>
      </c>
      <c r="C33" s="56" t="s">
        <v>2274</v>
      </c>
      <c r="D33" s="129"/>
      <c r="E33" s="202"/>
      <c r="F33" s="192" t="s">
        <v>2275</v>
      </c>
      <c r="G33" s="94"/>
      <c r="K33" s="45"/>
      <c r="M33" s="45"/>
      <c r="O33" s="45"/>
      <c r="Q33" s="45"/>
    </row>
    <row r="34" spans="1:18" s="44" customFormat="1" ht="90.75" x14ac:dyDescent="0.2">
      <c r="A34" s="107" t="s">
        <v>1753</v>
      </c>
      <c r="B34" s="472" t="s">
        <v>2276</v>
      </c>
      <c r="C34" s="56" t="s">
        <v>2277</v>
      </c>
      <c r="D34" s="129"/>
      <c r="E34" s="202"/>
      <c r="F34" s="192" t="s">
        <v>2278</v>
      </c>
      <c r="G34" s="94"/>
      <c r="K34" s="45"/>
      <c r="M34" s="45"/>
      <c r="O34" s="45"/>
      <c r="Q34" s="45"/>
    </row>
    <row r="35" spans="1:18" s="44" customFormat="1" ht="90.75" x14ac:dyDescent="0.2">
      <c r="A35" s="107" t="s">
        <v>1753</v>
      </c>
      <c r="B35" s="472" t="s">
        <v>2279</v>
      </c>
      <c r="C35" s="56" t="s">
        <v>2758</v>
      </c>
      <c r="D35" s="129"/>
      <c r="E35" s="202"/>
      <c r="F35" s="192" t="s">
        <v>2280</v>
      </c>
      <c r="G35" s="94"/>
      <c r="K35" s="45"/>
      <c r="M35" s="45"/>
      <c r="O35" s="45"/>
      <c r="Q35" s="45"/>
    </row>
    <row r="36" spans="1:18" s="44" customFormat="1" ht="82.5" x14ac:dyDescent="0.2">
      <c r="A36" s="107" t="s">
        <v>1753</v>
      </c>
      <c r="B36" s="472" t="s">
        <v>2281</v>
      </c>
      <c r="C36" s="59" t="s">
        <v>2282</v>
      </c>
      <c r="D36" s="129"/>
      <c r="E36" s="202"/>
      <c r="F36" s="192" t="s">
        <v>2283</v>
      </c>
      <c r="G36" s="94"/>
      <c r="K36" s="45"/>
      <c r="M36" s="45"/>
      <c r="O36" s="45"/>
      <c r="Q36" s="45"/>
    </row>
    <row r="37" spans="1:18" s="44" customFormat="1" ht="82.5" x14ac:dyDescent="0.2">
      <c r="A37" s="107" t="s">
        <v>1753</v>
      </c>
      <c r="B37" s="472" t="s">
        <v>2284</v>
      </c>
      <c r="C37" s="59" t="s">
        <v>2285</v>
      </c>
      <c r="D37" s="129"/>
      <c r="E37" s="202"/>
      <c r="F37" s="192" t="s">
        <v>2286</v>
      </c>
      <c r="G37" s="94"/>
      <c r="K37" s="45"/>
      <c r="M37" s="45"/>
      <c r="O37" s="45"/>
      <c r="Q37" s="45"/>
    </row>
    <row r="38" spans="1:18" s="44" customFormat="1" ht="82.5" x14ac:dyDescent="0.2">
      <c r="A38" s="107" t="s">
        <v>1753</v>
      </c>
      <c r="B38" s="472" t="s">
        <v>2287</v>
      </c>
      <c r="C38" s="59" t="s">
        <v>2288</v>
      </c>
      <c r="D38" s="129"/>
      <c r="E38" s="202"/>
      <c r="F38" s="192" t="s">
        <v>2286</v>
      </c>
      <c r="G38" s="94"/>
      <c r="K38" s="45"/>
      <c r="M38" s="45"/>
      <c r="O38" s="45"/>
      <c r="Q38" s="45"/>
    </row>
    <row r="39" spans="1:18" s="44" customFormat="1" ht="82.5" x14ac:dyDescent="0.2">
      <c r="A39" s="107" t="s">
        <v>1753</v>
      </c>
      <c r="B39" s="472" t="s">
        <v>2289</v>
      </c>
      <c r="C39" s="59" t="s">
        <v>2290</v>
      </c>
      <c r="D39" s="129"/>
      <c r="E39" s="202"/>
      <c r="F39" s="192" t="s">
        <v>2286</v>
      </c>
      <c r="G39" s="94"/>
      <c r="K39" s="45"/>
      <c r="M39" s="45"/>
      <c r="O39" s="45"/>
      <c r="Q39" s="45"/>
    </row>
    <row r="40" spans="1:18" s="47" customFormat="1" ht="82.5" x14ac:dyDescent="0.2">
      <c r="A40" s="107" t="s">
        <v>1753</v>
      </c>
      <c r="B40" s="472" t="s">
        <v>2291</v>
      </c>
      <c r="C40" s="59" t="s">
        <v>2292</v>
      </c>
      <c r="D40" s="129"/>
      <c r="E40" s="202"/>
      <c r="F40" s="192" t="s">
        <v>2286</v>
      </c>
      <c r="G40" s="94"/>
      <c r="H40" s="44"/>
      <c r="J40" s="44"/>
      <c r="K40" s="45"/>
      <c r="L40" s="44"/>
      <c r="M40" s="45"/>
      <c r="N40" s="44"/>
      <c r="O40" s="45"/>
      <c r="P40" s="44"/>
      <c r="Q40" s="45"/>
      <c r="R40" s="44"/>
    </row>
    <row r="41" spans="1:18" s="44" customFormat="1" ht="82.5" x14ac:dyDescent="0.2">
      <c r="A41" s="107" t="s">
        <v>1753</v>
      </c>
      <c r="B41" s="472" t="s">
        <v>2293</v>
      </c>
      <c r="C41" s="59" t="s">
        <v>2294</v>
      </c>
      <c r="D41" s="129"/>
      <c r="E41" s="202"/>
      <c r="F41" s="192" t="s">
        <v>2286</v>
      </c>
      <c r="G41" s="94"/>
      <c r="K41" s="45"/>
      <c r="M41" s="45"/>
      <c r="O41" s="45"/>
      <c r="Q41" s="45"/>
    </row>
    <row r="42" spans="1:18" s="44" customFormat="1" ht="82.5" x14ac:dyDescent="0.2">
      <c r="A42" s="107" t="s">
        <v>1753</v>
      </c>
      <c r="B42" s="472" t="s">
        <v>2295</v>
      </c>
      <c r="C42" s="59" t="s">
        <v>2296</v>
      </c>
      <c r="D42" s="129"/>
      <c r="E42" s="202"/>
      <c r="F42" s="192" t="s">
        <v>2286</v>
      </c>
      <c r="G42" s="94"/>
      <c r="K42" s="45"/>
      <c r="M42" s="45"/>
      <c r="O42" s="45"/>
      <c r="Q42" s="45"/>
    </row>
    <row r="43" spans="1:18" s="44" customFormat="1" ht="82.5" x14ac:dyDescent="0.2">
      <c r="A43" s="107" t="s">
        <v>1753</v>
      </c>
      <c r="B43" s="472" t="s">
        <v>2297</v>
      </c>
      <c r="C43" s="59" t="s">
        <v>2298</v>
      </c>
      <c r="D43" s="129"/>
      <c r="E43" s="202"/>
      <c r="F43" s="192" t="s">
        <v>2286</v>
      </c>
      <c r="G43" s="94"/>
      <c r="K43" s="45"/>
      <c r="M43" s="45"/>
      <c r="O43" s="45"/>
      <c r="Q43" s="45"/>
    </row>
    <row r="44" spans="1:18" s="44" customFormat="1" ht="82.5" x14ac:dyDescent="0.2">
      <c r="A44" s="107" t="s">
        <v>1753</v>
      </c>
      <c r="B44" s="472" t="s">
        <v>2299</v>
      </c>
      <c r="C44" s="59" t="s">
        <v>2300</v>
      </c>
      <c r="D44" s="129"/>
      <c r="E44" s="202"/>
      <c r="F44" s="192" t="s">
        <v>2286</v>
      </c>
      <c r="G44" s="94"/>
      <c r="K44" s="45"/>
      <c r="M44" s="45"/>
      <c r="O44" s="45"/>
      <c r="Q44" s="45"/>
    </row>
    <row r="45" spans="1:18" s="44" customFormat="1" ht="82.5" x14ac:dyDescent="0.2">
      <c r="A45" s="107" t="s">
        <v>1753</v>
      </c>
      <c r="B45" s="472" t="s">
        <v>2301</v>
      </c>
      <c r="C45" s="59" t="s">
        <v>2302</v>
      </c>
      <c r="D45" s="129"/>
      <c r="E45" s="202"/>
      <c r="F45" s="192" t="s">
        <v>2303</v>
      </c>
      <c r="G45" s="94"/>
      <c r="K45" s="45"/>
      <c r="M45" s="45"/>
      <c r="O45" s="45"/>
      <c r="Q45" s="45"/>
    </row>
    <row r="46" spans="1:18" s="44" customFormat="1" ht="82.5" x14ac:dyDescent="0.2">
      <c r="A46" s="107" t="s">
        <v>1753</v>
      </c>
      <c r="B46" s="472" t="s">
        <v>2304</v>
      </c>
      <c r="C46" s="59" t="s">
        <v>2305</v>
      </c>
      <c r="D46" s="129"/>
      <c r="E46" s="202"/>
      <c r="F46" s="192" t="s">
        <v>2303</v>
      </c>
      <c r="G46" s="94"/>
      <c r="K46" s="45"/>
      <c r="M46" s="45"/>
      <c r="O46" s="45"/>
      <c r="Q46" s="45"/>
    </row>
    <row r="47" spans="1:18" s="44" customFormat="1" ht="82.5" x14ac:dyDescent="0.2">
      <c r="A47" s="107" t="s">
        <v>1753</v>
      </c>
      <c r="B47" s="472" t="s">
        <v>2306</v>
      </c>
      <c r="C47" s="59" t="s">
        <v>2307</v>
      </c>
      <c r="D47" s="129"/>
      <c r="E47" s="202"/>
      <c r="F47" s="192" t="s">
        <v>2303</v>
      </c>
      <c r="G47" s="94"/>
      <c r="K47" s="45"/>
      <c r="M47" s="45"/>
      <c r="O47" s="45"/>
      <c r="Q47" s="45"/>
    </row>
    <row r="48" spans="1:18" s="44" customFormat="1" ht="82.5" x14ac:dyDescent="0.2">
      <c r="A48" s="107" t="s">
        <v>1753</v>
      </c>
      <c r="B48" s="472" t="s">
        <v>2308</v>
      </c>
      <c r="C48" s="59" t="s">
        <v>2309</v>
      </c>
      <c r="D48" s="129"/>
      <c r="E48" s="202"/>
      <c r="F48" s="192" t="s">
        <v>2303</v>
      </c>
      <c r="G48" s="94"/>
      <c r="K48" s="45"/>
      <c r="M48" s="45"/>
      <c r="O48" s="45"/>
      <c r="Q48" s="45"/>
    </row>
    <row r="49" spans="1:18" s="44" customFormat="1" ht="82.5" x14ac:dyDescent="0.2">
      <c r="A49" s="107" t="s">
        <v>1753</v>
      </c>
      <c r="B49" s="472" t="s">
        <v>2310</v>
      </c>
      <c r="C49" s="59" t="s">
        <v>2311</v>
      </c>
      <c r="D49" s="129"/>
      <c r="E49" s="202"/>
      <c r="F49" s="192" t="s">
        <v>2303</v>
      </c>
      <c r="G49" s="94"/>
      <c r="K49" s="45"/>
      <c r="M49" s="45"/>
      <c r="O49" s="45"/>
      <c r="Q49" s="45"/>
    </row>
    <row r="50" spans="1:18" s="44" customFormat="1" ht="82.5" x14ac:dyDescent="0.2">
      <c r="A50" s="107" t="s">
        <v>1753</v>
      </c>
      <c r="B50" s="472" t="s">
        <v>2312</v>
      </c>
      <c r="C50" s="59" t="s">
        <v>2313</v>
      </c>
      <c r="D50" s="129"/>
      <c r="E50" s="202"/>
      <c r="F50" s="192" t="s">
        <v>2314</v>
      </c>
      <c r="G50" s="94"/>
      <c r="K50" s="45"/>
      <c r="M50" s="45"/>
      <c r="O50" s="45"/>
      <c r="Q50" s="45"/>
    </row>
    <row r="51" spans="1:18" s="44" customFormat="1" ht="82.5" x14ac:dyDescent="0.2">
      <c r="A51" s="107" t="s">
        <v>1753</v>
      </c>
      <c r="B51" s="472" t="s">
        <v>2315</v>
      </c>
      <c r="C51" s="59" t="s">
        <v>2316</v>
      </c>
      <c r="D51" s="129"/>
      <c r="E51" s="202"/>
      <c r="F51" s="192" t="s">
        <v>2314</v>
      </c>
      <c r="G51" s="94"/>
      <c r="K51" s="45"/>
      <c r="M51" s="45"/>
      <c r="O51" s="45"/>
      <c r="Q51" s="45"/>
    </row>
    <row r="52" spans="1:18" s="44" customFormat="1" ht="99.75" x14ac:dyDescent="0.2">
      <c r="A52" s="107" t="s">
        <v>1753</v>
      </c>
      <c r="B52" s="472" t="s">
        <v>2317</v>
      </c>
      <c r="C52" s="59" t="s">
        <v>2759</v>
      </c>
      <c r="D52" s="129"/>
      <c r="E52" s="202"/>
      <c r="F52" s="192" t="s">
        <v>2318</v>
      </c>
      <c r="G52" s="94"/>
      <c r="K52" s="45"/>
      <c r="M52" s="45"/>
      <c r="O52" s="45"/>
      <c r="Q52" s="45"/>
    </row>
    <row r="53" spans="1:18" s="44" customFormat="1" ht="90.75" x14ac:dyDescent="0.2">
      <c r="A53" s="107" t="s">
        <v>1753</v>
      </c>
      <c r="B53" s="472" t="s">
        <v>2319</v>
      </c>
      <c r="C53" s="56" t="s">
        <v>2905</v>
      </c>
      <c r="D53" s="129"/>
      <c r="E53" s="202"/>
      <c r="F53" s="192" t="s">
        <v>2320</v>
      </c>
      <c r="G53" s="94"/>
      <c r="K53" s="45"/>
      <c r="M53" s="45"/>
      <c r="O53" s="45"/>
      <c r="Q53" s="45"/>
    </row>
    <row r="54" spans="1:18" s="44" customFormat="1" ht="53.45" customHeight="1" x14ac:dyDescent="0.2">
      <c r="B54" s="471" t="s">
        <v>2321</v>
      </c>
      <c r="C54" s="422" t="s">
        <v>2322</v>
      </c>
      <c r="D54" s="427" t="str">
        <f>IF(COUNTIF(D56:D61,"NO CUMPLE")&gt;0,"NO CUMPLE CONDICIÓN",IF(COUNTIF(D56:D61,"CUMPLE")=0,"NO APLICA","CUMPLE"))</f>
        <v>NO APLICA</v>
      </c>
      <c r="E54" s="468" t="str">
        <f>CONCATENATE(IF(D56="NO CUMPLE",CONCATENATE(E56," / "),""),IF(D57="NO CUMPLE",CONCATENATE(E57," / "),""),IF(D58="NO CUMPLE",CONCATENATE(E58," / "),""),IF(D59="NO CUMPLE",CONCATENATE(E59," / "),""),IF(D60="NO CUMPLE",CONCATENATE(E60," / "),""),IF(D61="NO CUMPLE",CONCATENATE(E61," / "),""))</f>
        <v/>
      </c>
      <c r="F54" s="469" t="s">
        <v>2323</v>
      </c>
      <c r="G54" s="94">
        <f>IF(D54="CUMPLE",1,IF(D54="NO CUMPLE CONDICIÓN",2,3))</f>
        <v>3</v>
      </c>
      <c r="K54" s="45"/>
      <c r="M54" s="45"/>
      <c r="O54" s="45"/>
      <c r="Q54" s="45"/>
    </row>
    <row r="55" spans="1:18" s="44" customFormat="1" ht="46.5" customHeight="1" x14ac:dyDescent="0.2">
      <c r="B55" s="484"/>
      <c r="C55" s="88" t="s">
        <v>2221</v>
      </c>
      <c r="D55" s="116"/>
      <c r="E55" s="87"/>
      <c r="F55" s="192" t="s">
        <v>1906</v>
      </c>
      <c r="G55" s="94"/>
      <c r="K55" s="45"/>
      <c r="M55" s="45"/>
      <c r="O55" s="45"/>
      <c r="Q55" s="45"/>
    </row>
    <row r="56" spans="1:18" s="44" customFormat="1" ht="82.5" x14ac:dyDescent="0.2">
      <c r="A56" s="107" t="s">
        <v>1753</v>
      </c>
      <c r="B56" s="472" t="s">
        <v>2324</v>
      </c>
      <c r="C56" s="59" t="s">
        <v>2325</v>
      </c>
      <c r="D56" s="129"/>
      <c r="E56" s="202"/>
      <c r="F56" s="192" t="s">
        <v>2326</v>
      </c>
      <c r="G56" s="94"/>
      <c r="K56" s="45"/>
      <c r="M56" s="45"/>
      <c r="O56" s="45"/>
      <c r="Q56" s="45"/>
    </row>
    <row r="57" spans="1:18" s="44" customFormat="1" ht="82.5" x14ac:dyDescent="0.2">
      <c r="A57" s="107" t="s">
        <v>1753</v>
      </c>
      <c r="B57" s="472" t="s">
        <v>2327</v>
      </c>
      <c r="C57" s="59" t="s">
        <v>2328</v>
      </c>
      <c r="D57" s="129"/>
      <c r="E57" s="202"/>
      <c r="F57" s="192" t="s">
        <v>2326</v>
      </c>
      <c r="G57" s="94"/>
      <c r="K57" s="45"/>
      <c r="M57" s="45"/>
      <c r="O57" s="45"/>
      <c r="Q57" s="45"/>
    </row>
    <row r="58" spans="1:18" s="44" customFormat="1" ht="82.5" x14ac:dyDescent="0.2">
      <c r="A58" s="107" t="s">
        <v>1753</v>
      </c>
      <c r="B58" s="472" t="s">
        <v>2329</v>
      </c>
      <c r="C58" s="59" t="s">
        <v>2330</v>
      </c>
      <c r="D58" s="129"/>
      <c r="E58" s="202"/>
      <c r="F58" s="192" t="s">
        <v>2326</v>
      </c>
      <c r="G58" s="94"/>
      <c r="K58" s="45"/>
      <c r="M58" s="45"/>
      <c r="O58" s="45"/>
      <c r="Q58" s="45"/>
    </row>
    <row r="59" spans="1:18" s="44" customFormat="1" ht="82.5" x14ac:dyDescent="0.2">
      <c r="A59" s="107" t="s">
        <v>1753</v>
      </c>
      <c r="B59" s="472" t="s">
        <v>2331</v>
      </c>
      <c r="C59" s="59" t="s">
        <v>2332</v>
      </c>
      <c r="D59" s="129"/>
      <c r="E59" s="202"/>
      <c r="F59" s="192" t="s">
        <v>2326</v>
      </c>
      <c r="G59" s="94"/>
      <c r="K59" s="45"/>
      <c r="M59" s="45"/>
      <c r="O59" s="45"/>
      <c r="Q59" s="45"/>
    </row>
    <row r="60" spans="1:18" s="44" customFormat="1" ht="82.5" x14ac:dyDescent="0.2">
      <c r="A60" s="107" t="s">
        <v>1753</v>
      </c>
      <c r="B60" s="472" t="s">
        <v>2333</v>
      </c>
      <c r="C60" s="59" t="s">
        <v>2334</v>
      </c>
      <c r="D60" s="129"/>
      <c r="E60" s="202"/>
      <c r="F60" s="192" t="s">
        <v>2326</v>
      </c>
      <c r="G60" s="94"/>
      <c r="K60" s="45"/>
      <c r="M60" s="45"/>
      <c r="O60" s="45"/>
      <c r="Q60" s="45"/>
    </row>
    <row r="61" spans="1:18" s="44" customFormat="1" ht="82.5" x14ac:dyDescent="0.2">
      <c r="A61" s="107" t="s">
        <v>1753</v>
      </c>
      <c r="B61" s="472" t="s">
        <v>2335</v>
      </c>
      <c r="C61" s="59" t="s">
        <v>2336</v>
      </c>
      <c r="D61" s="129"/>
      <c r="E61" s="202"/>
      <c r="F61" s="192" t="s">
        <v>2337</v>
      </c>
      <c r="G61" s="94"/>
      <c r="K61" s="45"/>
      <c r="M61" s="45"/>
      <c r="O61" s="45"/>
      <c r="Q61" s="45"/>
    </row>
    <row r="62" spans="1:18" s="44" customFormat="1" ht="53.1" customHeight="1" x14ac:dyDescent="0.2">
      <c r="B62" s="471" t="s">
        <v>2338</v>
      </c>
      <c r="C62" s="422" t="s">
        <v>2339</v>
      </c>
      <c r="D62" s="427" t="str">
        <f>IF(COUNTIF(D64:D64,"NO CUMPLE")&gt;0,"NO CUMPLE CONDICIÓN",IF(COUNTIF(D64:D64,"CUMPLE")=0,"NO APLICA","CUMPLE"))</f>
        <v>NO APLICA</v>
      </c>
      <c r="E62" s="468" t="str">
        <f>CONCATENATE(IF(D64="NO CUMPLE",CONCATENATE(E64," / "),""))</f>
        <v/>
      </c>
      <c r="F62" s="469" t="s">
        <v>2340</v>
      </c>
      <c r="G62" s="94">
        <f>IF(D62="CUMPLE",1,IF(D62="NO CUMPLE CONDICIÓN",2,3))</f>
        <v>3</v>
      </c>
      <c r="K62" s="45"/>
      <c r="M62" s="45"/>
      <c r="O62" s="45"/>
      <c r="Q62" s="45"/>
    </row>
    <row r="63" spans="1:18" s="44" customFormat="1" ht="43.5" customHeight="1" x14ac:dyDescent="0.2">
      <c r="B63" s="484"/>
      <c r="C63" s="88" t="s">
        <v>2221</v>
      </c>
      <c r="D63" s="116"/>
      <c r="E63" s="87"/>
      <c r="F63" s="192" t="s">
        <v>1906</v>
      </c>
      <c r="G63" s="94"/>
      <c r="K63" s="45"/>
      <c r="M63" s="45"/>
      <c r="O63" s="45"/>
      <c r="Q63" s="45"/>
    </row>
    <row r="64" spans="1:18" s="47" customFormat="1" ht="90.75" x14ac:dyDescent="0.2">
      <c r="A64" s="107" t="s">
        <v>1753</v>
      </c>
      <c r="B64" s="472" t="s">
        <v>2341</v>
      </c>
      <c r="C64" s="59" t="s">
        <v>2342</v>
      </c>
      <c r="D64" s="129"/>
      <c r="E64" s="202"/>
      <c r="F64" s="192" t="s">
        <v>2343</v>
      </c>
      <c r="G64" s="94"/>
      <c r="H64" s="44"/>
      <c r="J64" s="44"/>
      <c r="K64" s="45"/>
      <c r="L64" s="44"/>
      <c r="M64" s="45"/>
      <c r="N64" s="44"/>
      <c r="O64" s="45"/>
      <c r="P64" s="44"/>
      <c r="Q64" s="45"/>
      <c r="R64" s="44"/>
    </row>
    <row r="65" spans="1:18" s="44" customFormat="1" ht="66" x14ac:dyDescent="0.2">
      <c r="B65" s="471" t="s">
        <v>2344</v>
      </c>
      <c r="C65" s="422" t="s">
        <v>2345</v>
      </c>
      <c r="D65" s="427" t="str">
        <f>IF(COUNTIF(D67:D75,"NO CUMPLE")&gt;0,"NO CUMPLE CONDICIÓN",IF(COUNTIF(D67:D75,"CUMPLE")=0,"NO APLICA","CUMPLE"))</f>
        <v>NO APLICA</v>
      </c>
      <c r="E65" s="468" t="str">
        <f>CONCATENATE(IF(D67="NO CUMPLE",CONCATENATE(E67," / "),""),IF(D68="NO CUMPLE",CONCATENATE(E68," / "),""),IF(D69="NO CUMPLE",CONCATENATE(E69," / "),""),IF(D70="NO CUMPLE",CONCATENATE(E70," / "),""),IF(D71="NO CUMPLE",CONCATENATE(E71," / "),""),IF(D72="NO CUMPLE",CONCATENATE(E72," / "),""),IF(D73="NO CUMPLE",CONCATENATE(E73," / "),""),IF(D74="NO CUMPLE",CONCATENATE(E74," / "),""),IF(D75="NO CUMPLE",CONCATENATE(E75," / "),""))</f>
        <v/>
      </c>
      <c r="F65" s="469" t="s">
        <v>2346</v>
      </c>
      <c r="G65" s="94">
        <f>IF(D65="CUMPLE",1,IF(D65="NO CUMPLE CONDICIÓN",2,3))</f>
        <v>3</v>
      </c>
      <c r="K65" s="45"/>
      <c r="M65" s="45"/>
      <c r="O65" s="45"/>
      <c r="Q65" s="45"/>
    </row>
    <row r="66" spans="1:18" s="44" customFormat="1" ht="45" customHeight="1" x14ac:dyDescent="0.2">
      <c r="B66" s="484"/>
      <c r="C66" s="88" t="s">
        <v>2221</v>
      </c>
      <c r="D66" s="116"/>
      <c r="E66" s="87"/>
      <c r="F66" s="192" t="s">
        <v>1906</v>
      </c>
      <c r="G66" s="94"/>
      <c r="K66" s="45"/>
      <c r="M66" s="45"/>
      <c r="O66" s="45"/>
      <c r="Q66" s="45"/>
    </row>
    <row r="67" spans="1:18" s="44" customFormat="1" ht="82.5" x14ac:dyDescent="0.2">
      <c r="A67" s="107" t="s">
        <v>1753</v>
      </c>
      <c r="B67" s="472" t="s">
        <v>2347</v>
      </c>
      <c r="C67" s="59" t="s">
        <v>2348</v>
      </c>
      <c r="D67" s="129"/>
      <c r="E67" s="202"/>
      <c r="F67" s="192" t="s">
        <v>2349</v>
      </c>
      <c r="G67" s="94"/>
      <c r="K67" s="45"/>
      <c r="M67" s="45"/>
      <c r="O67" s="45"/>
      <c r="Q67" s="45"/>
    </row>
    <row r="68" spans="1:18" s="44" customFormat="1" ht="82.5" x14ac:dyDescent="0.2">
      <c r="A68" s="107" t="s">
        <v>1753</v>
      </c>
      <c r="B68" s="472" t="s">
        <v>2350</v>
      </c>
      <c r="C68" s="59" t="s">
        <v>2351</v>
      </c>
      <c r="D68" s="129"/>
      <c r="E68" s="202"/>
      <c r="F68" s="192" t="s">
        <v>2349</v>
      </c>
      <c r="G68" s="94"/>
      <c r="K68" s="45"/>
      <c r="M68" s="45"/>
      <c r="O68" s="45"/>
      <c r="Q68" s="45"/>
    </row>
    <row r="69" spans="1:18" s="44" customFormat="1" ht="82.5" x14ac:dyDescent="0.2">
      <c r="A69" s="107" t="s">
        <v>1753</v>
      </c>
      <c r="B69" s="472" t="s">
        <v>2352</v>
      </c>
      <c r="C69" s="59" t="s">
        <v>2353</v>
      </c>
      <c r="D69" s="129"/>
      <c r="E69" s="202"/>
      <c r="F69" s="192" t="s">
        <v>2349</v>
      </c>
      <c r="G69" s="94"/>
      <c r="K69" s="45"/>
      <c r="M69" s="45"/>
      <c r="O69" s="45"/>
      <c r="Q69" s="45"/>
    </row>
    <row r="70" spans="1:18" s="44" customFormat="1" ht="82.5" x14ac:dyDescent="0.2">
      <c r="A70" s="107" t="s">
        <v>1753</v>
      </c>
      <c r="B70" s="472" t="s">
        <v>2354</v>
      </c>
      <c r="C70" s="59" t="s">
        <v>2355</v>
      </c>
      <c r="D70" s="129"/>
      <c r="E70" s="202"/>
      <c r="F70" s="192" t="s">
        <v>2356</v>
      </c>
      <c r="G70" s="94"/>
      <c r="K70" s="45"/>
      <c r="M70" s="45"/>
      <c r="O70" s="45"/>
      <c r="Q70" s="45"/>
    </row>
    <row r="71" spans="1:18" s="44" customFormat="1" ht="82.5" x14ac:dyDescent="0.2">
      <c r="A71" s="107" t="s">
        <v>1753</v>
      </c>
      <c r="B71" s="472" t="s">
        <v>2357</v>
      </c>
      <c r="C71" s="59" t="s">
        <v>2358</v>
      </c>
      <c r="D71" s="129"/>
      <c r="E71" s="202"/>
      <c r="F71" s="192" t="s">
        <v>2356</v>
      </c>
      <c r="G71" s="94"/>
      <c r="K71" s="45"/>
      <c r="M71" s="45"/>
      <c r="O71" s="45"/>
      <c r="Q71" s="45"/>
    </row>
    <row r="72" spans="1:18" s="47" customFormat="1" ht="82.5" x14ac:dyDescent="0.2">
      <c r="A72" s="107" t="s">
        <v>1753</v>
      </c>
      <c r="B72" s="472" t="s">
        <v>2359</v>
      </c>
      <c r="C72" s="59" t="s">
        <v>2360</v>
      </c>
      <c r="D72" s="129"/>
      <c r="E72" s="202"/>
      <c r="F72" s="192" t="s">
        <v>2356</v>
      </c>
      <c r="G72" s="94"/>
      <c r="H72" s="44"/>
      <c r="J72" s="44"/>
      <c r="K72" s="45"/>
      <c r="L72" s="44"/>
      <c r="M72" s="45"/>
      <c r="N72" s="44"/>
      <c r="O72" s="45"/>
      <c r="P72" s="44"/>
      <c r="Q72" s="45"/>
      <c r="R72" s="44"/>
    </row>
    <row r="73" spans="1:18" s="44" customFormat="1" ht="82.5" x14ac:dyDescent="0.2">
      <c r="A73" s="107" t="s">
        <v>1753</v>
      </c>
      <c r="B73" s="472" t="s">
        <v>2361</v>
      </c>
      <c r="C73" s="59" t="s">
        <v>2362</v>
      </c>
      <c r="D73" s="129"/>
      <c r="E73" s="202"/>
      <c r="F73" s="192" t="s">
        <v>2356</v>
      </c>
      <c r="G73" s="94"/>
      <c r="K73" s="45"/>
      <c r="M73" s="45"/>
      <c r="O73" s="45"/>
      <c r="Q73" s="45"/>
    </row>
    <row r="74" spans="1:18" s="47" customFormat="1" ht="82.5" x14ac:dyDescent="0.2">
      <c r="A74" s="107" t="s">
        <v>1753</v>
      </c>
      <c r="B74" s="472" t="s">
        <v>2363</v>
      </c>
      <c r="C74" s="59" t="s">
        <v>2364</v>
      </c>
      <c r="D74" s="129"/>
      <c r="E74" s="202"/>
      <c r="F74" s="192" t="s">
        <v>2356</v>
      </c>
      <c r="G74" s="94"/>
      <c r="H74" s="44"/>
      <c r="J74" s="44"/>
      <c r="K74" s="45"/>
      <c r="L74" s="44"/>
      <c r="M74" s="45"/>
      <c r="N74" s="44"/>
      <c r="O74" s="45"/>
      <c r="P74" s="44"/>
      <c r="Q74" s="45"/>
      <c r="R74" s="44"/>
    </row>
    <row r="75" spans="1:18" s="44" customFormat="1" ht="82.5" x14ac:dyDescent="0.2">
      <c r="A75" s="107" t="s">
        <v>1753</v>
      </c>
      <c r="B75" s="472" t="s">
        <v>2365</v>
      </c>
      <c r="C75" s="59" t="s">
        <v>2366</v>
      </c>
      <c r="D75" s="129"/>
      <c r="E75" s="202"/>
      <c r="F75" s="192" t="s">
        <v>2356</v>
      </c>
      <c r="G75" s="94"/>
      <c r="K75" s="45"/>
      <c r="M75" s="45"/>
      <c r="O75" s="45"/>
      <c r="Q75" s="45"/>
    </row>
    <row r="76" spans="1:18" s="44" customFormat="1" ht="50.1" customHeight="1" x14ac:dyDescent="0.2">
      <c r="B76" s="471" t="s">
        <v>2367</v>
      </c>
      <c r="C76" s="422" t="s">
        <v>2368</v>
      </c>
      <c r="D76" s="427" t="str">
        <f>IF(COUNTIF(D78:D84,"NO CUMPLE")&gt;0,"NO CUMPLE CONDICIÓN",IF(COUNTIF(D78:D84,"CUMPLE")=0,"NO APLICA","CUMPLE"))</f>
        <v>NO APLICA</v>
      </c>
      <c r="E76" s="468" t="str">
        <f>CONCATENATE(IF(D78="NO CUMPLE",CONCATENATE(E78," / "),""),IF(D79="NO CUMPLE",CONCATENATE(E79," / "),""),IF(D80="NO CUMPLE",CONCATENATE(E80," / "),""),IF(D81="NO CUMPLE",CONCATENATE(E81," / "),""),IF(D82="NO CUMPLE",CONCATENATE(E82," / "),""),IF(D83="NO CUMPLE",CONCATENATE(E83," / "),""),IF(D84="NO CUMPLE",CONCATENATE(E84," / "),""))</f>
        <v/>
      </c>
      <c r="F76" s="469" t="s">
        <v>2369</v>
      </c>
      <c r="G76" s="94">
        <f t="shared" ref="G76:G101" si="0">IF(D76="CUMPLE",1,IF(D76="NO CUMPLE CONDICIÓN",2,3))</f>
        <v>3</v>
      </c>
      <c r="K76" s="45"/>
      <c r="M76" s="45"/>
      <c r="O76" s="45"/>
      <c r="Q76" s="45"/>
    </row>
    <row r="77" spans="1:18" s="44" customFormat="1" ht="42" customHeight="1" x14ac:dyDescent="0.2">
      <c r="B77" s="484"/>
      <c r="C77" s="88" t="s">
        <v>2221</v>
      </c>
      <c r="D77" s="116"/>
      <c r="E77" s="87"/>
      <c r="F77" s="192" t="s">
        <v>1906</v>
      </c>
      <c r="G77" s="94"/>
      <c r="K77" s="45"/>
      <c r="M77" s="45"/>
      <c r="O77" s="45"/>
      <c r="Q77" s="45"/>
    </row>
    <row r="78" spans="1:18" s="44" customFormat="1" ht="82.5" x14ac:dyDescent="0.2">
      <c r="A78" s="107" t="s">
        <v>1753</v>
      </c>
      <c r="B78" s="472" t="s">
        <v>2370</v>
      </c>
      <c r="C78" s="59" t="s">
        <v>2371</v>
      </c>
      <c r="D78" s="129"/>
      <c r="E78" s="202"/>
      <c r="F78" s="192" t="s">
        <v>2372</v>
      </c>
      <c r="G78" s="94"/>
      <c r="K78" s="45"/>
      <c r="M78" s="45"/>
      <c r="O78" s="45"/>
      <c r="Q78" s="45"/>
    </row>
    <row r="79" spans="1:18" s="44" customFormat="1" ht="82.5" x14ac:dyDescent="0.2">
      <c r="A79" s="107" t="s">
        <v>1753</v>
      </c>
      <c r="B79" s="472" t="s">
        <v>2373</v>
      </c>
      <c r="C79" s="59" t="s">
        <v>2374</v>
      </c>
      <c r="D79" s="129"/>
      <c r="E79" s="202"/>
      <c r="F79" s="192" t="s">
        <v>2372</v>
      </c>
      <c r="G79" s="94"/>
      <c r="K79" s="45"/>
      <c r="M79" s="45"/>
      <c r="O79" s="45"/>
      <c r="Q79" s="45"/>
    </row>
    <row r="80" spans="1:18" s="44" customFormat="1" ht="82.5" x14ac:dyDescent="0.2">
      <c r="A80" s="107" t="s">
        <v>1753</v>
      </c>
      <c r="B80" s="472" t="s">
        <v>2375</v>
      </c>
      <c r="C80" s="59" t="s">
        <v>2376</v>
      </c>
      <c r="D80" s="129"/>
      <c r="E80" s="202"/>
      <c r="F80" s="192" t="s">
        <v>2372</v>
      </c>
      <c r="G80" s="94"/>
      <c r="K80" s="45"/>
      <c r="M80" s="45"/>
      <c r="O80" s="45"/>
      <c r="Q80" s="45"/>
    </row>
    <row r="81" spans="1:18" s="44" customFormat="1" ht="82.5" x14ac:dyDescent="0.2">
      <c r="A81" s="107" t="s">
        <v>1753</v>
      </c>
      <c r="B81" s="472" t="s">
        <v>2377</v>
      </c>
      <c r="C81" s="59" t="s">
        <v>2378</v>
      </c>
      <c r="D81" s="129"/>
      <c r="E81" s="202"/>
      <c r="F81" s="192" t="s">
        <v>2372</v>
      </c>
      <c r="G81" s="94"/>
      <c r="K81" s="45"/>
      <c r="M81" s="45"/>
      <c r="O81" s="45"/>
      <c r="Q81" s="45"/>
    </row>
    <row r="82" spans="1:18" s="44" customFormat="1" ht="82.5" x14ac:dyDescent="0.2">
      <c r="A82" s="107" t="s">
        <v>1753</v>
      </c>
      <c r="B82" s="472" t="s">
        <v>2379</v>
      </c>
      <c r="C82" s="59" t="s">
        <v>2380</v>
      </c>
      <c r="D82" s="129"/>
      <c r="E82" s="202"/>
      <c r="F82" s="192" t="s">
        <v>2372</v>
      </c>
      <c r="G82" s="94"/>
      <c r="K82" s="45"/>
      <c r="M82" s="45"/>
      <c r="O82" s="45"/>
      <c r="Q82" s="45"/>
    </row>
    <row r="83" spans="1:18" s="44" customFormat="1" ht="82.5" x14ac:dyDescent="0.2">
      <c r="A83" s="107" t="s">
        <v>1753</v>
      </c>
      <c r="B83" s="472" t="s">
        <v>2381</v>
      </c>
      <c r="C83" s="59" t="s">
        <v>2382</v>
      </c>
      <c r="D83" s="129"/>
      <c r="E83" s="202"/>
      <c r="F83" s="192" t="s">
        <v>2372</v>
      </c>
      <c r="G83" s="94"/>
      <c r="K83" s="45"/>
      <c r="M83" s="45"/>
      <c r="O83" s="45"/>
      <c r="Q83" s="45"/>
    </row>
    <row r="84" spans="1:18" s="44" customFormat="1" ht="82.5" x14ac:dyDescent="0.2">
      <c r="A84" s="107" t="s">
        <v>1753</v>
      </c>
      <c r="B84" s="472" t="s">
        <v>2383</v>
      </c>
      <c r="C84" s="56" t="s">
        <v>2905</v>
      </c>
      <c r="D84" s="129"/>
      <c r="E84" s="202"/>
      <c r="F84" s="192" t="s">
        <v>2384</v>
      </c>
      <c r="G84" s="94"/>
      <c r="K84" s="45"/>
      <c r="M84" s="45"/>
      <c r="O84" s="45"/>
      <c r="Q84" s="45"/>
    </row>
    <row r="85" spans="1:18" s="47" customFormat="1" ht="48.6" customHeight="1" x14ac:dyDescent="0.2">
      <c r="B85" s="471" t="s">
        <v>2385</v>
      </c>
      <c r="C85" s="422" t="s">
        <v>2386</v>
      </c>
      <c r="D85" s="427" t="str">
        <f>IF(COUNTIF(D87:D92,"NO CUMPLE")&gt;0,"NO CUMPLE CONDICIÓN",IF(COUNTIF(D87:D92,"CUMPLE")=0,"NO APLICA","CUMPLE"))</f>
        <v>NO APLICA</v>
      </c>
      <c r="E85" s="468" t="str">
        <f>CONCATENATE(IF(D87="NO CUMPLE",CONCATENATE(E87," / "),""),IF(D88="NO CUMPLE",CONCATENATE(E88," / "),""),IF(D89="NO CUMPLE",CONCATENATE(E89," / "),""),IF(D90="NO CUMPLE",CONCATENATE(E90," / "),""),IF(D91="NO CUMPLE",CONCATENATE(E91," / "),""),IF(D92="NO CUMPLE",CONCATENATE(E92," / "),""))</f>
        <v/>
      </c>
      <c r="F85" s="469" t="s">
        <v>2387</v>
      </c>
      <c r="G85" s="94">
        <f t="shared" si="0"/>
        <v>3</v>
      </c>
      <c r="H85" s="44"/>
      <c r="J85" s="44"/>
      <c r="K85" s="45"/>
      <c r="L85" s="44"/>
      <c r="M85" s="45"/>
      <c r="N85" s="44"/>
      <c r="O85" s="45"/>
      <c r="P85" s="44"/>
      <c r="Q85" s="45"/>
      <c r="R85" s="44"/>
    </row>
    <row r="86" spans="1:18" s="44" customFormat="1" ht="43.5" customHeight="1" x14ac:dyDescent="0.2">
      <c r="B86" s="484"/>
      <c r="C86" s="88" t="s">
        <v>2221</v>
      </c>
      <c r="D86" s="116"/>
      <c r="E86" s="87"/>
      <c r="F86" s="192" t="s">
        <v>1906</v>
      </c>
      <c r="G86" s="94"/>
      <c r="K86" s="45"/>
      <c r="M86" s="45"/>
      <c r="O86" s="45"/>
      <c r="Q86" s="45"/>
    </row>
    <row r="87" spans="1:18" s="44" customFormat="1" ht="82.5" x14ac:dyDescent="0.2">
      <c r="A87" s="107" t="s">
        <v>1753</v>
      </c>
      <c r="B87" s="472" t="s">
        <v>2388</v>
      </c>
      <c r="C87" s="59" t="s">
        <v>2389</v>
      </c>
      <c r="D87" s="129"/>
      <c r="E87" s="202"/>
      <c r="F87" s="192" t="s">
        <v>2390</v>
      </c>
      <c r="G87" s="94"/>
      <c r="K87" s="45"/>
      <c r="M87" s="45"/>
      <c r="O87" s="45"/>
      <c r="Q87" s="45"/>
    </row>
    <row r="88" spans="1:18" s="44" customFormat="1" ht="82.5" x14ac:dyDescent="0.2">
      <c r="A88" s="107" t="s">
        <v>1753</v>
      </c>
      <c r="B88" s="472" t="s">
        <v>2391</v>
      </c>
      <c r="C88" s="59" t="s">
        <v>2392</v>
      </c>
      <c r="D88" s="129"/>
      <c r="E88" s="202"/>
      <c r="F88" s="192" t="s">
        <v>2390</v>
      </c>
      <c r="G88" s="94"/>
      <c r="K88" s="45"/>
      <c r="M88" s="45"/>
      <c r="O88" s="45"/>
      <c r="Q88" s="45"/>
    </row>
    <row r="89" spans="1:18" s="44" customFormat="1" ht="82.5" x14ac:dyDescent="0.2">
      <c r="A89" s="107" t="s">
        <v>1753</v>
      </c>
      <c r="B89" s="472" t="s">
        <v>2393</v>
      </c>
      <c r="C89" s="59" t="s">
        <v>2394</v>
      </c>
      <c r="D89" s="129"/>
      <c r="E89" s="202"/>
      <c r="F89" s="192" t="s">
        <v>2395</v>
      </c>
      <c r="G89" s="94"/>
      <c r="K89" s="45"/>
      <c r="M89" s="45"/>
      <c r="O89" s="45"/>
      <c r="Q89" s="45"/>
    </row>
    <row r="90" spans="1:18" s="44" customFormat="1" ht="82.5" x14ac:dyDescent="0.2">
      <c r="A90" s="107" t="s">
        <v>1753</v>
      </c>
      <c r="B90" s="472" t="s">
        <v>2396</v>
      </c>
      <c r="C90" s="59" t="s">
        <v>2397</v>
      </c>
      <c r="D90" s="129"/>
      <c r="E90" s="202"/>
      <c r="F90" s="192" t="s">
        <v>2398</v>
      </c>
      <c r="G90" s="94"/>
      <c r="K90" s="45"/>
      <c r="M90" s="45"/>
      <c r="O90" s="45"/>
      <c r="Q90" s="45"/>
    </row>
    <row r="91" spans="1:18" s="44" customFormat="1" ht="82.5" x14ac:dyDescent="0.2">
      <c r="A91" s="107" t="s">
        <v>1753</v>
      </c>
      <c r="B91" s="472" t="s">
        <v>2399</v>
      </c>
      <c r="C91" s="59" t="s">
        <v>2400</v>
      </c>
      <c r="D91" s="129"/>
      <c r="E91" s="202"/>
      <c r="F91" s="192" t="s">
        <v>2398</v>
      </c>
      <c r="G91" s="94"/>
      <c r="K91" s="45"/>
      <c r="M91" s="45"/>
      <c r="O91" s="45"/>
      <c r="Q91" s="45"/>
    </row>
    <row r="92" spans="1:18" s="44" customFormat="1" ht="82.5" x14ac:dyDescent="0.2">
      <c r="A92" s="107" t="s">
        <v>1753</v>
      </c>
      <c r="B92" s="472" t="s">
        <v>2401</v>
      </c>
      <c r="C92" s="59" t="s">
        <v>2402</v>
      </c>
      <c r="D92" s="129"/>
      <c r="E92" s="202"/>
      <c r="F92" s="192" t="s">
        <v>2398</v>
      </c>
      <c r="G92" s="94"/>
      <c r="K92" s="45"/>
      <c r="M92" s="45"/>
      <c r="O92" s="45"/>
      <c r="Q92" s="45"/>
    </row>
    <row r="93" spans="1:18" s="44" customFormat="1" ht="66" x14ac:dyDescent="0.2">
      <c r="B93" s="471" t="s">
        <v>2403</v>
      </c>
      <c r="C93" s="422" t="s">
        <v>2404</v>
      </c>
      <c r="D93" s="427" t="str">
        <f>IF(COUNTIF(D95:D100,"NO CUMPLE")&gt;0,"NO CUMPLE CONDICIÓN",IF(COUNTIF(D95:D100,"CUMPLE")=0,"NO APLICA","CUMPLE"))</f>
        <v>NO APLICA</v>
      </c>
      <c r="E93" s="468" t="str">
        <f>CONCATENATE(IF(D95="NO CUMPLE",CONCATENATE(E95," / "),""),IF(D96="NO CUMPLE",CONCATENATE(E96," / "),""),IF(D97="NO CUMPLE",CONCATENATE(E97," / "),""),IF(D98="NO CUMPLE",CONCATENATE(E98," / "),""),IF(D99="NO CUMPLE",CONCATENATE(E99," / "),""),IF(D100="NO CUMPLE",CONCATENATE(E100," / "),""))</f>
        <v/>
      </c>
      <c r="F93" s="469" t="s">
        <v>2405</v>
      </c>
      <c r="G93" s="94">
        <f t="shared" si="0"/>
        <v>3</v>
      </c>
      <c r="K93" s="45"/>
      <c r="M93" s="45"/>
      <c r="O93" s="45"/>
      <c r="Q93" s="45"/>
    </row>
    <row r="94" spans="1:18" s="44" customFormat="1" ht="42" customHeight="1" x14ac:dyDescent="0.2">
      <c r="B94" s="484"/>
      <c r="C94" s="88" t="s">
        <v>2221</v>
      </c>
      <c r="D94" s="116"/>
      <c r="E94" s="87"/>
      <c r="F94" s="192" t="s">
        <v>1906</v>
      </c>
      <c r="G94" s="94"/>
      <c r="K94" s="45"/>
      <c r="M94" s="45"/>
      <c r="O94" s="45"/>
      <c r="Q94" s="45"/>
    </row>
    <row r="95" spans="1:18" s="47" customFormat="1" ht="90.75" x14ac:dyDescent="0.2">
      <c r="A95" s="107" t="s">
        <v>1753</v>
      </c>
      <c r="B95" s="472" t="s">
        <v>2406</v>
      </c>
      <c r="C95" s="59" t="s">
        <v>2407</v>
      </c>
      <c r="D95" s="129"/>
      <c r="E95" s="202"/>
      <c r="F95" s="192" t="s">
        <v>2408</v>
      </c>
      <c r="G95" s="94"/>
      <c r="H95" s="44"/>
      <c r="J95" s="44"/>
      <c r="K95" s="45"/>
      <c r="L95" s="44"/>
      <c r="M95" s="45"/>
      <c r="N95" s="44"/>
      <c r="O95" s="45"/>
      <c r="P95" s="44"/>
      <c r="Q95" s="45"/>
      <c r="R95" s="44"/>
    </row>
    <row r="96" spans="1:18" s="44" customFormat="1" ht="99" x14ac:dyDescent="0.2">
      <c r="A96" s="107" t="s">
        <v>1753</v>
      </c>
      <c r="B96" s="472" t="s">
        <v>2409</v>
      </c>
      <c r="C96" s="59" t="s">
        <v>2410</v>
      </c>
      <c r="D96" s="129"/>
      <c r="E96" s="202"/>
      <c r="F96" s="192" t="s">
        <v>2411</v>
      </c>
      <c r="G96" s="94"/>
      <c r="K96" s="45"/>
      <c r="M96" s="45"/>
      <c r="O96" s="45"/>
      <c r="Q96" s="45"/>
    </row>
    <row r="97" spans="1:18" s="44" customFormat="1" ht="99" x14ac:dyDescent="0.2">
      <c r="A97" s="107" t="s">
        <v>1753</v>
      </c>
      <c r="B97" s="472" t="s">
        <v>2412</v>
      </c>
      <c r="C97" s="59" t="s">
        <v>2413</v>
      </c>
      <c r="D97" s="129"/>
      <c r="E97" s="202"/>
      <c r="F97" s="192" t="s">
        <v>2411</v>
      </c>
      <c r="G97" s="94"/>
      <c r="K97" s="45"/>
      <c r="M97" s="45"/>
      <c r="O97" s="45"/>
      <c r="Q97" s="45"/>
    </row>
    <row r="98" spans="1:18" s="44" customFormat="1" ht="99" x14ac:dyDescent="0.2">
      <c r="A98" s="107" t="s">
        <v>1753</v>
      </c>
      <c r="B98" s="472" t="s">
        <v>2414</v>
      </c>
      <c r="C98" s="59" t="s">
        <v>2415</v>
      </c>
      <c r="D98" s="129"/>
      <c r="E98" s="202"/>
      <c r="F98" s="192" t="s">
        <v>2411</v>
      </c>
      <c r="G98" s="94"/>
      <c r="K98" s="45"/>
      <c r="M98" s="45"/>
      <c r="O98" s="45"/>
      <c r="Q98" s="45"/>
    </row>
    <row r="99" spans="1:18" s="44" customFormat="1" ht="99" x14ac:dyDescent="0.2">
      <c r="A99" s="107" t="s">
        <v>1753</v>
      </c>
      <c r="B99" s="472" t="s">
        <v>2416</v>
      </c>
      <c r="C99" s="59" t="s">
        <v>2417</v>
      </c>
      <c r="D99" s="129"/>
      <c r="E99" s="202"/>
      <c r="F99" s="192" t="s">
        <v>2411</v>
      </c>
      <c r="G99" s="94"/>
      <c r="K99" s="45"/>
      <c r="M99" s="45"/>
      <c r="O99" s="45"/>
      <c r="Q99" s="45"/>
    </row>
    <row r="100" spans="1:18" s="44" customFormat="1" ht="99" x14ac:dyDescent="0.2">
      <c r="A100" s="107" t="s">
        <v>1753</v>
      </c>
      <c r="B100" s="472" t="s">
        <v>2418</v>
      </c>
      <c r="C100" s="59" t="s">
        <v>2419</v>
      </c>
      <c r="D100" s="129"/>
      <c r="E100" s="202"/>
      <c r="F100" s="192" t="s">
        <v>2411</v>
      </c>
      <c r="G100" s="94"/>
      <c r="K100" s="45"/>
      <c r="M100" s="45"/>
      <c r="O100" s="45"/>
      <c r="Q100" s="45"/>
    </row>
    <row r="101" spans="1:18" s="44" customFormat="1" ht="51" customHeight="1" x14ac:dyDescent="0.2">
      <c r="B101" s="471" t="s">
        <v>2420</v>
      </c>
      <c r="C101" s="422" t="s">
        <v>2421</v>
      </c>
      <c r="D101" s="427" t="str">
        <f>IF(COUNTIF(D103:D109,"NO CUMPLE")&gt;0,"NO CUMPLE CONDICIÓN",IF(COUNTIF(D103:D109,"CUMPLE")=0,"NO APLICA","CUMPLE"))</f>
        <v>NO APLICA</v>
      </c>
      <c r="E101" s="468" t="str">
        <f>CONCATENATE(IF(D103="NO CUMPLE",CONCATENATE(E103," / "),""),IF(D104="NO CUMPLE",CONCATENATE(E104," / "),""),IF(D105="NO CUMPLE",CONCATENATE(E105," / "),""),IF(D106="NO CUMPLE",CONCATENATE(E106," / "),""),IF(D107="NO CUMPLE",CONCATENATE(E107," / "),""),IF(D108="NO CUMPLE",CONCATENATE(E108," / "),""),IF(D109="NO CUMPLE",CONCATENATE(E109," / "),""))</f>
        <v/>
      </c>
      <c r="F101" s="469" t="s">
        <v>2422</v>
      </c>
      <c r="G101" s="94">
        <f t="shared" si="0"/>
        <v>3</v>
      </c>
      <c r="K101" s="45"/>
      <c r="M101" s="45"/>
      <c r="O101" s="45"/>
      <c r="Q101" s="45"/>
    </row>
    <row r="102" spans="1:18" s="44" customFormat="1" ht="46.5" customHeight="1" x14ac:dyDescent="0.2">
      <c r="B102" s="484"/>
      <c r="C102" s="88" t="s">
        <v>2221</v>
      </c>
      <c r="D102" s="116"/>
      <c r="E102" s="87"/>
      <c r="F102" s="192" t="s">
        <v>1906</v>
      </c>
      <c r="G102" s="94"/>
      <c r="K102" s="45"/>
      <c r="M102" s="45"/>
      <c r="O102" s="45"/>
      <c r="Q102" s="45"/>
    </row>
    <row r="103" spans="1:18" s="47" customFormat="1" ht="99" x14ac:dyDescent="0.2">
      <c r="A103" s="107" t="s">
        <v>1753</v>
      </c>
      <c r="B103" s="472" t="s">
        <v>2423</v>
      </c>
      <c r="C103" s="59" t="s">
        <v>2424</v>
      </c>
      <c r="D103" s="129"/>
      <c r="E103" s="202"/>
      <c r="F103" s="192" t="s">
        <v>2425</v>
      </c>
      <c r="G103" s="94"/>
      <c r="H103" s="44"/>
      <c r="J103" s="44"/>
      <c r="K103" s="45"/>
      <c r="L103" s="44"/>
      <c r="M103" s="45"/>
      <c r="N103" s="44"/>
      <c r="O103" s="45"/>
      <c r="P103" s="44"/>
      <c r="Q103" s="45"/>
      <c r="R103" s="44"/>
    </row>
    <row r="104" spans="1:18" s="44" customFormat="1" ht="99" x14ac:dyDescent="0.2">
      <c r="A104" s="107" t="s">
        <v>1753</v>
      </c>
      <c r="B104" s="472" t="s">
        <v>2426</v>
      </c>
      <c r="C104" s="59" t="s">
        <v>2427</v>
      </c>
      <c r="D104" s="129"/>
      <c r="E104" s="202"/>
      <c r="F104" s="192" t="s">
        <v>2425</v>
      </c>
      <c r="G104" s="94"/>
      <c r="K104" s="45"/>
      <c r="M104" s="45"/>
      <c r="O104" s="45"/>
      <c r="Q104" s="45"/>
    </row>
    <row r="105" spans="1:18" s="44" customFormat="1" ht="99" x14ac:dyDescent="0.2">
      <c r="A105" s="107" t="s">
        <v>1753</v>
      </c>
      <c r="B105" s="472" t="s">
        <v>2428</v>
      </c>
      <c r="C105" s="59" t="s">
        <v>2429</v>
      </c>
      <c r="D105" s="129"/>
      <c r="E105" s="202"/>
      <c r="F105" s="192" t="s">
        <v>2425</v>
      </c>
      <c r="G105" s="94"/>
      <c r="K105" s="45"/>
      <c r="M105" s="45"/>
      <c r="O105" s="45"/>
      <c r="Q105" s="45"/>
    </row>
    <row r="106" spans="1:18" s="44" customFormat="1" ht="99" x14ac:dyDescent="0.2">
      <c r="A106" s="107" t="s">
        <v>1753</v>
      </c>
      <c r="B106" s="472" t="s">
        <v>2430</v>
      </c>
      <c r="C106" s="59" t="s">
        <v>2431</v>
      </c>
      <c r="D106" s="129"/>
      <c r="E106" s="202"/>
      <c r="F106" s="192" t="s">
        <v>2432</v>
      </c>
      <c r="G106" s="94"/>
      <c r="K106" s="45"/>
      <c r="M106" s="45"/>
      <c r="O106" s="45"/>
      <c r="Q106" s="45"/>
    </row>
    <row r="107" spans="1:18" s="44" customFormat="1" ht="99" x14ac:dyDescent="0.2">
      <c r="A107" s="107" t="s">
        <v>1753</v>
      </c>
      <c r="B107" s="472" t="s">
        <v>2433</v>
      </c>
      <c r="C107" s="59" t="s">
        <v>2434</v>
      </c>
      <c r="D107" s="129"/>
      <c r="E107" s="202"/>
      <c r="F107" s="192" t="s">
        <v>2432</v>
      </c>
      <c r="G107" s="94"/>
      <c r="K107" s="45"/>
      <c r="M107" s="45"/>
      <c r="O107" s="45"/>
      <c r="Q107" s="45"/>
    </row>
    <row r="108" spans="1:18" s="44" customFormat="1" ht="148.5" x14ac:dyDescent="0.2">
      <c r="A108" s="107" t="s">
        <v>1753</v>
      </c>
      <c r="B108" s="472" t="s">
        <v>2435</v>
      </c>
      <c r="C108" s="59" t="s">
        <v>2436</v>
      </c>
      <c r="D108" s="129"/>
      <c r="E108" s="202"/>
      <c r="F108" s="192" t="s">
        <v>2437</v>
      </c>
      <c r="G108" s="94"/>
      <c r="K108" s="45"/>
      <c r="M108" s="45"/>
      <c r="O108" s="45"/>
      <c r="Q108" s="45"/>
    </row>
    <row r="109" spans="1:18" s="44" customFormat="1" ht="99.75" thickBot="1" x14ac:dyDescent="0.25">
      <c r="A109" s="107" t="s">
        <v>1753</v>
      </c>
      <c r="B109" s="486" t="s">
        <v>2438</v>
      </c>
      <c r="C109" s="90" t="s">
        <v>2439</v>
      </c>
      <c r="D109" s="173"/>
      <c r="E109" s="203"/>
      <c r="F109" s="192" t="s">
        <v>2440</v>
      </c>
      <c r="G109" s="94"/>
      <c r="K109" s="45"/>
      <c r="M109" s="45"/>
      <c r="O109" s="45"/>
      <c r="Q109" s="45"/>
    </row>
    <row r="110" spans="1:18" x14ac:dyDescent="0.25">
      <c r="D110" s="499"/>
    </row>
    <row r="111" spans="1:18" x14ac:dyDescent="0.25">
      <c r="E111" s="93"/>
    </row>
    <row r="112" spans="1:18" x14ac:dyDescent="0.25">
      <c r="E112" s="93"/>
    </row>
    <row r="113" spans="3:5" hidden="1" x14ac:dyDescent="0.25">
      <c r="C113" s="93" t="s">
        <v>1759</v>
      </c>
      <c r="D113">
        <f>COUNTIF(G3:G109,1)</f>
        <v>0</v>
      </c>
      <c r="E113" s="93"/>
    </row>
    <row r="114" spans="3:5" hidden="1" x14ac:dyDescent="0.25">
      <c r="C114" s="93" t="s">
        <v>1760</v>
      </c>
      <c r="D114">
        <f>COUNTIF(G3:G109,2)</f>
        <v>0</v>
      </c>
    </row>
    <row r="115" spans="3:5" hidden="1" x14ac:dyDescent="0.25">
      <c r="C115" s="93" t="s">
        <v>1761</v>
      </c>
      <c r="D115">
        <f>COUNTIF(G3:G109,3)</f>
        <v>12</v>
      </c>
    </row>
    <row r="116" spans="3:5" hidden="1" x14ac:dyDescent="0.25"/>
  </sheetData>
  <sheetProtection algorithmName="SHA-512" hashValue="RxWf99dHLKZiK5LfIRoaKLIgaHdP0CWuUbrS3OMpdI2lMqBcVc6AaPCC/XDfQH9ahjw9LncIlGGz/tb3SV0Ivg==" saltValue="vb0rCTkvAGZfpRU1KO/BYw==" spinCount="100000" sheet="1" formatRows="0" autoFilter="0"/>
  <mergeCells count="1">
    <mergeCell ref="B1:E1"/>
  </mergeCells>
  <conditionalFormatting sqref="D3">
    <cfRule type="cellIs" dxfId="28" priority="1" operator="equal">
      <formula>"NO CUMPLE CONDICIÓN"</formula>
    </cfRule>
    <cfRule type="cellIs" dxfId="27" priority="2" operator="equal">
      <formula>"No Cumple"</formula>
    </cfRule>
  </conditionalFormatting>
  <conditionalFormatting sqref="D5">
    <cfRule type="cellIs" dxfId="26" priority="32" operator="equal">
      <formula>"NO CUMPLE CONDICIÓN"</formula>
    </cfRule>
    <cfRule type="cellIs" dxfId="25" priority="33" operator="equal">
      <formula>"No Cumple"</formula>
    </cfRule>
  </conditionalFormatting>
  <conditionalFormatting sqref="D10">
    <cfRule type="cellIs" dxfId="24" priority="30" operator="equal">
      <formula>"NO CUMPLE CONDICIÓN"</formula>
    </cfRule>
    <cfRule type="cellIs" dxfId="23" priority="31" operator="equal">
      <formula>"No Cumple"</formula>
    </cfRule>
  </conditionalFormatting>
  <conditionalFormatting sqref="D18">
    <cfRule type="cellIs" dxfId="22" priority="28" operator="equal">
      <formula>"NO CUMPLE CONDICIÓN"</formula>
    </cfRule>
    <cfRule type="cellIs" dxfId="21" priority="29" operator="equal">
      <formula>"No Cumple"</formula>
    </cfRule>
  </conditionalFormatting>
  <conditionalFormatting sqref="D31">
    <cfRule type="cellIs" dxfId="20" priority="26" operator="equal">
      <formula>"NO CUMPLE CONDICIÓN"</formula>
    </cfRule>
    <cfRule type="cellIs" dxfId="19" priority="27" operator="equal">
      <formula>"No Cumple"</formula>
    </cfRule>
  </conditionalFormatting>
  <conditionalFormatting sqref="D54">
    <cfRule type="cellIs" dxfId="18" priority="24" operator="equal">
      <formula>"NO CUMPLE CONDICIÓN"</formula>
    </cfRule>
    <cfRule type="cellIs" dxfId="17" priority="25" operator="equal">
      <formula>"No Cumple"</formula>
    </cfRule>
  </conditionalFormatting>
  <conditionalFormatting sqref="D62">
    <cfRule type="cellIs" dxfId="16" priority="22" operator="equal">
      <formula>"NO CUMPLE CONDICIÓN"</formula>
    </cfRule>
    <cfRule type="cellIs" dxfId="15" priority="23" operator="equal">
      <formula>"No Cumple"</formula>
    </cfRule>
  </conditionalFormatting>
  <conditionalFormatting sqref="D65">
    <cfRule type="cellIs" dxfId="14" priority="20" operator="equal">
      <formula>"NO CUMPLE CONDICIÓN"</formula>
    </cfRule>
    <cfRule type="cellIs" dxfId="13" priority="21" operator="equal">
      <formula>"No Cumple"</formula>
    </cfRule>
  </conditionalFormatting>
  <conditionalFormatting sqref="D76">
    <cfRule type="cellIs" dxfId="12" priority="18" operator="equal">
      <formula>"NO CUMPLE CONDICIÓN"</formula>
    </cfRule>
    <cfRule type="cellIs" dxfId="11" priority="19" operator="equal">
      <formula>"No Cumple"</formula>
    </cfRule>
  </conditionalFormatting>
  <conditionalFormatting sqref="D85">
    <cfRule type="cellIs" dxfId="10" priority="16" operator="equal">
      <formula>"NO CUMPLE CONDICIÓN"</formula>
    </cfRule>
    <cfRule type="cellIs" dxfId="9" priority="17" operator="equal">
      <formula>"No Cumple"</formula>
    </cfRule>
  </conditionalFormatting>
  <conditionalFormatting sqref="D93">
    <cfRule type="cellIs" dxfId="8" priority="14" operator="equal">
      <formula>"NO CUMPLE CONDICIÓN"</formula>
    </cfRule>
    <cfRule type="cellIs" dxfId="7" priority="15" operator="equal">
      <formula>"No Cumple"</formula>
    </cfRule>
  </conditionalFormatting>
  <conditionalFormatting sqref="D101">
    <cfRule type="cellIs" dxfId="6" priority="12" operator="equal">
      <formula>"NO CUMPLE CONDICIÓN"</formula>
    </cfRule>
    <cfRule type="cellIs" dxfId="5" priority="13" operator="equal">
      <formula>"No Cumple"</formula>
    </cfRule>
  </conditionalFormatting>
  <dataValidations count="2">
    <dataValidation type="list" allowBlank="1" showInputMessage="1" showErrorMessage="1" sqref="D12:D17 D20:D30 D33:D53 D56:D61 D64 D67:D75 D78:D84 D87:D92 D95:D100 D103:D109 D7:D9" xr:uid="{00000000-0002-0000-0D00-000000000000}">
      <formula1>"CUMPLE,NO CUMPLE,NO APLICA"</formula1>
    </dataValidation>
    <dataValidation type="list" allowBlank="1" showInputMessage="1" showErrorMessage="1" sqref="D4" xr:uid="{00000000-0002-0000-0D00-000001000000}">
      <formula1>"CUMPLE,NO CUMPLE"</formula1>
    </dataValidation>
  </dataValidations>
  <hyperlinks>
    <hyperlink ref="A1" location="PORTADA!A1" display="Portada" xr:uid="{ABCE042D-FD37-40A8-A1D4-7F85B06DF2DA}"/>
  </hyperlinks>
  <printOptions horizontalCentered="1"/>
  <pageMargins left="0.31496062992125984" right="0.31496062992125984" top="1.1417322834645669" bottom="0.74803149606299213" header="0.31496062992125984" footer="0.31496062992125984"/>
  <pageSetup scale="62" fitToHeight="0" orientation="landscape" r:id="rId1"/>
  <headerFooter>
    <oddHeader xml:space="preserve">&amp;L&amp;G&amp;C"PROCESO DE INSPECCIÓN, VIGILANCIA Y CONTROL
INSTRUMENTO IV
HOGAR SUSTITUTO
RESTABLECIMIENTO DE DERECHOS"  
&amp;R"IN75.IVC
Versión 4
30/07/2026
Clasificación de la Información
CLASIFICADA"
</oddHeader>
    <oddFooter>&amp;C&amp;G</oddFooter>
  </headerFooter>
  <legacyDrawingHF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0B0A22-B6DB-41CE-8CF5-726973C8F7FA}">
  <sheetPr>
    <tabColor theme="0" tint="-4.9989318521683403E-2"/>
    <pageSetUpPr fitToPage="1"/>
  </sheetPr>
  <dimension ref="A1:H19"/>
  <sheetViews>
    <sheetView topLeftCell="A10" zoomScaleNormal="100" workbookViewId="0">
      <selection activeCell="A11" sqref="A11"/>
    </sheetView>
  </sheetViews>
  <sheetFormatPr baseColWidth="10" defaultColWidth="11.42578125" defaultRowHeight="15" x14ac:dyDescent="0.25"/>
  <cols>
    <col min="1" max="1" width="7.85546875" style="311" customWidth="1"/>
    <col min="2" max="2" width="11.42578125" style="311"/>
    <col min="3" max="3" width="74.42578125" style="311" customWidth="1"/>
    <col min="4" max="4" width="23.42578125" style="311" customWidth="1"/>
    <col min="5" max="5" width="80.85546875" style="311" customWidth="1"/>
    <col min="6" max="6" width="56.85546875" style="311" customWidth="1"/>
    <col min="7" max="7" width="9.85546875" style="311" hidden="1" customWidth="1"/>
    <col min="8" max="16384" width="11.42578125" style="311"/>
  </cols>
  <sheetData>
    <row r="1" spans="1:8" s="309" customFormat="1" ht="21" customHeight="1" x14ac:dyDescent="0.25">
      <c r="A1" s="401" t="s">
        <v>1670</v>
      </c>
      <c r="B1" s="576" t="s">
        <v>2694</v>
      </c>
      <c r="C1" s="577"/>
      <c r="D1" s="577"/>
      <c r="E1" s="578"/>
      <c r="F1" s="353"/>
      <c r="G1" s="312"/>
    </row>
    <row r="2" spans="1:8" s="309" customFormat="1" ht="74.25" customHeight="1" x14ac:dyDescent="0.25">
      <c r="A2" s="351" t="s">
        <v>1671</v>
      </c>
      <c r="B2" s="356" t="s">
        <v>1672</v>
      </c>
      <c r="C2" s="313" t="s">
        <v>1673</v>
      </c>
      <c r="D2" s="314" t="s">
        <v>1674</v>
      </c>
      <c r="E2" s="357" t="s">
        <v>1675</v>
      </c>
      <c r="F2" s="354" t="s">
        <v>1676</v>
      </c>
      <c r="G2" s="312"/>
    </row>
    <row r="3" spans="1:8" s="309" customFormat="1" ht="54.75" customHeight="1" x14ac:dyDescent="0.25">
      <c r="A3" s="352"/>
      <c r="B3" s="425" t="s">
        <v>2695</v>
      </c>
      <c r="C3" s="426" t="s">
        <v>2031</v>
      </c>
      <c r="D3" s="427" t="str">
        <f>IF(COUNTIF(D5:D13,"NO CUMPLE")&gt;0,"NO CUMPLE CONDICIÓN",IF(COUNTIF(D5:D13,"CUMPLE")=0,"NO APLICA","CUMPLE"))</f>
        <v>NO APLICA</v>
      </c>
      <c r="E3" s="445" t="str">
        <f>CONCATENATE(IF(D5="NO CUMPLE",CONCATENATE(E5," / "),""),CONCATENATE(IF(D6="NO CUMPLE",CONCATENATE(E6," / "),""),IF(D7="NO CUMPLE",CONCATENATE(E7," / "),""),IF(D8="NO CUMPLE",CONCATENATE(E8," / "),""),IF(D9="NO CUMPLE",CONCATENATE(E9," / "),""),IF(D10="NO CUMPLE",CONCATENATE(E10," / "),""),IF(D11="NO CUMPLE",CONCATENATE(E11," / "),""),IF(D12="NO CUMPLE",CONCATENATE(E12," / "),""),IF(D13="NO CUMPLE",CONCATENATE(E13," / "),"")))</f>
        <v/>
      </c>
      <c r="F3" s="469" t="s">
        <v>2791</v>
      </c>
      <c r="G3" s="350">
        <f>IF(D3="CUMPLE",1,IF(D3="NO CUMPLE CONDICIÓN",2,3))</f>
        <v>3</v>
      </c>
    </row>
    <row r="4" spans="1:8" s="309" customFormat="1" ht="70.5" customHeight="1" x14ac:dyDescent="0.25">
      <c r="A4" s="352" t="s">
        <v>1753</v>
      </c>
      <c r="B4" s="308"/>
      <c r="C4" s="330" t="s">
        <v>2829</v>
      </c>
      <c r="D4" s="89"/>
      <c r="E4" s="389"/>
      <c r="F4" s="355" t="s">
        <v>1906</v>
      </c>
      <c r="G4" s="350"/>
    </row>
    <row r="5" spans="1:8" s="309" customFormat="1" ht="174" customHeight="1" x14ac:dyDescent="0.25">
      <c r="A5" s="352" t="s">
        <v>1753</v>
      </c>
      <c r="B5" s="308" t="s">
        <v>2696</v>
      </c>
      <c r="C5" s="68" t="s">
        <v>2032</v>
      </c>
      <c r="D5" s="396"/>
      <c r="E5" s="398"/>
      <c r="F5" s="337" t="s">
        <v>2033</v>
      </c>
      <c r="G5" s="350"/>
    </row>
    <row r="6" spans="1:8" s="309" customFormat="1" ht="93" customHeight="1" x14ac:dyDescent="0.25">
      <c r="A6" s="352" t="s">
        <v>1753</v>
      </c>
      <c r="B6" s="308" t="s">
        <v>2697</v>
      </c>
      <c r="C6" s="68" t="s">
        <v>2034</v>
      </c>
      <c r="D6" s="396"/>
      <c r="E6" s="398"/>
      <c r="F6" s="337" t="s">
        <v>2035</v>
      </c>
      <c r="G6" s="350"/>
    </row>
    <row r="7" spans="1:8" s="309" customFormat="1" ht="80.25" customHeight="1" x14ac:dyDescent="0.25">
      <c r="A7" s="352" t="s">
        <v>1753</v>
      </c>
      <c r="B7" s="308" t="s">
        <v>2698</v>
      </c>
      <c r="C7" s="68" t="s">
        <v>2036</v>
      </c>
      <c r="D7" s="396"/>
      <c r="E7" s="398"/>
      <c r="F7" s="337" t="s">
        <v>2792</v>
      </c>
      <c r="G7" s="350"/>
    </row>
    <row r="8" spans="1:8" s="309" customFormat="1" ht="222" customHeight="1" x14ac:dyDescent="0.25">
      <c r="A8" s="352" t="s">
        <v>1753</v>
      </c>
      <c r="B8" s="308" t="s">
        <v>2699</v>
      </c>
      <c r="C8" s="68" t="s">
        <v>2037</v>
      </c>
      <c r="D8" s="396"/>
      <c r="E8" s="398"/>
      <c r="F8" s="337" t="s">
        <v>2038</v>
      </c>
      <c r="G8" s="350"/>
    </row>
    <row r="9" spans="1:8" s="309" customFormat="1" ht="84" customHeight="1" x14ac:dyDescent="0.25">
      <c r="A9" s="352" t="s">
        <v>1753</v>
      </c>
      <c r="B9" s="308" t="s">
        <v>2700</v>
      </c>
      <c r="C9" s="68" t="s">
        <v>2039</v>
      </c>
      <c r="D9" s="396"/>
      <c r="E9" s="398"/>
      <c r="F9" s="337" t="s">
        <v>2040</v>
      </c>
      <c r="G9" s="350"/>
    </row>
    <row r="10" spans="1:8" s="309" customFormat="1" ht="158.25" customHeight="1" x14ac:dyDescent="0.25">
      <c r="A10" s="352" t="s">
        <v>1753</v>
      </c>
      <c r="B10" s="308" t="s">
        <v>2701</v>
      </c>
      <c r="C10" s="272" t="s">
        <v>2830</v>
      </c>
      <c r="D10" s="396"/>
      <c r="E10" s="398"/>
      <c r="F10" s="337" t="s">
        <v>2041</v>
      </c>
      <c r="G10" s="350"/>
    </row>
    <row r="11" spans="1:8" s="309" customFormat="1" ht="74.25" x14ac:dyDescent="0.25">
      <c r="A11" s="352" t="s">
        <v>1753</v>
      </c>
      <c r="B11" s="308" t="s">
        <v>2702</v>
      </c>
      <c r="C11" s="68" t="s">
        <v>2042</v>
      </c>
      <c r="D11" s="396"/>
      <c r="E11" s="398"/>
      <c r="F11" s="337" t="s">
        <v>2043</v>
      </c>
      <c r="G11" s="350"/>
    </row>
    <row r="12" spans="1:8" s="309" customFormat="1" ht="248.25" customHeight="1" x14ac:dyDescent="0.25">
      <c r="A12" s="352" t="s">
        <v>1753</v>
      </c>
      <c r="B12" s="308" t="s">
        <v>2703</v>
      </c>
      <c r="C12" s="288" t="s">
        <v>2903</v>
      </c>
      <c r="D12" s="396"/>
      <c r="E12" s="398"/>
      <c r="F12" s="337" t="s">
        <v>2044</v>
      </c>
      <c r="G12" s="350"/>
    </row>
    <row r="13" spans="1:8" s="309" customFormat="1" ht="74.25" customHeight="1" thickBot="1" x14ac:dyDescent="0.3">
      <c r="A13" s="316" t="s">
        <v>1753</v>
      </c>
      <c r="B13" s="333" t="s">
        <v>2704</v>
      </c>
      <c r="C13" s="358" t="s">
        <v>2045</v>
      </c>
      <c r="D13" s="397"/>
      <c r="E13" s="399"/>
      <c r="F13" s="317" t="s">
        <v>2046</v>
      </c>
      <c r="G13" s="350"/>
      <c r="H13" s="315"/>
    </row>
    <row r="15" spans="1:8" hidden="1" x14ac:dyDescent="0.25"/>
    <row r="16" spans="1:8" hidden="1" x14ac:dyDescent="0.25">
      <c r="C16" s="93" t="s">
        <v>1759</v>
      </c>
      <c r="D16" s="258">
        <f>COUNTIF(G3:G13,1)</f>
        <v>0</v>
      </c>
    </row>
    <row r="17" spans="3:4" hidden="1" x14ac:dyDescent="0.25">
      <c r="C17" s="93" t="s">
        <v>1760</v>
      </c>
      <c r="D17" s="258">
        <f>COUNTIF(G3:G13,2)</f>
        <v>0</v>
      </c>
    </row>
    <row r="18" spans="3:4" hidden="1" x14ac:dyDescent="0.25">
      <c r="C18" s="93" t="s">
        <v>1761</v>
      </c>
      <c r="D18" s="258">
        <f>COUNTIF(G3:G13,3)</f>
        <v>1</v>
      </c>
    </row>
    <row r="19" spans="3:4" hidden="1" x14ac:dyDescent="0.25"/>
  </sheetData>
  <sheetProtection algorithmName="SHA-512" hashValue="g0uSaY6OrRGEYQkqqd9SgBCJZn7phsYZzifpXKfcg37i1kOYVxiD/lGwwJzTBBLtveDX5IfVfvCkmoJoJbWWLw==" saltValue="TEs7RMcx8qVuE1nWK+6Jqw==" spinCount="100000" sheet="1" formatRows="0" autoFilter="0"/>
  <mergeCells count="1">
    <mergeCell ref="B1:E1"/>
  </mergeCells>
  <phoneticPr fontId="35" type="noConversion"/>
  <conditionalFormatting sqref="D3">
    <cfRule type="cellIs" dxfId="4" priority="1" operator="equal">
      <formula>"NO CUMPLE CONDICIÓN"</formula>
    </cfRule>
    <cfRule type="cellIs" dxfId="3" priority="2" operator="equal">
      <formula>"No Cumple"</formula>
    </cfRule>
  </conditionalFormatting>
  <dataValidations count="1">
    <dataValidation type="list" allowBlank="1" showInputMessage="1" showErrorMessage="1" sqref="D5:D13" xr:uid="{B5C17036-0D06-4347-8C45-A7CEA1FF0789}">
      <formula1>"CUMPLE,NO CUMPLE,NO APLICA"</formula1>
    </dataValidation>
  </dataValidations>
  <hyperlinks>
    <hyperlink ref="A1" location="PORTADA!A1" display="Portada" xr:uid="{AA74F80A-392E-481E-80FD-84D30FF4F61D}"/>
  </hyperlinks>
  <printOptions horizontalCentered="1"/>
  <pageMargins left="0.31496062992125984" right="0.31496062992125984" top="1.1417322834645669" bottom="0.74803149606299213" header="0.31496062992125984" footer="0.31496062992125984"/>
  <pageSetup scale="69" fitToHeight="0" orientation="landscape" r:id="rId1"/>
  <headerFooter>
    <oddHeader xml:space="preserve">&amp;L&amp;G&amp;C"PROCESO DE INSPECCIÓN, VIGILANCIA Y CONTROL
INSTRUMENTO IV
HOGAR SUSTITUTO
RESTABLECIMIENTO DE DERECHOS"  
&amp;R"IN75.IVC
Versión 4
30/07/2026
Clasificación de la Información
CLASIFICADA"
</oddHeader>
    <oddFooter>&amp;C&amp;G</oddFooter>
  </headerFooter>
  <legacyDrawingHF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134DB6-9DC2-4696-B8B7-1A322BEC4DF2}">
  <sheetPr>
    <tabColor rgb="FFFFFF00"/>
    <pageSetUpPr fitToPage="1"/>
  </sheetPr>
  <dimension ref="A1:J42"/>
  <sheetViews>
    <sheetView zoomScaleNormal="100" zoomScaleSheetLayoutView="100" workbookViewId="0">
      <selection activeCell="A11" sqref="A11"/>
    </sheetView>
  </sheetViews>
  <sheetFormatPr baseColWidth="10" defaultColWidth="11.42578125" defaultRowHeight="15" x14ac:dyDescent="0.25"/>
  <cols>
    <col min="1" max="1" width="15.42578125" style="141" customWidth="1"/>
    <col min="2" max="4" width="17.42578125" style="141" customWidth="1"/>
    <col min="5" max="5" width="15.42578125" style="141" customWidth="1"/>
    <col min="6" max="6" width="20.42578125" style="141" customWidth="1"/>
    <col min="7" max="7" width="16.42578125" style="141" customWidth="1"/>
    <col min="8" max="8" width="21" style="141" customWidth="1"/>
    <col min="9" max="9" width="36.42578125" style="141" customWidth="1"/>
    <col min="10" max="16384" width="11.42578125" style="141"/>
  </cols>
  <sheetData>
    <row r="1" spans="1:10" ht="15.75" thickBot="1" x14ac:dyDescent="0.3">
      <c r="A1" s="579" t="s">
        <v>2498</v>
      </c>
      <c r="B1" s="580"/>
      <c r="C1" s="580"/>
      <c r="D1" s="580"/>
      <c r="E1" s="580"/>
      <c r="F1" s="580"/>
      <c r="G1" s="580"/>
      <c r="H1" s="580"/>
      <c r="I1" s="581"/>
      <c r="J1" s="401" t="s">
        <v>1670</v>
      </c>
    </row>
    <row r="2" spans="1:10" x14ac:dyDescent="0.25">
      <c r="B2" s="155"/>
      <c r="C2" s="154"/>
      <c r="D2" s="154"/>
      <c r="E2" s="154"/>
      <c r="F2" s="154"/>
      <c r="G2" s="154"/>
      <c r="H2" s="154"/>
      <c r="I2" s="154"/>
    </row>
    <row r="3" spans="1:10" ht="45" x14ac:dyDescent="0.25">
      <c r="A3" s="148" t="s">
        <v>2499</v>
      </c>
      <c r="B3" s="147" t="s">
        <v>2500</v>
      </c>
      <c r="C3" s="147" t="s">
        <v>2501</v>
      </c>
      <c r="D3" s="147" t="s">
        <v>2502</v>
      </c>
      <c r="E3" s="147" t="s">
        <v>2503</v>
      </c>
      <c r="F3" s="147" t="s">
        <v>2504</v>
      </c>
      <c r="G3" s="147" t="s">
        <v>2505</v>
      </c>
      <c r="H3" s="147" t="s">
        <v>2506</v>
      </c>
      <c r="I3" s="146" t="s">
        <v>2507</v>
      </c>
    </row>
    <row r="4" spans="1:10" x14ac:dyDescent="0.25">
      <c r="A4" s="153"/>
      <c r="B4" s="129"/>
      <c r="C4" s="129"/>
      <c r="D4" s="145"/>
      <c r="E4" s="128"/>
      <c r="F4" s="151" t="str">
        <f>IFERROR(ROUNDDOWN((Tabla_Dormitorios[[#This Row],[Área (m²)]]/Tabla_Dormitorios[[#This Row],[Índice  (m²/persona)]]),0)," ")</f>
        <v xml:space="preserve"> </v>
      </c>
      <c r="G4" s="128"/>
      <c r="H4" s="115" t="str">
        <f>IF(OR(ISBLANK(Tabla_Dormitorios[[#This Row],[Capacidad máxima 
(Área / Índice)
]]),ISBLANK(Tabla_Dormitorios[[#This Row],[No. Personas ubicadas]])),"No aplica",IF(Tabla_Dormitorios[[#This Row],[No. Personas ubicadas]]&lt;=Tabla_Dormitorios[[#This Row],[Capacidad máxima 
(Área / Índice)
]],"Cumple","No cumple"))</f>
        <v>No aplica</v>
      </c>
      <c r="I4" s="144"/>
    </row>
    <row r="5" spans="1:10" x14ac:dyDescent="0.25">
      <c r="A5" s="153"/>
      <c r="B5" s="129"/>
      <c r="C5" s="129"/>
      <c r="D5" s="145"/>
      <c r="E5" s="128"/>
      <c r="F5" s="151" t="str">
        <f>IFERROR(ROUNDDOWN((Tabla_Dormitorios[[#This Row],[Área (m²)]]/Tabla_Dormitorios[[#This Row],[Índice  (m²/persona)]]),0)," ")</f>
        <v xml:space="preserve"> </v>
      </c>
      <c r="G5" s="128"/>
      <c r="H5" s="115" t="str">
        <f>IF(OR(ISBLANK(Tabla_Dormitorios[[#This Row],[Capacidad máxima 
(Área / Índice)
]]),ISBLANK(Tabla_Dormitorios[[#This Row],[No. Personas ubicadas]])),"No aplica",IF(Tabla_Dormitorios[[#This Row],[No. Personas ubicadas]]&lt;=Tabla_Dormitorios[[#This Row],[Capacidad máxima 
(Área / Índice)
]],"Cumple","No cumple"))</f>
        <v>No aplica</v>
      </c>
      <c r="I5" s="144"/>
    </row>
    <row r="6" spans="1:10" x14ac:dyDescent="0.25">
      <c r="A6" s="153"/>
      <c r="B6" s="129"/>
      <c r="C6" s="129"/>
      <c r="D6" s="145"/>
      <c r="E6" s="128"/>
      <c r="F6" s="151" t="str">
        <f>IFERROR(ROUNDDOWN((Tabla_Dormitorios[[#This Row],[Área (m²)]]/Tabla_Dormitorios[[#This Row],[Índice  (m²/persona)]]),0)," ")</f>
        <v xml:space="preserve"> </v>
      </c>
      <c r="G6" s="128"/>
      <c r="H6" s="115" t="str">
        <f>IF(OR(ISBLANK(Tabla_Dormitorios[[#This Row],[Capacidad máxima 
(Área / Índice)
]]),ISBLANK(Tabla_Dormitorios[[#This Row],[No. Personas ubicadas]])),"No aplica",IF(Tabla_Dormitorios[[#This Row],[No. Personas ubicadas]]&lt;=Tabla_Dormitorios[[#This Row],[Capacidad máxima 
(Área / Índice)
]],"Cumple","No cumple"))</f>
        <v>No aplica</v>
      </c>
      <c r="I6" s="144"/>
    </row>
    <row r="7" spans="1:10" x14ac:dyDescent="0.25">
      <c r="A7" s="153"/>
      <c r="B7" s="129"/>
      <c r="C7" s="129"/>
      <c r="D7" s="145"/>
      <c r="E7" s="128"/>
      <c r="F7" s="151" t="str">
        <f>IFERROR(ROUNDDOWN((Tabla_Dormitorios[[#This Row],[Área (m²)]]/Tabla_Dormitorios[[#This Row],[Índice  (m²/persona)]]),0)," ")</f>
        <v xml:space="preserve"> </v>
      </c>
      <c r="G7" s="128"/>
      <c r="H7" s="115" t="str">
        <f>IF(OR(ISBLANK(Tabla_Dormitorios[[#This Row],[Capacidad máxima 
(Área / Índice)
]]),ISBLANK(Tabla_Dormitorios[[#This Row],[No. Personas ubicadas]])),"No aplica",IF(Tabla_Dormitorios[[#This Row],[No. Personas ubicadas]]&lt;=Tabla_Dormitorios[[#This Row],[Capacidad máxima 
(Área / Índice)
]],"Cumple","No cumple"))</f>
        <v>No aplica</v>
      </c>
      <c r="I7" s="144"/>
    </row>
    <row r="8" spans="1:10" x14ac:dyDescent="0.25">
      <c r="A8" s="153"/>
      <c r="B8" s="129"/>
      <c r="C8" s="129"/>
      <c r="D8" s="145"/>
      <c r="E8" s="128"/>
      <c r="F8" s="151" t="str">
        <f>IFERROR(ROUNDDOWN((Tabla_Dormitorios[[#This Row],[Área (m²)]]/Tabla_Dormitorios[[#This Row],[Índice  (m²/persona)]]),0)," ")</f>
        <v xml:space="preserve"> </v>
      </c>
      <c r="G8" s="128"/>
      <c r="H8" s="115" t="str">
        <f>IF(OR(ISBLANK(Tabla_Dormitorios[[#This Row],[Capacidad máxima 
(Área / Índice)
]]),ISBLANK(Tabla_Dormitorios[[#This Row],[No. Personas ubicadas]])),"No aplica",IF(Tabla_Dormitorios[[#This Row],[No. Personas ubicadas]]&lt;=Tabla_Dormitorios[[#This Row],[Capacidad máxima 
(Área / Índice)
]],"Cumple","No cumple"))</f>
        <v>No aplica</v>
      </c>
      <c r="I8" s="144"/>
    </row>
    <row r="9" spans="1:10" x14ac:dyDescent="0.25">
      <c r="A9" s="153"/>
      <c r="B9" s="129"/>
      <c r="C9" s="129"/>
      <c r="D9" s="145"/>
      <c r="E9" s="128"/>
      <c r="F9" s="151" t="str">
        <f>IFERROR(ROUNDDOWN((Tabla_Dormitorios[[#This Row],[Área (m²)]]/Tabla_Dormitorios[[#This Row],[Índice  (m²/persona)]]),0)," ")</f>
        <v xml:space="preserve"> </v>
      </c>
      <c r="G9" s="128"/>
      <c r="H9" s="115" t="str">
        <f>IF(OR(ISBLANK(Tabla_Dormitorios[[#This Row],[Capacidad máxima 
(Área / Índice)
]]),ISBLANK(Tabla_Dormitorios[[#This Row],[No. Personas ubicadas]])),"No aplica",IF(Tabla_Dormitorios[[#This Row],[No. Personas ubicadas]]&lt;=Tabla_Dormitorios[[#This Row],[Capacidad máxima 
(Área / Índice)
]],"Cumple","No cumple"))</f>
        <v>No aplica</v>
      </c>
      <c r="I9" s="144"/>
    </row>
    <row r="10" spans="1:10" x14ac:dyDescent="0.25">
      <c r="A10" s="153"/>
      <c r="B10" s="129"/>
      <c r="C10" s="129"/>
      <c r="D10" s="145"/>
      <c r="E10" s="128"/>
      <c r="F10" s="151" t="str">
        <f>IFERROR(ROUNDDOWN((Tabla_Dormitorios[[#This Row],[Área (m²)]]/Tabla_Dormitorios[[#This Row],[Índice  (m²/persona)]]),0)," ")</f>
        <v xml:space="preserve"> </v>
      </c>
      <c r="G10" s="128"/>
      <c r="H10" s="115" t="str">
        <f>IF(OR(ISBLANK(Tabla_Dormitorios[[#This Row],[Capacidad máxima 
(Área / Índice)
]]),ISBLANK(Tabla_Dormitorios[[#This Row],[No. Personas ubicadas]])),"No aplica",IF(Tabla_Dormitorios[[#This Row],[No. Personas ubicadas]]&lt;=Tabla_Dormitorios[[#This Row],[Capacidad máxima 
(Área / Índice)
]],"Cumple","No cumple"))</f>
        <v>No aplica</v>
      </c>
      <c r="I10" s="144"/>
    </row>
    <row r="11" spans="1:10" x14ac:dyDescent="0.25">
      <c r="A11" s="153"/>
      <c r="B11" s="129"/>
      <c r="C11" s="129"/>
      <c r="D11" s="145"/>
      <c r="E11" s="128"/>
      <c r="F11" s="151" t="str">
        <f>IFERROR(ROUNDDOWN((Tabla_Dormitorios[[#This Row],[Área (m²)]]/Tabla_Dormitorios[[#This Row],[Índice  (m²/persona)]]),0)," ")</f>
        <v xml:space="preserve"> </v>
      </c>
      <c r="G11" s="128"/>
      <c r="H11" s="115" t="str">
        <f>IF(OR(ISBLANK(Tabla_Dormitorios[[#This Row],[Capacidad máxima 
(Área / Índice)
]]),ISBLANK(Tabla_Dormitorios[[#This Row],[No. Personas ubicadas]])),"No aplica",IF(Tabla_Dormitorios[[#This Row],[No. Personas ubicadas]]&lt;=Tabla_Dormitorios[[#This Row],[Capacidad máxima 
(Área / Índice)
]],"Cumple","No cumple"))</f>
        <v>No aplica</v>
      </c>
      <c r="I11" s="144"/>
    </row>
    <row r="12" spans="1:10" x14ac:dyDescent="0.25">
      <c r="A12" s="153"/>
      <c r="B12" s="129"/>
      <c r="C12" s="129"/>
      <c r="D12" s="145"/>
      <c r="E12" s="128"/>
      <c r="F12" s="151" t="str">
        <f>IFERROR(ROUNDDOWN((Tabla_Dormitorios[[#This Row],[Área (m²)]]/Tabla_Dormitorios[[#This Row],[Índice  (m²/persona)]]),0)," ")</f>
        <v xml:space="preserve"> </v>
      </c>
      <c r="G12" s="128"/>
      <c r="H12" s="115" t="str">
        <f>IF(OR(ISBLANK(Tabla_Dormitorios[[#This Row],[Capacidad máxima 
(Área / Índice)
]]),ISBLANK(Tabla_Dormitorios[[#This Row],[No. Personas ubicadas]])),"No aplica",IF(Tabla_Dormitorios[[#This Row],[No. Personas ubicadas]]&lt;=Tabla_Dormitorios[[#This Row],[Capacidad máxima 
(Área / Índice)
]],"Cumple","No cumple"))</f>
        <v>No aplica</v>
      </c>
      <c r="I12" s="144"/>
    </row>
    <row r="13" spans="1:10" x14ac:dyDescent="0.25">
      <c r="A13" s="153"/>
      <c r="B13" s="129"/>
      <c r="C13" s="129"/>
      <c r="D13" s="145"/>
      <c r="E13" s="128"/>
      <c r="F13" s="151" t="str">
        <f>IFERROR(ROUNDDOWN((Tabla_Dormitorios[[#This Row],[Área (m²)]]/Tabla_Dormitorios[[#This Row],[Índice  (m²/persona)]]),0)," ")</f>
        <v xml:space="preserve"> </v>
      </c>
      <c r="G13" s="128"/>
      <c r="H13" s="115" t="str">
        <f>IF(OR(ISBLANK(Tabla_Dormitorios[[#This Row],[Capacidad máxima 
(Área / Índice)
]]),ISBLANK(Tabla_Dormitorios[[#This Row],[No. Personas ubicadas]])),"No aplica",IF(Tabla_Dormitorios[[#This Row],[No. Personas ubicadas]]&lt;=Tabla_Dormitorios[[#This Row],[Capacidad máxima 
(Área / Índice)
]],"Cumple","No cumple"))</f>
        <v>No aplica</v>
      </c>
      <c r="I13" s="144"/>
    </row>
    <row r="14" spans="1:10" x14ac:dyDescent="0.25">
      <c r="A14" s="153"/>
      <c r="B14" s="129"/>
      <c r="C14" s="129"/>
      <c r="D14" s="145"/>
      <c r="E14" s="128"/>
      <c r="F14" s="151" t="str">
        <f>IFERROR(ROUNDDOWN((Tabla_Dormitorios[[#This Row],[Área (m²)]]/Tabla_Dormitorios[[#This Row],[Índice  (m²/persona)]]),0)," ")</f>
        <v xml:space="preserve"> </v>
      </c>
      <c r="G14" s="128"/>
      <c r="H14" s="115" t="str">
        <f>IF(OR(ISBLANK(Tabla_Dormitorios[[#This Row],[Capacidad máxima 
(Área / Índice)
]]),ISBLANK(Tabla_Dormitorios[[#This Row],[No. Personas ubicadas]])),"No aplica",IF(Tabla_Dormitorios[[#This Row],[No. Personas ubicadas]]&lt;=Tabla_Dormitorios[[#This Row],[Capacidad máxima 
(Área / Índice)
]],"Cumple","No cumple"))</f>
        <v>No aplica</v>
      </c>
      <c r="I14" s="144"/>
    </row>
    <row r="15" spans="1:10" x14ac:dyDescent="0.25">
      <c r="A15" s="153"/>
      <c r="B15" s="129"/>
      <c r="C15" s="129"/>
      <c r="D15" s="145"/>
      <c r="E15" s="128"/>
      <c r="F15" s="151" t="str">
        <f>IFERROR(ROUNDDOWN((Tabla_Dormitorios[[#This Row],[Área (m²)]]/Tabla_Dormitorios[[#This Row],[Índice  (m²/persona)]]),0)," ")</f>
        <v xml:space="preserve"> </v>
      </c>
      <c r="G15" s="128"/>
      <c r="H15" s="115" t="str">
        <f>IF(OR(ISBLANK(Tabla_Dormitorios[[#This Row],[Capacidad máxima 
(Área / Índice)
]]),ISBLANK(Tabla_Dormitorios[[#This Row],[No. Personas ubicadas]])),"No aplica",IF(Tabla_Dormitorios[[#This Row],[No. Personas ubicadas]]&lt;=Tabla_Dormitorios[[#This Row],[Capacidad máxima 
(Área / Índice)
]],"Cumple","No cumple"))</f>
        <v>No aplica</v>
      </c>
      <c r="I15" s="144"/>
    </row>
    <row r="16" spans="1:10" x14ac:dyDescent="0.25">
      <c r="A16" s="153"/>
      <c r="B16" s="129"/>
      <c r="C16" s="129"/>
      <c r="D16" s="145"/>
      <c r="E16" s="128"/>
      <c r="F16" s="151" t="str">
        <f>IFERROR(ROUNDDOWN((Tabla_Dormitorios[[#This Row],[Área (m²)]]/Tabla_Dormitorios[[#This Row],[Índice  (m²/persona)]]),0)," ")</f>
        <v xml:space="preserve"> </v>
      </c>
      <c r="G16" s="128"/>
      <c r="H16" s="115" t="str">
        <f>IF(OR(ISBLANK(Tabla_Dormitorios[[#This Row],[Capacidad máxima 
(Área / Índice)
]]),ISBLANK(Tabla_Dormitorios[[#This Row],[No. Personas ubicadas]])),"No aplica",IF(Tabla_Dormitorios[[#This Row],[No. Personas ubicadas]]&lt;=Tabla_Dormitorios[[#This Row],[Capacidad máxima 
(Área / Índice)
]],"Cumple","No cumple"))</f>
        <v>No aplica</v>
      </c>
      <c r="I16" s="144"/>
    </row>
    <row r="17" spans="1:9" x14ac:dyDescent="0.25">
      <c r="A17" s="153"/>
      <c r="B17" s="129"/>
      <c r="C17" s="129"/>
      <c r="D17" s="145"/>
      <c r="E17" s="128"/>
      <c r="F17" s="151" t="str">
        <f>IFERROR(ROUNDDOWN((Tabla_Dormitorios[[#This Row],[Área (m²)]]/Tabla_Dormitorios[[#This Row],[Índice  (m²/persona)]]),0)," ")</f>
        <v xml:space="preserve"> </v>
      </c>
      <c r="G17" s="128"/>
      <c r="H17" s="115" t="str">
        <f>IF(OR(ISBLANK(Tabla_Dormitorios[[#This Row],[Capacidad máxima 
(Área / Índice)
]]),ISBLANK(Tabla_Dormitorios[[#This Row],[No. Personas ubicadas]])),"No aplica",IF(Tabla_Dormitorios[[#This Row],[No. Personas ubicadas]]&lt;=Tabla_Dormitorios[[#This Row],[Capacidad máxima 
(Área / Índice)
]],"Cumple","No cumple"))</f>
        <v>No aplica</v>
      </c>
      <c r="I17" s="144"/>
    </row>
    <row r="18" spans="1:9" x14ac:dyDescent="0.25">
      <c r="A18" s="153"/>
      <c r="B18" s="129"/>
      <c r="C18" s="129"/>
      <c r="D18" s="145"/>
      <c r="E18" s="128"/>
      <c r="F18" s="151" t="str">
        <f>IFERROR(ROUNDDOWN((Tabla_Dormitorios[[#This Row],[Área (m²)]]/Tabla_Dormitorios[[#This Row],[Índice  (m²/persona)]]),0)," ")</f>
        <v xml:space="preserve"> </v>
      </c>
      <c r="G18" s="128"/>
      <c r="H18" s="115" t="str">
        <f>IF(OR(ISBLANK(Tabla_Dormitorios[[#This Row],[Capacidad máxima 
(Área / Índice)
]]),ISBLANK(Tabla_Dormitorios[[#This Row],[No. Personas ubicadas]])),"No aplica",IF(Tabla_Dormitorios[[#This Row],[No. Personas ubicadas]]&lt;=Tabla_Dormitorios[[#This Row],[Capacidad máxima 
(Área / Índice)
]],"Cumple","No cumple"))</f>
        <v>No aplica</v>
      </c>
      <c r="I18" s="144"/>
    </row>
    <row r="19" spans="1:9" x14ac:dyDescent="0.25">
      <c r="A19" s="153"/>
      <c r="B19" s="129"/>
      <c r="C19" s="129"/>
      <c r="D19" s="145"/>
      <c r="E19" s="128"/>
      <c r="F19" s="151" t="str">
        <f>IFERROR(ROUNDDOWN((Tabla_Dormitorios[[#This Row],[Área (m²)]]/Tabla_Dormitorios[[#This Row],[Índice  (m²/persona)]]),0)," ")</f>
        <v xml:space="preserve"> </v>
      </c>
      <c r="G19" s="128"/>
      <c r="H19" s="115" t="str">
        <f>IF(OR(ISBLANK(Tabla_Dormitorios[[#This Row],[Capacidad máxima 
(Área / Índice)
]]),ISBLANK(Tabla_Dormitorios[[#This Row],[No. Personas ubicadas]])),"No aplica",IF(Tabla_Dormitorios[[#This Row],[No. Personas ubicadas]]&lt;=Tabla_Dormitorios[[#This Row],[Capacidad máxima 
(Área / Índice)
]],"Cumple","No cumple"))</f>
        <v>No aplica</v>
      </c>
      <c r="I19" s="144"/>
    </row>
    <row r="20" spans="1:9" x14ac:dyDescent="0.25">
      <c r="A20" s="153"/>
      <c r="B20" s="129"/>
      <c r="C20" s="129"/>
      <c r="D20" s="145"/>
      <c r="E20" s="128"/>
      <c r="F20" s="151" t="str">
        <f>IFERROR(ROUNDDOWN((Tabla_Dormitorios[[#This Row],[Área (m²)]]/Tabla_Dormitorios[[#This Row],[Índice  (m²/persona)]]),0)," ")</f>
        <v xml:space="preserve"> </v>
      </c>
      <c r="G20" s="128"/>
      <c r="H20" s="115" t="str">
        <f>IF(OR(ISBLANK(Tabla_Dormitorios[[#This Row],[Capacidad máxima 
(Área / Índice)
]]),ISBLANK(Tabla_Dormitorios[[#This Row],[No. Personas ubicadas]])),"No aplica",IF(Tabla_Dormitorios[[#This Row],[No. Personas ubicadas]]&lt;=Tabla_Dormitorios[[#This Row],[Capacidad máxima 
(Área / Índice)
]],"Cumple","No cumple"))</f>
        <v>No aplica</v>
      </c>
      <c r="I20" s="144"/>
    </row>
    <row r="21" spans="1:9" x14ac:dyDescent="0.25">
      <c r="A21" s="153"/>
      <c r="B21" s="129"/>
      <c r="C21" s="129"/>
      <c r="D21" s="145"/>
      <c r="E21" s="128"/>
      <c r="F21" s="151" t="str">
        <f>IFERROR(ROUNDDOWN((Tabla_Dormitorios[[#This Row],[Área (m²)]]/Tabla_Dormitorios[[#This Row],[Índice  (m²/persona)]]),0)," ")</f>
        <v xml:space="preserve"> </v>
      </c>
      <c r="G21" s="128"/>
      <c r="H21" s="115" t="str">
        <f>IF(OR(ISBLANK(Tabla_Dormitorios[[#This Row],[Capacidad máxima 
(Área / Índice)
]]),ISBLANK(Tabla_Dormitorios[[#This Row],[No. Personas ubicadas]])),"No aplica",IF(Tabla_Dormitorios[[#This Row],[No. Personas ubicadas]]&lt;=Tabla_Dormitorios[[#This Row],[Capacidad máxima 
(Área / Índice)
]],"Cumple","No cumple"))</f>
        <v>No aplica</v>
      </c>
      <c r="I21" s="144"/>
    </row>
    <row r="22" spans="1:9" x14ac:dyDescent="0.25">
      <c r="A22" s="153"/>
      <c r="B22" s="129"/>
      <c r="C22" s="129"/>
      <c r="D22" s="145"/>
      <c r="E22" s="128"/>
      <c r="F22" s="151" t="str">
        <f>IFERROR(ROUNDDOWN((Tabla_Dormitorios[[#This Row],[Área (m²)]]/Tabla_Dormitorios[[#This Row],[Índice  (m²/persona)]]),0)," ")</f>
        <v xml:space="preserve"> </v>
      </c>
      <c r="G22" s="128"/>
      <c r="H22" s="115" t="str">
        <f>IF(OR(ISBLANK(Tabla_Dormitorios[[#This Row],[Capacidad máxima 
(Área / Índice)
]]),ISBLANK(Tabla_Dormitorios[[#This Row],[No. Personas ubicadas]])),"No aplica",IF(Tabla_Dormitorios[[#This Row],[No. Personas ubicadas]]&lt;=Tabla_Dormitorios[[#This Row],[Capacidad máxima 
(Área / Índice)
]],"Cumple","No cumple"))</f>
        <v>No aplica</v>
      </c>
      <c r="I22" s="144"/>
    </row>
    <row r="23" spans="1:9" x14ac:dyDescent="0.25">
      <c r="A23" s="153"/>
      <c r="B23" s="129"/>
      <c r="C23" s="129"/>
      <c r="D23" s="145"/>
      <c r="E23" s="128"/>
      <c r="F23" s="151" t="str">
        <f>IFERROR(ROUNDDOWN((Tabla_Dormitorios[[#This Row],[Área (m²)]]/Tabla_Dormitorios[[#This Row],[Índice  (m²/persona)]]),0)," ")</f>
        <v xml:space="preserve"> </v>
      </c>
      <c r="G23" s="128"/>
      <c r="H23" s="115" t="str">
        <f>IF(OR(ISBLANK(Tabla_Dormitorios[[#This Row],[Capacidad máxima 
(Área / Índice)
]]),ISBLANK(Tabla_Dormitorios[[#This Row],[No. Personas ubicadas]])),"No aplica",IF(Tabla_Dormitorios[[#This Row],[No. Personas ubicadas]]&lt;=Tabla_Dormitorios[[#This Row],[Capacidad máxima 
(Área / Índice)
]],"Cumple","No cumple"))</f>
        <v>No aplica</v>
      </c>
      <c r="I23" s="144"/>
    </row>
    <row r="24" spans="1:9" x14ac:dyDescent="0.25">
      <c r="A24" s="153"/>
      <c r="B24" s="129"/>
      <c r="C24" s="129"/>
      <c r="D24" s="145"/>
      <c r="E24" s="128"/>
      <c r="F24" s="151" t="str">
        <f>IFERROR(ROUNDDOWN((Tabla_Dormitorios[[#This Row],[Área (m²)]]/Tabla_Dormitorios[[#This Row],[Índice  (m²/persona)]]),0)," ")</f>
        <v xml:space="preserve"> </v>
      </c>
      <c r="G24" s="128"/>
      <c r="H24" s="115" t="str">
        <f>IF(OR(ISBLANK(Tabla_Dormitorios[[#This Row],[Capacidad máxima 
(Área / Índice)
]]),ISBLANK(Tabla_Dormitorios[[#This Row],[No. Personas ubicadas]])),"No aplica",IF(Tabla_Dormitorios[[#This Row],[No. Personas ubicadas]]&lt;=Tabla_Dormitorios[[#This Row],[Capacidad máxima 
(Área / Índice)
]],"Cumple","No cumple"))</f>
        <v>No aplica</v>
      </c>
      <c r="I24" s="144"/>
    </row>
    <row r="25" spans="1:9" x14ac:dyDescent="0.25">
      <c r="A25" s="153"/>
      <c r="B25" s="129"/>
      <c r="C25" s="129"/>
      <c r="D25" s="145"/>
      <c r="E25" s="128"/>
      <c r="F25" s="151" t="str">
        <f>IFERROR(ROUNDDOWN((Tabla_Dormitorios[[#This Row],[Área (m²)]]/Tabla_Dormitorios[[#This Row],[Índice  (m²/persona)]]),0)," ")</f>
        <v xml:space="preserve"> </v>
      </c>
      <c r="G25" s="128"/>
      <c r="H25" s="115" t="str">
        <f>IF(OR(ISBLANK(Tabla_Dormitorios[[#This Row],[Capacidad máxima 
(Área / Índice)
]]),ISBLANK(Tabla_Dormitorios[[#This Row],[No. Personas ubicadas]])),"No aplica",IF(Tabla_Dormitorios[[#This Row],[No. Personas ubicadas]]&lt;=Tabla_Dormitorios[[#This Row],[Capacidad máxima 
(Área / Índice)
]],"Cumple","No cumple"))</f>
        <v>No aplica</v>
      </c>
      <c r="I25" s="144"/>
    </row>
    <row r="26" spans="1:9" x14ac:dyDescent="0.25">
      <c r="A26" s="153"/>
      <c r="B26" s="129"/>
      <c r="C26" s="129"/>
      <c r="D26" s="145"/>
      <c r="E26" s="128"/>
      <c r="F26" s="151" t="str">
        <f>IFERROR(ROUNDDOWN((Tabla_Dormitorios[[#This Row],[Área (m²)]]/Tabla_Dormitorios[[#This Row],[Índice  (m²/persona)]]),0)," ")</f>
        <v xml:space="preserve"> </v>
      </c>
      <c r="G26" s="128"/>
      <c r="H26" s="115" t="str">
        <f>IF(OR(ISBLANK(Tabla_Dormitorios[[#This Row],[Capacidad máxima 
(Área / Índice)
]]),ISBLANK(Tabla_Dormitorios[[#This Row],[No. Personas ubicadas]])),"No aplica",IF(Tabla_Dormitorios[[#This Row],[No. Personas ubicadas]]&lt;=Tabla_Dormitorios[[#This Row],[Capacidad máxima 
(Área / Índice)
]],"Cumple","No cumple"))</f>
        <v>No aplica</v>
      </c>
      <c r="I26" s="144"/>
    </row>
    <row r="27" spans="1:9" x14ac:dyDescent="0.25">
      <c r="A27" s="153"/>
      <c r="B27" s="129"/>
      <c r="C27" s="129"/>
      <c r="D27" s="145"/>
      <c r="E27" s="128"/>
      <c r="F27" s="151" t="str">
        <f>IFERROR(ROUNDDOWN((Tabla_Dormitorios[[#This Row],[Área (m²)]]/Tabla_Dormitorios[[#This Row],[Índice  (m²/persona)]]),0)," ")</f>
        <v xml:space="preserve"> </v>
      </c>
      <c r="G27" s="128"/>
      <c r="H27" s="115" t="str">
        <f>IF(OR(ISBLANK(Tabla_Dormitorios[[#This Row],[Capacidad máxima 
(Área / Índice)
]]),ISBLANK(Tabla_Dormitorios[[#This Row],[No. Personas ubicadas]])),"No aplica",IF(Tabla_Dormitorios[[#This Row],[No. Personas ubicadas]]&lt;=Tabla_Dormitorios[[#This Row],[Capacidad máxima 
(Área / Índice)
]],"Cumple","No cumple"))</f>
        <v>No aplica</v>
      </c>
      <c r="I27" s="144"/>
    </row>
    <row r="28" spans="1:9" x14ac:dyDescent="0.25">
      <c r="A28" s="153"/>
      <c r="B28" s="129"/>
      <c r="C28" s="129"/>
      <c r="D28" s="145"/>
      <c r="E28" s="128"/>
      <c r="F28" s="151" t="str">
        <f>IFERROR(ROUNDDOWN((Tabla_Dormitorios[[#This Row],[Área (m²)]]/Tabla_Dormitorios[[#This Row],[Índice  (m²/persona)]]),0)," ")</f>
        <v xml:space="preserve"> </v>
      </c>
      <c r="G28" s="128"/>
      <c r="H28" s="115" t="str">
        <f>IF(OR(ISBLANK(Tabla_Dormitorios[[#This Row],[Capacidad máxima 
(Área / Índice)
]]),ISBLANK(Tabla_Dormitorios[[#This Row],[No. Personas ubicadas]])),"No aplica",IF(Tabla_Dormitorios[[#This Row],[No. Personas ubicadas]]&lt;=Tabla_Dormitorios[[#This Row],[Capacidad máxima 
(Área / Índice)
]],"Cumple","No cumple"))</f>
        <v>No aplica</v>
      </c>
      <c r="I28" s="144"/>
    </row>
    <row r="29" spans="1:9" x14ac:dyDescent="0.25">
      <c r="A29" s="153"/>
      <c r="B29" s="129"/>
      <c r="C29" s="129"/>
      <c r="D29" s="145"/>
      <c r="E29" s="128"/>
      <c r="F29" s="151" t="str">
        <f>IFERROR(ROUNDDOWN((Tabla_Dormitorios[[#This Row],[Área (m²)]]/Tabla_Dormitorios[[#This Row],[Índice  (m²/persona)]]),0)," ")</f>
        <v xml:space="preserve"> </v>
      </c>
      <c r="G29" s="128"/>
      <c r="H29" s="115" t="str">
        <f>IF(OR(ISBLANK(Tabla_Dormitorios[[#This Row],[Capacidad máxima 
(Área / Índice)
]]),ISBLANK(Tabla_Dormitorios[[#This Row],[No. Personas ubicadas]])),"No aplica",IF(Tabla_Dormitorios[[#This Row],[No. Personas ubicadas]]&lt;=Tabla_Dormitorios[[#This Row],[Capacidad máxima 
(Área / Índice)
]],"Cumple","No cumple"))</f>
        <v>No aplica</v>
      </c>
      <c r="I29" s="144"/>
    </row>
    <row r="30" spans="1:9" x14ac:dyDescent="0.25">
      <c r="A30" s="153"/>
      <c r="B30" s="129"/>
      <c r="C30" s="129"/>
      <c r="D30" s="145"/>
      <c r="E30" s="128"/>
      <c r="F30" s="151" t="str">
        <f>IFERROR(ROUNDDOWN((Tabla_Dormitorios[[#This Row],[Área (m²)]]/Tabla_Dormitorios[[#This Row],[Índice  (m²/persona)]]),0)," ")</f>
        <v xml:space="preserve"> </v>
      </c>
      <c r="G30" s="128"/>
      <c r="H30" s="115" t="str">
        <f>IF(OR(ISBLANK(Tabla_Dormitorios[[#This Row],[Capacidad máxima 
(Área / Índice)
]]),ISBLANK(Tabla_Dormitorios[[#This Row],[No. Personas ubicadas]])),"No aplica",IF(Tabla_Dormitorios[[#This Row],[No. Personas ubicadas]]&lt;=Tabla_Dormitorios[[#This Row],[Capacidad máxima 
(Área / Índice)
]],"Cumple","No cumple"))</f>
        <v>No aplica</v>
      </c>
      <c r="I30" s="144"/>
    </row>
    <row r="31" spans="1:9" x14ac:dyDescent="0.25">
      <c r="A31" s="153"/>
      <c r="B31" s="129"/>
      <c r="C31" s="129"/>
      <c r="D31" s="145"/>
      <c r="E31" s="128"/>
      <c r="F31" s="151" t="str">
        <f>IFERROR(ROUNDDOWN((Tabla_Dormitorios[[#This Row],[Área (m²)]]/Tabla_Dormitorios[[#This Row],[Índice  (m²/persona)]]),0)," ")</f>
        <v xml:space="preserve"> </v>
      </c>
      <c r="G31" s="128"/>
      <c r="H31" s="115" t="str">
        <f>IF(OR(ISBLANK(Tabla_Dormitorios[[#This Row],[Capacidad máxima 
(Área / Índice)
]]),ISBLANK(Tabla_Dormitorios[[#This Row],[No. Personas ubicadas]])),"No aplica",IF(Tabla_Dormitorios[[#This Row],[No. Personas ubicadas]]&lt;=Tabla_Dormitorios[[#This Row],[Capacidad máxima 
(Área / Índice)
]],"Cumple","No cumple"))</f>
        <v>No aplica</v>
      </c>
      <c r="I31" s="144"/>
    </row>
    <row r="32" spans="1:9" x14ac:dyDescent="0.25">
      <c r="A32" s="153"/>
      <c r="B32" s="129"/>
      <c r="C32" s="129"/>
      <c r="D32" s="145"/>
      <c r="E32" s="128"/>
      <c r="F32" s="151" t="str">
        <f>IFERROR(ROUNDDOWN((Tabla_Dormitorios[[#This Row],[Área (m²)]]/Tabla_Dormitorios[[#This Row],[Índice  (m²/persona)]]),0)," ")</f>
        <v xml:space="preserve"> </v>
      </c>
      <c r="G32" s="128"/>
      <c r="H32" s="115" t="str">
        <f>IF(OR(ISBLANK(Tabla_Dormitorios[[#This Row],[Capacidad máxima 
(Área / Índice)
]]),ISBLANK(Tabla_Dormitorios[[#This Row],[No. Personas ubicadas]])),"No aplica",IF(Tabla_Dormitorios[[#This Row],[No. Personas ubicadas]]&lt;=Tabla_Dormitorios[[#This Row],[Capacidad máxima 
(Área / Índice)
]],"Cumple","No cumple"))</f>
        <v>No aplica</v>
      </c>
      <c r="I32" s="144"/>
    </row>
    <row r="33" spans="1:9" x14ac:dyDescent="0.25">
      <c r="A33" s="153"/>
      <c r="B33" s="129"/>
      <c r="C33" s="129"/>
      <c r="D33" s="145"/>
      <c r="E33" s="128"/>
      <c r="F33" s="151" t="str">
        <f>IFERROR(ROUNDDOWN((Tabla_Dormitorios[[#This Row],[Área (m²)]]/Tabla_Dormitorios[[#This Row],[Índice  (m²/persona)]]),0)," ")</f>
        <v xml:space="preserve"> </v>
      </c>
      <c r="G33" s="128"/>
      <c r="H33" s="115" t="str">
        <f>IF(OR(ISBLANK(Tabla_Dormitorios[[#This Row],[Capacidad máxima 
(Área / Índice)
]]),ISBLANK(Tabla_Dormitorios[[#This Row],[No. Personas ubicadas]])),"No aplica",IF(Tabla_Dormitorios[[#This Row],[No. Personas ubicadas]]&lt;=Tabla_Dormitorios[[#This Row],[Capacidad máxima 
(Área / Índice)
]],"Cumple","No cumple"))</f>
        <v>No aplica</v>
      </c>
      <c r="I33" s="144"/>
    </row>
    <row r="34" spans="1:9" x14ac:dyDescent="0.25">
      <c r="A34" s="153"/>
      <c r="B34" s="129"/>
      <c r="C34" s="129"/>
      <c r="D34" s="145"/>
      <c r="E34" s="128"/>
      <c r="F34" s="151" t="str">
        <f>IFERROR(ROUNDDOWN((Tabla_Dormitorios[[#This Row],[Área (m²)]]/Tabla_Dormitorios[[#This Row],[Índice  (m²/persona)]]),0)," ")</f>
        <v xml:space="preserve"> </v>
      </c>
      <c r="G34" s="128"/>
      <c r="H34" s="115" t="str">
        <f>IF(OR(ISBLANK(Tabla_Dormitorios[[#This Row],[Capacidad máxima 
(Área / Índice)
]]),ISBLANK(Tabla_Dormitorios[[#This Row],[No. Personas ubicadas]])),"No aplica",IF(Tabla_Dormitorios[[#This Row],[No. Personas ubicadas]]&lt;=Tabla_Dormitorios[[#This Row],[Capacidad máxima 
(Área / Índice)
]],"Cumple","No cumple"))</f>
        <v>No aplica</v>
      </c>
      <c r="I34" s="144"/>
    </row>
    <row r="35" spans="1:9" x14ac:dyDescent="0.25">
      <c r="A35" s="153"/>
      <c r="B35" s="129"/>
      <c r="C35" s="129"/>
      <c r="D35" s="145"/>
      <c r="E35" s="128"/>
      <c r="F35" s="151" t="str">
        <f>IFERROR(ROUNDDOWN((Tabla_Dormitorios[[#This Row],[Área (m²)]]/Tabla_Dormitorios[[#This Row],[Índice  (m²/persona)]]),0)," ")</f>
        <v xml:space="preserve"> </v>
      </c>
      <c r="G35" s="128"/>
      <c r="H35" s="115" t="str">
        <f>IF(OR(ISBLANK(Tabla_Dormitorios[[#This Row],[Capacidad máxima 
(Área / Índice)
]]),ISBLANK(Tabla_Dormitorios[[#This Row],[No. Personas ubicadas]])),"No aplica",IF(Tabla_Dormitorios[[#This Row],[No. Personas ubicadas]]&lt;=Tabla_Dormitorios[[#This Row],[Capacidad máxima 
(Área / Índice)
]],"Cumple","No cumple"))</f>
        <v>No aplica</v>
      </c>
      <c r="I35" s="144"/>
    </row>
    <row r="36" spans="1:9" x14ac:dyDescent="0.25">
      <c r="A36" s="153"/>
      <c r="B36" s="129"/>
      <c r="C36" s="129"/>
      <c r="D36" s="145"/>
      <c r="E36" s="128"/>
      <c r="F36" s="151" t="str">
        <f>IFERROR(ROUNDDOWN((Tabla_Dormitorios[[#This Row],[Área (m²)]]/Tabla_Dormitorios[[#This Row],[Índice  (m²/persona)]]),0)," ")</f>
        <v xml:space="preserve"> </v>
      </c>
      <c r="G36" s="128"/>
      <c r="H36" s="115" t="str">
        <f>IF(OR(ISBLANK(Tabla_Dormitorios[[#This Row],[Capacidad máxima 
(Área / Índice)
]]),ISBLANK(Tabla_Dormitorios[[#This Row],[No. Personas ubicadas]])),"No aplica",IF(Tabla_Dormitorios[[#This Row],[No. Personas ubicadas]]&lt;=Tabla_Dormitorios[[#This Row],[Capacidad máxima 
(Área / Índice)
]],"Cumple","No cumple"))</f>
        <v>No aplica</v>
      </c>
      <c r="I36" s="144"/>
    </row>
    <row r="37" spans="1:9" x14ac:dyDescent="0.25">
      <c r="A37" s="153"/>
      <c r="B37" s="129"/>
      <c r="C37" s="129"/>
      <c r="D37" s="145"/>
      <c r="E37" s="128"/>
      <c r="F37" s="151" t="str">
        <f>IFERROR(ROUNDDOWN((Tabla_Dormitorios[[#This Row],[Área (m²)]]/Tabla_Dormitorios[[#This Row],[Índice  (m²/persona)]]),0)," ")</f>
        <v xml:space="preserve"> </v>
      </c>
      <c r="G37" s="128"/>
      <c r="H37" s="115" t="str">
        <f>IF(OR(ISBLANK(Tabla_Dormitorios[[#This Row],[Capacidad máxima 
(Área / Índice)
]]),ISBLANK(Tabla_Dormitorios[[#This Row],[No. Personas ubicadas]])),"No aplica",IF(Tabla_Dormitorios[[#This Row],[No. Personas ubicadas]]&lt;=Tabla_Dormitorios[[#This Row],[Capacidad máxima 
(Área / Índice)
]],"Cumple","No cumple"))</f>
        <v>No aplica</v>
      </c>
      <c r="I37" s="144"/>
    </row>
    <row r="38" spans="1:9" x14ac:dyDescent="0.25">
      <c r="A38" s="153"/>
      <c r="B38" s="129"/>
      <c r="C38" s="129"/>
      <c r="D38" s="145"/>
      <c r="E38" s="128"/>
      <c r="F38" s="151" t="str">
        <f>IFERROR(ROUNDDOWN((Tabla_Dormitorios[[#This Row],[Área (m²)]]/Tabla_Dormitorios[[#This Row],[Índice  (m²/persona)]]),0)," ")</f>
        <v xml:space="preserve"> </v>
      </c>
      <c r="G38" s="128"/>
      <c r="H38" s="115" t="str">
        <f>IF(OR(ISBLANK(Tabla_Dormitorios[[#This Row],[Capacidad máxima 
(Área / Índice)
]]),ISBLANK(Tabla_Dormitorios[[#This Row],[No. Personas ubicadas]])),"No aplica",IF(Tabla_Dormitorios[[#This Row],[No. Personas ubicadas]]&lt;=Tabla_Dormitorios[[#This Row],[Capacidad máxima 
(Área / Índice)
]],"Cumple","No cumple"))</f>
        <v>No aplica</v>
      </c>
      <c r="I38" s="144"/>
    </row>
    <row r="39" spans="1:9" x14ac:dyDescent="0.25">
      <c r="A39" s="153"/>
      <c r="B39" s="129"/>
      <c r="C39" s="129"/>
      <c r="D39" s="145"/>
      <c r="E39" s="128"/>
      <c r="F39" s="151" t="str">
        <f>IFERROR(ROUNDDOWN((Tabla_Dormitorios[[#This Row],[Área (m²)]]/Tabla_Dormitorios[[#This Row],[Índice  (m²/persona)]]),0)," ")</f>
        <v xml:space="preserve"> </v>
      </c>
      <c r="G39" s="128"/>
      <c r="H39" s="115" t="str">
        <f>IF(OR(ISBLANK(Tabla_Dormitorios[[#This Row],[Capacidad máxima 
(Área / Índice)
]]),ISBLANK(Tabla_Dormitorios[[#This Row],[No. Personas ubicadas]])),"No aplica",IF(Tabla_Dormitorios[[#This Row],[No. Personas ubicadas]]&lt;=Tabla_Dormitorios[[#This Row],[Capacidad máxima 
(Área / Índice)
]],"Cumple","No cumple"))</f>
        <v>No aplica</v>
      </c>
      <c r="I39" s="144"/>
    </row>
    <row r="40" spans="1:9" x14ac:dyDescent="0.25">
      <c r="A40" s="152"/>
      <c r="B40" s="143"/>
      <c r="C40" s="143"/>
      <c r="D40" s="145"/>
      <c r="E40" s="150"/>
      <c r="F40" s="151" t="str">
        <f>IFERROR(ROUNDDOWN((Tabla_Dormitorios[[#This Row],[Área (m²)]]/Tabla_Dormitorios[[#This Row],[Índice  (m²/persona)]]),0)," ")</f>
        <v xml:space="preserve"> </v>
      </c>
      <c r="G40" s="150"/>
      <c r="H40" s="149" t="str">
        <f>IF(OR(ISBLANK(Tabla_Dormitorios[[#This Row],[Capacidad máxima 
(Área / Índice)
]]),ISBLANK(Tabla_Dormitorios[[#This Row],[No. Personas ubicadas]])),"No aplica",IF(Tabla_Dormitorios[[#This Row],[No. Personas ubicadas]]&lt;=Tabla_Dormitorios[[#This Row],[Capacidad máxima 
(Área / Índice)
]],"Cumple","No cumple"))</f>
        <v>No aplica</v>
      </c>
      <c r="I40" s="142"/>
    </row>
    <row r="42" spans="1:9" x14ac:dyDescent="0.25">
      <c r="A42" s="141" t="s">
        <v>2510</v>
      </c>
    </row>
  </sheetData>
  <sheetProtection algorithmName="SHA-512" hashValue="bpRx78DIk70OfvK6RXpt+XIuhVFRw18WUiFUrvm+wYXxmhEzmQ/Ohu84p0xM5dekzwMiMTfz3MW/y5aw+3bDvA==" saltValue="xH+K37BA2h1RiWabeRMmoA==" spinCount="100000" sheet="1" formatRows="0"/>
  <mergeCells count="1">
    <mergeCell ref="A1:I1"/>
  </mergeCells>
  <conditionalFormatting sqref="H4:H40">
    <cfRule type="cellIs" dxfId="2" priority="3" operator="equal">
      <formula>"No Cumple"</formula>
    </cfRule>
    <cfRule type="cellIs" dxfId="1" priority="4" operator="equal">
      <formula>"CUMPLE"</formula>
    </cfRule>
  </conditionalFormatting>
  <dataValidations disablePrompts="1" count="3">
    <dataValidation type="list" allowBlank="1" showInputMessage="1" showErrorMessage="1" sqref="E4:E40" xr:uid="{B0793F3F-9786-40DC-A839-BF12AC9867FB}">
      <formula1>"3,4"</formula1>
    </dataValidation>
    <dataValidation type="decimal" operator="greaterThan" allowBlank="1" showInputMessage="1" showErrorMessage="1" errorTitle="ERROR DE DIGITACIÓN !" error="Asegurese de digitar únicamente datos numéricos mayores a cero (0)._x000a__x000a_⚠️Verifique según su configuración de Ecxel el uso del . o , para la escritura de decimales. ⚠" sqref="D4:D40" xr:uid="{D6911C1F-F49F-4F4A-A59E-BDB6C2A2A874}">
      <formula1>0</formula1>
    </dataValidation>
    <dataValidation type="whole" operator="greaterThanOrEqual" allowBlank="1" showInputMessage="1" showErrorMessage="1" errorTitle="ERROR DE DIGITACIÓN !" error="Asegurese de digitar únicamente números ENTEROS POSITIVOS._x000a__x000a_No se aceptan números decimales ni cadenas de texto." sqref="G4" xr:uid="{FEE93BBA-B9A5-4F91-9532-963374E0926B}">
      <formula1>0</formula1>
    </dataValidation>
  </dataValidations>
  <hyperlinks>
    <hyperlink ref="J1" location="PORTADA!A1" display="Portada" xr:uid="{489AF323-3475-4E30-AB63-FC222217ABD5}"/>
  </hyperlinks>
  <printOptions horizontalCentered="1"/>
  <pageMargins left="0.31496062992125984" right="0.31496062992125984" top="1.1417322834645669" bottom="0.74803149606299213" header="0.31496062992125984" footer="0.31496062992125984"/>
  <pageSetup scale="74" fitToHeight="0" orientation="landscape" r:id="rId1"/>
  <headerFooter>
    <oddHeader xml:space="preserve">&amp;L&amp;G&amp;C"PROCESO DE INSPECCIÓN, VIGILANCIA Y CONTROL
INSTRUMENTO IV
HOGAR SUSTITUTO
RESTABLECIMIENTO DE DERECHOS"  
&amp;R"IN75.IVC
Versión 4
30/07/2026
Clasificación de la Información
CLASIFICADA"
</oddHeader>
    <oddFooter>&amp;C&amp;G</oddFooter>
  </headerFooter>
  <legacyDrawingHF r:id="rId2"/>
  <tableParts count="1">
    <tablePart r:id="rId3"/>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BCF6DF-6AD3-46A9-BEF2-D795F5BBC330}">
  <sheetPr>
    <tabColor rgb="FF66FF33"/>
    <pageSetUpPr fitToPage="1"/>
  </sheetPr>
  <dimension ref="A1:G14"/>
  <sheetViews>
    <sheetView zoomScale="90" zoomScaleNormal="90" workbookViewId="0">
      <selection activeCell="A11" sqref="A11"/>
    </sheetView>
  </sheetViews>
  <sheetFormatPr baseColWidth="10" defaultColWidth="11.42578125" defaultRowHeight="15" x14ac:dyDescent="0.25"/>
  <cols>
    <col min="1" max="1" width="34.42578125" customWidth="1"/>
    <col min="2" max="5" width="22.85546875" customWidth="1"/>
  </cols>
  <sheetData>
    <row r="1" spans="1:7" x14ac:dyDescent="0.25">
      <c r="A1" s="582" t="s">
        <v>2479</v>
      </c>
      <c r="B1" s="584" t="s">
        <v>2480</v>
      </c>
      <c r="C1" s="584"/>
      <c r="D1" s="584"/>
      <c r="E1" s="584"/>
      <c r="F1" s="401" t="s">
        <v>1670</v>
      </c>
    </row>
    <row r="2" spans="1:7" ht="75" x14ac:dyDescent="0.25">
      <c r="A2" s="583"/>
      <c r="B2" s="227" t="s">
        <v>2720</v>
      </c>
      <c r="C2" s="227" t="s">
        <v>2721</v>
      </c>
      <c r="D2" s="227" t="s">
        <v>2722</v>
      </c>
      <c r="E2" s="227" t="s">
        <v>2723</v>
      </c>
      <c r="F2" s="71"/>
      <c r="G2" s="71"/>
    </row>
    <row r="3" spans="1:7" x14ac:dyDescent="0.25">
      <c r="A3" s="66" t="s">
        <v>2481</v>
      </c>
      <c r="B3" s="279">
        <f>+$B$14/100</f>
        <v>1</v>
      </c>
      <c r="C3" s="279">
        <f>+$B$14/100</f>
        <v>1</v>
      </c>
      <c r="D3" s="279" t="s">
        <v>79</v>
      </c>
      <c r="E3" s="279">
        <f>+$B$14/100</f>
        <v>1</v>
      </c>
    </row>
    <row r="4" spans="1:7" x14ac:dyDescent="0.25">
      <c r="A4" s="66" t="s">
        <v>2482</v>
      </c>
      <c r="B4" s="279">
        <f>+$B$14/50</f>
        <v>2</v>
      </c>
      <c r="C4" s="279">
        <f>+$B$14/50</f>
        <v>2</v>
      </c>
      <c r="D4" s="279" t="s">
        <v>79</v>
      </c>
      <c r="E4" s="279">
        <f>+$B$14/50</f>
        <v>2</v>
      </c>
    </row>
    <row r="5" spans="1:7" x14ac:dyDescent="0.25">
      <c r="A5" s="66" t="s">
        <v>2724</v>
      </c>
      <c r="B5" s="279">
        <f>+$B$14/50</f>
        <v>2</v>
      </c>
      <c r="C5" s="279">
        <f t="shared" ref="C5:D9" si="0">+$B$14/50</f>
        <v>2</v>
      </c>
      <c r="D5" s="279">
        <f t="shared" si="0"/>
        <v>2</v>
      </c>
      <c r="E5" s="279">
        <f>+$B$14/50</f>
        <v>2</v>
      </c>
    </row>
    <row r="6" spans="1:7" x14ac:dyDescent="0.25">
      <c r="A6" s="66" t="s">
        <v>2483</v>
      </c>
      <c r="B6" s="279">
        <f t="shared" ref="B6:B10" si="1">+$B$14/50</f>
        <v>2</v>
      </c>
      <c r="C6" s="279">
        <f t="shared" si="0"/>
        <v>2</v>
      </c>
      <c r="D6" s="279">
        <f t="shared" si="0"/>
        <v>2</v>
      </c>
      <c r="E6" s="279">
        <f>+$B$14/50</f>
        <v>2</v>
      </c>
    </row>
    <row r="7" spans="1:7" ht="28.5" x14ac:dyDescent="0.25">
      <c r="A7" s="66" t="s">
        <v>2725</v>
      </c>
      <c r="B7" s="279">
        <f t="shared" si="1"/>
        <v>2</v>
      </c>
      <c r="C7" s="279">
        <f>+$B$14/50</f>
        <v>2</v>
      </c>
      <c r="D7" s="279">
        <f t="shared" si="0"/>
        <v>2</v>
      </c>
      <c r="E7" s="279">
        <f>+$B$14/50</f>
        <v>2</v>
      </c>
    </row>
    <row r="8" spans="1:7" x14ac:dyDescent="0.25">
      <c r="A8" s="66" t="s">
        <v>2484</v>
      </c>
      <c r="B8" s="279">
        <f t="shared" si="1"/>
        <v>2</v>
      </c>
      <c r="C8" s="279">
        <f>+$B$14/50*2</f>
        <v>4</v>
      </c>
      <c r="D8" s="279" t="s">
        <v>79</v>
      </c>
      <c r="E8" s="279">
        <f>+$B$14/50</f>
        <v>2</v>
      </c>
    </row>
    <row r="9" spans="1:7" x14ac:dyDescent="0.25">
      <c r="A9" s="66" t="s">
        <v>2726</v>
      </c>
      <c r="B9" s="279" t="s">
        <v>79</v>
      </c>
      <c r="C9" s="279">
        <f>+$B$14/50*2</f>
        <v>4</v>
      </c>
      <c r="D9" s="279">
        <f t="shared" si="0"/>
        <v>2</v>
      </c>
      <c r="E9" s="279">
        <f>+$B$14/50*2</f>
        <v>4</v>
      </c>
    </row>
    <row r="10" spans="1:7" x14ac:dyDescent="0.25">
      <c r="A10" s="66" t="s">
        <v>2727</v>
      </c>
      <c r="B10" s="279">
        <f t="shared" si="1"/>
        <v>2</v>
      </c>
      <c r="C10" s="279" t="s">
        <v>79</v>
      </c>
      <c r="D10" s="279" t="s">
        <v>79</v>
      </c>
      <c r="E10" s="279" t="s">
        <v>79</v>
      </c>
    </row>
    <row r="11" spans="1:7" x14ac:dyDescent="0.25">
      <c r="A11" s="585" t="s">
        <v>2728</v>
      </c>
      <c r="B11" s="585"/>
      <c r="C11" s="585"/>
      <c r="D11" s="585"/>
      <c r="E11" s="585"/>
    </row>
    <row r="12" spans="1:7" ht="27" customHeight="1" x14ac:dyDescent="0.25">
      <c r="A12" s="586" t="s">
        <v>2729</v>
      </c>
      <c r="B12" s="586"/>
      <c r="C12" s="586"/>
      <c r="D12" s="586"/>
      <c r="E12" s="586"/>
    </row>
    <row r="13" spans="1:7" ht="15.75" thickBot="1" x14ac:dyDescent="0.3"/>
    <row r="14" spans="1:7" ht="15.75" thickBot="1" x14ac:dyDescent="0.3">
      <c r="A14" s="117" t="s">
        <v>1624</v>
      </c>
      <c r="B14" s="140">
        <v>100</v>
      </c>
    </row>
  </sheetData>
  <sheetProtection algorithmName="SHA-512" hashValue="fAmkp0lXG+xOxdYPZhN+urRoUtZadeUb/2ELtAxpuakKlCND+lJ0x1q9TGd3T7jZSDlXvOV+YMshLe2uGwRQEg==" saltValue="+axKSdzM9U8yxFzJgpAQNQ==" spinCount="100000" sheet="1" objects="1" scenarios="1"/>
  <mergeCells count="4">
    <mergeCell ref="A1:A2"/>
    <mergeCell ref="B1:E1"/>
    <mergeCell ref="A11:E11"/>
    <mergeCell ref="A12:E12"/>
  </mergeCells>
  <hyperlinks>
    <hyperlink ref="F1" location="PORTADA!A1" display="Portada" xr:uid="{CCE8786D-D758-426B-A65A-57ECE9020BE8}"/>
  </hyperlinks>
  <printOptions horizontalCentered="1"/>
  <pageMargins left="0.31496062992125984" right="0.31496062992125984" top="1.1417322834645669" bottom="0.74803149606299213" header="0.31496062992125984" footer="0.31496062992125984"/>
  <pageSetup fitToHeight="0" orientation="landscape" r:id="rId1"/>
  <headerFooter>
    <oddHeader xml:space="preserve">&amp;L&amp;G&amp;C"PROCESO DE INSPECCIÓN, VIGILANCIA Y CONTROL
INSTRUMENTO IV
HOGAR SUSTITUTO
RESTABLECIMIENTO DE DERECHOS"  
&amp;R"IN75.IVC
Versión 4
30/07/2026
Clasificación de la Información
CLASIFICADA"
</oddHeader>
    <oddFooter>&amp;C&amp;G</oddFooter>
  </headerFooter>
  <drawing r:id="rId2"/>
  <legacyDrawingHF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FCCCC"/>
    <pageSetUpPr fitToPage="1"/>
  </sheetPr>
  <dimension ref="A1:AM13"/>
  <sheetViews>
    <sheetView topLeftCell="T1" zoomScaleNormal="100" workbookViewId="0">
      <selection activeCell="A11" sqref="A11"/>
    </sheetView>
  </sheetViews>
  <sheetFormatPr baseColWidth="10" defaultColWidth="11.42578125" defaultRowHeight="15" x14ac:dyDescent="0.25"/>
  <cols>
    <col min="1" max="1" width="4.140625" bestFit="1" customWidth="1"/>
    <col min="2" max="2" width="30.85546875" customWidth="1"/>
    <col min="3" max="3" width="11.85546875" customWidth="1"/>
    <col min="4" max="4" width="5.85546875" customWidth="1"/>
    <col min="5" max="5" width="8.42578125" customWidth="1"/>
    <col min="6" max="6" width="12.42578125" customWidth="1"/>
    <col min="7" max="7" width="17.42578125" customWidth="1"/>
    <col min="8" max="8" width="6.85546875" customWidth="1"/>
    <col min="9" max="9" width="14.42578125" customWidth="1"/>
    <col min="10" max="11" width="6.42578125" bestFit="1" customWidth="1"/>
    <col min="12" max="12" width="6" bestFit="1" customWidth="1"/>
    <col min="14" max="14" width="14.28515625" customWidth="1"/>
    <col min="27" max="27" width="13.42578125" customWidth="1"/>
    <col min="31" max="31" width="13.42578125" customWidth="1"/>
    <col min="32" max="33" width="12" customWidth="1"/>
    <col min="34" max="34" width="13.85546875" customWidth="1"/>
    <col min="38" max="38" width="41.42578125" customWidth="1"/>
    <col min="39" max="39" width="9.85546875" customWidth="1"/>
  </cols>
  <sheetData>
    <row r="1" spans="1:39" ht="43.5" customHeight="1" thickBot="1" x14ac:dyDescent="0.3">
      <c r="A1" s="589" t="s">
        <v>2441</v>
      </c>
      <c r="B1" s="590"/>
      <c r="C1" s="590"/>
      <c r="D1" s="590"/>
      <c r="E1" s="590"/>
      <c r="F1" s="590"/>
      <c r="G1" s="590"/>
      <c r="H1" s="590"/>
      <c r="I1" s="590"/>
      <c r="J1" s="590"/>
      <c r="K1" s="590"/>
      <c r="L1" s="590"/>
      <c r="M1" s="590"/>
      <c r="N1" s="590"/>
      <c r="O1" s="590"/>
      <c r="P1" s="590"/>
      <c r="Q1" s="590"/>
      <c r="R1" s="590"/>
      <c r="S1" s="590"/>
      <c r="T1" s="590"/>
      <c r="U1" s="590"/>
      <c r="V1" s="590"/>
      <c r="W1" s="590"/>
      <c r="X1" s="590"/>
      <c r="Y1" s="590"/>
      <c r="Z1" s="590"/>
      <c r="AA1" s="590"/>
      <c r="AB1" s="590"/>
      <c r="AC1" s="590"/>
      <c r="AD1" s="590"/>
      <c r="AE1" s="590"/>
      <c r="AF1" s="590"/>
      <c r="AG1" s="590"/>
      <c r="AH1" s="590"/>
      <c r="AI1" s="590"/>
      <c r="AJ1" s="590"/>
      <c r="AK1" s="590"/>
      <c r="AL1" s="591"/>
    </row>
    <row r="2" spans="1:39" s="14" customFormat="1" ht="60" customHeight="1" x14ac:dyDescent="0.25">
      <c r="A2" s="600" t="s">
        <v>1589</v>
      </c>
      <c r="B2" s="602" t="s">
        <v>2442</v>
      </c>
      <c r="C2" s="604" t="s">
        <v>2443</v>
      </c>
      <c r="D2" s="602" t="s">
        <v>2444</v>
      </c>
      <c r="E2" s="604" t="s">
        <v>2445</v>
      </c>
      <c r="F2" s="604"/>
      <c r="G2" s="604" t="s">
        <v>2446</v>
      </c>
      <c r="H2" s="606" t="s">
        <v>2447</v>
      </c>
      <c r="I2" s="604" t="s">
        <v>2448</v>
      </c>
      <c r="J2" s="598" t="s">
        <v>2449</v>
      </c>
      <c r="K2" s="598" t="s">
        <v>2450</v>
      </c>
      <c r="L2" s="598" t="s">
        <v>2451</v>
      </c>
      <c r="M2" s="174" t="s">
        <v>2452</v>
      </c>
      <c r="N2" s="174" t="s">
        <v>2453</v>
      </c>
      <c r="O2" s="595" t="s">
        <v>2454</v>
      </c>
      <c r="P2" s="597" t="s">
        <v>2455</v>
      </c>
      <c r="Q2" s="597"/>
      <c r="R2" s="597"/>
      <c r="S2" s="597"/>
      <c r="T2" s="597"/>
      <c r="U2" s="592" t="s">
        <v>2456</v>
      </c>
      <c r="V2" s="592"/>
      <c r="W2" s="592"/>
      <c r="X2" s="592"/>
      <c r="Y2" s="592"/>
      <c r="Z2" s="592"/>
      <c r="AA2" s="592"/>
      <c r="AB2" s="592"/>
      <c r="AC2" s="592"/>
      <c r="AD2" s="592"/>
      <c r="AE2" s="593" t="s">
        <v>2457</v>
      </c>
      <c r="AF2" s="608" t="s">
        <v>2458</v>
      </c>
      <c r="AG2" s="608"/>
      <c r="AH2" s="608"/>
      <c r="AI2" s="609" t="s">
        <v>2459</v>
      </c>
      <c r="AJ2" s="609"/>
      <c r="AK2" s="609"/>
      <c r="AL2" s="587" t="s">
        <v>2460</v>
      </c>
      <c r="AM2" s="401" t="s">
        <v>1670</v>
      </c>
    </row>
    <row r="3" spans="1:39" s="14" customFormat="1" ht="123.75" thickBot="1" x14ac:dyDescent="0.3">
      <c r="A3" s="601"/>
      <c r="B3" s="603"/>
      <c r="C3" s="605"/>
      <c r="D3" s="603"/>
      <c r="E3" s="176" t="s">
        <v>2461</v>
      </c>
      <c r="F3" s="175" t="s">
        <v>2462</v>
      </c>
      <c r="G3" s="605"/>
      <c r="H3" s="607"/>
      <c r="I3" s="605"/>
      <c r="J3" s="599"/>
      <c r="K3" s="599"/>
      <c r="L3" s="599"/>
      <c r="M3" s="176" t="s">
        <v>2461</v>
      </c>
      <c r="N3" s="175" t="s">
        <v>2462</v>
      </c>
      <c r="O3" s="596"/>
      <c r="P3" s="177" t="s">
        <v>2463</v>
      </c>
      <c r="Q3" s="178" t="s">
        <v>2464</v>
      </c>
      <c r="R3" s="178" t="s">
        <v>2465</v>
      </c>
      <c r="S3" s="178" t="s">
        <v>2466</v>
      </c>
      <c r="T3" s="178" t="s">
        <v>2467</v>
      </c>
      <c r="U3" s="179" t="s">
        <v>2463</v>
      </c>
      <c r="V3" s="180" t="s">
        <v>2464</v>
      </c>
      <c r="W3" s="180" t="s">
        <v>2468</v>
      </c>
      <c r="X3" s="181" t="s">
        <v>2469</v>
      </c>
      <c r="Y3" s="181" t="s">
        <v>2470</v>
      </c>
      <c r="Z3" s="179" t="s">
        <v>2463</v>
      </c>
      <c r="AA3" s="180" t="s">
        <v>2464</v>
      </c>
      <c r="AB3" s="180" t="s">
        <v>2471</v>
      </c>
      <c r="AC3" s="181" t="s">
        <v>2469</v>
      </c>
      <c r="AD3" s="181" t="s">
        <v>2472</v>
      </c>
      <c r="AE3" s="594"/>
      <c r="AF3" s="182" t="s">
        <v>2473</v>
      </c>
      <c r="AG3" s="183" t="s">
        <v>2474</v>
      </c>
      <c r="AH3" s="182" t="s">
        <v>2475</v>
      </c>
      <c r="AI3" s="184" t="s">
        <v>2476</v>
      </c>
      <c r="AJ3" s="184" t="s">
        <v>2477</v>
      </c>
      <c r="AK3" s="184" t="s">
        <v>2478</v>
      </c>
      <c r="AL3" s="588"/>
    </row>
    <row r="4" spans="1:39" x14ac:dyDescent="0.25">
      <c r="A4" s="204"/>
      <c r="B4" s="205"/>
      <c r="C4" s="206"/>
      <c r="D4" s="207"/>
      <c r="E4" s="204"/>
      <c r="F4" s="206"/>
      <c r="G4" s="208"/>
      <c r="H4" s="204"/>
      <c r="I4" s="204"/>
      <c r="J4" s="204"/>
      <c r="K4" s="204"/>
      <c r="L4" s="204"/>
      <c r="M4" s="204"/>
      <c r="N4" s="206"/>
      <c r="O4" s="204"/>
      <c r="P4" s="209"/>
      <c r="Q4" s="204"/>
      <c r="R4" s="206"/>
      <c r="S4" s="206"/>
      <c r="T4" s="210"/>
      <c r="U4" s="204"/>
      <c r="V4" s="204"/>
      <c r="W4" s="210"/>
      <c r="X4" s="210"/>
      <c r="Y4" s="204"/>
      <c r="Z4" s="204"/>
      <c r="AA4" s="204"/>
      <c r="AB4" s="210"/>
      <c r="AC4" s="210"/>
      <c r="AD4" s="204"/>
      <c r="AE4" s="204"/>
      <c r="AF4" s="206"/>
      <c r="AG4" s="206"/>
      <c r="AH4" s="210"/>
      <c r="AI4" s="210"/>
      <c r="AJ4" s="210"/>
      <c r="AK4" s="204"/>
      <c r="AL4" s="211"/>
    </row>
    <row r="5" spans="1:39" x14ac:dyDescent="0.25">
      <c r="A5" s="212"/>
      <c r="B5" s="213"/>
      <c r="C5" s="214"/>
      <c r="D5" s="215"/>
      <c r="E5" s="212"/>
      <c r="F5" s="214"/>
      <c r="G5" s="216"/>
      <c r="H5" s="212"/>
      <c r="I5" s="212"/>
      <c r="J5" s="212"/>
      <c r="K5" s="212"/>
      <c r="L5" s="212"/>
      <c r="M5" s="212"/>
      <c r="N5" s="214"/>
      <c r="O5" s="212"/>
      <c r="P5" s="217"/>
      <c r="Q5" s="212"/>
      <c r="R5" s="214"/>
      <c r="S5" s="214"/>
      <c r="T5" s="218"/>
      <c r="U5" s="212"/>
      <c r="V5" s="212"/>
      <c r="W5" s="214"/>
      <c r="X5" s="214"/>
      <c r="Y5" s="213"/>
      <c r="Z5" s="212"/>
      <c r="AA5" s="212"/>
      <c r="AB5" s="214"/>
      <c r="AC5" s="214"/>
      <c r="AD5" s="213"/>
      <c r="AE5" s="212"/>
      <c r="AF5" s="213"/>
      <c r="AG5" s="213"/>
      <c r="AH5" s="214"/>
      <c r="AI5" s="214"/>
      <c r="AJ5" s="214"/>
      <c r="AK5" s="213"/>
      <c r="AL5" s="219"/>
    </row>
    <row r="6" spans="1:39" x14ac:dyDescent="0.25">
      <c r="A6" s="212"/>
      <c r="B6" s="213"/>
      <c r="C6" s="214"/>
      <c r="D6" s="215"/>
      <c r="E6" s="212"/>
      <c r="F6" s="214"/>
      <c r="G6" s="216"/>
      <c r="H6" s="212"/>
      <c r="I6" s="212"/>
      <c r="J6" s="212"/>
      <c r="K6" s="212"/>
      <c r="L6" s="212"/>
      <c r="M6" s="212"/>
      <c r="N6" s="214"/>
      <c r="O6" s="212"/>
      <c r="P6" s="217"/>
      <c r="Q6" s="212"/>
      <c r="R6" s="214"/>
      <c r="S6" s="214"/>
      <c r="T6" s="218"/>
      <c r="U6" s="212"/>
      <c r="V6" s="212"/>
      <c r="W6" s="214"/>
      <c r="X6" s="214"/>
      <c r="Y6" s="213"/>
      <c r="Z6" s="212"/>
      <c r="AA6" s="212"/>
      <c r="AB6" s="214"/>
      <c r="AC6" s="214"/>
      <c r="AD6" s="213"/>
      <c r="AE6" s="212"/>
      <c r="AF6" s="213"/>
      <c r="AG6" s="213"/>
      <c r="AH6" s="214"/>
      <c r="AI6" s="214"/>
      <c r="AJ6" s="214"/>
      <c r="AK6" s="213"/>
      <c r="AL6" s="219"/>
    </row>
    <row r="7" spans="1:39" x14ac:dyDescent="0.25">
      <c r="A7" s="212"/>
      <c r="B7" s="213"/>
      <c r="C7" s="214"/>
      <c r="D7" s="215"/>
      <c r="E7" s="212"/>
      <c r="F7" s="214"/>
      <c r="G7" s="216"/>
      <c r="H7" s="212"/>
      <c r="I7" s="212"/>
      <c r="J7" s="212"/>
      <c r="K7" s="212"/>
      <c r="L7" s="212"/>
      <c r="M7" s="212"/>
      <c r="N7" s="214"/>
      <c r="O7" s="212"/>
      <c r="P7" s="217"/>
      <c r="Q7" s="212"/>
      <c r="R7" s="214"/>
      <c r="S7" s="214"/>
      <c r="T7" s="218"/>
      <c r="U7" s="212"/>
      <c r="V7" s="212"/>
      <c r="W7" s="214"/>
      <c r="X7" s="214"/>
      <c r="Y7" s="213"/>
      <c r="Z7" s="212"/>
      <c r="AA7" s="212"/>
      <c r="AB7" s="214"/>
      <c r="AC7" s="214"/>
      <c r="AD7" s="213"/>
      <c r="AE7" s="212"/>
      <c r="AF7" s="213"/>
      <c r="AG7" s="213"/>
      <c r="AH7" s="214"/>
      <c r="AI7" s="214"/>
      <c r="AJ7" s="214"/>
      <c r="AK7" s="213"/>
      <c r="AL7" s="219"/>
    </row>
    <row r="8" spans="1:39" x14ac:dyDescent="0.25">
      <c r="A8" s="212"/>
      <c r="B8" s="213"/>
      <c r="C8" s="214"/>
      <c r="D8" s="215"/>
      <c r="E8" s="212"/>
      <c r="F8" s="214"/>
      <c r="G8" s="216"/>
      <c r="H8" s="212"/>
      <c r="I8" s="212"/>
      <c r="J8" s="212"/>
      <c r="K8" s="212"/>
      <c r="L8" s="212"/>
      <c r="M8" s="212"/>
      <c r="N8" s="214"/>
      <c r="O8" s="212"/>
      <c r="P8" s="217"/>
      <c r="Q8" s="212"/>
      <c r="R8" s="214"/>
      <c r="S8" s="214"/>
      <c r="T8" s="218"/>
      <c r="U8" s="212"/>
      <c r="V8" s="212"/>
      <c r="W8" s="214"/>
      <c r="X8" s="214"/>
      <c r="Y8" s="213"/>
      <c r="Z8" s="212"/>
      <c r="AA8" s="212"/>
      <c r="AB8" s="214"/>
      <c r="AC8" s="214"/>
      <c r="AD8" s="213"/>
      <c r="AE8" s="212"/>
      <c r="AF8" s="213"/>
      <c r="AG8" s="213"/>
      <c r="AH8" s="214"/>
      <c r="AI8" s="214"/>
      <c r="AJ8" s="214"/>
      <c r="AK8" s="213"/>
      <c r="AL8" s="219"/>
    </row>
    <row r="9" spans="1:39" x14ac:dyDescent="0.25">
      <c r="A9" s="212"/>
      <c r="B9" s="213"/>
      <c r="C9" s="214"/>
      <c r="D9" s="215"/>
      <c r="E9" s="212"/>
      <c r="F9" s="214"/>
      <c r="G9" s="216"/>
      <c r="H9" s="212"/>
      <c r="I9" s="212"/>
      <c r="J9" s="212"/>
      <c r="K9" s="212"/>
      <c r="L9" s="212"/>
      <c r="M9" s="212"/>
      <c r="N9" s="214"/>
      <c r="O9" s="212"/>
      <c r="P9" s="217"/>
      <c r="Q9" s="212"/>
      <c r="R9" s="214"/>
      <c r="S9" s="214"/>
      <c r="T9" s="218"/>
      <c r="U9" s="212"/>
      <c r="V9" s="212"/>
      <c r="W9" s="214"/>
      <c r="X9" s="214"/>
      <c r="Y9" s="213"/>
      <c r="Z9" s="212"/>
      <c r="AA9" s="212"/>
      <c r="AB9" s="214"/>
      <c r="AC9" s="214"/>
      <c r="AD9" s="213"/>
      <c r="AE9" s="212"/>
      <c r="AF9" s="213"/>
      <c r="AG9" s="213"/>
      <c r="AH9" s="214"/>
      <c r="AI9" s="214"/>
      <c r="AJ9" s="214"/>
      <c r="AK9" s="213"/>
      <c r="AL9" s="219"/>
    </row>
    <row r="10" spans="1:39" x14ac:dyDescent="0.25">
      <c r="A10" s="212"/>
      <c r="B10" s="213"/>
      <c r="C10" s="214"/>
      <c r="D10" s="215"/>
      <c r="E10" s="212"/>
      <c r="F10" s="214"/>
      <c r="G10" s="216"/>
      <c r="H10" s="212"/>
      <c r="I10" s="212"/>
      <c r="J10" s="212"/>
      <c r="K10" s="212"/>
      <c r="L10" s="212"/>
      <c r="M10" s="212"/>
      <c r="N10" s="214"/>
      <c r="O10" s="212"/>
      <c r="P10" s="217"/>
      <c r="Q10" s="212"/>
      <c r="R10" s="214"/>
      <c r="S10" s="214"/>
      <c r="T10" s="218"/>
      <c r="U10" s="212"/>
      <c r="V10" s="212"/>
      <c r="W10" s="214"/>
      <c r="X10" s="214"/>
      <c r="Y10" s="213"/>
      <c r="Z10" s="212"/>
      <c r="AA10" s="212"/>
      <c r="AB10" s="214"/>
      <c r="AC10" s="214"/>
      <c r="AD10" s="213"/>
      <c r="AE10" s="212"/>
      <c r="AF10" s="213"/>
      <c r="AG10" s="213"/>
      <c r="AH10" s="214"/>
      <c r="AI10" s="214"/>
      <c r="AJ10" s="214"/>
      <c r="AK10" s="213"/>
      <c r="AL10" s="219"/>
    </row>
    <row r="11" spans="1:39" x14ac:dyDescent="0.25">
      <c r="A11" s="212"/>
      <c r="B11" s="213"/>
      <c r="C11" s="214"/>
      <c r="D11" s="215"/>
      <c r="E11" s="212"/>
      <c r="F11" s="214"/>
      <c r="G11" s="216"/>
      <c r="H11" s="212"/>
      <c r="I11" s="212"/>
      <c r="J11" s="212"/>
      <c r="K11" s="212"/>
      <c r="L11" s="212"/>
      <c r="M11" s="212"/>
      <c r="N11" s="214"/>
      <c r="O11" s="212"/>
      <c r="P11" s="217"/>
      <c r="Q11" s="212"/>
      <c r="R11" s="214"/>
      <c r="S11" s="214"/>
      <c r="T11" s="218"/>
      <c r="U11" s="212"/>
      <c r="V11" s="212"/>
      <c r="W11" s="214"/>
      <c r="X11" s="214"/>
      <c r="Y11" s="213"/>
      <c r="Z11" s="212"/>
      <c r="AA11" s="212"/>
      <c r="AB11" s="214"/>
      <c r="AC11" s="214"/>
      <c r="AD11" s="213"/>
      <c r="AE11" s="212"/>
      <c r="AF11" s="213"/>
      <c r="AG11" s="213"/>
      <c r="AH11" s="214"/>
      <c r="AI11" s="214"/>
      <c r="AJ11" s="214"/>
      <c r="AK11" s="213"/>
      <c r="AL11" s="219"/>
    </row>
    <row r="12" spans="1:39" x14ac:dyDescent="0.25">
      <c r="A12" s="212"/>
      <c r="B12" s="213"/>
      <c r="C12" s="214"/>
      <c r="D12" s="215"/>
      <c r="E12" s="212"/>
      <c r="F12" s="214"/>
      <c r="G12" s="216"/>
      <c r="H12" s="212"/>
      <c r="I12" s="212"/>
      <c r="J12" s="212"/>
      <c r="K12" s="212"/>
      <c r="L12" s="212"/>
      <c r="M12" s="212"/>
      <c r="N12" s="214"/>
      <c r="O12" s="212"/>
      <c r="P12" s="217"/>
      <c r="Q12" s="212"/>
      <c r="R12" s="214"/>
      <c r="S12" s="214"/>
      <c r="T12" s="218"/>
      <c r="U12" s="212"/>
      <c r="V12" s="212"/>
      <c r="W12" s="214"/>
      <c r="X12" s="214"/>
      <c r="Y12" s="213"/>
      <c r="Z12" s="212"/>
      <c r="AA12" s="212"/>
      <c r="AB12" s="214"/>
      <c r="AC12" s="214"/>
      <c r="AD12" s="213"/>
      <c r="AE12" s="212"/>
      <c r="AF12" s="213"/>
      <c r="AG12" s="213"/>
      <c r="AH12" s="214"/>
      <c r="AI12" s="214"/>
      <c r="AJ12" s="214"/>
      <c r="AK12" s="213"/>
      <c r="AL12" s="219"/>
    </row>
    <row r="13" spans="1:39" x14ac:dyDescent="0.25">
      <c r="A13" s="212"/>
      <c r="B13" s="213"/>
      <c r="C13" s="214"/>
      <c r="D13" s="215"/>
      <c r="E13" s="212"/>
      <c r="F13" s="214"/>
      <c r="G13" s="216"/>
      <c r="H13" s="212"/>
      <c r="I13" s="212"/>
      <c r="J13" s="212"/>
      <c r="K13" s="212"/>
      <c r="L13" s="212"/>
      <c r="M13" s="212"/>
      <c r="N13" s="214"/>
      <c r="O13" s="212"/>
      <c r="P13" s="217"/>
      <c r="Q13" s="212"/>
      <c r="R13" s="214"/>
      <c r="S13" s="214"/>
      <c r="T13" s="218"/>
      <c r="U13" s="212"/>
      <c r="V13" s="212"/>
      <c r="W13" s="214"/>
      <c r="X13" s="214"/>
      <c r="Y13" s="213"/>
      <c r="Z13" s="212"/>
      <c r="AA13" s="212"/>
      <c r="AB13" s="214"/>
      <c r="AC13" s="214"/>
      <c r="AD13" s="213"/>
      <c r="AE13" s="212"/>
      <c r="AF13" s="213"/>
      <c r="AG13" s="213"/>
      <c r="AH13" s="214"/>
      <c r="AI13" s="214"/>
      <c r="AJ13" s="214"/>
      <c r="AK13" s="213"/>
      <c r="AL13" s="219"/>
    </row>
  </sheetData>
  <sheetProtection algorithmName="SHA-512" hashValue="oiw2Wo6gcCu2enVIYCjttWeEmk8U+D1wPPszKhRbtk3sH/JLWpASUAoUEyr56LuxCPfOvHK2oAp44RprfSt4vg==" saltValue="uHTVAdnnCsOXKav3nxdzqQ==" spinCount="100000" sheet="1" formatRows="0"/>
  <mergeCells count="19">
    <mergeCell ref="J2:J3"/>
    <mergeCell ref="AF2:AH2"/>
    <mergeCell ref="AI2:AK2"/>
    <mergeCell ref="AL2:AL3"/>
    <mergeCell ref="A1:AL1"/>
    <mergeCell ref="U2:AD2"/>
    <mergeCell ref="AE2:AE3"/>
    <mergeCell ref="O2:O3"/>
    <mergeCell ref="P2:T2"/>
    <mergeCell ref="K2:K3"/>
    <mergeCell ref="L2:L3"/>
    <mergeCell ref="A2:A3"/>
    <mergeCell ref="B2:B3"/>
    <mergeCell ref="C2:C3"/>
    <mergeCell ref="D2:D3"/>
    <mergeCell ref="E2:F2"/>
    <mergeCell ref="G2:G3"/>
    <mergeCell ref="H2:H3"/>
    <mergeCell ref="I2:I3"/>
  </mergeCells>
  <dataValidations disablePrompts="1" count="1">
    <dataValidation type="list" allowBlank="1" showInputMessage="1" showErrorMessage="1" sqref="AE4:AE13 O4:O13 AA4:AA13 J4:M13 Q4:Q13 H4:H13 E4:E13 V4:V13" xr:uid="{00000000-0002-0000-0E00-000000000000}">
      <formula1>"Si,No"</formula1>
    </dataValidation>
  </dataValidations>
  <hyperlinks>
    <hyperlink ref="AM2" location="PORTADA!A1" display="Portada" xr:uid="{5976C5AC-AC22-451F-9AE7-250BD229F1E8}"/>
  </hyperlinks>
  <printOptions horizontalCentered="1"/>
  <pageMargins left="0.31496062992125984" right="0.31496062992125984" top="1.1417322834645669" bottom="0.74803149606299213" header="0.31496062992125984" footer="0.31496062992125984"/>
  <pageSetup scale="27" fitToHeight="0" orientation="landscape" r:id="rId1"/>
  <headerFooter>
    <oddHeader xml:space="preserve">&amp;L&amp;G&amp;C"PROCESO DE INSPECCIÓN, VIGILANCIA Y CONTROL
INSTRUMENTO IV
HOGAR SUSTITUTO
RESTABLECIMIENTO DE DERECHOS"  
&amp;R"IN75.IVC
Versión 4
30/07/2026
Clasificación de la Información
CLASIFICADA"
</oddHeader>
    <oddFooter>&amp;C&amp;G</oddFooter>
  </headerFooter>
  <legacyDrawingHF r:id="rId2"/>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9A08CECD-5EA9-428E-8ADE-996404F422B9}">
          <x14:formula1>
            <xm:f>LISTAS!$D$49:$D$51</xm:f>
          </x14:formula1>
          <xm:sqref>U4:U13 P4:P13 Z4:Z13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E28"/>
  <sheetViews>
    <sheetView showGridLines="0" tabSelected="1" zoomScale="90" zoomScaleNormal="90" workbookViewId="0">
      <selection activeCell="A11" sqref="A11"/>
    </sheetView>
  </sheetViews>
  <sheetFormatPr baseColWidth="10" defaultColWidth="11.42578125" defaultRowHeight="15" x14ac:dyDescent="0.25"/>
  <cols>
    <col min="1" max="1" width="35.85546875" customWidth="1"/>
    <col min="2" max="2" width="38.85546875" customWidth="1"/>
    <col min="3" max="3" width="37.42578125" customWidth="1"/>
    <col min="4" max="4" width="64.28515625" customWidth="1"/>
    <col min="5" max="5" width="19.140625" customWidth="1"/>
  </cols>
  <sheetData>
    <row r="1" spans="1:5" ht="18" customHeight="1" x14ac:dyDescent="0.25">
      <c r="A1" s="1"/>
      <c r="B1" s="1"/>
      <c r="C1" s="1"/>
      <c r="D1" s="1"/>
      <c r="E1" s="517" t="s">
        <v>3012</v>
      </c>
    </row>
    <row r="2" spans="1:5" ht="23.25" customHeight="1" x14ac:dyDescent="0.25">
      <c r="A2" s="1"/>
      <c r="B2" s="519" t="s">
        <v>2879</v>
      </c>
      <c r="C2" s="519"/>
      <c r="D2" s="519"/>
      <c r="E2" s="518"/>
    </row>
    <row r="3" spans="1:5" ht="28.5" customHeight="1" x14ac:dyDescent="0.25">
      <c r="B3" s="519"/>
      <c r="C3" s="519"/>
      <c r="D3" s="519"/>
      <c r="E3" s="518"/>
    </row>
    <row r="4" spans="1:5" ht="28.5" customHeight="1" x14ac:dyDescent="0.25">
      <c r="A4" s="1"/>
      <c r="B4" s="519"/>
      <c r="C4" s="519"/>
      <c r="D4" s="519"/>
      <c r="E4" s="518"/>
    </row>
    <row r="5" spans="1:5" ht="30.6" customHeight="1" x14ac:dyDescent="0.25">
      <c r="A5" s="1"/>
      <c r="B5" s="1"/>
      <c r="C5" s="1"/>
      <c r="D5" s="1"/>
      <c r="E5" s="518"/>
    </row>
    <row r="6" spans="1:5" ht="30.6" customHeight="1" x14ac:dyDescent="0.25">
      <c r="A6" s="1"/>
      <c r="B6" s="1"/>
      <c r="C6" s="1"/>
      <c r="D6" s="1"/>
      <c r="E6" s="400"/>
    </row>
    <row r="7" spans="1:5" ht="30.6" customHeight="1" x14ac:dyDescent="0.25">
      <c r="A7" s="1"/>
      <c r="B7" s="1"/>
      <c r="C7" s="1"/>
      <c r="D7" s="1"/>
      <c r="E7" s="400"/>
    </row>
    <row r="8" spans="1:5" ht="30.6" customHeight="1" x14ac:dyDescent="0.25">
      <c r="A8" s="1"/>
      <c r="B8" s="1"/>
      <c r="C8" s="1"/>
      <c r="D8" s="1"/>
      <c r="E8" s="400"/>
    </row>
    <row r="9" spans="1:5" ht="30.6" customHeight="1" x14ac:dyDescent="0.25">
      <c r="A9" s="1"/>
      <c r="B9" s="1"/>
      <c r="C9" s="1"/>
      <c r="D9" s="1"/>
      <c r="E9" s="400"/>
    </row>
    <row r="10" spans="1:5" ht="30.6" customHeight="1" x14ac:dyDescent="0.25">
      <c r="A10" s="1"/>
      <c r="B10" s="1"/>
      <c r="C10" s="1"/>
      <c r="D10" s="1"/>
      <c r="E10" s="400"/>
    </row>
    <row r="11" spans="1:5" ht="30.6" customHeight="1" x14ac:dyDescent="0.25">
      <c r="A11" s="1"/>
      <c r="B11" s="1"/>
      <c r="C11" s="1"/>
      <c r="D11" s="1"/>
      <c r="E11" s="400"/>
    </row>
    <row r="12" spans="1:5" ht="30.6" customHeight="1" x14ac:dyDescent="0.25">
      <c r="A12" s="1"/>
      <c r="B12" s="1"/>
      <c r="C12" s="1"/>
      <c r="D12" s="1"/>
      <c r="E12" s="400"/>
    </row>
    <row r="13" spans="1:5" ht="30.6" customHeight="1" x14ac:dyDescent="0.25">
      <c r="A13" s="1"/>
      <c r="B13" s="1"/>
      <c r="C13" s="1"/>
      <c r="D13" s="1"/>
      <c r="E13" s="400"/>
    </row>
    <row r="14" spans="1:5" ht="30.6" customHeight="1" x14ac:dyDescent="0.25">
      <c r="A14" s="1"/>
      <c r="B14" s="1"/>
      <c r="C14" s="1"/>
      <c r="D14" s="1"/>
      <c r="E14" s="400"/>
    </row>
    <row r="15" spans="1:5" ht="30.6" customHeight="1" x14ac:dyDescent="0.25">
      <c r="A15" s="1"/>
      <c r="B15" s="1"/>
      <c r="C15" s="1"/>
      <c r="D15" s="1"/>
      <c r="E15" s="400"/>
    </row>
    <row r="16" spans="1:5" ht="30.6" customHeight="1" x14ac:dyDescent="0.25">
      <c r="A16" s="1"/>
      <c r="B16" s="1"/>
      <c r="C16" s="1"/>
      <c r="D16" s="1"/>
      <c r="E16" s="400"/>
    </row>
    <row r="17" spans="1:5" ht="30.6" customHeight="1" x14ac:dyDescent="0.25">
      <c r="A17" s="1"/>
      <c r="B17" s="1"/>
      <c r="C17" s="1"/>
      <c r="D17" s="1"/>
      <c r="E17" s="400"/>
    </row>
    <row r="18" spans="1:5" ht="30.6" customHeight="1" x14ac:dyDescent="0.25">
      <c r="A18" s="1"/>
      <c r="B18" s="1"/>
      <c r="C18" s="1"/>
      <c r="D18" s="1"/>
      <c r="E18" s="400"/>
    </row>
    <row r="19" spans="1:5" x14ac:dyDescent="0.25">
      <c r="A19" s="1"/>
      <c r="B19" s="1"/>
      <c r="C19" s="1"/>
      <c r="D19" s="1"/>
      <c r="E19" s="1"/>
    </row>
    <row r="20" spans="1:5" x14ac:dyDescent="0.25">
      <c r="A20" s="1"/>
      <c r="B20" s="1"/>
      <c r="C20" s="1"/>
      <c r="D20" s="1"/>
      <c r="E20" s="1"/>
    </row>
    <row r="21" spans="1:5" x14ac:dyDescent="0.25">
      <c r="A21" s="1"/>
      <c r="B21" s="1"/>
      <c r="C21" s="1"/>
      <c r="D21" s="1"/>
      <c r="E21" s="1"/>
    </row>
    <row r="22" spans="1:5" x14ac:dyDescent="0.25">
      <c r="A22" s="1"/>
      <c r="B22" s="1"/>
      <c r="C22" s="1"/>
      <c r="D22" s="1"/>
      <c r="E22" s="1"/>
    </row>
    <row r="23" spans="1:5" x14ac:dyDescent="0.25">
      <c r="A23" s="1"/>
      <c r="B23" s="1"/>
      <c r="C23" s="1"/>
      <c r="D23" s="1"/>
      <c r="E23" s="1"/>
    </row>
    <row r="24" spans="1:5" x14ac:dyDescent="0.25">
      <c r="A24" s="1"/>
      <c r="B24" s="1"/>
      <c r="C24" s="1"/>
      <c r="D24" s="1"/>
      <c r="E24" s="1"/>
    </row>
    <row r="25" spans="1:5" x14ac:dyDescent="0.25">
      <c r="A25" s="1"/>
      <c r="B25" s="1"/>
      <c r="C25" s="1"/>
      <c r="D25" s="1"/>
      <c r="E25" s="1"/>
    </row>
    <row r="26" spans="1:5" x14ac:dyDescent="0.25">
      <c r="A26" s="1"/>
      <c r="B26" s="1"/>
      <c r="C26" s="1"/>
      <c r="D26" s="1"/>
      <c r="E26" s="1"/>
    </row>
    <row r="27" spans="1:5" x14ac:dyDescent="0.25">
      <c r="A27" s="1"/>
      <c r="B27" s="1"/>
      <c r="C27" s="1"/>
      <c r="D27" s="1"/>
      <c r="E27" s="1"/>
    </row>
    <row r="28" spans="1:5" ht="54" customHeight="1" x14ac:dyDescent="0.25">
      <c r="A28" s="515" t="s">
        <v>3011</v>
      </c>
      <c r="B28" s="516"/>
      <c r="C28" s="516"/>
      <c r="D28" s="516"/>
      <c r="E28" s="516"/>
    </row>
  </sheetData>
  <sheetProtection algorithmName="SHA-512" hashValue="lgTmlhs6l35N11G53WGMs1+DPXRlP/mfxnLVuJKuikXwoyOAOLVEO0Gi1H57rZb1bKwY6y1BVPfrIuhRRDQhKg==" saltValue="tV4RkTh3cCSQO0rWRU3gww==" spinCount="100000" sheet="1" insertHyperlinks="0"/>
  <mergeCells count="3">
    <mergeCell ref="A28:E28"/>
    <mergeCell ref="E1:E5"/>
    <mergeCell ref="B2:D4"/>
  </mergeCells>
  <printOptions horizontalCentered="1"/>
  <pageMargins left="0.11811023622047245" right="0.11811023622047245" top="0.35433070866141736" bottom="0.35433070866141736" header="0.31496062992125984" footer="0.31496062992125984"/>
  <pageSetup scale="69"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EE0000"/>
    <pageSetUpPr fitToPage="1"/>
  </sheetPr>
  <dimension ref="A1:Z72"/>
  <sheetViews>
    <sheetView topLeftCell="A51" zoomScaleNormal="100" zoomScalePageLayoutView="80" workbookViewId="0">
      <selection activeCell="D65" sqref="D65"/>
    </sheetView>
  </sheetViews>
  <sheetFormatPr baseColWidth="10" defaultColWidth="11.42578125" defaultRowHeight="15" x14ac:dyDescent="0.25"/>
  <cols>
    <col min="2" max="2" width="20" bestFit="1" customWidth="1"/>
    <col min="3" max="3" width="33.140625" style="2" customWidth="1"/>
    <col min="4" max="4" width="74.140625" style="2" customWidth="1"/>
    <col min="5" max="5" width="56.42578125" style="2" bestFit="1" customWidth="1"/>
    <col min="6" max="6" width="30.42578125" style="2" customWidth="1"/>
    <col min="7" max="7" width="134" style="2" customWidth="1"/>
    <col min="8" max="8" width="84.42578125" customWidth="1"/>
    <col min="9" max="9" width="38.42578125" customWidth="1"/>
  </cols>
  <sheetData>
    <row r="1" spans="1:9" s="34" customFormat="1" x14ac:dyDescent="0.25">
      <c r="A1" s="31"/>
      <c r="B1" s="31"/>
      <c r="C1" s="31"/>
      <c r="D1" s="31"/>
    </row>
    <row r="2" spans="1:9" ht="30" customHeight="1" x14ac:dyDescent="0.25">
      <c r="A2" s="31"/>
      <c r="B2" s="78" t="s">
        <v>2485</v>
      </c>
      <c r="C2" s="77" t="s">
        <v>1672</v>
      </c>
      <c r="D2" s="77" t="s">
        <v>1673</v>
      </c>
      <c r="E2" s="77" t="s">
        <v>1674</v>
      </c>
      <c r="F2" s="77" t="s">
        <v>2486</v>
      </c>
      <c r="G2" s="77" t="s">
        <v>1676</v>
      </c>
    </row>
    <row r="3" spans="1:9" s="14" customFormat="1" x14ac:dyDescent="0.15">
      <c r="A3" s="31"/>
      <c r="B3" s="80" t="s">
        <v>2793</v>
      </c>
      <c r="C3" s="81" t="str" cm="1">
        <f t="array" ref="C3">_xlfn._xlws.FILTER('2.Ambientes Adec y Seg UDS'!B3:F89,'2.Ambientes Adec y Seg UDS'!D3:D89="NO CUMPLE CONDICIÓN","")</f>
        <v/>
      </c>
      <c r="D3" s="10"/>
      <c r="E3" s="81"/>
      <c r="F3" s="10"/>
      <c r="G3" s="10"/>
      <c r="H3" s="10" t="str">
        <f>CONCATENATE("No ",D3)</f>
        <v xml:space="preserve">No </v>
      </c>
      <c r="I3" s="14" t="s">
        <v>2806</v>
      </c>
    </row>
    <row r="4" spans="1:9" x14ac:dyDescent="0.25">
      <c r="A4" s="31"/>
      <c r="B4" s="80" t="s">
        <v>2794</v>
      </c>
      <c r="C4" s="81"/>
      <c r="D4" s="10"/>
      <c r="E4" s="81"/>
      <c r="F4" s="10"/>
      <c r="G4" s="10"/>
      <c r="H4" s="10" t="str">
        <f t="shared" ref="H4:H12" si="0">CONCATENATE("No ",D4)</f>
        <v xml:space="preserve">No </v>
      </c>
      <c r="I4" s="14" t="s">
        <v>2806</v>
      </c>
    </row>
    <row r="5" spans="1:9" x14ac:dyDescent="0.25">
      <c r="A5" s="31"/>
      <c r="B5" s="80" t="s">
        <v>2795</v>
      </c>
      <c r="C5" s="81"/>
      <c r="D5" s="10"/>
      <c r="E5" s="81"/>
      <c r="F5" s="10"/>
      <c r="G5" s="10"/>
      <c r="H5" s="10" t="str">
        <f t="shared" si="0"/>
        <v xml:space="preserve">No </v>
      </c>
      <c r="I5" s="14" t="s">
        <v>2806</v>
      </c>
    </row>
    <row r="6" spans="1:9" x14ac:dyDescent="0.25">
      <c r="A6" s="31"/>
      <c r="B6" s="80" t="s">
        <v>2796</v>
      </c>
      <c r="C6" s="81"/>
      <c r="D6" s="10"/>
      <c r="E6" s="81"/>
      <c r="F6" s="10"/>
      <c r="G6" s="10"/>
      <c r="H6" s="10" t="str">
        <f t="shared" si="0"/>
        <v xml:space="preserve">No </v>
      </c>
      <c r="I6" s="14" t="s">
        <v>2806</v>
      </c>
    </row>
    <row r="7" spans="1:9" x14ac:dyDescent="0.25">
      <c r="A7" s="31"/>
      <c r="B7" s="80" t="s">
        <v>2797</v>
      </c>
      <c r="C7" s="81"/>
      <c r="D7" s="10"/>
      <c r="E7" s="81"/>
      <c r="F7" s="10"/>
      <c r="G7" s="10"/>
      <c r="H7" s="10" t="str">
        <f t="shared" si="0"/>
        <v xml:space="preserve">No </v>
      </c>
      <c r="I7" s="14" t="s">
        <v>2806</v>
      </c>
    </row>
    <row r="8" spans="1:9" x14ac:dyDescent="0.25">
      <c r="A8" s="31"/>
      <c r="B8" s="80" t="s">
        <v>2798</v>
      </c>
      <c r="C8" s="81"/>
      <c r="D8" s="10"/>
      <c r="E8" s="81"/>
      <c r="F8" s="10"/>
      <c r="G8" s="10"/>
      <c r="H8" s="10" t="str">
        <f t="shared" si="0"/>
        <v xml:space="preserve">No </v>
      </c>
      <c r="I8" s="14" t="s">
        <v>2806</v>
      </c>
    </row>
    <row r="9" spans="1:9" x14ac:dyDescent="0.25">
      <c r="A9" s="31"/>
      <c r="B9" s="80" t="s">
        <v>2798</v>
      </c>
      <c r="C9" s="81"/>
      <c r="D9" s="10"/>
      <c r="E9" s="81"/>
      <c r="F9" s="10"/>
      <c r="G9" s="10"/>
      <c r="H9" s="10" t="str">
        <f t="shared" ref="H9:H10" si="1">CONCATENATE("No ",D9)</f>
        <v xml:space="preserve">No </v>
      </c>
      <c r="I9" s="14" t="s">
        <v>2806</v>
      </c>
    </row>
    <row r="10" spans="1:9" x14ac:dyDescent="0.25">
      <c r="A10" s="31"/>
      <c r="B10" s="80" t="s">
        <v>2798</v>
      </c>
      <c r="C10" s="81"/>
      <c r="D10" s="10"/>
      <c r="E10" s="81"/>
      <c r="F10" s="10"/>
      <c r="G10" s="10"/>
      <c r="H10" s="10" t="str">
        <f t="shared" si="1"/>
        <v xml:space="preserve">No </v>
      </c>
      <c r="I10" s="14" t="s">
        <v>2806</v>
      </c>
    </row>
    <row r="11" spans="1:9" x14ac:dyDescent="0.25">
      <c r="A11" s="31"/>
      <c r="B11" s="80" t="s">
        <v>2799</v>
      </c>
      <c r="C11" s="81"/>
      <c r="D11" s="10"/>
      <c r="E11" s="81"/>
      <c r="F11" s="10"/>
      <c r="G11" s="10"/>
      <c r="H11" s="10" t="str">
        <f t="shared" si="0"/>
        <v xml:space="preserve">No </v>
      </c>
      <c r="I11" s="14" t="s">
        <v>2806</v>
      </c>
    </row>
    <row r="12" spans="1:9" x14ac:dyDescent="0.25">
      <c r="B12" s="80" t="s">
        <v>2800</v>
      </c>
      <c r="D12" s="10"/>
      <c r="F12" s="156"/>
      <c r="G12" s="11"/>
      <c r="H12" s="10" t="str">
        <f t="shared" si="0"/>
        <v xml:space="preserve">No </v>
      </c>
      <c r="I12" s="14" t="s">
        <v>2806</v>
      </c>
    </row>
    <row r="13" spans="1:9" x14ac:dyDescent="0.25">
      <c r="B13" s="80" t="s">
        <v>2800</v>
      </c>
      <c r="D13" s="10"/>
      <c r="F13" s="156"/>
      <c r="G13" s="11"/>
      <c r="H13" s="10" t="str">
        <f t="shared" ref="H13:H68" si="2">CONCATENATE("No ",D13)</f>
        <v xml:space="preserve">No </v>
      </c>
      <c r="I13" s="14" t="s">
        <v>2806</v>
      </c>
    </row>
    <row r="14" spans="1:9" x14ac:dyDescent="0.25">
      <c r="B14" s="80" t="s">
        <v>2801</v>
      </c>
      <c r="D14" s="10"/>
      <c r="F14" s="156"/>
      <c r="G14" s="11"/>
      <c r="H14" s="10" t="str">
        <f t="shared" si="2"/>
        <v xml:space="preserve">No </v>
      </c>
      <c r="I14" s="14" t="s">
        <v>2806</v>
      </c>
    </row>
    <row r="15" spans="1:9" x14ac:dyDescent="0.25">
      <c r="B15" s="80" t="s">
        <v>2579</v>
      </c>
      <c r="C15" s="2" t="str" cm="1">
        <f t="array" ref="C15">_xlfn._xlws.FILTER('2.Ambientes Adec y Seg EAS'!B3:F62,'2.Ambientes Adec y Seg EAS'!D3:D62="NO CUMPLE CONDICIÓN","")</f>
        <v/>
      </c>
      <c r="D15" s="10"/>
      <c r="F15" s="156"/>
      <c r="G15" s="11"/>
      <c r="H15" s="10" t="str">
        <f t="shared" si="2"/>
        <v xml:space="preserve">No </v>
      </c>
      <c r="I15" s="14" t="s">
        <v>2807</v>
      </c>
    </row>
    <row r="16" spans="1:9" x14ac:dyDescent="0.25">
      <c r="B16" s="80" t="s">
        <v>2582</v>
      </c>
      <c r="D16" s="10"/>
      <c r="F16" s="156"/>
      <c r="G16" s="11"/>
      <c r="H16" s="10" t="str">
        <f t="shared" si="2"/>
        <v xml:space="preserve">No </v>
      </c>
      <c r="I16" s="14" t="s">
        <v>2807</v>
      </c>
    </row>
    <row r="17" spans="2:9" x14ac:dyDescent="0.25">
      <c r="B17" s="80" t="s">
        <v>2584</v>
      </c>
      <c r="D17" s="10"/>
      <c r="F17" s="156"/>
      <c r="G17" s="11"/>
      <c r="H17" s="10" t="str">
        <f t="shared" si="2"/>
        <v xml:space="preserve">No </v>
      </c>
      <c r="I17" s="14" t="s">
        <v>2807</v>
      </c>
    </row>
    <row r="18" spans="2:9" x14ac:dyDescent="0.25">
      <c r="B18" s="80" t="s">
        <v>2586</v>
      </c>
      <c r="D18" s="10"/>
      <c r="F18" s="156"/>
      <c r="G18" s="11"/>
      <c r="H18" s="10" t="str">
        <f t="shared" si="2"/>
        <v xml:space="preserve">No </v>
      </c>
      <c r="I18" s="14" t="s">
        <v>2807</v>
      </c>
    </row>
    <row r="19" spans="2:9" x14ac:dyDescent="0.25">
      <c r="B19" s="80" t="s">
        <v>2588</v>
      </c>
      <c r="D19" s="10"/>
      <c r="F19" s="156"/>
      <c r="G19" s="11"/>
      <c r="H19" s="10" t="str">
        <f t="shared" si="2"/>
        <v xml:space="preserve">No </v>
      </c>
      <c r="I19" s="14" t="s">
        <v>2807</v>
      </c>
    </row>
    <row r="20" spans="2:9" x14ac:dyDescent="0.25">
      <c r="B20" s="80" t="s">
        <v>2588</v>
      </c>
      <c r="D20" s="10"/>
      <c r="F20" s="156"/>
      <c r="G20" s="11"/>
      <c r="H20" s="10" t="str">
        <f t="shared" si="2"/>
        <v xml:space="preserve">No </v>
      </c>
      <c r="I20" s="14" t="s">
        <v>2807</v>
      </c>
    </row>
    <row r="21" spans="2:9" x14ac:dyDescent="0.25">
      <c r="B21" s="80" t="s">
        <v>2588</v>
      </c>
      <c r="D21" s="10"/>
      <c r="F21" s="156"/>
      <c r="G21" s="11"/>
      <c r="H21" s="10" t="str">
        <f t="shared" si="2"/>
        <v xml:space="preserve">No </v>
      </c>
      <c r="I21" s="14" t="s">
        <v>2807</v>
      </c>
    </row>
    <row r="22" spans="2:9" x14ac:dyDescent="0.25">
      <c r="B22" s="80" t="s">
        <v>2623</v>
      </c>
      <c r="D22" s="10"/>
      <c r="F22" s="156"/>
      <c r="G22" s="11"/>
      <c r="H22" s="10" t="str">
        <f t="shared" si="2"/>
        <v xml:space="preserve">No </v>
      </c>
      <c r="I22" s="14" t="s">
        <v>2807</v>
      </c>
    </row>
    <row r="23" spans="2:9" x14ac:dyDescent="0.25">
      <c r="B23" s="80" t="s">
        <v>1800</v>
      </c>
      <c r="C23" s="81" t="str" cm="1">
        <f t="array" ref="C23">_xlfn._xlws.FILTER('3. Alimentacion y Nutrición'!B3:F53,'3. Alimentacion y Nutrición'!D3:D53="NO CUMPLE CONDICIÓN","")</f>
        <v/>
      </c>
      <c r="D23" s="10"/>
      <c r="E23" s="82"/>
      <c r="F23" s="5"/>
      <c r="G23" s="5"/>
      <c r="H23" s="10" t="str">
        <f t="shared" si="2"/>
        <v xml:space="preserve">No </v>
      </c>
      <c r="I23" s="14" t="s">
        <v>2487</v>
      </c>
    </row>
    <row r="24" spans="2:9" x14ac:dyDescent="0.25">
      <c r="B24" s="80" t="s">
        <v>1815</v>
      </c>
      <c r="C24" s="81"/>
      <c r="D24" s="10"/>
      <c r="E24" s="82"/>
      <c r="F24" s="5"/>
      <c r="G24" s="5"/>
      <c r="H24" s="10" t="str">
        <f t="shared" si="2"/>
        <v xml:space="preserve">No </v>
      </c>
      <c r="I24" s="14" t="s">
        <v>2487</v>
      </c>
    </row>
    <row r="25" spans="2:9" x14ac:dyDescent="0.25">
      <c r="B25" s="80" t="s">
        <v>1823</v>
      </c>
      <c r="C25" s="81"/>
      <c r="D25" s="10"/>
      <c r="E25" s="82"/>
      <c r="F25" s="5"/>
      <c r="G25" s="5"/>
      <c r="H25" s="10" t="str">
        <f t="shared" si="2"/>
        <v xml:space="preserve">No </v>
      </c>
      <c r="I25" s="14" t="s">
        <v>2487</v>
      </c>
    </row>
    <row r="26" spans="2:9" x14ac:dyDescent="0.25">
      <c r="B26" s="80" t="s">
        <v>1831</v>
      </c>
      <c r="C26" s="81"/>
      <c r="D26" s="10"/>
      <c r="E26" s="82"/>
      <c r="F26" s="5"/>
      <c r="G26" s="5"/>
      <c r="H26" s="10" t="str">
        <f t="shared" si="2"/>
        <v xml:space="preserve">No </v>
      </c>
      <c r="I26" s="14" t="s">
        <v>2487</v>
      </c>
    </row>
    <row r="27" spans="2:9" x14ac:dyDescent="0.25">
      <c r="B27" s="80" t="s">
        <v>1835</v>
      </c>
      <c r="D27" s="10"/>
      <c r="F27" s="156"/>
      <c r="G27" s="11"/>
      <c r="H27" s="10" t="str">
        <f t="shared" si="2"/>
        <v xml:space="preserve">No </v>
      </c>
      <c r="I27" s="14" t="s">
        <v>2487</v>
      </c>
    </row>
    <row r="28" spans="2:9" x14ac:dyDescent="0.25">
      <c r="B28" s="80" t="s">
        <v>1844</v>
      </c>
      <c r="D28" s="10"/>
      <c r="F28" s="156"/>
      <c r="G28" s="11"/>
      <c r="H28" s="10" t="str">
        <f t="shared" si="2"/>
        <v xml:space="preserve">No </v>
      </c>
      <c r="I28" s="14" t="s">
        <v>2487</v>
      </c>
    </row>
    <row r="29" spans="2:9" x14ac:dyDescent="0.25">
      <c r="B29" s="80" t="s">
        <v>1844</v>
      </c>
      <c r="D29" s="10"/>
      <c r="F29" s="156"/>
      <c r="G29" s="11"/>
      <c r="H29" s="10" t="str">
        <f t="shared" si="2"/>
        <v xml:space="preserve">No </v>
      </c>
      <c r="I29" s="14" t="s">
        <v>2487</v>
      </c>
    </row>
    <row r="30" spans="2:9" x14ac:dyDescent="0.25">
      <c r="B30" s="80" t="s">
        <v>1867</v>
      </c>
      <c r="D30" s="10"/>
      <c r="F30" s="156"/>
      <c r="G30" s="11"/>
      <c r="H30" s="10" t="str">
        <f t="shared" si="2"/>
        <v xml:space="preserve">No </v>
      </c>
      <c r="I30" s="14" t="s">
        <v>2487</v>
      </c>
    </row>
    <row r="31" spans="2:9" x14ac:dyDescent="0.25">
      <c r="B31" s="80" t="s">
        <v>1885</v>
      </c>
      <c r="D31" s="10"/>
      <c r="F31" s="156"/>
      <c r="G31" s="11"/>
      <c r="H31" s="10" t="str">
        <f t="shared" si="2"/>
        <v xml:space="preserve">No </v>
      </c>
      <c r="I31" s="14" t="s">
        <v>2487</v>
      </c>
    </row>
    <row r="32" spans="2:9" x14ac:dyDescent="0.25">
      <c r="B32" s="80" t="s">
        <v>1893</v>
      </c>
      <c r="D32" s="10"/>
      <c r="F32" s="156"/>
      <c r="G32" s="11"/>
      <c r="H32" s="10" t="str">
        <f t="shared" si="2"/>
        <v xml:space="preserve">No </v>
      </c>
      <c r="I32" s="14" t="s">
        <v>2487</v>
      </c>
    </row>
    <row r="33" spans="2:26" x14ac:dyDescent="0.25">
      <c r="B33" s="80" t="s">
        <v>1897</v>
      </c>
      <c r="C33" s="82" t="str" cm="1">
        <f t="array" ref="C33">_xlfn._xlws.FILTER('4. Modelo de Atencion'!B3:F63,'4. Modelo de Atencion'!D3:D63="NO CUMPLE CONDICIÓN","")</f>
        <v/>
      </c>
      <c r="D33" s="10"/>
      <c r="E33" s="82"/>
      <c r="F33" s="5"/>
      <c r="G33" s="11"/>
      <c r="H33" s="10" t="str">
        <f t="shared" si="2"/>
        <v xml:space="preserve">No </v>
      </c>
      <c r="I33" s="14" t="s">
        <v>2488</v>
      </c>
    </row>
    <row r="34" spans="2:26" x14ac:dyDescent="0.25">
      <c r="B34" s="80" t="s">
        <v>1754</v>
      </c>
      <c r="D34" s="10"/>
      <c r="F34" s="156"/>
      <c r="G34" s="11"/>
      <c r="H34" s="10" t="str">
        <f t="shared" si="2"/>
        <v xml:space="preserve">No </v>
      </c>
      <c r="I34" s="14" t="s">
        <v>2488</v>
      </c>
    </row>
    <row r="35" spans="2:26" x14ac:dyDescent="0.25">
      <c r="B35" s="80" t="s">
        <v>1936</v>
      </c>
      <c r="D35" s="10"/>
      <c r="F35" s="156"/>
      <c r="G35" s="11"/>
      <c r="H35" s="10" t="str">
        <f t="shared" si="2"/>
        <v xml:space="preserve">No </v>
      </c>
      <c r="I35" s="14" t="s">
        <v>2488</v>
      </c>
    </row>
    <row r="36" spans="2:26" x14ac:dyDescent="0.25">
      <c r="B36" s="80" t="s">
        <v>1947</v>
      </c>
      <c r="D36" s="10"/>
      <c r="F36" s="156"/>
      <c r="G36" s="11"/>
      <c r="H36" s="10" t="str">
        <f t="shared" si="2"/>
        <v xml:space="preserve">No </v>
      </c>
      <c r="I36" s="14" t="s">
        <v>2488</v>
      </c>
    </row>
    <row r="37" spans="2:26" x14ac:dyDescent="0.25">
      <c r="B37" s="80" t="s">
        <v>1972</v>
      </c>
      <c r="D37" s="10"/>
      <c r="F37" s="156"/>
      <c r="G37" s="11"/>
      <c r="H37" s="10" t="str">
        <f t="shared" si="2"/>
        <v xml:space="preserve">No </v>
      </c>
      <c r="I37" s="14" t="s">
        <v>2488</v>
      </c>
    </row>
    <row r="38" spans="2:26" x14ac:dyDescent="0.25">
      <c r="B38" s="80" t="s">
        <v>1972</v>
      </c>
      <c r="D38" s="10"/>
      <c r="F38" s="156"/>
      <c r="G38" s="11"/>
      <c r="H38" s="10" t="str">
        <f t="shared" si="2"/>
        <v xml:space="preserve">No </v>
      </c>
      <c r="I38" s="14" t="s">
        <v>2488</v>
      </c>
    </row>
    <row r="39" spans="2:26" x14ac:dyDescent="0.25">
      <c r="B39" s="80" t="s">
        <v>1972</v>
      </c>
      <c r="D39" s="10"/>
      <c r="F39" s="156"/>
      <c r="G39" s="11"/>
      <c r="H39" s="10" t="str">
        <f t="shared" si="2"/>
        <v xml:space="preserve">No </v>
      </c>
      <c r="I39" s="14" t="s">
        <v>2488</v>
      </c>
    </row>
    <row r="40" spans="2:26" x14ac:dyDescent="0.25">
      <c r="B40" s="80" t="s">
        <v>2048</v>
      </c>
      <c r="C40" s="82" t="str" cm="1">
        <f t="array" ref="C40">_xlfn._xlws.FILTER('5. Talento Humano'!B3:F25,'5. Talento Humano'!D3:D25="NO CUMPLE CONDICIÓN","")</f>
        <v/>
      </c>
      <c r="D40" s="10"/>
      <c r="E40" s="82"/>
      <c r="F40" s="5"/>
      <c r="G40" s="5"/>
      <c r="H40" s="10" t="str">
        <f t="shared" si="2"/>
        <v xml:space="preserve">No </v>
      </c>
      <c r="I40" s="80" t="s">
        <v>2489</v>
      </c>
      <c r="J40" s="79"/>
      <c r="K40" s="79"/>
      <c r="L40" s="79"/>
      <c r="M40" s="79"/>
      <c r="N40" s="79"/>
      <c r="O40" s="79"/>
      <c r="P40" s="79"/>
      <c r="Q40" s="79"/>
      <c r="R40" s="79"/>
      <c r="S40" s="79"/>
      <c r="T40" s="79"/>
      <c r="U40" s="79"/>
      <c r="V40" s="79"/>
      <c r="W40" s="79"/>
      <c r="X40" s="79"/>
      <c r="Y40" s="79"/>
      <c r="Z40" s="79"/>
    </row>
    <row r="41" spans="2:26" x14ac:dyDescent="0.25">
      <c r="B41" s="80" t="s">
        <v>2052</v>
      </c>
      <c r="C41" s="82"/>
      <c r="D41" s="10"/>
      <c r="E41" s="82"/>
      <c r="F41" s="5"/>
      <c r="G41" s="5"/>
      <c r="H41" s="10" t="str">
        <f t="shared" si="2"/>
        <v xml:space="preserve">No </v>
      </c>
      <c r="I41" s="80" t="s">
        <v>2489</v>
      </c>
      <c r="J41" s="79"/>
      <c r="K41" s="79"/>
      <c r="L41" s="79"/>
      <c r="M41" s="79"/>
      <c r="N41" s="79"/>
      <c r="O41" s="79"/>
      <c r="P41" s="79"/>
      <c r="Q41" s="79"/>
      <c r="R41" s="79"/>
      <c r="S41" s="79"/>
      <c r="T41" s="79"/>
      <c r="U41" s="79"/>
      <c r="V41" s="79"/>
      <c r="W41" s="79"/>
      <c r="X41" s="79"/>
      <c r="Y41" s="79"/>
      <c r="Z41" s="79"/>
    </row>
    <row r="42" spans="2:26" x14ac:dyDescent="0.25">
      <c r="B42" s="80" t="s">
        <v>2060</v>
      </c>
      <c r="C42" s="82"/>
      <c r="D42" s="10"/>
      <c r="E42" s="82"/>
      <c r="F42" s="5"/>
      <c r="G42" s="5"/>
      <c r="H42" s="10" t="str">
        <f t="shared" si="2"/>
        <v xml:space="preserve">No </v>
      </c>
      <c r="I42" s="80" t="s">
        <v>2489</v>
      </c>
      <c r="J42" s="79"/>
      <c r="K42" s="79"/>
      <c r="L42" s="79"/>
      <c r="M42" s="79"/>
      <c r="N42" s="79"/>
      <c r="O42" s="79"/>
      <c r="P42" s="79"/>
      <c r="Q42" s="79"/>
      <c r="R42" s="79"/>
      <c r="S42" s="79"/>
      <c r="T42" s="79"/>
      <c r="U42" s="79"/>
      <c r="V42" s="79"/>
      <c r="W42" s="79"/>
      <c r="X42" s="79"/>
      <c r="Y42" s="79"/>
      <c r="Z42" s="79"/>
    </row>
    <row r="43" spans="2:26" x14ac:dyDescent="0.25">
      <c r="B43" s="80" t="s">
        <v>2490</v>
      </c>
      <c r="C43" s="82"/>
      <c r="D43" s="10"/>
      <c r="E43" s="82"/>
      <c r="F43" s="5"/>
      <c r="G43" s="5"/>
      <c r="H43" s="10" t="str">
        <f t="shared" si="2"/>
        <v xml:space="preserve">No </v>
      </c>
      <c r="I43" s="80" t="s">
        <v>2489</v>
      </c>
      <c r="J43" s="79"/>
      <c r="K43" s="79"/>
      <c r="L43" s="79"/>
      <c r="M43" s="79"/>
      <c r="N43" s="79"/>
      <c r="O43" s="79"/>
      <c r="P43" s="79"/>
      <c r="Q43" s="79"/>
      <c r="R43" s="79"/>
      <c r="S43" s="79"/>
      <c r="T43" s="79"/>
      <c r="U43" s="79"/>
      <c r="V43" s="79"/>
      <c r="W43" s="79"/>
      <c r="X43" s="79"/>
      <c r="Y43" s="79"/>
      <c r="Z43" s="79"/>
    </row>
    <row r="44" spans="2:26" x14ac:dyDescent="0.25">
      <c r="B44" s="80" t="s">
        <v>2491</v>
      </c>
      <c r="C44" s="82"/>
      <c r="D44" s="10"/>
      <c r="E44" s="82"/>
      <c r="F44" s="5"/>
      <c r="G44" s="5"/>
      <c r="H44" s="10" t="str">
        <f t="shared" si="2"/>
        <v xml:space="preserve">No </v>
      </c>
      <c r="I44" s="80" t="s">
        <v>2489</v>
      </c>
      <c r="J44" s="79"/>
      <c r="K44" s="79"/>
      <c r="L44" s="79"/>
      <c r="M44" s="79"/>
      <c r="N44" s="79"/>
      <c r="O44" s="79"/>
      <c r="P44" s="79"/>
      <c r="Q44" s="79"/>
      <c r="R44" s="79"/>
      <c r="S44" s="79"/>
      <c r="T44" s="79"/>
      <c r="U44" s="79"/>
      <c r="V44" s="79"/>
      <c r="W44" s="79"/>
      <c r="X44" s="79"/>
      <c r="Y44" s="79"/>
      <c r="Z44" s="79"/>
    </row>
    <row r="45" spans="2:26" x14ac:dyDescent="0.25">
      <c r="B45" s="80" t="s">
        <v>2492</v>
      </c>
      <c r="C45" s="82"/>
      <c r="D45" s="10"/>
      <c r="E45" s="82"/>
      <c r="F45" s="5"/>
      <c r="G45" s="5"/>
      <c r="H45" s="10" t="str">
        <f t="shared" si="2"/>
        <v xml:space="preserve">No </v>
      </c>
      <c r="I45" s="80" t="s">
        <v>2489</v>
      </c>
      <c r="J45" s="79"/>
      <c r="K45" s="79"/>
      <c r="L45" s="79"/>
      <c r="M45" s="79"/>
      <c r="N45" s="79"/>
      <c r="O45" s="79"/>
      <c r="P45" s="79"/>
      <c r="Q45" s="79"/>
      <c r="R45" s="79"/>
      <c r="S45" s="79"/>
      <c r="T45" s="79"/>
      <c r="U45" s="79"/>
      <c r="V45" s="79"/>
      <c r="W45" s="79"/>
      <c r="X45" s="79"/>
      <c r="Y45" s="79"/>
      <c r="Z45" s="79"/>
    </row>
    <row r="46" spans="2:26" x14ac:dyDescent="0.25">
      <c r="B46" s="80" t="s">
        <v>2070</v>
      </c>
      <c r="C46" s="82" t="str" cm="1">
        <f t="array" ref="C46">_xlfn._xlws.FILTER('6. Financiero'!B3:F17,'6. Financiero'!D3:D17="NO CUMPLE CONDICIÓN","")</f>
        <v/>
      </c>
      <c r="D46" s="10"/>
      <c r="E46" s="82"/>
      <c r="F46" s="5"/>
      <c r="G46" s="5"/>
      <c r="H46" s="10" t="str">
        <f t="shared" si="2"/>
        <v xml:space="preserve">No </v>
      </c>
      <c r="I46" s="80" t="s">
        <v>2493</v>
      </c>
      <c r="J46" s="79"/>
      <c r="K46" s="79"/>
      <c r="L46" s="79"/>
      <c r="M46" s="79"/>
      <c r="N46" s="79"/>
      <c r="O46" s="79"/>
      <c r="P46" s="79"/>
      <c r="Q46" s="79"/>
      <c r="R46" s="79"/>
      <c r="S46" s="79"/>
      <c r="T46" s="79"/>
      <c r="U46" s="79"/>
      <c r="V46" s="79"/>
      <c r="W46" s="79"/>
      <c r="X46" s="79"/>
      <c r="Y46" s="79"/>
      <c r="Z46" s="79"/>
    </row>
    <row r="47" spans="2:26" x14ac:dyDescent="0.25">
      <c r="B47" s="80" t="s">
        <v>2074</v>
      </c>
      <c r="C47" s="82"/>
      <c r="D47" s="10"/>
      <c r="E47" s="82"/>
      <c r="F47" s="5"/>
      <c r="G47" s="5"/>
      <c r="H47" s="10" t="str">
        <f t="shared" si="2"/>
        <v xml:space="preserve">No </v>
      </c>
      <c r="I47" s="80" t="s">
        <v>2493</v>
      </c>
      <c r="J47" s="79"/>
      <c r="K47" s="79"/>
      <c r="L47" s="79"/>
      <c r="M47" s="79"/>
      <c r="N47" s="79"/>
      <c r="O47" s="79"/>
      <c r="P47" s="79"/>
      <c r="Q47" s="79"/>
      <c r="R47" s="79"/>
      <c r="S47" s="79"/>
      <c r="T47" s="79"/>
      <c r="U47" s="79"/>
      <c r="V47" s="79"/>
      <c r="W47" s="79"/>
      <c r="X47" s="79"/>
      <c r="Y47" s="79"/>
      <c r="Z47" s="79"/>
    </row>
    <row r="48" spans="2:26" x14ac:dyDescent="0.25">
      <c r="B48" s="80" t="s">
        <v>2085</v>
      </c>
      <c r="C48" s="82" t="str" cm="1">
        <f t="array" ref="C48">_xlfn._xlws.FILTER('7. Dotacion'!B3:F16,'7. Dotacion'!D3:D16="NO CUMPLE CONDICIÓN","")</f>
        <v/>
      </c>
      <c r="D48" s="10"/>
      <c r="E48" s="82"/>
      <c r="F48" s="5"/>
      <c r="G48" s="5"/>
      <c r="H48" s="10" t="str">
        <f t="shared" si="2"/>
        <v xml:space="preserve">No </v>
      </c>
      <c r="I48" s="80" t="s">
        <v>2494</v>
      </c>
    </row>
    <row r="49" spans="2:9" x14ac:dyDescent="0.25">
      <c r="B49" s="80" t="s">
        <v>2091</v>
      </c>
      <c r="H49" s="10" t="str">
        <f t="shared" si="2"/>
        <v xml:space="preserve">No </v>
      </c>
      <c r="I49" s="80" t="s">
        <v>2494</v>
      </c>
    </row>
    <row r="50" spans="2:9" x14ac:dyDescent="0.25">
      <c r="B50" s="80" t="s">
        <v>2095</v>
      </c>
      <c r="H50" s="10" t="str">
        <f t="shared" si="2"/>
        <v xml:space="preserve">No </v>
      </c>
      <c r="I50" s="80" t="s">
        <v>2494</v>
      </c>
    </row>
    <row r="51" spans="2:9" x14ac:dyDescent="0.25">
      <c r="B51" s="80" t="s">
        <v>2100</v>
      </c>
      <c r="H51" s="10" t="str">
        <f t="shared" si="2"/>
        <v xml:space="preserve">No </v>
      </c>
      <c r="I51" s="80" t="s">
        <v>2494</v>
      </c>
    </row>
    <row r="52" spans="2:9" x14ac:dyDescent="0.25">
      <c r="B52" s="80" t="s">
        <v>2103</v>
      </c>
      <c r="H52" s="10" t="str">
        <f t="shared" si="2"/>
        <v xml:space="preserve">No </v>
      </c>
      <c r="I52" s="80" t="s">
        <v>2494</v>
      </c>
    </row>
    <row r="53" spans="2:9" x14ac:dyDescent="0.25">
      <c r="B53" s="80" t="s">
        <v>2110</v>
      </c>
      <c r="C53" s="82" t="str" cm="1">
        <f t="array" ref="C53">_xlfn._xlws.FILTER('Anexo 1 Violencias'!B3:F9,'Anexo 1 Violencias'!D3:D9="NO CUMPLE CONDICIÓN","")</f>
        <v/>
      </c>
      <c r="E53" s="82"/>
      <c r="G53" s="4"/>
      <c r="H53" s="10" t="str">
        <f t="shared" si="2"/>
        <v xml:space="preserve">No </v>
      </c>
      <c r="I53" s="80" t="s">
        <v>2495</v>
      </c>
    </row>
    <row r="54" spans="2:9" x14ac:dyDescent="0.25">
      <c r="B54" s="80" t="s">
        <v>2122</v>
      </c>
      <c r="C54" s="82" t="str" cm="1">
        <f t="array" ref="C54">_xlfn._xlws.FILTER('Anexo 2. Discapacidad'!B3:F24,'Anexo 2. Discapacidad'!D3:D24="NO CUMPLE CONDICIÓN","")</f>
        <v/>
      </c>
      <c r="D54" s="4"/>
      <c r="E54" s="82"/>
      <c r="G54" s="4"/>
      <c r="H54" s="10" t="str">
        <f t="shared" si="2"/>
        <v xml:space="preserve">No </v>
      </c>
      <c r="I54" s="80" t="s">
        <v>2496</v>
      </c>
    </row>
    <row r="55" spans="2:9" x14ac:dyDescent="0.25">
      <c r="B55" s="80" t="s">
        <v>2160</v>
      </c>
      <c r="C55" s="82"/>
      <c r="D55" s="4"/>
      <c r="E55" s="82"/>
      <c r="G55" s="4"/>
      <c r="H55" s="10" t="str">
        <f t="shared" si="2"/>
        <v xml:space="preserve">No </v>
      </c>
      <c r="I55" s="80" t="s">
        <v>2496</v>
      </c>
    </row>
    <row r="56" spans="2:9" x14ac:dyDescent="0.25">
      <c r="B56" s="80" t="s">
        <v>2169</v>
      </c>
      <c r="C56" s="82" t="str" cm="1">
        <f t="array" ref="C56">_xlfn._xlws.FILTER('Anexo 3. Gestantes y Lactan'!B3:F30,'Anexo 3. Gestantes y Lactan'!D3:D30="NO CUMPLE CONDICIÓN","")</f>
        <v/>
      </c>
      <c r="D56" s="4"/>
      <c r="E56" s="82"/>
      <c r="G56" s="4"/>
      <c r="H56" s="10" t="str">
        <f t="shared" si="2"/>
        <v xml:space="preserve">No </v>
      </c>
      <c r="I56" s="80" t="s">
        <v>2538</v>
      </c>
    </row>
    <row r="57" spans="2:9" x14ac:dyDescent="0.25">
      <c r="B57" s="80" t="s">
        <v>2169</v>
      </c>
      <c r="C57" s="82"/>
      <c r="D57" s="4"/>
      <c r="E57" s="82"/>
      <c r="G57" s="4"/>
      <c r="H57" s="10" t="str">
        <f t="shared" si="2"/>
        <v xml:space="preserve">No </v>
      </c>
      <c r="I57" s="80" t="s">
        <v>2538</v>
      </c>
    </row>
    <row r="58" spans="2:9" x14ac:dyDescent="0.25">
      <c r="B58" s="80" t="s">
        <v>2169</v>
      </c>
      <c r="C58" s="82"/>
      <c r="D58" s="4"/>
      <c r="E58" s="82"/>
      <c r="G58" s="4"/>
      <c r="H58" s="10" t="str">
        <f t="shared" si="2"/>
        <v xml:space="preserve">No </v>
      </c>
      <c r="I58" s="80" t="s">
        <v>2538</v>
      </c>
    </row>
    <row r="59" spans="2:9" x14ac:dyDescent="0.25">
      <c r="B59" s="80" t="s">
        <v>2213</v>
      </c>
      <c r="C59" s="82" t="str" cm="1">
        <f t="array" ref="C59">_xlfn._xlws.FILTER('Anexo 4. Situaciones Especiales'!B3:F109,'Anexo 4. Situaciones Especiales'!D3:D109="NO CUMPLE CONDICIÓN","")</f>
        <v/>
      </c>
      <c r="D59" s="4"/>
      <c r="E59" s="82"/>
      <c r="G59" s="4"/>
      <c r="H59" s="10" t="str">
        <f t="shared" si="2"/>
        <v xml:space="preserve">No </v>
      </c>
      <c r="I59" s="80" t="s">
        <v>2497</v>
      </c>
    </row>
    <row r="60" spans="2:9" x14ac:dyDescent="0.25">
      <c r="B60" s="80" t="s">
        <v>2218</v>
      </c>
      <c r="C60" s="82"/>
      <c r="D60" s="4"/>
      <c r="E60" s="82"/>
      <c r="G60" s="4"/>
      <c r="H60" s="10" t="str">
        <f t="shared" si="2"/>
        <v xml:space="preserve">No </v>
      </c>
      <c r="I60" s="80" t="s">
        <v>2497</v>
      </c>
    </row>
    <row r="61" spans="2:9" x14ac:dyDescent="0.25">
      <c r="B61" s="80" t="s">
        <v>2227</v>
      </c>
      <c r="C61" s="82"/>
      <c r="D61" s="4"/>
      <c r="E61" s="82"/>
      <c r="G61" s="4"/>
      <c r="H61" s="10" t="str">
        <f t="shared" si="2"/>
        <v xml:space="preserve">No </v>
      </c>
      <c r="I61" s="80" t="s">
        <v>2497</v>
      </c>
    </row>
    <row r="62" spans="2:9" x14ac:dyDescent="0.25">
      <c r="B62" s="80" t="s">
        <v>2241</v>
      </c>
      <c r="C62" s="82"/>
      <c r="D62" s="4"/>
      <c r="E62" s="82"/>
      <c r="G62" s="4"/>
      <c r="H62" s="10" t="str">
        <f t="shared" si="2"/>
        <v xml:space="preserve">No </v>
      </c>
      <c r="I62" s="80" t="s">
        <v>2497</v>
      </c>
    </row>
    <row r="63" spans="2:9" x14ac:dyDescent="0.25">
      <c r="B63" s="80" t="s">
        <v>2270</v>
      </c>
      <c r="C63" s="82"/>
      <c r="D63" s="4"/>
      <c r="E63" s="82"/>
      <c r="G63" s="4"/>
      <c r="H63" s="10" t="str">
        <f t="shared" si="2"/>
        <v xml:space="preserve">No </v>
      </c>
      <c r="I63" s="80" t="s">
        <v>2497</v>
      </c>
    </row>
    <row r="64" spans="2:9" x14ac:dyDescent="0.25">
      <c r="B64" s="80" t="s">
        <v>2321</v>
      </c>
      <c r="C64" s="82"/>
      <c r="D64" s="4"/>
      <c r="E64" s="82"/>
      <c r="G64" s="4"/>
      <c r="H64" s="10" t="str">
        <f t="shared" si="2"/>
        <v xml:space="preserve">No </v>
      </c>
      <c r="I64" s="80" t="s">
        <v>2497</v>
      </c>
    </row>
    <row r="65" spans="2:9" x14ac:dyDescent="0.25">
      <c r="B65" s="80" t="s">
        <v>2338</v>
      </c>
      <c r="C65" s="82"/>
      <c r="D65" s="4"/>
      <c r="E65" s="82"/>
      <c r="G65" s="4"/>
      <c r="H65" s="10" t="str">
        <f t="shared" si="2"/>
        <v xml:space="preserve">No </v>
      </c>
      <c r="I65" s="80" t="s">
        <v>2497</v>
      </c>
    </row>
    <row r="66" spans="2:9" x14ac:dyDescent="0.25">
      <c r="B66" s="80" t="s">
        <v>2344</v>
      </c>
      <c r="C66" s="82"/>
      <c r="D66" s="4"/>
      <c r="E66" s="82"/>
      <c r="G66" s="4"/>
      <c r="H66" s="10" t="str">
        <f t="shared" si="2"/>
        <v xml:space="preserve">No </v>
      </c>
      <c r="I66" s="80" t="s">
        <v>2497</v>
      </c>
    </row>
    <row r="67" spans="2:9" x14ac:dyDescent="0.25">
      <c r="B67" s="80" t="s">
        <v>2367</v>
      </c>
      <c r="C67" s="82"/>
      <c r="D67" s="4"/>
      <c r="E67" s="82"/>
      <c r="G67" s="4"/>
      <c r="H67" s="10" t="str">
        <f t="shared" si="2"/>
        <v xml:space="preserve">No </v>
      </c>
      <c r="I67" s="80" t="s">
        <v>2497</v>
      </c>
    </row>
    <row r="68" spans="2:9" x14ac:dyDescent="0.25">
      <c r="B68" s="80" t="s">
        <v>2385</v>
      </c>
      <c r="C68" s="82"/>
      <c r="D68" s="4"/>
      <c r="E68" s="82"/>
      <c r="G68" s="4"/>
      <c r="H68" s="10" t="str">
        <f t="shared" si="2"/>
        <v xml:space="preserve">No </v>
      </c>
      <c r="I68" s="80" t="s">
        <v>2497</v>
      </c>
    </row>
    <row r="69" spans="2:9" x14ac:dyDescent="0.25">
      <c r="B69" s="80" t="s">
        <v>2403</v>
      </c>
      <c r="C69" s="82"/>
      <c r="D69" s="4"/>
      <c r="E69" s="82"/>
      <c r="G69" s="4"/>
      <c r="H69" s="10" t="str">
        <f t="shared" ref="H69:H71" si="3">CONCATENATE("No ",D69)</f>
        <v xml:space="preserve">No </v>
      </c>
      <c r="I69" s="80" t="s">
        <v>2497</v>
      </c>
    </row>
    <row r="70" spans="2:9" x14ac:dyDescent="0.25">
      <c r="B70" s="80" t="s">
        <v>2420</v>
      </c>
      <c r="C70" s="82"/>
      <c r="D70" s="4"/>
      <c r="E70" s="82"/>
      <c r="G70" s="4"/>
      <c r="H70" s="10" t="str">
        <f t="shared" si="3"/>
        <v xml:space="preserve">No </v>
      </c>
      <c r="I70" s="80" t="s">
        <v>2497</v>
      </c>
    </row>
    <row r="71" spans="2:9" x14ac:dyDescent="0.25">
      <c r="B71" s="80" t="s">
        <v>2695</v>
      </c>
      <c r="C71" s="82" t="str" cm="1">
        <f t="array" ref="C71">_xlfn._xlws.FILTER('Anexo 5. Ubicaciones'!B3:F13,'Anexo 5. Ubicaciones'!D3:D13="NO CUMPLE CONDICIÓN","")</f>
        <v/>
      </c>
      <c r="D71" s="4"/>
      <c r="E71" s="82"/>
      <c r="G71" s="4"/>
      <c r="H71" s="10" t="str">
        <f t="shared" si="3"/>
        <v xml:space="preserve">No </v>
      </c>
      <c r="I71" s="80" t="s">
        <v>2808</v>
      </c>
    </row>
    <row r="72" spans="2:9" x14ac:dyDescent="0.25">
      <c r="I72" s="80"/>
    </row>
  </sheetData>
  <sheetProtection algorithmName="SHA-512" hashValue="RcXSH5ms8/3NvJ966KGoTEHUWLQvvG8iWqopaNkBARVnnKu3HQEaeV9336cPtLQpOSYaBFCYkfe82XVjkY1uBQ==" saltValue="Av3b1sqkz3I4UynJqQTzJg==" spinCount="100000" sheet="1" objects="1" scenarios="1"/>
  <phoneticPr fontId="35" type="noConversion"/>
  <printOptions horizontalCentered="1"/>
  <pageMargins left="0.11811023622047245" right="0.11811023622047245" top="1.1811023622047245" bottom="0.74803149606299213" header="0.31496062992125984" footer="0.31496062992125984"/>
  <pageSetup scale="55" fitToHeight="0" orientation="landscape" r:id="rId1"/>
  <headerFooter>
    <oddHeader>&amp;C
PROCESO DE INSPECCIÓN, VIGILANCIA Y CONTROL
INSTRUMENTO DE VERIFICACIÓN  DE LAS CONDICIONES  DE PRESTACIÓN DEL SERVICIO
INTERNADO&amp;RINXX.IVC
Versión 1
Página &amp;P de &amp;N 
XX/XX/2025
Clasificación de la Información
CLASIFICADA</oddHead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FF0000"/>
    <pageSetUpPr fitToPage="1"/>
  </sheetPr>
  <dimension ref="A1:H46"/>
  <sheetViews>
    <sheetView zoomScaleNormal="100" workbookViewId="0">
      <selection activeCell="A11" sqref="A11"/>
    </sheetView>
  </sheetViews>
  <sheetFormatPr baseColWidth="10" defaultColWidth="11.42578125" defaultRowHeight="15.75" x14ac:dyDescent="0.25"/>
  <cols>
    <col min="1" max="1" width="11.140625" style="166" customWidth="1"/>
    <col min="2" max="2" width="53.42578125" hidden="1" customWidth="1"/>
    <col min="3" max="3" width="32.140625" hidden="1" customWidth="1"/>
    <col min="4" max="4" width="64" customWidth="1"/>
    <col min="5" max="5" width="47.140625" customWidth="1"/>
    <col min="6" max="6" width="43.85546875" customWidth="1"/>
    <col min="7" max="7" width="18.140625" customWidth="1"/>
  </cols>
  <sheetData>
    <row r="1" spans="1:8" ht="21.75" customHeight="1" x14ac:dyDescent="0.25">
      <c r="A1" s="564" t="s">
        <v>2511</v>
      </c>
      <c r="B1" s="565"/>
      <c r="C1" s="565"/>
      <c r="D1" s="565"/>
      <c r="E1" s="565"/>
      <c r="F1" s="565"/>
      <c r="G1" s="566"/>
      <c r="H1" s="401" t="s">
        <v>1670</v>
      </c>
    </row>
    <row r="2" spans="1:8" ht="45.75" thickBot="1" x14ac:dyDescent="0.3">
      <c r="A2" s="163" t="s">
        <v>2512</v>
      </c>
      <c r="B2" s="83" t="s">
        <v>1673</v>
      </c>
      <c r="C2" s="83" t="s">
        <v>1674</v>
      </c>
      <c r="D2" s="83" t="s">
        <v>1675</v>
      </c>
      <c r="E2" s="83" t="s">
        <v>1676</v>
      </c>
      <c r="F2" s="83" t="s">
        <v>2513</v>
      </c>
      <c r="G2" s="84" t="s">
        <v>2514</v>
      </c>
    </row>
    <row r="3" spans="1:8" ht="27" x14ac:dyDescent="0.25">
      <c r="A3" s="164" t="str" cm="1">
        <f t="array" ref="A3">_xlfn._xlws.FILTER(TEMP!C3:I71,TEMP!E3:E71="NO CUMPLE CONDICIÓN","")</f>
        <v/>
      </c>
      <c r="B3" s="159"/>
      <c r="C3" s="160"/>
      <c r="D3" s="367"/>
      <c r="E3" s="251"/>
      <c r="F3" s="252"/>
      <c r="G3" s="253"/>
    </row>
    <row r="4" spans="1:8" ht="27" x14ac:dyDescent="0.25">
      <c r="A4" s="165"/>
      <c r="B4" s="161"/>
      <c r="C4" s="162"/>
      <c r="D4" s="368"/>
      <c r="E4" s="254"/>
      <c r="F4" s="238"/>
      <c r="G4" s="255"/>
    </row>
    <row r="5" spans="1:8" ht="44.1" customHeight="1" x14ac:dyDescent="0.25">
      <c r="A5" s="165"/>
      <c r="B5" s="161"/>
      <c r="C5" s="162"/>
      <c r="D5" s="368"/>
      <c r="E5" s="254"/>
      <c r="F5" s="238"/>
      <c r="G5" s="255"/>
    </row>
    <row r="6" spans="1:8" ht="50.1" customHeight="1" x14ac:dyDescent="0.25">
      <c r="A6" s="165"/>
      <c r="B6" s="161"/>
      <c r="C6" s="162"/>
      <c r="D6" s="368"/>
      <c r="E6" s="254"/>
      <c r="F6" s="238"/>
      <c r="G6" s="255"/>
    </row>
    <row r="7" spans="1:8" ht="50.1" customHeight="1" x14ac:dyDescent="0.25">
      <c r="A7" s="165"/>
      <c r="B7" s="161"/>
      <c r="C7" s="162"/>
      <c r="D7" s="368"/>
      <c r="E7" s="254"/>
      <c r="F7" s="238"/>
      <c r="G7" s="255"/>
    </row>
    <row r="8" spans="1:8" ht="50.1" customHeight="1" x14ac:dyDescent="0.25">
      <c r="A8" s="165"/>
      <c r="B8" s="161"/>
      <c r="C8" s="162"/>
      <c r="D8" s="368"/>
      <c r="E8" s="254"/>
      <c r="F8" s="238"/>
      <c r="G8" s="255"/>
    </row>
    <row r="9" spans="1:8" ht="50.1" customHeight="1" x14ac:dyDescent="0.25">
      <c r="A9" s="165"/>
      <c r="B9" s="161"/>
      <c r="C9" s="162"/>
      <c r="D9" s="368"/>
      <c r="E9" s="254"/>
      <c r="F9" s="238"/>
      <c r="G9" s="255"/>
    </row>
    <row r="10" spans="1:8" ht="50.1" customHeight="1" x14ac:dyDescent="0.25">
      <c r="A10" s="165"/>
      <c r="B10" s="161"/>
      <c r="C10" s="162"/>
      <c r="D10" s="368"/>
      <c r="E10" s="254"/>
      <c r="F10" s="238"/>
      <c r="G10" s="255"/>
    </row>
    <row r="11" spans="1:8" ht="50.1" customHeight="1" x14ac:dyDescent="0.25">
      <c r="A11" s="165"/>
      <c r="B11" s="161"/>
      <c r="C11" s="162"/>
      <c r="D11" s="368"/>
      <c r="E11" s="254"/>
      <c r="F11" s="238"/>
      <c r="G11" s="255"/>
    </row>
    <row r="12" spans="1:8" ht="50.1" customHeight="1" x14ac:dyDescent="0.25">
      <c r="A12" s="165"/>
      <c r="B12" s="161"/>
      <c r="C12" s="162"/>
      <c r="D12" s="368"/>
      <c r="E12" s="254"/>
      <c r="F12" s="238"/>
      <c r="G12" s="255"/>
    </row>
    <row r="13" spans="1:8" ht="50.1" customHeight="1" x14ac:dyDescent="0.25">
      <c r="A13" s="165"/>
      <c r="B13" s="161"/>
      <c r="C13" s="162"/>
      <c r="D13" s="368"/>
      <c r="E13" s="254"/>
      <c r="F13" s="238"/>
      <c r="G13" s="255"/>
    </row>
    <row r="14" spans="1:8" ht="50.1" customHeight="1" x14ac:dyDescent="0.25">
      <c r="A14" s="165"/>
      <c r="B14" s="161"/>
      <c r="C14" s="162"/>
      <c r="D14" s="368"/>
      <c r="E14" s="254"/>
      <c r="F14" s="238"/>
      <c r="G14" s="255"/>
    </row>
    <row r="15" spans="1:8" ht="50.1" customHeight="1" x14ac:dyDescent="0.25">
      <c r="A15" s="165"/>
      <c r="B15" s="161"/>
      <c r="C15" s="162"/>
      <c r="D15" s="368"/>
      <c r="E15" s="254"/>
      <c r="F15" s="238"/>
      <c r="G15" s="255"/>
    </row>
    <row r="16" spans="1:8" ht="50.1" customHeight="1" x14ac:dyDescent="0.25">
      <c r="A16" s="165"/>
      <c r="B16" s="161"/>
      <c r="C16" s="162"/>
      <c r="D16" s="368"/>
      <c r="E16" s="254"/>
      <c r="F16" s="238"/>
      <c r="G16" s="255"/>
    </row>
    <row r="17" spans="1:7" ht="50.1" customHeight="1" x14ac:dyDescent="0.25">
      <c r="A17" s="165"/>
      <c r="B17" s="161"/>
      <c r="C17" s="162"/>
      <c r="D17" s="368"/>
      <c r="E17" s="254"/>
      <c r="F17" s="238"/>
      <c r="G17" s="255"/>
    </row>
    <row r="18" spans="1:7" ht="50.1" customHeight="1" x14ac:dyDescent="0.25">
      <c r="A18" s="165"/>
      <c r="B18" s="161"/>
      <c r="C18" s="162"/>
      <c r="D18" s="368"/>
      <c r="E18" s="254"/>
      <c r="F18" s="238"/>
      <c r="G18" s="255"/>
    </row>
    <row r="19" spans="1:7" ht="50.1" customHeight="1" x14ac:dyDescent="0.25">
      <c r="A19" s="165"/>
      <c r="B19" s="161"/>
      <c r="C19" s="162"/>
      <c r="D19" s="368"/>
      <c r="E19" s="254"/>
      <c r="F19" s="238"/>
      <c r="G19" s="255"/>
    </row>
    <row r="20" spans="1:7" ht="50.1" customHeight="1" x14ac:dyDescent="0.25">
      <c r="A20" s="165"/>
      <c r="B20" s="161"/>
      <c r="C20" s="162"/>
      <c r="D20" s="368"/>
      <c r="E20" s="254"/>
      <c r="F20" s="238"/>
      <c r="G20" s="255"/>
    </row>
    <row r="21" spans="1:7" ht="50.1" customHeight="1" x14ac:dyDescent="0.25">
      <c r="A21" s="165"/>
      <c r="B21" s="161"/>
      <c r="C21" s="162"/>
      <c r="D21" s="368"/>
      <c r="E21" s="254"/>
      <c r="F21" s="238"/>
      <c r="G21" s="255"/>
    </row>
    <row r="22" spans="1:7" ht="50.1" customHeight="1" x14ac:dyDescent="0.25">
      <c r="A22" s="165"/>
      <c r="B22" s="161"/>
      <c r="C22" s="162"/>
      <c r="D22" s="368"/>
      <c r="E22" s="254"/>
      <c r="F22" s="238"/>
      <c r="G22" s="255"/>
    </row>
    <row r="23" spans="1:7" ht="50.1" customHeight="1" x14ac:dyDescent="0.25">
      <c r="A23" s="165"/>
      <c r="B23" s="161"/>
      <c r="C23" s="162"/>
      <c r="D23" s="368"/>
      <c r="E23" s="254"/>
      <c r="F23" s="238"/>
      <c r="G23" s="255"/>
    </row>
    <row r="24" spans="1:7" ht="50.1" customHeight="1" x14ac:dyDescent="0.25">
      <c r="A24" s="165"/>
      <c r="B24" s="161"/>
      <c r="C24" s="162"/>
      <c r="D24" s="368"/>
      <c r="E24" s="254"/>
      <c r="F24" s="238"/>
      <c r="G24" s="255"/>
    </row>
    <row r="25" spans="1:7" ht="50.1" customHeight="1" x14ac:dyDescent="0.25">
      <c r="A25" s="165"/>
      <c r="B25" s="161"/>
      <c r="C25" s="162"/>
      <c r="D25" s="368"/>
      <c r="E25" s="254"/>
      <c r="F25" s="238"/>
      <c r="G25" s="255"/>
    </row>
    <row r="26" spans="1:7" ht="50.1" customHeight="1" x14ac:dyDescent="0.25">
      <c r="A26" s="165"/>
      <c r="B26" s="161"/>
      <c r="C26" s="162"/>
      <c r="D26" s="368"/>
      <c r="E26" s="254"/>
      <c r="F26" s="238"/>
      <c r="G26" s="255"/>
    </row>
    <row r="27" spans="1:7" ht="50.1" customHeight="1" x14ac:dyDescent="0.25">
      <c r="A27" s="165"/>
      <c r="B27" s="161"/>
      <c r="C27" s="162"/>
      <c r="D27" s="368"/>
      <c r="E27" s="254"/>
      <c r="F27" s="238"/>
      <c r="G27" s="255"/>
    </row>
    <row r="28" spans="1:7" ht="50.1" customHeight="1" x14ac:dyDescent="0.25">
      <c r="A28" s="165"/>
      <c r="B28" s="161"/>
      <c r="C28" s="162"/>
      <c r="D28" s="368"/>
      <c r="E28" s="254"/>
      <c r="F28" s="238"/>
      <c r="G28" s="255"/>
    </row>
    <row r="29" spans="1:7" ht="50.1" customHeight="1" x14ac:dyDescent="0.25">
      <c r="A29" s="165"/>
      <c r="B29" s="161"/>
      <c r="C29" s="162"/>
      <c r="D29" s="368"/>
      <c r="E29" s="254"/>
      <c r="F29" s="238"/>
      <c r="G29" s="255"/>
    </row>
    <row r="30" spans="1:7" ht="50.1" customHeight="1" x14ac:dyDescent="0.25">
      <c r="A30" s="165"/>
      <c r="B30" s="161"/>
      <c r="C30" s="162"/>
      <c r="D30" s="368"/>
      <c r="E30" s="254"/>
      <c r="F30" s="238"/>
      <c r="G30" s="255"/>
    </row>
    <row r="31" spans="1:7" ht="50.1" customHeight="1" x14ac:dyDescent="0.25">
      <c r="A31" s="165"/>
      <c r="B31" s="161"/>
      <c r="C31" s="162"/>
      <c r="D31" s="368"/>
      <c r="E31" s="254"/>
      <c r="F31" s="238"/>
      <c r="G31" s="255"/>
    </row>
    <row r="32" spans="1:7" ht="50.1" customHeight="1" x14ac:dyDescent="0.25">
      <c r="A32" s="165"/>
      <c r="B32" s="161"/>
      <c r="C32" s="162"/>
      <c r="D32" s="368"/>
      <c r="E32" s="254"/>
      <c r="F32" s="238"/>
      <c r="G32" s="255"/>
    </row>
    <row r="33" spans="1:7" ht="50.1" customHeight="1" x14ac:dyDescent="0.25">
      <c r="A33" s="165"/>
      <c r="B33" s="161"/>
      <c r="C33" s="162"/>
      <c r="D33" s="368"/>
      <c r="E33" s="254"/>
      <c r="F33" s="238"/>
      <c r="G33" s="255"/>
    </row>
    <row r="34" spans="1:7" ht="50.1" customHeight="1" x14ac:dyDescent="0.25">
      <c r="A34" s="165"/>
      <c r="B34" s="161"/>
      <c r="C34" s="162"/>
      <c r="D34" s="368"/>
      <c r="E34" s="254"/>
      <c r="F34" s="238"/>
      <c r="G34" s="255"/>
    </row>
    <row r="35" spans="1:7" ht="50.1" customHeight="1" x14ac:dyDescent="0.25">
      <c r="A35" s="165"/>
      <c r="B35" s="161"/>
      <c r="C35" s="162"/>
      <c r="D35" s="368"/>
      <c r="E35" s="254"/>
      <c r="F35" s="238"/>
      <c r="G35" s="255"/>
    </row>
    <row r="36" spans="1:7" ht="50.1" customHeight="1" x14ac:dyDescent="0.25">
      <c r="A36" s="165"/>
      <c r="B36" s="161"/>
      <c r="C36" s="162"/>
      <c r="D36" s="368"/>
      <c r="E36" s="254"/>
      <c r="F36" s="238"/>
      <c r="G36" s="255"/>
    </row>
    <row r="37" spans="1:7" ht="50.1" customHeight="1" x14ac:dyDescent="0.25">
      <c r="A37" s="165"/>
      <c r="B37" s="161"/>
      <c r="C37" s="162"/>
      <c r="D37" s="368"/>
      <c r="E37" s="254"/>
      <c r="F37" s="238"/>
      <c r="G37" s="255"/>
    </row>
    <row r="38" spans="1:7" ht="50.1" customHeight="1" x14ac:dyDescent="0.25">
      <c r="A38" s="165"/>
      <c r="B38" s="161"/>
      <c r="C38" s="162"/>
      <c r="D38" s="368"/>
      <c r="E38" s="254"/>
      <c r="F38" s="238"/>
      <c r="G38" s="255"/>
    </row>
    <row r="39" spans="1:7" ht="50.1" customHeight="1" x14ac:dyDescent="0.25">
      <c r="A39" s="165"/>
      <c r="B39" s="161"/>
      <c r="C39" s="162"/>
      <c r="D39" s="368"/>
      <c r="E39" s="254"/>
      <c r="F39" s="238"/>
      <c r="G39" s="255"/>
    </row>
    <row r="40" spans="1:7" ht="50.1" customHeight="1" x14ac:dyDescent="0.25">
      <c r="A40" s="165"/>
      <c r="B40" s="161"/>
      <c r="C40" s="162"/>
      <c r="D40" s="368"/>
      <c r="E40" s="254"/>
      <c r="F40" s="238"/>
      <c r="G40" s="255"/>
    </row>
    <row r="41" spans="1:7" ht="50.1" customHeight="1" x14ac:dyDescent="0.25">
      <c r="A41" s="165"/>
      <c r="B41" s="161"/>
      <c r="C41" s="162"/>
      <c r="D41" s="368"/>
      <c r="E41" s="254"/>
      <c r="F41" s="238"/>
      <c r="G41" s="255"/>
    </row>
    <row r="42" spans="1:7" ht="50.1" customHeight="1" x14ac:dyDescent="0.25">
      <c r="A42" s="165"/>
      <c r="B42" s="161"/>
      <c r="C42" s="162"/>
      <c r="D42" s="368"/>
      <c r="E42" s="254"/>
      <c r="F42" s="238"/>
      <c r="G42" s="255"/>
    </row>
    <row r="43" spans="1:7" ht="50.1" customHeight="1" x14ac:dyDescent="0.25">
      <c r="A43" s="165"/>
      <c r="B43" s="161"/>
      <c r="C43" s="162"/>
      <c r="D43" s="368"/>
      <c r="E43" s="254"/>
      <c r="F43" s="238"/>
      <c r="G43" s="255"/>
    </row>
    <row r="44" spans="1:7" ht="50.1" customHeight="1" x14ac:dyDescent="0.25">
      <c r="A44" s="165"/>
      <c r="B44" s="161"/>
      <c r="C44" s="162"/>
      <c r="D44" s="368"/>
      <c r="E44" s="254"/>
      <c r="F44" s="238"/>
      <c r="G44" s="255"/>
    </row>
    <row r="45" spans="1:7" ht="50.1" customHeight="1" x14ac:dyDescent="0.25">
      <c r="A45" s="165"/>
      <c r="B45" s="161"/>
      <c r="C45" s="162"/>
      <c r="D45" s="368"/>
      <c r="E45" s="254"/>
      <c r="F45" s="238"/>
      <c r="G45" s="255"/>
    </row>
    <row r="46" spans="1:7" ht="50.1" customHeight="1" x14ac:dyDescent="0.25">
      <c r="A46" s="165"/>
      <c r="B46" s="161"/>
      <c r="C46" s="162"/>
      <c r="D46" s="368"/>
      <c r="E46" s="254"/>
      <c r="F46" s="238"/>
      <c r="G46" s="255"/>
    </row>
  </sheetData>
  <sheetProtection algorithmName="SHA-512" hashValue="odmdsGolQjlG5utukJj5vtBHpR/4SETrH9BNyDbwO/hcoW6Gbc/zMUJunxUpRNdMzVVBZDoRM6r53s7KKXDlOQ==" saltValue="80khBKgpwc2n12ZhFYbtkQ==" spinCount="100000" sheet="1" formatRows="0"/>
  <mergeCells count="1">
    <mergeCell ref="A1:G1"/>
  </mergeCells>
  <hyperlinks>
    <hyperlink ref="H1" location="PORTADA!A1" display="Portada" xr:uid="{2881F5D7-35ED-4E58-BFF3-0B076A0CCE22}"/>
  </hyperlinks>
  <printOptions horizontalCentered="1"/>
  <pageMargins left="0.31496062992125984" right="0.31496062992125984" top="1.1417322834645669" bottom="0.74803149606299213" header="0.31496062992125984" footer="0.31496062992125984"/>
  <pageSetup scale="71" fitToHeight="0" orientation="landscape" r:id="rId1"/>
  <headerFooter>
    <oddHeader xml:space="preserve">&amp;L&amp;G&amp;C"PROCESO DE INSPECCIÓN, VIGILANCIA Y CONTROL
INSTRUMENTO IV
HOGAR SUSTITUTO
RESTABLECIMIENTO DE DERECHOS"  
&amp;R"IN75.IVC
Versión 4
30/07/2026
Clasificación de la Información
CLASIFICADA"
</oddHeader>
    <oddFooter>&amp;C&amp;G</oddFooter>
  </headerFooter>
  <legacyDrawingHF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00B0F0"/>
    <pageSetUpPr fitToPage="1"/>
  </sheetPr>
  <dimension ref="A1:J52"/>
  <sheetViews>
    <sheetView zoomScaleNormal="100" workbookViewId="0">
      <selection activeCell="A11" sqref="A11"/>
    </sheetView>
  </sheetViews>
  <sheetFormatPr baseColWidth="10" defaultColWidth="11.42578125" defaultRowHeight="15" x14ac:dyDescent="0.25"/>
  <cols>
    <col min="1" max="1" width="10.85546875" customWidth="1"/>
    <col min="2" max="2" width="56.140625" customWidth="1"/>
    <col min="3" max="3" width="48.42578125" customWidth="1"/>
    <col min="4" max="4" width="35.85546875" customWidth="1"/>
    <col min="5" max="5" width="30.140625" customWidth="1"/>
    <col min="6" max="6" width="28.7109375" customWidth="1"/>
  </cols>
  <sheetData>
    <row r="1" spans="1:10" ht="21.75" thickBot="1" x14ac:dyDescent="0.3">
      <c r="A1" s="650" t="s">
        <v>2515</v>
      </c>
      <c r="B1" s="651"/>
      <c r="C1" s="651"/>
      <c r="D1" s="651"/>
      <c r="E1" s="651"/>
      <c r="F1" s="652"/>
      <c r="G1" s="401" t="s">
        <v>1670</v>
      </c>
    </row>
    <row r="2" spans="1:10" ht="33" customHeight="1" thickBot="1" x14ac:dyDescent="0.3">
      <c r="A2" s="612" t="s">
        <v>3004</v>
      </c>
      <c r="B2" s="613"/>
      <c r="C2" s="610" t="s">
        <v>2904</v>
      </c>
      <c r="D2" s="610"/>
      <c r="E2" s="610"/>
      <c r="F2" s="611"/>
    </row>
    <row r="3" spans="1:10" s="34" customFormat="1" ht="15.75" customHeight="1" x14ac:dyDescent="0.25">
      <c r="A3" s="621" t="s">
        <v>2516</v>
      </c>
      <c r="B3" s="622"/>
      <c r="C3" s="653" t="s">
        <v>2517</v>
      </c>
      <c r="D3" s="653"/>
      <c r="E3" s="653"/>
      <c r="F3" s="654"/>
      <c r="G3" s="31"/>
      <c r="H3" s="31"/>
      <c r="I3" s="31"/>
      <c r="J3" s="31"/>
    </row>
    <row r="4" spans="1:10" ht="14.25" customHeight="1" x14ac:dyDescent="0.25">
      <c r="A4" s="621"/>
      <c r="B4" s="622"/>
      <c r="C4" s="130" t="s">
        <v>2518</v>
      </c>
      <c r="D4" s="130" t="s">
        <v>2519</v>
      </c>
      <c r="E4" s="130" t="s">
        <v>1712</v>
      </c>
      <c r="F4" s="131" t="s">
        <v>2520</v>
      </c>
      <c r="G4" s="31"/>
      <c r="H4" s="31"/>
      <c r="I4" s="31"/>
      <c r="J4" s="31"/>
    </row>
    <row r="5" spans="1:10" s="14" customFormat="1" ht="15.75" customHeight="1" x14ac:dyDescent="0.15">
      <c r="A5" s="619" t="s">
        <v>2809</v>
      </c>
      <c r="B5" s="620"/>
      <c r="C5" s="39">
        <f>+'2.Ambientes Adec y Seg UDS'!D91</f>
        <v>0</v>
      </c>
      <c r="D5" s="39">
        <f>+'2.Ambientes Adec y Seg UDS'!D92</f>
        <v>0</v>
      </c>
      <c r="E5" s="39">
        <f>+'2.Ambientes Adec y Seg UDS'!D93</f>
        <v>12</v>
      </c>
      <c r="F5" s="132">
        <f>SUM(C5:E5)</f>
        <v>12</v>
      </c>
      <c r="G5" s="31"/>
      <c r="H5" s="31"/>
      <c r="I5" s="31"/>
      <c r="J5" s="31"/>
    </row>
    <row r="6" spans="1:10" ht="15" customHeight="1" x14ac:dyDescent="0.25">
      <c r="A6" s="619" t="s">
        <v>2810</v>
      </c>
      <c r="B6" s="620"/>
      <c r="C6" s="95">
        <f>+'2.Ambientes Adec y Seg EAS'!D64</f>
        <v>0</v>
      </c>
      <c r="D6" s="95">
        <f>+'2.Ambientes Adec y Seg EAS'!D65</f>
        <v>0</v>
      </c>
      <c r="E6" s="95">
        <f>+'2.Ambientes Adec y Seg EAS'!D66</f>
        <v>8</v>
      </c>
      <c r="F6" s="132">
        <f t="shared" ref="F6:F16" si="0">SUM(C6:E6)</f>
        <v>8</v>
      </c>
      <c r="G6" s="31"/>
      <c r="H6" s="31"/>
      <c r="I6" s="31"/>
      <c r="J6" s="31"/>
    </row>
    <row r="7" spans="1:10" ht="15" customHeight="1" x14ac:dyDescent="0.25">
      <c r="A7" s="619" t="s">
        <v>2521</v>
      </c>
      <c r="B7" s="620"/>
      <c r="C7" s="95">
        <f>+'3. Alimentacion y Nutrición'!D56</f>
        <v>0</v>
      </c>
      <c r="D7" s="95">
        <f>+'3. Alimentacion y Nutrición'!D57</f>
        <v>0</v>
      </c>
      <c r="E7" s="95">
        <f>+'3. Alimentacion y Nutrición'!D58</f>
        <v>10</v>
      </c>
      <c r="F7" s="132">
        <f t="shared" si="0"/>
        <v>10</v>
      </c>
      <c r="G7" s="31"/>
      <c r="H7" s="31"/>
      <c r="I7" s="31"/>
      <c r="J7" s="31"/>
    </row>
    <row r="8" spans="1:10" ht="15" customHeight="1" x14ac:dyDescent="0.25">
      <c r="A8" s="619" t="s">
        <v>2522</v>
      </c>
      <c r="B8" s="620"/>
      <c r="C8" s="95">
        <f>+'4. Modelo de Atencion'!D66</f>
        <v>0</v>
      </c>
      <c r="D8" s="95">
        <f>+'4. Modelo de Atencion'!D67</f>
        <v>0</v>
      </c>
      <c r="E8" s="95">
        <f>+'4. Modelo de Atencion'!D68</f>
        <v>7</v>
      </c>
      <c r="F8" s="132">
        <f t="shared" si="0"/>
        <v>7</v>
      </c>
      <c r="G8" s="31"/>
      <c r="H8" s="31"/>
      <c r="I8" s="31"/>
      <c r="J8" s="31"/>
    </row>
    <row r="9" spans="1:10" ht="15" customHeight="1" x14ac:dyDescent="0.25">
      <c r="A9" s="619" t="s">
        <v>2523</v>
      </c>
      <c r="B9" s="620"/>
      <c r="C9" s="95">
        <f>+'5. Talento Humano'!D28</f>
        <v>0</v>
      </c>
      <c r="D9" s="95">
        <f>+'5. Talento Humano'!D29</f>
        <v>0</v>
      </c>
      <c r="E9" s="95">
        <f>+'5. Talento Humano'!D30</f>
        <v>6</v>
      </c>
      <c r="F9" s="132">
        <f t="shared" si="0"/>
        <v>6</v>
      </c>
      <c r="G9" s="31"/>
      <c r="H9" s="31"/>
      <c r="I9" s="31"/>
      <c r="J9" s="31"/>
    </row>
    <row r="10" spans="1:10" x14ac:dyDescent="0.25">
      <c r="A10" s="619" t="s">
        <v>2524</v>
      </c>
      <c r="B10" s="620"/>
      <c r="C10" s="95">
        <f>+'6. Financiero'!D20</f>
        <v>0</v>
      </c>
      <c r="D10" s="95">
        <f>+'6. Financiero'!D21</f>
        <v>0</v>
      </c>
      <c r="E10" s="95">
        <f>+'6. Financiero'!D22</f>
        <v>2</v>
      </c>
      <c r="F10" s="132">
        <f t="shared" si="0"/>
        <v>2</v>
      </c>
      <c r="G10" s="31"/>
      <c r="H10" s="31"/>
      <c r="I10" s="31"/>
      <c r="J10" s="31"/>
    </row>
    <row r="11" spans="1:10" ht="15" customHeight="1" x14ac:dyDescent="0.25">
      <c r="A11" s="619" t="s">
        <v>2525</v>
      </c>
      <c r="B11" s="620"/>
      <c r="C11" s="95">
        <f>+'7. Dotacion'!D19</f>
        <v>0</v>
      </c>
      <c r="D11" s="95">
        <f>+'7. Dotacion'!D20</f>
        <v>0</v>
      </c>
      <c r="E11" s="95">
        <f>+'7. Dotacion'!D21</f>
        <v>5</v>
      </c>
      <c r="F11" s="132">
        <f t="shared" si="0"/>
        <v>5</v>
      </c>
      <c r="G11" s="31"/>
      <c r="H11" s="31"/>
      <c r="I11" s="31"/>
      <c r="J11" s="31"/>
    </row>
    <row r="12" spans="1:10" x14ac:dyDescent="0.25">
      <c r="A12" s="619" t="s">
        <v>2107</v>
      </c>
      <c r="B12" s="620"/>
      <c r="C12" s="95">
        <f>+'Anexo 1 Violencias'!D12</f>
        <v>0</v>
      </c>
      <c r="D12" s="95">
        <f>+'Anexo 1 Violencias'!D13</f>
        <v>0</v>
      </c>
      <c r="E12" s="95">
        <f>+'Anexo 1 Violencias'!D14</f>
        <v>1</v>
      </c>
      <c r="F12" s="132">
        <f t="shared" si="0"/>
        <v>1</v>
      </c>
      <c r="G12" s="31"/>
      <c r="H12" s="31"/>
      <c r="I12" s="31"/>
      <c r="J12" s="31"/>
    </row>
    <row r="13" spans="1:10" x14ac:dyDescent="0.25">
      <c r="A13" s="619" t="s">
        <v>2526</v>
      </c>
      <c r="B13" s="620"/>
      <c r="C13" s="95">
        <f>+'Anexo 2. Discapacidad'!D28</f>
        <v>0</v>
      </c>
      <c r="D13" s="95">
        <f>+'Anexo 2. Discapacidad'!D29</f>
        <v>0</v>
      </c>
      <c r="E13" s="95">
        <f>+'Anexo 2. Discapacidad'!D30</f>
        <v>2</v>
      </c>
      <c r="F13" s="132">
        <f t="shared" si="0"/>
        <v>2</v>
      </c>
      <c r="G13" s="31"/>
      <c r="H13" s="31"/>
      <c r="I13" s="31"/>
      <c r="J13" s="31"/>
    </row>
    <row r="14" spans="1:10" ht="15" customHeight="1" x14ac:dyDescent="0.25">
      <c r="A14" s="619" t="s">
        <v>2812</v>
      </c>
      <c r="B14" s="620"/>
      <c r="C14" s="95">
        <f>+'Anexo 3. Gestantes y Lactan'!D33</f>
        <v>0</v>
      </c>
      <c r="D14" s="95">
        <f>+'Anexo 3. Gestantes y Lactan'!D34</f>
        <v>0</v>
      </c>
      <c r="E14" s="95">
        <f>+'Anexo 3. Gestantes y Lactan'!D35</f>
        <v>3</v>
      </c>
      <c r="F14" s="132">
        <f t="shared" si="0"/>
        <v>3</v>
      </c>
      <c r="G14" s="31"/>
      <c r="H14" s="31"/>
      <c r="I14" s="31"/>
      <c r="J14" s="31"/>
    </row>
    <row r="15" spans="1:10" ht="15" customHeight="1" x14ac:dyDescent="0.25">
      <c r="A15" s="619" t="s">
        <v>2965</v>
      </c>
      <c r="B15" s="620"/>
      <c r="C15" s="95">
        <f>+'Anexo 4. Situaciones Especiales'!D113</f>
        <v>0</v>
      </c>
      <c r="D15" s="95">
        <f>+'Anexo 4. Situaciones Especiales'!D114</f>
        <v>0</v>
      </c>
      <c r="E15" s="95">
        <f>+'Anexo 4. Situaciones Especiales'!D115</f>
        <v>12</v>
      </c>
      <c r="F15" s="132">
        <f t="shared" si="0"/>
        <v>12</v>
      </c>
    </row>
    <row r="16" spans="1:10" ht="15" customHeight="1" x14ac:dyDescent="0.25">
      <c r="A16" s="619" t="s">
        <v>2811</v>
      </c>
      <c r="B16" s="620"/>
      <c r="C16" s="95">
        <f>+'Anexo 5. Ubicaciones'!D16</f>
        <v>0</v>
      </c>
      <c r="D16" s="95">
        <f>+'Anexo 5. Ubicaciones'!D17</f>
        <v>0</v>
      </c>
      <c r="E16" s="95">
        <f>+'Anexo 5. Ubicaciones'!D18</f>
        <v>1</v>
      </c>
      <c r="F16" s="132">
        <f t="shared" si="0"/>
        <v>1</v>
      </c>
    </row>
    <row r="17" spans="1:6" x14ac:dyDescent="0.25">
      <c r="A17" s="639" t="s">
        <v>2527</v>
      </c>
      <c r="B17" s="640"/>
      <c r="C17" s="133">
        <f>SUM(C5:C16)</f>
        <v>0</v>
      </c>
      <c r="D17" s="133">
        <f>SUM(D5:D16)</f>
        <v>0</v>
      </c>
      <c r="E17" s="133">
        <f>SUM(E5:E16)</f>
        <v>69</v>
      </c>
      <c r="F17" s="134">
        <f>SUM(F5:F16)</f>
        <v>69</v>
      </c>
    </row>
    <row r="18" spans="1:6" ht="33.6" customHeight="1" thickBot="1" x14ac:dyDescent="0.3">
      <c r="A18" s="135"/>
      <c r="B18" s="136"/>
      <c r="C18" s="137" t="s">
        <v>2528</v>
      </c>
      <c r="D18" s="138" t="s">
        <v>2529</v>
      </c>
      <c r="E18" s="137" t="s">
        <v>2528</v>
      </c>
      <c r="F18" s="139"/>
    </row>
    <row r="19" spans="1:6" ht="36" customHeight="1" x14ac:dyDescent="0.25">
      <c r="A19" s="616" t="s">
        <v>1634</v>
      </c>
      <c r="B19" s="617"/>
      <c r="C19" s="617"/>
      <c r="D19" s="617"/>
      <c r="E19" s="617"/>
      <c r="F19" s="618"/>
    </row>
    <row r="20" spans="1:6" ht="54.75" customHeight="1" x14ac:dyDescent="0.25">
      <c r="A20" s="641"/>
      <c r="B20" s="642"/>
      <c r="C20" s="642"/>
      <c r="D20" s="642"/>
      <c r="E20" s="642"/>
      <c r="F20" s="643"/>
    </row>
    <row r="21" spans="1:6" ht="56.25" customHeight="1" x14ac:dyDescent="0.25">
      <c r="A21" s="644"/>
      <c r="B21" s="645"/>
      <c r="C21" s="645"/>
      <c r="D21" s="645"/>
      <c r="E21" s="645"/>
      <c r="F21" s="646"/>
    </row>
    <row r="22" spans="1:6" ht="53.25" customHeight="1" x14ac:dyDescent="0.25">
      <c r="A22" s="644"/>
      <c r="B22" s="645"/>
      <c r="C22" s="645"/>
      <c r="D22" s="645"/>
      <c r="E22" s="645"/>
      <c r="F22" s="646"/>
    </row>
    <row r="23" spans="1:6" ht="50.25" customHeight="1" thickBot="1" x14ac:dyDescent="0.3">
      <c r="A23" s="647"/>
      <c r="B23" s="648"/>
      <c r="C23" s="648"/>
      <c r="D23" s="648"/>
      <c r="E23" s="648"/>
      <c r="F23" s="649"/>
    </row>
    <row r="24" spans="1:6" ht="25.5" customHeight="1" x14ac:dyDescent="0.25">
      <c r="A24" s="616" t="s">
        <v>1636</v>
      </c>
      <c r="B24" s="617"/>
      <c r="C24" s="617"/>
      <c r="D24" s="617"/>
      <c r="E24" s="617"/>
      <c r="F24" s="618"/>
    </row>
    <row r="25" spans="1:6" x14ac:dyDescent="0.25">
      <c r="A25" s="655"/>
      <c r="B25" s="656"/>
      <c r="C25" s="656"/>
      <c r="D25" s="656"/>
      <c r="E25" s="656"/>
      <c r="F25" s="657"/>
    </row>
    <row r="26" spans="1:6" x14ac:dyDescent="0.25">
      <c r="A26" s="655"/>
      <c r="B26" s="656"/>
      <c r="C26" s="656"/>
      <c r="D26" s="656"/>
      <c r="E26" s="656"/>
      <c r="F26" s="657"/>
    </row>
    <row r="27" spans="1:6" x14ac:dyDescent="0.25">
      <c r="A27" s="655"/>
      <c r="B27" s="656"/>
      <c r="C27" s="656"/>
      <c r="D27" s="656"/>
      <c r="E27" s="656"/>
      <c r="F27" s="657"/>
    </row>
    <row r="28" spans="1:6" x14ac:dyDescent="0.25">
      <c r="A28" s="655"/>
      <c r="B28" s="656"/>
      <c r="C28" s="656"/>
      <c r="D28" s="656"/>
      <c r="E28" s="656"/>
      <c r="F28" s="657"/>
    </row>
    <row r="29" spans="1:6" x14ac:dyDescent="0.25">
      <c r="A29" s="655"/>
      <c r="B29" s="656"/>
      <c r="C29" s="656"/>
      <c r="D29" s="656"/>
      <c r="E29" s="656"/>
      <c r="F29" s="657"/>
    </row>
    <row r="30" spans="1:6" x14ac:dyDescent="0.25">
      <c r="A30" s="655"/>
      <c r="B30" s="656"/>
      <c r="C30" s="656"/>
      <c r="D30" s="656"/>
      <c r="E30" s="656"/>
      <c r="F30" s="657"/>
    </row>
    <row r="31" spans="1:6" x14ac:dyDescent="0.25">
      <c r="A31" s="655"/>
      <c r="B31" s="656"/>
      <c r="C31" s="656"/>
      <c r="D31" s="656"/>
      <c r="E31" s="656"/>
      <c r="F31" s="657"/>
    </row>
    <row r="32" spans="1:6" ht="18" customHeight="1" x14ac:dyDescent="0.25">
      <c r="A32" s="655"/>
      <c r="B32" s="656"/>
      <c r="C32" s="656"/>
      <c r="D32" s="656"/>
      <c r="E32" s="656"/>
      <c r="F32" s="657"/>
    </row>
    <row r="33" spans="1:10" ht="18" customHeight="1" x14ac:dyDescent="0.25">
      <c r="A33" s="655"/>
      <c r="B33" s="656"/>
      <c r="C33" s="656"/>
      <c r="D33" s="656"/>
      <c r="E33" s="656"/>
      <c r="F33" s="657"/>
    </row>
    <row r="34" spans="1:10" x14ac:dyDescent="0.25">
      <c r="A34" s="655"/>
      <c r="B34" s="656"/>
      <c r="C34" s="656"/>
      <c r="D34" s="656"/>
      <c r="E34" s="656"/>
      <c r="F34" s="657"/>
    </row>
    <row r="35" spans="1:10" x14ac:dyDescent="0.25">
      <c r="A35" s="655"/>
      <c r="B35" s="656"/>
      <c r="C35" s="656"/>
      <c r="D35" s="656"/>
      <c r="E35" s="656"/>
      <c r="F35" s="657"/>
    </row>
    <row r="36" spans="1:10" ht="15" customHeight="1" x14ac:dyDescent="0.25">
      <c r="A36" s="655"/>
      <c r="B36" s="656"/>
      <c r="C36" s="656"/>
      <c r="D36" s="656"/>
      <c r="E36" s="656"/>
      <c r="F36" s="657"/>
    </row>
    <row r="37" spans="1:10" ht="68.25" customHeight="1" x14ac:dyDescent="0.25">
      <c r="A37" s="615" t="s">
        <v>2530</v>
      </c>
      <c r="B37" s="615"/>
      <c r="C37" s="614" t="s">
        <v>2531</v>
      </c>
      <c r="D37" s="614"/>
      <c r="E37" s="614"/>
      <c r="F37" s="614"/>
    </row>
    <row r="38" spans="1:10" ht="29.45" customHeight="1" x14ac:dyDescent="0.25">
      <c r="A38" s="658" t="s">
        <v>2814</v>
      </c>
      <c r="B38" s="659"/>
      <c r="C38" s="659"/>
      <c r="D38" s="659"/>
      <c r="E38" s="659"/>
      <c r="F38" s="660"/>
      <c r="G38" s="41"/>
    </row>
    <row r="39" spans="1:10" ht="19.350000000000001" customHeight="1" x14ac:dyDescent="0.25">
      <c r="A39" s="634" t="s">
        <v>2532</v>
      </c>
      <c r="B39" s="635"/>
      <c r="C39" s="636" t="s">
        <v>2533</v>
      </c>
      <c r="D39" s="637"/>
      <c r="E39" s="635"/>
      <c r="F39" s="42" t="s">
        <v>2534</v>
      </c>
      <c r="G39" s="41"/>
    </row>
    <row r="40" spans="1:10" ht="30" customHeight="1" x14ac:dyDescent="0.25">
      <c r="A40" s="627"/>
      <c r="B40" s="628"/>
      <c r="C40" s="629"/>
      <c r="D40" s="630"/>
      <c r="E40" s="628"/>
      <c r="F40" s="412"/>
      <c r="G40" s="41"/>
      <c r="H40" s="40"/>
      <c r="I40" s="40"/>
      <c r="J40" s="40"/>
    </row>
    <row r="41" spans="1:10" ht="30" customHeight="1" x14ac:dyDescent="0.25">
      <c r="A41" s="627"/>
      <c r="B41" s="628"/>
      <c r="C41" s="629"/>
      <c r="D41" s="630"/>
      <c r="E41" s="628"/>
      <c r="F41" s="412"/>
      <c r="G41" s="41"/>
    </row>
    <row r="42" spans="1:10" ht="30" customHeight="1" x14ac:dyDescent="0.25">
      <c r="A42" s="627"/>
      <c r="B42" s="628"/>
      <c r="C42" s="629"/>
      <c r="D42" s="630"/>
      <c r="E42" s="628"/>
      <c r="F42" s="412"/>
      <c r="G42" s="41"/>
    </row>
    <row r="43" spans="1:10" ht="30" customHeight="1" x14ac:dyDescent="0.25">
      <c r="A43" s="627"/>
      <c r="B43" s="628"/>
      <c r="C43" s="629"/>
      <c r="D43" s="630"/>
      <c r="E43" s="628"/>
      <c r="F43" s="412"/>
      <c r="G43" s="41"/>
    </row>
    <row r="44" spans="1:10" ht="30" customHeight="1" thickBot="1" x14ac:dyDescent="0.3">
      <c r="A44" s="623"/>
      <c r="B44" s="624"/>
      <c r="C44" s="625"/>
      <c r="D44" s="626"/>
      <c r="E44" s="624"/>
      <c r="F44" s="413"/>
      <c r="G44" s="41"/>
    </row>
    <row r="45" spans="1:10" ht="15.75" thickBot="1" x14ac:dyDescent="0.3">
      <c r="A45" s="638"/>
      <c r="B45" s="638"/>
      <c r="C45" s="638"/>
      <c r="D45" s="638"/>
      <c r="E45" s="638"/>
      <c r="F45" s="43"/>
      <c r="G45" s="41"/>
    </row>
    <row r="46" spans="1:10" x14ac:dyDescent="0.25">
      <c r="A46" s="631" t="s">
        <v>2535</v>
      </c>
      <c r="B46" s="632"/>
      <c r="C46" s="632"/>
      <c r="D46" s="632"/>
      <c r="E46" s="632"/>
      <c r="F46" s="633"/>
      <c r="G46" s="41"/>
    </row>
    <row r="47" spans="1:10" x14ac:dyDescent="0.25">
      <c r="A47" s="634" t="s">
        <v>2532</v>
      </c>
      <c r="B47" s="635"/>
      <c r="C47" s="636" t="s">
        <v>2536</v>
      </c>
      <c r="D47" s="637"/>
      <c r="E47" s="635"/>
      <c r="F47" s="42" t="s">
        <v>2534</v>
      </c>
      <c r="G47" s="41"/>
    </row>
    <row r="48" spans="1:10" ht="30" customHeight="1" x14ac:dyDescent="0.25">
      <c r="A48" s="627"/>
      <c r="B48" s="628"/>
      <c r="C48" s="629"/>
      <c r="D48" s="630"/>
      <c r="E48" s="628"/>
      <c r="F48" s="412"/>
      <c r="G48" s="41"/>
    </row>
    <row r="49" spans="1:7" ht="30" customHeight="1" x14ac:dyDescent="0.25">
      <c r="A49" s="627"/>
      <c r="B49" s="628"/>
      <c r="C49" s="629"/>
      <c r="D49" s="630"/>
      <c r="E49" s="628"/>
      <c r="F49" s="412"/>
      <c r="G49" s="41"/>
    </row>
    <row r="50" spans="1:7" ht="30" customHeight="1" x14ac:dyDescent="0.25">
      <c r="A50" s="627"/>
      <c r="B50" s="628"/>
      <c r="C50" s="629"/>
      <c r="D50" s="630"/>
      <c r="E50" s="628"/>
      <c r="F50" s="412"/>
      <c r="G50" s="41"/>
    </row>
    <row r="51" spans="1:7" ht="30" customHeight="1" x14ac:dyDescent="0.25">
      <c r="A51" s="627"/>
      <c r="B51" s="628"/>
      <c r="C51" s="629"/>
      <c r="D51" s="630"/>
      <c r="E51" s="628"/>
      <c r="F51" s="412"/>
      <c r="G51" s="41"/>
    </row>
    <row r="52" spans="1:7" ht="30" customHeight="1" thickBot="1" x14ac:dyDescent="0.3">
      <c r="A52" s="623"/>
      <c r="B52" s="624"/>
      <c r="C52" s="625"/>
      <c r="D52" s="626"/>
      <c r="E52" s="624"/>
      <c r="F52" s="413"/>
      <c r="G52" s="41"/>
    </row>
  </sheetData>
  <sheetProtection algorithmName="SHA-512" hashValue="N7nEwr0r0IVm/otxQAoChwHbrTD/Up5txD8f/9tEGemasM3zYkMs53z4Vk1XSzU+9zVsHVOR0AckNpjq0HK1FQ==" saltValue="PPUtBHhij8JPiaYB37jqqA==" spinCount="100000" sheet="1" formatRows="0"/>
  <mergeCells count="52">
    <mergeCell ref="A1:F1"/>
    <mergeCell ref="A16:B16"/>
    <mergeCell ref="A41:B41"/>
    <mergeCell ref="C3:F3"/>
    <mergeCell ref="A5:B5"/>
    <mergeCell ref="A6:B6"/>
    <mergeCell ref="A7:B7"/>
    <mergeCell ref="A8:B8"/>
    <mergeCell ref="A9:B9"/>
    <mergeCell ref="A10:B10"/>
    <mergeCell ref="A25:F36"/>
    <mergeCell ref="A24:F24"/>
    <mergeCell ref="A38:F38"/>
    <mergeCell ref="A11:B11"/>
    <mergeCell ref="A39:B39"/>
    <mergeCell ref="C39:E39"/>
    <mergeCell ref="A40:B40"/>
    <mergeCell ref="C40:E40"/>
    <mergeCell ref="A17:B17"/>
    <mergeCell ref="A20:F23"/>
    <mergeCell ref="C41:E41"/>
    <mergeCell ref="A44:B44"/>
    <mergeCell ref="C44:E44"/>
    <mergeCell ref="A45:B45"/>
    <mergeCell ref="C45:E45"/>
    <mergeCell ref="A42:B42"/>
    <mergeCell ref="C42:E42"/>
    <mergeCell ref="A43:B43"/>
    <mergeCell ref="C43:E43"/>
    <mergeCell ref="A46:F46"/>
    <mergeCell ref="A47:B47"/>
    <mergeCell ref="C47:E47"/>
    <mergeCell ref="A48:B48"/>
    <mergeCell ref="C48:E48"/>
    <mergeCell ref="A52:B52"/>
    <mergeCell ref="C52:E52"/>
    <mergeCell ref="A49:B49"/>
    <mergeCell ref="C49:E49"/>
    <mergeCell ref="A50:B50"/>
    <mergeCell ref="C50:E50"/>
    <mergeCell ref="A51:B51"/>
    <mergeCell ref="C51:E51"/>
    <mergeCell ref="C2:F2"/>
    <mergeCell ref="A2:B2"/>
    <mergeCell ref="C37:F37"/>
    <mergeCell ref="A37:B37"/>
    <mergeCell ref="A19:F19"/>
    <mergeCell ref="A15:B15"/>
    <mergeCell ref="A3:B4"/>
    <mergeCell ref="A12:B12"/>
    <mergeCell ref="A13:B13"/>
    <mergeCell ref="A14:B14"/>
  </mergeCells>
  <hyperlinks>
    <hyperlink ref="G1" location="PORTADA!A1" display="Portada" xr:uid="{95B17F2A-D41A-4654-9E48-A7167D882B50}"/>
  </hyperlinks>
  <printOptions horizontalCentered="1"/>
  <pageMargins left="0.31496062992125984" right="0.31496062992125984" top="1.1417322834645669" bottom="0.74803149606299213" header="0.31496062992125984" footer="0.31496062992125984"/>
  <pageSetup scale="62" fitToHeight="0" orientation="landscape" r:id="rId1"/>
  <headerFooter>
    <oddHeader xml:space="preserve">&amp;L&amp;G&amp;C"PROCESO DE INSPECCIÓN, VIGILANCIA Y CONTROL
INSTRUMENTO IV
HOGAR SUSTITUTO
RESTABLECIMIENTO DE DERECHOS"  
&amp;R"IN75.IVC
Versión 4
30/07/2026
Clasificación de la Información
CLASIFICADA"
</oddHeader>
    <oddFooter>&amp;C&amp;G</oddFooter>
  </headerFooter>
  <legacyDrawingHF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611326-27B0-4B77-B4D9-8376B7A66A2B}">
  <dimension ref="A1:UB4"/>
  <sheetViews>
    <sheetView workbookViewId="0">
      <selection activeCell="A4" sqref="A4"/>
    </sheetView>
  </sheetViews>
  <sheetFormatPr baseColWidth="10" defaultColWidth="10.7109375" defaultRowHeight="15" x14ac:dyDescent="0.25"/>
  <cols>
    <col min="1" max="1" width="33.7109375" customWidth="1"/>
    <col min="2" max="2" width="16.28515625" customWidth="1"/>
    <col min="3" max="3" width="24.28515625" customWidth="1"/>
    <col min="4" max="4" width="17.7109375" customWidth="1"/>
    <col min="5" max="5" width="21" customWidth="1"/>
    <col min="6" max="6" width="22" customWidth="1"/>
    <col min="7" max="7" width="21.140625" customWidth="1"/>
    <col min="8" max="8" width="22.28515625" customWidth="1"/>
    <col min="9" max="9" width="27.28515625" customWidth="1"/>
    <col min="10" max="10" width="41.85546875" customWidth="1"/>
    <col min="11" max="11" width="38.85546875" customWidth="1"/>
    <col min="12" max="12" width="17.7109375" customWidth="1"/>
    <col min="13" max="13" width="17.28515625" customWidth="1"/>
    <col min="14" max="14" width="19.42578125" customWidth="1"/>
    <col min="15" max="15" width="30.28515625" customWidth="1"/>
    <col min="16" max="16" width="37" customWidth="1"/>
    <col min="17" max="17" width="18.140625" customWidth="1"/>
    <col min="18" max="18" width="21.28515625" customWidth="1"/>
    <col min="19" max="19" width="24.7109375" customWidth="1"/>
    <col min="20" max="20" width="34.140625" customWidth="1"/>
    <col min="21" max="21" width="20.140625" customWidth="1"/>
    <col min="22" max="22" width="25.85546875" customWidth="1"/>
    <col min="23" max="23" width="40.42578125" customWidth="1"/>
    <col min="24" max="24" width="23.85546875" customWidth="1"/>
    <col min="25" max="25" width="20.42578125" customWidth="1"/>
    <col min="26" max="26" width="23" customWidth="1"/>
    <col min="27" max="27" width="39.140625" customWidth="1"/>
    <col min="28" max="28" width="20.7109375" customWidth="1"/>
    <col min="29" max="29" width="18.42578125" customWidth="1"/>
    <col min="30" max="30" width="16.140625" customWidth="1"/>
    <col min="31" max="31" width="33.7109375" customWidth="1"/>
    <col min="32" max="32" width="45.42578125" customWidth="1"/>
    <col min="33" max="33" width="23.7109375" customWidth="1"/>
    <col min="34" max="34" width="28" customWidth="1"/>
    <col min="35" max="35" width="19.42578125" customWidth="1"/>
    <col min="36" max="36" width="23" customWidth="1"/>
    <col min="37" max="37" width="20" customWidth="1"/>
    <col min="38" max="38" width="31.42578125" customWidth="1"/>
    <col min="39" max="39" width="41.140625" customWidth="1"/>
    <col min="40" max="40" width="61.85546875" customWidth="1"/>
    <col min="41" max="41" width="42" customWidth="1"/>
    <col min="42" max="42" width="49.85546875" customWidth="1"/>
    <col min="43" max="43" width="23.85546875" customWidth="1"/>
    <col min="44" max="44" width="42.42578125" customWidth="1"/>
    <col min="45" max="45" width="19.42578125" customWidth="1"/>
    <col min="46" max="46" width="18.28515625" customWidth="1"/>
    <col min="47" max="47" width="18.42578125" customWidth="1"/>
    <col min="48" max="48" width="32" customWidth="1"/>
    <col min="49" max="49" width="27" customWidth="1"/>
    <col min="52" max="52" width="15.140625" customWidth="1"/>
    <col min="53" max="53" width="30.42578125" customWidth="1"/>
    <col min="54" max="54" width="40.140625" customWidth="1"/>
    <col min="55" max="55" width="19.140625" customWidth="1"/>
    <col min="56" max="56" width="17.85546875" customWidth="1"/>
    <col min="57" max="57" width="17.42578125" customWidth="1"/>
    <col min="58" max="58" width="42.42578125" customWidth="1"/>
    <col min="59" max="59" width="35.140625" customWidth="1"/>
    <col min="62" max="62" width="26.140625" customWidth="1"/>
    <col min="66" max="66" width="11.85546875" customWidth="1"/>
    <col min="67" max="67" width="10.7109375" customWidth="1"/>
  </cols>
  <sheetData>
    <row r="1" spans="1:548" x14ac:dyDescent="0.25">
      <c r="A1" s="672" t="s">
        <v>2537</v>
      </c>
      <c r="B1" s="672"/>
      <c r="C1" s="672"/>
      <c r="D1" s="672"/>
      <c r="E1" s="672"/>
      <c r="F1" s="672"/>
      <c r="G1" s="672"/>
      <c r="H1" s="672"/>
      <c r="I1" s="672"/>
      <c r="J1" s="672"/>
      <c r="K1" s="672"/>
      <c r="L1" s="672"/>
      <c r="M1" s="672"/>
      <c r="N1" s="672"/>
      <c r="O1" s="673"/>
      <c r="P1" s="674" t="s">
        <v>1641</v>
      </c>
      <c r="Q1" s="674"/>
      <c r="R1" s="674"/>
      <c r="S1" s="674"/>
      <c r="T1" s="674"/>
      <c r="U1" s="674"/>
      <c r="V1" s="674"/>
      <c r="W1" s="674"/>
      <c r="X1" s="674"/>
      <c r="Y1" s="674"/>
      <c r="Z1" s="674"/>
      <c r="AA1" s="674"/>
      <c r="AB1" s="674"/>
      <c r="AC1" s="674"/>
      <c r="AD1" s="674"/>
      <c r="AE1" s="674"/>
      <c r="AF1" s="674"/>
      <c r="AG1" s="674"/>
      <c r="AH1" s="675"/>
      <c r="AI1" s="676" t="s">
        <v>1645</v>
      </c>
      <c r="AJ1" s="676"/>
      <c r="AK1" s="676"/>
      <c r="AL1" s="676"/>
      <c r="AM1" s="676"/>
      <c r="AN1" s="676"/>
      <c r="AO1" s="676"/>
      <c r="AP1" s="676"/>
      <c r="AQ1" s="677" t="s">
        <v>1667</v>
      </c>
      <c r="AR1" s="678"/>
      <c r="AS1" s="678"/>
      <c r="AT1" s="678"/>
      <c r="AU1" s="678"/>
      <c r="AV1" s="678"/>
      <c r="AW1" s="678"/>
      <c r="AX1" s="678"/>
      <c r="AY1" s="678"/>
      <c r="AZ1" s="678"/>
      <c r="BA1" s="678"/>
      <c r="BB1" s="678"/>
      <c r="BC1" s="678"/>
      <c r="BD1" s="678"/>
      <c r="BE1" s="678"/>
      <c r="BF1" s="678"/>
      <c r="BG1" s="678"/>
      <c r="BH1" s="678"/>
      <c r="BI1" s="678"/>
      <c r="BJ1" s="678"/>
      <c r="BK1" s="667" t="s">
        <v>3006</v>
      </c>
      <c r="BL1" s="667"/>
      <c r="BM1" s="667"/>
      <c r="BN1" s="667"/>
      <c r="BO1" s="667"/>
      <c r="BP1" s="667"/>
      <c r="BQ1" s="667"/>
      <c r="BR1" s="667"/>
      <c r="BS1" s="667"/>
      <c r="BT1" s="667"/>
      <c r="BU1" s="667"/>
      <c r="BV1" s="667"/>
      <c r="BW1" s="667"/>
      <c r="BX1" s="667"/>
      <c r="BY1" s="667"/>
      <c r="BZ1" s="667"/>
      <c r="CA1" s="667"/>
      <c r="CB1" s="667"/>
      <c r="CC1" s="667"/>
      <c r="CD1" s="667"/>
      <c r="CE1" s="667"/>
      <c r="CF1" s="667"/>
      <c r="CG1" s="667"/>
      <c r="CH1" s="667"/>
      <c r="CI1" s="667"/>
      <c r="CJ1" s="667"/>
      <c r="CK1" s="667"/>
      <c r="CL1" s="667"/>
      <c r="CM1" s="667"/>
      <c r="CN1" s="667"/>
      <c r="CO1" s="667"/>
      <c r="CP1" s="667"/>
      <c r="CQ1" s="667"/>
      <c r="CR1" s="667"/>
      <c r="CS1" s="667"/>
      <c r="CT1" s="667"/>
      <c r="CU1" s="667"/>
      <c r="CV1" s="667"/>
      <c r="CW1" s="667"/>
      <c r="CX1" s="667"/>
      <c r="CY1" s="667"/>
      <c r="CZ1" s="667"/>
      <c r="DA1" s="667"/>
      <c r="DB1" s="667"/>
      <c r="DC1" s="667"/>
      <c r="DD1" s="667"/>
      <c r="DE1" s="667"/>
      <c r="DF1" s="667"/>
      <c r="DG1" s="667"/>
      <c r="DH1" s="667"/>
      <c r="DI1" s="667"/>
      <c r="DJ1" s="667"/>
      <c r="DK1" s="667"/>
      <c r="DL1" s="667"/>
      <c r="DM1" s="667"/>
      <c r="DN1" s="667"/>
      <c r="DO1" s="667"/>
      <c r="DP1" s="667"/>
      <c r="DQ1" s="667"/>
      <c r="DR1" s="667"/>
      <c r="DS1" s="667"/>
      <c r="DT1" s="667"/>
      <c r="DU1" s="667"/>
      <c r="DV1" s="667"/>
      <c r="DW1" s="667"/>
      <c r="DX1" s="667"/>
      <c r="DY1" s="667"/>
      <c r="DZ1" s="667"/>
      <c r="EA1" s="667"/>
      <c r="EB1" s="667"/>
      <c r="EC1" s="667"/>
      <c r="ED1" s="667"/>
      <c r="EE1" s="667"/>
      <c r="EF1" s="667"/>
      <c r="EG1" s="667"/>
      <c r="EH1" s="667"/>
      <c r="EI1" s="667"/>
      <c r="EJ1" s="667"/>
      <c r="EK1" s="667"/>
      <c r="EL1" s="667"/>
      <c r="EM1" s="667"/>
      <c r="EN1" s="667"/>
      <c r="EO1" s="667"/>
      <c r="EP1" s="667"/>
      <c r="EQ1" s="667"/>
      <c r="ER1" s="667"/>
      <c r="ES1" s="667"/>
      <c r="ET1" s="667" t="s">
        <v>3007</v>
      </c>
      <c r="EU1" s="667"/>
      <c r="EV1" s="667"/>
      <c r="EW1" s="667"/>
      <c r="EX1" s="667"/>
      <c r="EY1" s="667"/>
      <c r="EZ1" s="667"/>
      <c r="FA1" s="667"/>
      <c r="FB1" s="667"/>
      <c r="FC1" s="667"/>
      <c r="FD1" s="667"/>
      <c r="FE1" s="667"/>
      <c r="FF1" s="667"/>
      <c r="FG1" s="667"/>
      <c r="FH1" s="667"/>
      <c r="FI1" s="667"/>
      <c r="FJ1" s="667"/>
      <c r="FK1" s="667"/>
      <c r="FL1" s="667"/>
      <c r="FM1" s="667"/>
      <c r="FN1" s="667"/>
      <c r="FO1" s="667"/>
      <c r="FP1" s="667"/>
      <c r="FQ1" s="667"/>
      <c r="FR1" s="667"/>
      <c r="FS1" s="667"/>
      <c r="FT1" s="667"/>
      <c r="FU1" s="667"/>
      <c r="FV1" s="667"/>
      <c r="FW1" s="667"/>
      <c r="FX1" s="667"/>
      <c r="FY1" s="667"/>
      <c r="FZ1" s="667"/>
      <c r="GA1" s="667"/>
      <c r="GB1" s="667"/>
      <c r="GC1" s="667"/>
      <c r="GD1" s="667"/>
      <c r="GE1" s="667"/>
      <c r="GF1" s="667"/>
      <c r="GG1" s="667"/>
      <c r="GH1" s="667"/>
      <c r="GI1" s="667"/>
      <c r="GJ1" s="667"/>
      <c r="GK1" s="667"/>
      <c r="GL1" s="667"/>
      <c r="GM1" s="667"/>
      <c r="GN1" s="667"/>
      <c r="GO1" s="667"/>
      <c r="GP1" s="667"/>
      <c r="GQ1" s="667"/>
      <c r="GR1" s="667"/>
      <c r="GS1" s="667"/>
      <c r="GT1" s="667"/>
      <c r="GU1" s="667"/>
      <c r="GV1" s="667"/>
      <c r="GW1" s="667"/>
      <c r="GX1" s="667"/>
      <c r="GY1" s="667"/>
      <c r="GZ1" s="667"/>
      <c r="HA1" s="667"/>
      <c r="HB1" s="668" t="s">
        <v>2487</v>
      </c>
      <c r="HC1" s="668"/>
      <c r="HD1" s="668"/>
      <c r="HE1" s="668"/>
      <c r="HF1" s="668"/>
      <c r="HG1" s="668"/>
      <c r="HH1" s="668"/>
      <c r="HI1" s="668"/>
      <c r="HJ1" s="668"/>
      <c r="HK1" s="668"/>
      <c r="HL1" s="668"/>
      <c r="HM1" s="668"/>
      <c r="HN1" s="668"/>
      <c r="HO1" s="668"/>
      <c r="HP1" s="668"/>
      <c r="HQ1" s="668"/>
      <c r="HR1" s="668"/>
      <c r="HS1" s="668"/>
      <c r="HT1" s="668"/>
      <c r="HU1" s="668"/>
      <c r="HV1" s="668"/>
      <c r="HW1" s="668"/>
      <c r="HX1" s="668"/>
      <c r="HY1" s="668"/>
      <c r="HZ1" s="668"/>
      <c r="IA1" s="668"/>
      <c r="IB1" s="668"/>
      <c r="IC1" s="668"/>
      <c r="ID1" s="668"/>
      <c r="IE1" s="668"/>
      <c r="IF1" s="668"/>
      <c r="IG1" s="668"/>
      <c r="IH1" s="668"/>
      <c r="II1" s="668"/>
      <c r="IJ1" s="668"/>
      <c r="IK1" s="668"/>
      <c r="IL1" s="668"/>
      <c r="IM1" s="668"/>
      <c r="IN1" s="668"/>
      <c r="IO1" s="668"/>
      <c r="IP1" s="668"/>
      <c r="IQ1" s="668"/>
      <c r="IR1" s="668"/>
      <c r="IS1" s="668"/>
      <c r="IT1" s="668"/>
      <c r="IU1" s="668"/>
      <c r="IV1" s="668"/>
      <c r="IW1" s="668"/>
      <c r="IX1" s="668"/>
      <c r="IY1" s="668"/>
      <c r="IZ1" s="668"/>
      <c r="JA1" s="669" t="s">
        <v>2488</v>
      </c>
      <c r="JB1" s="669"/>
      <c r="JC1" s="669"/>
      <c r="JD1" s="669"/>
      <c r="JE1" s="669"/>
      <c r="JF1" s="669"/>
      <c r="JG1" s="669"/>
      <c r="JH1" s="669"/>
      <c r="JI1" s="669"/>
      <c r="JJ1" s="669"/>
      <c r="JK1" s="669"/>
      <c r="JL1" s="669"/>
      <c r="JM1" s="669"/>
      <c r="JN1" s="669"/>
      <c r="JO1" s="669"/>
      <c r="JP1" s="669"/>
      <c r="JQ1" s="669"/>
      <c r="JR1" s="669"/>
      <c r="JS1" s="669"/>
      <c r="JT1" s="669"/>
      <c r="JU1" s="669"/>
      <c r="JV1" s="669"/>
      <c r="JW1" s="669"/>
      <c r="JX1" s="669"/>
      <c r="JY1" s="669"/>
      <c r="JZ1" s="669"/>
      <c r="KA1" s="669"/>
      <c r="KB1" s="669"/>
      <c r="KC1" s="669"/>
      <c r="KD1" s="669"/>
      <c r="KE1" s="669"/>
      <c r="KF1" s="669"/>
      <c r="KG1" s="669"/>
      <c r="KH1" s="669"/>
      <c r="KI1" s="669"/>
      <c r="KJ1" s="669"/>
      <c r="KK1" s="669"/>
      <c r="KL1" s="669"/>
      <c r="KM1" s="669"/>
      <c r="KN1" s="669"/>
      <c r="KO1" s="669"/>
      <c r="KP1" s="669"/>
      <c r="KQ1" s="669"/>
      <c r="KR1" s="669"/>
      <c r="KS1" s="669"/>
      <c r="KT1" s="669"/>
      <c r="KU1" s="669"/>
      <c r="KV1" s="669"/>
      <c r="KW1" s="669"/>
      <c r="KX1" s="669"/>
      <c r="KY1" s="669"/>
      <c r="KZ1" s="669"/>
      <c r="LA1" s="669"/>
      <c r="LB1" s="669"/>
      <c r="LC1" s="669"/>
      <c r="LD1" s="669"/>
      <c r="LE1" s="669"/>
      <c r="LF1" s="669"/>
      <c r="LG1" s="669"/>
      <c r="LH1" s="669"/>
      <c r="LI1" s="669"/>
      <c r="LJ1" s="670" t="s">
        <v>2489</v>
      </c>
      <c r="LK1" s="670"/>
      <c r="LL1" s="670"/>
      <c r="LM1" s="670"/>
      <c r="LN1" s="670"/>
      <c r="LO1" s="670"/>
      <c r="LP1" s="670"/>
      <c r="LQ1" s="670"/>
      <c r="LR1" s="670"/>
      <c r="LS1" s="670"/>
      <c r="LT1" s="670"/>
      <c r="LU1" s="670"/>
      <c r="LV1" s="670"/>
      <c r="LW1" s="670"/>
      <c r="LX1" s="670"/>
      <c r="LY1" s="670"/>
      <c r="LZ1" s="670"/>
      <c r="MA1" s="670"/>
      <c r="MB1" s="670"/>
      <c r="MC1" s="670"/>
      <c r="MD1" s="670"/>
      <c r="ME1" s="670"/>
      <c r="MF1" s="670"/>
      <c r="MG1" s="671" t="s">
        <v>2493</v>
      </c>
      <c r="MH1" s="671"/>
      <c r="MI1" s="671"/>
      <c r="MJ1" s="671"/>
      <c r="MK1" s="671"/>
      <c r="ML1" s="671"/>
      <c r="MM1" s="671"/>
      <c r="MN1" s="671"/>
      <c r="MO1" s="671"/>
      <c r="MP1" s="671"/>
      <c r="MQ1" s="671"/>
      <c r="MR1" s="671"/>
      <c r="MS1" s="671"/>
      <c r="MT1" s="671"/>
      <c r="MU1" s="671"/>
      <c r="MV1" s="662" t="s">
        <v>2494</v>
      </c>
      <c r="MW1" s="662"/>
      <c r="MX1" s="662"/>
      <c r="MY1" s="662"/>
      <c r="MZ1" s="662"/>
      <c r="NA1" s="662"/>
      <c r="NB1" s="662"/>
      <c r="NC1" s="662"/>
      <c r="ND1" s="662"/>
      <c r="NE1" s="662"/>
      <c r="NF1" s="662"/>
      <c r="NG1" s="662"/>
      <c r="NH1" s="662"/>
      <c r="NI1" s="662"/>
      <c r="NJ1" s="663" t="s">
        <v>2495</v>
      </c>
      <c r="NK1" s="663"/>
      <c r="NL1" s="663"/>
      <c r="NM1" s="663"/>
      <c r="NN1" s="663"/>
      <c r="NO1" s="663"/>
      <c r="NP1" s="663"/>
      <c r="NQ1" s="664" t="s">
        <v>2496</v>
      </c>
      <c r="NR1" s="664"/>
      <c r="NS1" s="664"/>
      <c r="NT1" s="664"/>
      <c r="NU1" s="664"/>
      <c r="NV1" s="664"/>
      <c r="NW1" s="664"/>
      <c r="NX1" s="664"/>
      <c r="NY1" s="664"/>
      <c r="NZ1" s="664"/>
      <c r="OA1" s="664"/>
      <c r="OB1" s="664"/>
      <c r="OC1" s="664"/>
      <c r="OD1" s="664"/>
      <c r="OE1" s="664"/>
      <c r="OF1" s="664"/>
      <c r="OG1" s="664"/>
      <c r="OH1" s="664"/>
      <c r="OI1" s="664"/>
      <c r="OJ1" s="664"/>
      <c r="OK1" s="664"/>
      <c r="OL1" s="664"/>
      <c r="OM1" s="665" t="s">
        <v>3008</v>
      </c>
      <c r="ON1" s="665"/>
      <c r="OO1" s="665"/>
      <c r="OP1" s="665"/>
      <c r="OQ1" s="665"/>
      <c r="OR1" s="665"/>
      <c r="OS1" s="665"/>
      <c r="OT1" s="665"/>
      <c r="OU1" s="665"/>
      <c r="OV1" s="665"/>
      <c r="OW1" s="665"/>
      <c r="OX1" s="665"/>
      <c r="OY1" s="665"/>
      <c r="OZ1" s="665"/>
      <c r="PA1" s="665"/>
      <c r="PB1" s="665"/>
      <c r="PC1" s="665"/>
      <c r="PD1" s="665"/>
      <c r="PE1" s="665"/>
      <c r="PF1" s="665"/>
      <c r="PG1" s="665"/>
      <c r="PH1" s="665"/>
      <c r="PI1" s="665"/>
      <c r="PJ1" s="665"/>
      <c r="PK1" s="665"/>
      <c r="PL1" s="665"/>
      <c r="PM1" s="665"/>
      <c r="PN1" s="665"/>
      <c r="PO1" s="666" t="s">
        <v>3009</v>
      </c>
      <c r="PP1" s="666"/>
      <c r="PQ1" s="666"/>
      <c r="PR1" s="666"/>
      <c r="PS1" s="666"/>
      <c r="PT1" s="666"/>
      <c r="PU1" s="666"/>
      <c r="PV1" s="666"/>
      <c r="PW1" s="666"/>
      <c r="PX1" s="666"/>
      <c r="PY1" s="666"/>
      <c r="PZ1" s="666"/>
      <c r="QA1" s="666"/>
      <c r="QB1" s="666"/>
      <c r="QC1" s="666"/>
      <c r="QD1" s="666"/>
      <c r="QE1" s="666"/>
      <c r="QF1" s="666"/>
      <c r="QG1" s="666"/>
      <c r="QH1" s="666"/>
      <c r="QI1" s="666"/>
      <c r="QJ1" s="666"/>
      <c r="QK1" s="666"/>
      <c r="QL1" s="666"/>
      <c r="QM1" s="666"/>
      <c r="QN1" s="666"/>
      <c r="QO1" s="666"/>
      <c r="QP1" s="666"/>
      <c r="QQ1" s="666"/>
      <c r="QR1" s="666"/>
      <c r="QS1" s="666"/>
      <c r="QT1" s="666"/>
      <c r="QU1" s="666"/>
      <c r="QV1" s="666"/>
      <c r="QW1" s="666"/>
      <c r="QX1" s="666"/>
      <c r="QY1" s="666"/>
      <c r="QZ1" s="666"/>
      <c r="RA1" s="666"/>
      <c r="RB1" s="666"/>
      <c r="RC1" s="666"/>
      <c r="RD1" s="666"/>
      <c r="RE1" s="666"/>
      <c r="RF1" s="666"/>
      <c r="RG1" s="666"/>
      <c r="RH1" s="666"/>
      <c r="RI1" s="666"/>
      <c r="RJ1" s="666"/>
      <c r="RK1" s="666"/>
      <c r="RL1" s="666"/>
      <c r="RM1" s="666"/>
      <c r="RN1" s="666"/>
      <c r="RO1" s="666"/>
      <c r="RP1" s="666"/>
      <c r="RQ1" s="666"/>
      <c r="RR1" s="666"/>
      <c r="RS1" s="666"/>
      <c r="RT1" s="666"/>
      <c r="RU1" s="666"/>
      <c r="RV1" s="666"/>
      <c r="RW1" s="666"/>
      <c r="RX1" s="666"/>
      <c r="RY1" s="666"/>
      <c r="RZ1" s="666"/>
      <c r="SA1" s="666"/>
      <c r="SB1" s="666"/>
      <c r="SC1" s="666"/>
      <c r="SD1" s="666"/>
      <c r="SE1" s="666"/>
      <c r="SF1" s="666"/>
      <c r="SG1" s="666"/>
      <c r="SH1" s="666"/>
      <c r="SI1" s="666"/>
      <c r="SJ1" s="666"/>
      <c r="SK1" s="666"/>
      <c r="SL1" s="666"/>
      <c r="SM1" s="666"/>
      <c r="SN1" s="666"/>
      <c r="SO1" s="666"/>
      <c r="SP1" s="666"/>
      <c r="SQ1" s="666"/>
      <c r="SR1" s="666"/>
      <c r="SS1" s="666"/>
      <c r="ST1" s="666"/>
      <c r="SU1" s="666"/>
      <c r="SV1" s="666"/>
      <c r="SW1" s="666"/>
      <c r="SX1" s="666"/>
      <c r="SY1" s="666"/>
      <c r="SZ1" s="666"/>
      <c r="TA1" s="666"/>
      <c r="TB1" s="666"/>
      <c r="TC1" s="666"/>
      <c r="TD1" s="666"/>
      <c r="TE1" s="666"/>
      <c r="TF1" s="666"/>
      <c r="TG1" s="666"/>
      <c r="TH1" s="666"/>
      <c r="TI1" s="666"/>
      <c r="TJ1" s="666"/>
      <c r="TK1" s="666"/>
      <c r="TL1" s="666"/>
      <c r="TM1" s="666"/>
      <c r="TN1" s="666"/>
      <c r="TO1" s="666"/>
      <c r="TP1" s="666"/>
      <c r="TQ1" s="666"/>
      <c r="TR1" s="661" t="s">
        <v>2808</v>
      </c>
      <c r="TS1" s="661"/>
      <c r="TT1" s="661"/>
      <c r="TU1" s="661"/>
      <c r="TV1" s="661"/>
      <c r="TW1" s="661"/>
      <c r="TX1" s="661"/>
      <c r="TY1" s="661"/>
      <c r="TZ1" s="661"/>
      <c r="UA1" s="661"/>
      <c r="UB1" s="661"/>
    </row>
    <row r="2" spans="1:548" ht="29.25" thickBot="1" x14ac:dyDescent="0.3">
      <c r="A2" s="375"/>
      <c r="B2" s="375"/>
      <c r="C2" s="375"/>
      <c r="D2" s="375"/>
      <c r="E2" s="375"/>
      <c r="F2" s="375"/>
      <c r="G2" s="375"/>
      <c r="H2" s="375"/>
      <c r="I2" s="375"/>
      <c r="J2" s="375"/>
      <c r="K2" s="375"/>
      <c r="L2" s="375"/>
      <c r="M2" s="375"/>
      <c r="N2" s="375"/>
      <c r="O2" s="376"/>
      <c r="P2" s="377"/>
      <c r="Q2" s="377"/>
      <c r="R2" s="377"/>
      <c r="S2" s="377"/>
      <c r="T2" s="377"/>
      <c r="U2" s="377"/>
      <c r="V2" s="377"/>
      <c r="W2" s="377"/>
      <c r="X2" s="377"/>
      <c r="Y2" s="377"/>
      <c r="Z2" s="377"/>
      <c r="AA2" s="377"/>
      <c r="AB2" s="377"/>
      <c r="AC2" s="377"/>
      <c r="AD2" s="377"/>
      <c r="AE2" s="377"/>
      <c r="AF2" s="377"/>
      <c r="AG2" s="377"/>
      <c r="AH2" s="378"/>
      <c r="AI2" s="379"/>
      <c r="AJ2" s="379"/>
      <c r="AK2" s="379"/>
      <c r="AL2" s="379"/>
      <c r="AM2" s="379"/>
      <c r="AN2" s="379"/>
      <c r="AO2" s="379"/>
      <c r="AP2" s="381"/>
      <c r="AQ2" s="380"/>
      <c r="AR2" s="380"/>
      <c r="AS2" s="380"/>
      <c r="AT2" s="380"/>
      <c r="AU2" s="380"/>
      <c r="AV2" s="380"/>
      <c r="AW2" s="380"/>
      <c r="AX2" s="380"/>
      <c r="AY2" s="380"/>
      <c r="AZ2" s="380"/>
      <c r="BA2" s="380"/>
      <c r="BB2" s="380"/>
      <c r="BC2" s="380"/>
      <c r="BD2" s="380"/>
      <c r="BE2" s="380"/>
      <c r="BF2" s="380"/>
      <c r="BG2" s="380"/>
      <c r="BH2" s="380"/>
      <c r="BI2" s="380"/>
      <c r="BJ2" s="380"/>
      <c r="BK2" s="471" t="s">
        <v>2793</v>
      </c>
      <c r="BL2" s="472" t="s">
        <v>2637</v>
      </c>
      <c r="BM2" s="471" t="s">
        <v>2794</v>
      </c>
      <c r="BN2" s="472" t="s">
        <v>2638</v>
      </c>
      <c r="BO2" s="472" t="s">
        <v>2639</v>
      </c>
      <c r="BP2" s="471" t="s">
        <v>2795</v>
      </c>
      <c r="BQ2" s="472" t="s">
        <v>2640</v>
      </c>
      <c r="BR2" s="471" t="s">
        <v>2796</v>
      </c>
      <c r="BS2" s="472" t="s">
        <v>2641</v>
      </c>
      <c r="BT2" s="471" t="s">
        <v>2797</v>
      </c>
      <c r="BU2" s="472" t="s">
        <v>2642</v>
      </c>
      <c r="BV2" s="473" t="s">
        <v>2798</v>
      </c>
      <c r="BW2" s="473" t="s">
        <v>2798</v>
      </c>
      <c r="BX2" s="473" t="s">
        <v>2798</v>
      </c>
      <c r="BY2" s="472" t="s">
        <v>2643</v>
      </c>
      <c r="BZ2" s="472" t="s">
        <v>2644</v>
      </c>
      <c r="CA2" s="472" t="s">
        <v>2645</v>
      </c>
      <c r="CB2" s="472" t="s">
        <v>2646</v>
      </c>
      <c r="CC2" s="472" t="s">
        <v>2647</v>
      </c>
      <c r="CD2" s="472" t="s">
        <v>2648</v>
      </c>
      <c r="CE2" s="472" t="s">
        <v>2649</v>
      </c>
      <c r="CF2" s="472" t="s">
        <v>2650</v>
      </c>
      <c r="CG2" s="472" t="s">
        <v>2651</v>
      </c>
      <c r="CH2" s="472" t="s">
        <v>2652</v>
      </c>
      <c r="CI2" s="472" t="s">
        <v>2653</v>
      </c>
      <c r="CJ2" s="472" t="s">
        <v>2654</v>
      </c>
      <c r="CK2" s="472" t="s">
        <v>2655</v>
      </c>
      <c r="CL2" s="472" t="s">
        <v>2656</v>
      </c>
      <c r="CM2" s="472" t="s">
        <v>2657</v>
      </c>
      <c r="CN2" s="472" t="s">
        <v>2658</v>
      </c>
      <c r="CO2" s="472" t="s">
        <v>2659</v>
      </c>
      <c r="CP2" s="472" t="s">
        <v>2660</v>
      </c>
      <c r="CQ2" s="472" t="s">
        <v>2661</v>
      </c>
      <c r="CR2" s="472" t="s">
        <v>2662</v>
      </c>
      <c r="CS2" s="472" t="s">
        <v>2663</v>
      </c>
      <c r="CT2" s="472" t="s">
        <v>2664</v>
      </c>
      <c r="CU2" s="472" t="s">
        <v>2665</v>
      </c>
      <c r="CV2" s="472" t="s">
        <v>2666</v>
      </c>
      <c r="CW2" s="472" t="s">
        <v>2667</v>
      </c>
      <c r="CX2" s="472" t="s">
        <v>2668</v>
      </c>
      <c r="CY2" s="472" t="s">
        <v>2669</v>
      </c>
      <c r="CZ2" s="472" t="s">
        <v>2670</v>
      </c>
      <c r="DA2" s="472" t="s">
        <v>2671</v>
      </c>
      <c r="DB2" s="472" t="s">
        <v>2672</v>
      </c>
      <c r="DC2" s="472" t="s">
        <v>2673</v>
      </c>
      <c r="DD2" s="472" t="s">
        <v>2674</v>
      </c>
      <c r="DE2" s="472" t="s">
        <v>2675</v>
      </c>
      <c r="DF2" s="471" t="s">
        <v>2799</v>
      </c>
      <c r="DG2" s="472" t="s">
        <v>2676</v>
      </c>
      <c r="DH2" s="472" t="s">
        <v>2677</v>
      </c>
      <c r="DI2" s="472" t="s">
        <v>2678</v>
      </c>
      <c r="DJ2" s="472" t="s">
        <v>2679</v>
      </c>
      <c r="DK2" s="472" t="s">
        <v>2680</v>
      </c>
      <c r="DL2" s="472" t="s">
        <v>2681</v>
      </c>
      <c r="DM2" s="472" t="s">
        <v>2682</v>
      </c>
      <c r="DN2" s="472" t="s">
        <v>2683</v>
      </c>
      <c r="DO2" s="472" t="s">
        <v>2684</v>
      </c>
      <c r="DP2" s="472" t="s">
        <v>2685</v>
      </c>
      <c r="DQ2" s="472" t="s">
        <v>2686</v>
      </c>
      <c r="DR2" s="472" t="s">
        <v>2687</v>
      </c>
      <c r="DS2" s="472" t="s">
        <v>2688</v>
      </c>
      <c r="DT2" s="472" t="s">
        <v>2689</v>
      </c>
      <c r="DU2" s="473" t="s">
        <v>2800</v>
      </c>
      <c r="DV2" s="473" t="s">
        <v>2800</v>
      </c>
      <c r="DW2" s="472" t="s">
        <v>2690</v>
      </c>
      <c r="DX2" s="472" t="s">
        <v>2691</v>
      </c>
      <c r="DY2" s="472" t="s">
        <v>2692</v>
      </c>
      <c r="DZ2" s="472" t="s">
        <v>2693</v>
      </c>
      <c r="EA2" s="472" t="s">
        <v>2945</v>
      </c>
      <c r="EB2" s="472" t="s">
        <v>2946</v>
      </c>
      <c r="EC2" s="472" t="s">
        <v>2947</v>
      </c>
      <c r="ED2" s="472" t="s">
        <v>2948</v>
      </c>
      <c r="EE2" s="472" t="s">
        <v>2949</v>
      </c>
      <c r="EF2" s="472" t="s">
        <v>2950</v>
      </c>
      <c r="EG2" s="472" t="s">
        <v>2951</v>
      </c>
      <c r="EH2" s="472" t="s">
        <v>2952</v>
      </c>
      <c r="EI2" s="472" t="s">
        <v>2953</v>
      </c>
      <c r="EJ2" s="472" t="s">
        <v>2954</v>
      </c>
      <c r="EK2" s="472" t="s">
        <v>2955</v>
      </c>
      <c r="EL2" s="472" t="s">
        <v>2956</v>
      </c>
      <c r="EM2" s="472" t="s">
        <v>2957</v>
      </c>
      <c r="EN2" s="472" t="s">
        <v>2958</v>
      </c>
      <c r="EO2" s="472" t="s">
        <v>2959</v>
      </c>
      <c r="EP2" s="472" t="s">
        <v>2960</v>
      </c>
      <c r="EQ2" s="472" t="s">
        <v>2961</v>
      </c>
      <c r="ER2" s="474" t="s">
        <v>2801</v>
      </c>
      <c r="ES2" s="475" t="s">
        <v>3005</v>
      </c>
      <c r="ET2" s="476" t="s">
        <v>2579</v>
      </c>
      <c r="EU2" s="477" t="s">
        <v>2580</v>
      </c>
      <c r="EV2" s="477" t="s">
        <v>2581</v>
      </c>
      <c r="EW2" s="476" t="s">
        <v>2582</v>
      </c>
      <c r="EX2" s="477" t="s">
        <v>2583</v>
      </c>
      <c r="EY2" s="476" t="s">
        <v>2584</v>
      </c>
      <c r="EZ2" s="477" t="s">
        <v>2585</v>
      </c>
      <c r="FA2" s="476" t="s">
        <v>2586</v>
      </c>
      <c r="FB2" s="477" t="s">
        <v>2587</v>
      </c>
      <c r="FC2" s="478" t="s">
        <v>2588</v>
      </c>
      <c r="FD2" s="478" t="s">
        <v>2588</v>
      </c>
      <c r="FE2" s="478" t="s">
        <v>2588</v>
      </c>
      <c r="FF2" s="477" t="s">
        <v>2589</v>
      </c>
      <c r="FG2" s="477" t="s">
        <v>2590</v>
      </c>
      <c r="FH2" s="477" t="s">
        <v>2591</v>
      </c>
      <c r="FI2" s="477" t="s">
        <v>2592</v>
      </c>
      <c r="FJ2" s="477" t="s">
        <v>2593</v>
      </c>
      <c r="FK2" s="477" t="s">
        <v>2594</v>
      </c>
      <c r="FL2" s="477" t="s">
        <v>2595</v>
      </c>
      <c r="FM2" s="477" t="s">
        <v>2596</v>
      </c>
      <c r="FN2" s="477" t="s">
        <v>2597</v>
      </c>
      <c r="FO2" s="477" t="s">
        <v>2598</v>
      </c>
      <c r="FP2" s="477" t="s">
        <v>2599</v>
      </c>
      <c r="FQ2" s="477" t="s">
        <v>2600</v>
      </c>
      <c r="FR2" s="477" t="s">
        <v>2601</v>
      </c>
      <c r="FS2" s="477" t="s">
        <v>2602</v>
      </c>
      <c r="FT2" s="477" t="s">
        <v>2603</v>
      </c>
      <c r="FU2" s="477" t="s">
        <v>2604</v>
      </c>
      <c r="FV2" s="477" t="s">
        <v>2605</v>
      </c>
      <c r="FW2" s="477" t="s">
        <v>2606</v>
      </c>
      <c r="FX2" s="477" t="s">
        <v>2607</v>
      </c>
      <c r="FY2" s="477" t="s">
        <v>2608</v>
      </c>
      <c r="FZ2" s="477" t="s">
        <v>2609</v>
      </c>
      <c r="GA2" s="477" t="s">
        <v>2610</v>
      </c>
      <c r="GB2" s="477" t="s">
        <v>2611</v>
      </c>
      <c r="GC2" s="477" t="s">
        <v>2612</v>
      </c>
      <c r="GD2" s="477" t="s">
        <v>2613</v>
      </c>
      <c r="GE2" s="477" t="s">
        <v>2614</v>
      </c>
      <c r="GF2" s="477" t="s">
        <v>2615</v>
      </c>
      <c r="GG2" s="477" t="s">
        <v>2616</v>
      </c>
      <c r="GH2" s="477" t="s">
        <v>2617</v>
      </c>
      <c r="GI2" s="477" t="s">
        <v>2618</v>
      </c>
      <c r="GJ2" s="477" t="s">
        <v>2619</v>
      </c>
      <c r="GK2" s="477" t="s">
        <v>2620</v>
      </c>
      <c r="GL2" s="477" t="s">
        <v>2621</v>
      </c>
      <c r="GM2" s="477" t="s">
        <v>2622</v>
      </c>
      <c r="GN2" s="478" t="s">
        <v>2623</v>
      </c>
      <c r="GO2" s="477" t="s">
        <v>2624</v>
      </c>
      <c r="GP2" s="477" t="s">
        <v>2625</v>
      </c>
      <c r="GQ2" s="477" t="s">
        <v>2626</v>
      </c>
      <c r="GR2" s="477" t="s">
        <v>2627</v>
      </c>
      <c r="GS2" s="477" t="s">
        <v>2628</v>
      </c>
      <c r="GT2" s="477" t="s">
        <v>2629</v>
      </c>
      <c r="GU2" s="477" t="s">
        <v>2630</v>
      </c>
      <c r="GV2" s="477" t="s">
        <v>2631</v>
      </c>
      <c r="GW2" s="477" t="s">
        <v>2632</v>
      </c>
      <c r="GX2" s="477" t="s">
        <v>2633</v>
      </c>
      <c r="GY2" s="477" t="s">
        <v>2634</v>
      </c>
      <c r="GZ2" s="477" t="s">
        <v>2635</v>
      </c>
      <c r="HA2" s="60" t="s">
        <v>2636</v>
      </c>
      <c r="HB2" s="471" t="s">
        <v>1800</v>
      </c>
      <c r="HC2" s="472" t="s">
        <v>1802</v>
      </c>
      <c r="HD2" s="472" t="s">
        <v>1803</v>
      </c>
      <c r="HE2" s="472" t="s">
        <v>1804</v>
      </c>
      <c r="HF2" s="472" t="s">
        <v>1806</v>
      </c>
      <c r="HG2" s="472" t="s">
        <v>1809</v>
      </c>
      <c r="HH2" s="472" t="s">
        <v>1804</v>
      </c>
      <c r="HI2" s="472" t="s">
        <v>1806</v>
      </c>
      <c r="HJ2" s="472" t="s">
        <v>1809</v>
      </c>
      <c r="HK2" s="481" t="s">
        <v>1815</v>
      </c>
      <c r="HL2" s="472" t="s">
        <v>1817</v>
      </c>
      <c r="HM2" s="472" t="s">
        <v>1819</v>
      </c>
      <c r="HN2" s="472" t="s">
        <v>1821</v>
      </c>
      <c r="HO2" s="482" t="s">
        <v>1823</v>
      </c>
      <c r="HP2" s="483" t="s">
        <v>1824</v>
      </c>
      <c r="HQ2" s="483" t="s">
        <v>1826</v>
      </c>
      <c r="HR2" s="483" t="s">
        <v>1828</v>
      </c>
      <c r="HS2" s="483" t="s">
        <v>1829</v>
      </c>
      <c r="HT2" s="471" t="s">
        <v>1831</v>
      </c>
      <c r="HU2" s="472" t="s">
        <v>1833</v>
      </c>
      <c r="HV2" s="471" t="s">
        <v>1835</v>
      </c>
      <c r="HW2" s="472" t="s">
        <v>1836</v>
      </c>
      <c r="HX2" s="472" t="s">
        <v>1838</v>
      </c>
      <c r="HY2" s="472" t="s">
        <v>1839</v>
      </c>
      <c r="HZ2" s="472" t="s">
        <v>1841</v>
      </c>
      <c r="IA2" s="472" t="s">
        <v>1843</v>
      </c>
      <c r="IB2" s="471" t="s">
        <v>1844</v>
      </c>
      <c r="IC2" s="471" t="s">
        <v>1844</v>
      </c>
      <c r="ID2" s="484"/>
      <c r="IE2" s="485" t="s">
        <v>1847</v>
      </c>
      <c r="IF2" s="485" t="s">
        <v>1849</v>
      </c>
      <c r="IG2" s="485" t="s">
        <v>1851</v>
      </c>
      <c r="IH2" s="485" t="s">
        <v>1853</v>
      </c>
      <c r="II2" s="485" t="s">
        <v>1855</v>
      </c>
      <c r="IJ2" s="485" t="s">
        <v>1857</v>
      </c>
      <c r="IK2" s="485" t="s">
        <v>1859</v>
      </c>
      <c r="IL2" s="484"/>
      <c r="IM2" s="483" t="s">
        <v>1862</v>
      </c>
      <c r="IN2" s="483" t="s">
        <v>1864</v>
      </c>
      <c r="IO2" s="483" t="s">
        <v>1866</v>
      </c>
      <c r="IP2" s="471" t="s">
        <v>1867</v>
      </c>
      <c r="IQ2" s="472" t="s">
        <v>1870</v>
      </c>
      <c r="IR2" s="472" t="s">
        <v>1873</v>
      </c>
      <c r="IS2" s="472" t="s">
        <v>1876</v>
      </c>
      <c r="IT2" s="472" t="s">
        <v>1879</v>
      </c>
      <c r="IU2" s="472" t="s">
        <v>1882</v>
      </c>
      <c r="IV2" s="471" t="s">
        <v>1885</v>
      </c>
      <c r="IW2" s="472" t="s">
        <v>1888</v>
      </c>
      <c r="IX2" s="472" t="s">
        <v>1891</v>
      </c>
      <c r="IY2" s="471" t="s">
        <v>1893</v>
      </c>
      <c r="IZ2" s="486" t="s">
        <v>1895</v>
      </c>
      <c r="JA2" s="471" t="s">
        <v>1897</v>
      </c>
      <c r="JB2" s="472" t="s">
        <v>1899</v>
      </c>
      <c r="JC2" s="472" t="s">
        <v>1901</v>
      </c>
      <c r="JD2" s="472" t="s">
        <v>1902</v>
      </c>
      <c r="JE2" s="474" t="s">
        <v>1754</v>
      </c>
      <c r="JF2" s="116"/>
      <c r="JG2" s="485" t="s">
        <v>1907</v>
      </c>
      <c r="JH2" s="485" t="s">
        <v>1909</v>
      </c>
      <c r="JI2" s="485" t="s">
        <v>1912</v>
      </c>
      <c r="JJ2" s="485" t="s">
        <v>1915</v>
      </c>
      <c r="JK2" s="485" t="s">
        <v>1918</v>
      </c>
      <c r="JL2" s="485" t="s">
        <v>1921</v>
      </c>
      <c r="JM2" s="485" t="s">
        <v>1924</v>
      </c>
      <c r="JN2" s="485" t="s">
        <v>1927</v>
      </c>
      <c r="JO2" s="485" t="s">
        <v>1930</v>
      </c>
      <c r="JP2" s="485" t="s">
        <v>1933</v>
      </c>
      <c r="JQ2" s="471" t="s">
        <v>1936</v>
      </c>
      <c r="JR2" s="472" t="s">
        <v>1939</v>
      </c>
      <c r="JS2" s="472" t="s">
        <v>1942</v>
      </c>
      <c r="JT2" s="472" t="s">
        <v>1945</v>
      </c>
      <c r="JU2" s="471" t="s">
        <v>1947</v>
      </c>
      <c r="JV2" s="472" t="s">
        <v>1950</v>
      </c>
      <c r="JW2" s="472" t="s">
        <v>1953</v>
      </c>
      <c r="JX2" s="472" t="s">
        <v>1955</v>
      </c>
      <c r="JY2" s="472" t="s">
        <v>1958</v>
      </c>
      <c r="JZ2" s="472" t="s">
        <v>1960</v>
      </c>
      <c r="KA2" s="472" t="s">
        <v>1963</v>
      </c>
      <c r="KB2" s="472" t="s">
        <v>1966</v>
      </c>
      <c r="KC2" s="472" t="s">
        <v>1969</v>
      </c>
      <c r="KD2" s="471" t="s">
        <v>1972</v>
      </c>
      <c r="KE2" s="471" t="s">
        <v>1972</v>
      </c>
      <c r="KF2" s="471" t="s">
        <v>1972</v>
      </c>
      <c r="KG2" s="472" t="s">
        <v>1974</v>
      </c>
      <c r="KH2" s="472" t="s">
        <v>1978</v>
      </c>
      <c r="KI2" s="484"/>
      <c r="KJ2" s="472" t="s">
        <v>1981</v>
      </c>
      <c r="KK2" s="472" t="s">
        <v>1982</v>
      </c>
      <c r="KL2" s="472" t="s">
        <v>1984</v>
      </c>
      <c r="KM2" s="472" t="s">
        <v>1986</v>
      </c>
      <c r="KN2" s="472" t="s">
        <v>1988</v>
      </c>
      <c r="KO2" s="472" t="s">
        <v>1990</v>
      </c>
      <c r="KP2" s="472" t="s">
        <v>1992</v>
      </c>
      <c r="KQ2" s="472" t="s">
        <v>1994</v>
      </c>
      <c r="KR2" s="472" t="s">
        <v>1996</v>
      </c>
      <c r="KS2" s="472" t="s">
        <v>1997</v>
      </c>
      <c r="KT2" s="472" t="s">
        <v>1999</v>
      </c>
      <c r="KU2" s="472" t="s">
        <v>2001</v>
      </c>
      <c r="KV2" s="472" t="s">
        <v>2003</v>
      </c>
      <c r="KW2" s="472" t="s">
        <v>2005</v>
      </c>
      <c r="KX2" s="472" t="s">
        <v>2007</v>
      </c>
      <c r="KY2" s="472" t="s">
        <v>2009</v>
      </c>
      <c r="KZ2" s="472" t="s">
        <v>2011</v>
      </c>
      <c r="LA2" s="472" t="s">
        <v>2012</v>
      </c>
      <c r="LB2" s="472" t="s">
        <v>2014</v>
      </c>
      <c r="LC2" s="472" t="s">
        <v>2016</v>
      </c>
      <c r="LD2" s="472" t="s">
        <v>2019</v>
      </c>
      <c r="LE2" s="472" t="s">
        <v>2021</v>
      </c>
      <c r="LF2" s="472" t="s">
        <v>2023</v>
      </c>
      <c r="LG2" s="472" t="s">
        <v>2026</v>
      </c>
      <c r="LH2" s="472" t="s">
        <v>2028</v>
      </c>
      <c r="LI2" s="472" t="s">
        <v>2030</v>
      </c>
      <c r="LJ2" s="479" t="s">
        <v>2048</v>
      </c>
      <c r="LK2" s="480" t="s">
        <v>2050</v>
      </c>
      <c r="LL2" s="480" t="s">
        <v>2705</v>
      </c>
      <c r="LM2" s="479" t="s">
        <v>2052</v>
      </c>
      <c r="LN2" s="480" t="s">
        <v>2054</v>
      </c>
      <c r="LO2" s="480" t="s">
        <v>2056</v>
      </c>
      <c r="LP2" s="480" t="s">
        <v>2058</v>
      </c>
      <c r="LQ2" s="479" t="s">
        <v>2060</v>
      </c>
      <c r="LR2" s="480" t="s">
        <v>2061</v>
      </c>
      <c r="LS2" s="480" t="s">
        <v>2062</v>
      </c>
      <c r="LT2" s="480" t="s">
        <v>2063</v>
      </c>
      <c r="LU2" s="480" t="s">
        <v>2710</v>
      </c>
      <c r="LV2" s="479" t="s">
        <v>2490</v>
      </c>
      <c r="LW2" s="480" t="s">
        <v>2065</v>
      </c>
      <c r="LX2" s="480" t="s">
        <v>2066</v>
      </c>
      <c r="LY2" s="480" t="s">
        <v>2730</v>
      </c>
      <c r="LZ2" s="480" t="s">
        <v>2731</v>
      </c>
      <c r="MA2" s="479" t="s">
        <v>2491</v>
      </c>
      <c r="MB2" s="480" t="s">
        <v>2067</v>
      </c>
      <c r="MC2" s="480" t="s">
        <v>2068</v>
      </c>
      <c r="MD2" s="479" t="s">
        <v>2492</v>
      </c>
      <c r="ME2" s="480" t="s">
        <v>2732</v>
      </c>
      <c r="MF2" s="491" t="s">
        <v>2733</v>
      </c>
      <c r="MG2" s="479" t="s">
        <v>2070</v>
      </c>
      <c r="MH2" s="480" t="s">
        <v>2734</v>
      </c>
      <c r="MI2" s="480" t="s">
        <v>2736</v>
      </c>
      <c r="MJ2" s="480" t="s">
        <v>2737</v>
      </c>
      <c r="MK2" s="480" t="s">
        <v>2738</v>
      </c>
      <c r="ML2" s="479" t="s">
        <v>2074</v>
      </c>
      <c r="MM2" s="480" t="s">
        <v>2076</v>
      </c>
      <c r="MN2" s="480" t="s">
        <v>2078</v>
      </c>
      <c r="MO2" s="480" t="s">
        <v>2079</v>
      </c>
      <c r="MP2" s="480" t="s">
        <v>2080</v>
      </c>
      <c r="MQ2" s="480" t="s">
        <v>2081</v>
      </c>
      <c r="MR2" s="480" t="s">
        <v>2082</v>
      </c>
      <c r="MS2" s="480" t="s">
        <v>2744</v>
      </c>
      <c r="MT2" s="480" t="s">
        <v>2745</v>
      </c>
      <c r="MU2" s="491" t="s">
        <v>2746</v>
      </c>
      <c r="MV2" s="479" t="s">
        <v>2085</v>
      </c>
      <c r="MW2" s="480" t="s">
        <v>2086</v>
      </c>
      <c r="MX2" s="480" t="s">
        <v>2087</v>
      </c>
      <c r="MY2" s="493" t="s">
        <v>2089</v>
      </c>
      <c r="MZ2" s="479" t="s">
        <v>2091</v>
      </c>
      <c r="NA2" s="493" t="s">
        <v>2093</v>
      </c>
      <c r="NB2" s="494" t="s">
        <v>2095</v>
      </c>
      <c r="NC2" s="411" t="s">
        <v>2097</v>
      </c>
      <c r="ND2" s="411" t="s">
        <v>2098</v>
      </c>
      <c r="NE2" s="411" t="s">
        <v>2099</v>
      </c>
      <c r="NF2" s="479" t="s">
        <v>2100</v>
      </c>
      <c r="NG2" s="480" t="s">
        <v>2102</v>
      </c>
      <c r="NH2" s="479" t="s">
        <v>2103</v>
      </c>
      <c r="NI2" s="491" t="s">
        <v>2104</v>
      </c>
      <c r="NJ2" s="479" t="s">
        <v>2110</v>
      </c>
      <c r="NK2" s="495"/>
      <c r="NL2" s="480" t="s">
        <v>2802</v>
      </c>
      <c r="NM2" s="480" t="s">
        <v>2803</v>
      </c>
      <c r="NN2" s="480" t="s">
        <v>2804</v>
      </c>
      <c r="NO2" s="480" t="s">
        <v>2805</v>
      </c>
      <c r="NP2" s="491" t="s">
        <v>2805</v>
      </c>
      <c r="NQ2" s="479" t="s">
        <v>2122</v>
      </c>
      <c r="NR2" s="480" t="s">
        <v>2124</v>
      </c>
      <c r="NS2" s="480" t="s">
        <v>2127</v>
      </c>
      <c r="NT2" s="480" t="s">
        <v>2130</v>
      </c>
      <c r="NU2" s="480" t="s">
        <v>2136</v>
      </c>
      <c r="NV2" s="480" t="s">
        <v>2139</v>
      </c>
      <c r="NW2" s="480" t="s">
        <v>2142</v>
      </c>
      <c r="NX2" s="496" t="s">
        <v>2127</v>
      </c>
      <c r="NY2" s="496" t="s">
        <v>2130</v>
      </c>
      <c r="NZ2" s="496" t="s">
        <v>2133</v>
      </c>
      <c r="OA2" s="480" t="s">
        <v>2136</v>
      </c>
      <c r="OB2" s="480" t="s">
        <v>2139</v>
      </c>
      <c r="OC2" s="480" t="s">
        <v>2142</v>
      </c>
      <c r="OD2" s="480" t="s">
        <v>2145</v>
      </c>
      <c r="OE2" s="480" t="s">
        <v>2148</v>
      </c>
      <c r="OF2" s="480" t="s">
        <v>2151</v>
      </c>
      <c r="OG2" s="480" t="s">
        <v>2153</v>
      </c>
      <c r="OH2" s="480" t="s">
        <v>2157</v>
      </c>
      <c r="OI2" s="480" t="s">
        <v>2157</v>
      </c>
      <c r="OJ2" s="498" t="s">
        <v>2160</v>
      </c>
      <c r="OK2" s="496" t="s">
        <v>2162</v>
      </c>
      <c r="OL2" s="496" t="s">
        <v>2165</v>
      </c>
      <c r="OM2" s="479" t="s">
        <v>2169</v>
      </c>
      <c r="ON2" s="479" t="s">
        <v>2169</v>
      </c>
      <c r="OO2" s="479" t="s">
        <v>2169</v>
      </c>
      <c r="OP2" s="495"/>
      <c r="OQ2" s="480" t="s">
        <v>2172</v>
      </c>
      <c r="OR2" s="480" t="s">
        <v>2175</v>
      </c>
      <c r="OS2" s="480" t="s">
        <v>2177</v>
      </c>
      <c r="OT2" s="480" t="s">
        <v>2180</v>
      </c>
      <c r="OU2" s="480" t="s">
        <v>2183</v>
      </c>
      <c r="OV2" s="480" t="s">
        <v>2189</v>
      </c>
      <c r="OW2" s="480" t="s">
        <v>2191</v>
      </c>
      <c r="OX2" s="480" t="s">
        <v>2186</v>
      </c>
      <c r="OY2" s="480" t="s">
        <v>2194</v>
      </c>
      <c r="OZ2" s="480" t="s">
        <v>2196</v>
      </c>
      <c r="PA2" s="480" t="s">
        <v>2199</v>
      </c>
      <c r="PB2" s="480" t="s">
        <v>2203</v>
      </c>
      <c r="PC2" s="480" t="s">
        <v>2207</v>
      </c>
      <c r="PD2" s="480" t="s">
        <v>2912</v>
      </c>
      <c r="PE2" s="480" t="s">
        <v>2913</v>
      </c>
      <c r="PF2" s="480" t="s">
        <v>2915</v>
      </c>
      <c r="PG2" s="480" t="s">
        <v>2921</v>
      </c>
      <c r="PH2" s="480" t="s">
        <v>2922</v>
      </c>
      <c r="PI2" s="480" t="s">
        <v>2924</v>
      </c>
      <c r="PJ2" s="480" t="s">
        <v>2925</v>
      </c>
      <c r="PK2" s="480" t="s">
        <v>2926</v>
      </c>
      <c r="PL2" s="480" t="s">
        <v>2927</v>
      </c>
      <c r="PM2" s="480" t="s">
        <v>2922</v>
      </c>
      <c r="PN2" s="491" t="s">
        <v>2923</v>
      </c>
      <c r="PO2" s="471" t="s">
        <v>2213</v>
      </c>
      <c r="PP2" s="472" t="s">
        <v>2216</v>
      </c>
      <c r="PQ2" s="471" t="s">
        <v>2218</v>
      </c>
      <c r="PR2" s="484"/>
      <c r="PS2" s="472" t="s">
        <v>2222</v>
      </c>
      <c r="PT2" s="472" t="s">
        <v>2225</v>
      </c>
      <c r="PU2" s="472" t="s">
        <v>2226</v>
      </c>
      <c r="PV2" s="471" t="s">
        <v>2227</v>
      </c>
      <c r="PW2" s="484"/>
      <c r="PX2" s="472" t="s">
        <v>2230</v>
      </c>
      <c r="PY2" s="472" t="s">
        <v>2232</v>
      </c>
      <c r="PZ2" s="472" t="s">
        <v>2233</v>
      </c>
      <c r="QA2" s="472" t="s">
        <v>2236</v>
      </c>
      <c r="QB2" s="472" t="s">
        <v>2237</v>
      </c>
      <c r="QC2" s="472" t="s">
        <v>2239</v>
      </c>
      <c r="QD2" s="471" t="s">
        <v>2241</v>
      </c>
      <c r="QE2" s="484"/>
      <c r="QF2" s="472" t="s">
        <v>2244</v>
      </c>
      <c r="QG2" s="472" t="s">
        <v>2247</v>
      </c>
      <c r="QH2" s="472" t="s">
        <v>2249</v>
      </c>
      <c r="QI2" s="472" t="s">
        <v>2252</v>
      </c>
      <c r="QJ2" s="472" t="s">
        <v>2255</v>
      </c>
      <c r="QK2" s="472" t="s">
        <v>2257</v>
      </c>
      <c r="QL2" s="472" t="s">
        <v>2259</v>
      </c>
      <c r="QM2" s="472" t="s">
        <v>2262</v>
      </c>
      <c r="QN2" s="472" t="s">
        <v>2264</v>
      </c>
      <c r="QO2" s="472" t="s">
        <v>2266</v>
      </c>
      <c r="QP2" s="472" t="s">
        <v>2268</v>
      </c>
      <c r="QQ2" s="471" t="s">
        <v>2270</v>
      </c>
      <c r="QR2" s="484"/>
      <c r="QS2" s="472" t="s">
        <v>2273</v>
      </c>
      <c r="QT2" s="472" t="s">
        <v>2276</v>
      </c>
      <c r="QU2" s="472" t="s">
        <v>2279</v>
      </c>
      <c r="QV2" s="472" t="s">
        <v>2281</v>
      </c>
      <c r="QW2" s="472" t="s">
        <v>2284</v>
      </c>
      <c r="QX2" s="472" t="s">
        <v>2287</v>
      </c>
      <c r="QY2" s="472" t="s">
        <v>2289</v>
      </c>
      <c r="QZ2" s="472" t="s">
        <v>2291</v>
      </c>
      <c r="RA2" s="472" t="s">
        <v>2293</v>
      </c>
      <c r="RB2" s="472" t="s">
        <v>2295</v>
      </c>
      <c r="RC2" s="472" t="s">
        <v>2297</v>
      </c>
      <c r="RD2" s="472" t="s">
        <v>2299</v>
      </c>
      <c r="RE2" s="472" t="s">
        <v>2301</v>
      </c>
      <c r="RF2" s="472" t="s">
        <v>2304</v>
      </c>
      <c r="RG2" s="472" t="s">
        <v>2306</v>
      </c>
      <c r="RH2" s="472" t="s">
        <v>2308</v>
      </c>
      <c r="RI2" s="472" t="s">
        <v>2310</v>
      </c>
      <c r="RJ2" s="472" t="s">
        <v>2312</v>
      </c>
      <c r="RK2" s="472" t="s">
        <v>2315</v>
      </c>
      <c r="RL2" s="472" t="s">
        <v>2317</v>
      </c>
      <c r="RM2" s="472" t="s">
        <v>2319</v>
      </c>
      <c r="RN2" s="471" t="s">
        <v>2321</v>
      </c>
      <c r="RO2" s="484"/>
      <c r="RP2" s="472" t="s">
        <v>2324</v>
      </c>
      <c r="RQ2" s="472" t="s">
        <v>2327</v>
      </c>
      <c r="RR2" s="472" t="s">
        <v>2329</v>
      </c>
      <c r="RS2" s="472" t="s">
        <v>2331</v>
      </c>
      <c r="RT2" s="472" t="s">
        <v>2333</v>
      </c>
      <c r="RU2" s="472" t="s">
        <v>2335</v>
      </c>
      <c r="RV2" s="471" t="s">
        <v>2338</v>
      </c>
      <c r="RW2" s="484"/>
      <c r="RX2" s="472" t="s">
        <v>2341</v>
      </c>
      <c r="RY2" s="471" t="s">
        <v>2344</v>
      </c>
      <c r="RZ2" s="484"/>
      <c r="SA2" s="472" t="s">
        <v>2347</v>
      </c>
      <c r="SB2" s="472" t="s">
        <v>2350</v>
      </c>
      <c r="SC2" s="472" t="s">
        <v>2352</v>
      </c>
      <c r="SD2" s="472" t="s">
        <v>2354</v>
      </c>
      <c r="SE2" s="472" t="s">
        <v>2357</v>
      </c>
      <c r="SF2" s="472" t="s">
        <v>2359</v>
      </c>
      <c r="SG2" s="472" t="s">
        <v>2361</v>
      </c>
      <c r="SH2" s="472" t="s">
        <v>2363</v>
      </c>
      <c r="SI2" s="472" t="s">
        <v>2365</v>
      </c>
      <c r="SJ2" s="471" t="s">
        <v>2367</v>
      </c>
      <c r="SK2" s="484"/>
      <c r="SL2" s="472" t="s">
        <v>2370</v>
      </c>
      <c r="SM2" s="472" t="s">
        <v>2373</v>
      </c>
      <c r="SN2" s="472" t="s">
        <v>2375</v>
      </c>
      <c r="SO2" s="472" t="s">
        <v>2377</v>
      </c>
      <c r="SP2" s="472" t="s">
        <v>2379</v>
      </c>
      <c r="SQ2" s="472" t="s">
        <v>2381</v>
      </c>
      <c r="SR2" s="472" t="s">
        <v>2383</v>
      </c>
      <c r="SS2" s="471" t="s">
        <v>2385</v>
      </c>
      <c r="ST2" s="484"/>
      <c r="SU2" s="472" t="s">
        <v>2388</v>
      </c>
      <c r="SV2" s="472" t="s">
        <v>2391</v>
      </c>
      <c r="SW2" s="472" t="s">
        <v>2393</v>
      </c>
      <c r="SX2" s="472" t="s">
        <v>2396</v>
      </c>
      <c r="SY2" s="472" t="s">
        <v>2399</v>
      </c>
      <c r="SZ2" s="472" t="s">
        <v>2401</v>
      </c>
      <c r="TA2" s="471" t="s">
        <v>2403</v>
      </c>
      <c r="TB2" s="484"/>
      <c r="TC2" s="472" t="s">
        <v>2406</v>
      </c>
      <c r="TD2" s="472" t="s">
        <v>2409</v>
      </c>
      <c r="TE2" s="472" t="s">
        <v>2412</v>
      </c>
      <c r="TF2" s="472" t="s">
        <v>2414</v>
      </c>
      <c r="TG2" s="472" t="s">
        <v>2416</v>
      </c>
      <c r="TH2" s="472" t="s">
        <v>2418</v>
      </c>
      <c r="TI2" s="471" t="s">
        <v>2420</v>
      </c>
      <c r="TJ2" s="484"/>
      <c r="TK2" s="472" t="s">
        <v>2423</v>
      </c>
      <c r="TL2" s="472" t="s">
        <v>2426</v>
      </c>
      <c r="TM2" s="472" t="s">
        <v>2428</v>
      </c>
      <c r="TN2" s="472" t="s">
        <v>2430</v>
      </c>
      <c r="TO2" s="472" t="s">
        <v>2433</v>
      </c>
      <c r="TP2" s="472" t="s">
        <v>2435</v>
      </c>
      <c r="TQ2" s="486" t="s">
        <v>2438</v>
      </c>
      <c r="TR2" s="474" t="s">
        <v>2695</v>
      </c>
      <c r="TS2" s="485"/>
      <c r="TT2" s="485" t="s">
        <v>2696</v>
      </c>
      <c r="TU2" s="485" t="s">
        <v>2697</v>
      </c>
      <c r="TV2" s="485" t="s">
        <v>2698</v>
      </c>
      <c r="TW2" s="485" t="s">
        <v>2699</v>
      </c>
      <c r="TX2" s="485" t="s">
        <v>2700</v>
      </c>
      <c r="TY2" s="485" t="s">
        <v>2701</v>
      </c>
      <c r="TZ2" s="485" t="s">
        <v>2702</v>
      </c>
      <c r="UA2" s="485" t="s">
        <v>2703</v>
      </c>
      <c r="UB2" s="475" t="s">
        <v>2704</v>
      </c>
    </row>
    <row r="3" spans="1:548" ht="222.75" customHeight="1" x14ac:dyDescent="0.25">
      <c r="A3" s="382" t="s">
        <v>1639</v>
      </c>
      <c r="B3" s="382" t="s">
        <v>1485</v>
      </c>
      <c r="C3" s="382" t="s">
        <v>1487</v>
      </c>
      <c r="D3" s="382" t="s">
        <v>1489</v>
      </c>
      <c r="E3" s="382" t="s">
        <v>1491</v>
      </c>
      <c r="F3" s="382" t="s">
        <v>1493</v>
      </c>
      <c r="G3" s="382" t="s">
        <v>1495</v>
      </c>
      <c r="H3" s="382" t="s">
        <v>1497</v>
      </c>
      <c r="I3" s="382" t="s">
        <v>1499</v>
      </c>
      <c r="J3" s="382" t="s">
        <v>1640</v>
      </c>
      <c r="K3" s="382" t="s">
        <v>1503</v>
      </c>
      <c r="L3" s="382" t="s">
        <v>1532</v>
      </c>
      <c r="M3" s="382" t="s">
        <v>1505</v>
      </c>
      <c r="N3" s="382" t="s">
        <v>1507</v>
      </c>
      <c r="O3" s="383" t="s">
        <v>1509</v>
      </c>
      <c r="P3" s="382" t="s">
        <v>1513</v>
      </c>
      <c r="Q3" s="382" t="s">
        <v>1642</v>
      </c>
      <c r="R3" s="382" t="s">
        <v>1516</v>
      </c>
      <c r="S3" s="382" t="s">
        <v>1518</v>
      </c>
      <c r="T3" s="382" t="s">
        <v>1520</v>
      </c>
      <c r="U3" s="382" t="s">
        <v>1489</v>
      </c>
      <c r="V3" s="382" t="s">
        <v>1643</v>
      </c>
      <c r="W3" s="382" t="s">
        <v>1525</v>
      </c>
      <c r="X3" s="382" t="s">
        <v>1644</v>
      </c>
      <c r="Y3" s="382" t="s">
        <v>1526</v>
      </c>
      <c r="Z3" s="382" t="s">
        <v>1528</v>
      </c>
      <c r="AA3" s="382" t="s">
        <v>1530</v>
      </c>
      <c r="AB3" s="382" t="s">
        <v>1532</v>
      </c>
      <c r="AC3" s="382" t="s">
        <v>1505</v>
      </c>
      <c r="AD3" s="382" t="s">
        <v>1507</v>
      </c>
      <c r="AE3" s="382" t="s">
        <v>1535</v>
      </c>
      <c r="AF3" s="382" t="s">
        <v>1537</v>
      </c>
      <c r="AG3" s="384" t="s">
        <v>1539</v>
      </c>
      <c r="AH3" s="385" t="s">
        <v>1541</v>
      </c>
      <c r="AI3" s="382" t="s">
        <v>1543</v>
      </c>
      <c r="AJ3" s="382" t="s">
        <v>1545</v>
      </c>
      <c r="AK3" s="382" t="s">
        <v>2539</v>
      </c>
      <c r="AL3" s="382" t="s">
        <v>1549</v>
      </c>
      <c r="AM3" s="386" t="s">
        <v>1551</v>
      </c>
      <c r="AN3" s="382" t="s">
        <v>1649</v>
      </c>
      <c r="AO3" s="382" t="s">
        <v>1557</v>
      </c>
      <c r="AP3" s="383" t="s">
        <v>1559</v>
      </c>
      <c r="AQ3" s="382" t="s">
        <v>1668</v>
      </c>
      <c r="AR3" s="382" t="s">
        <v>1564</v>
      </c>
      <c r="AS3" s="382" t="s">
        <v>1566</v>
      </c>
      <c r="AT3" s="382" t="s">
        <v>1568</v>
      </c>
      <c r="AU3" s="382" t="s">
        <v>1570</v>
      </c>
      <c r="AV3" s="382" t="s">
        <v>1572</v>
      </c>
      <c r="AW3" s="382" t="s">
        <v>1576</v>
      </c>
      <c r="AX3" s="382" t="s">
        <v>1578</v>
      </c>
      <c r="AY3" s="382" t="s">
        <v>1580</v>
      </c>
      <c r="AZ3" s="382" t="s">
        <v>1528</v>
      </c>
      <c r="BA3" s="382" t="s">
        <v>1669</v>
      </c>
      <c r="BB3" s="382" t="s">
        <v>1564</v>
      </c>
      <c r="BC3" s="382" t="s">
        <v>1566</v>
      </c>
      <c r="BD3" s="382" t="s">
        <v>1568</v>
      </c>
      <c r="BE3" s="382" t="s">
        <v>1570</v>
      </c>
      <c r="BF3" s="382" t="s">
        <v>1572</v>
      </c>
      <c r="BG3" s="382" t="s">
        <v>1576</v>
      </c>
      <c r="BH3" s="382" t="s">
        <v>1578</v>
      </c>
      <c r="BI3" s="382" t="s">
        <v>1580</v>
      </c>
      <c r="BJ3" s="383" t="s">
        <v>1528</v>
      </c>
      <c r="BK3" s="422" t="s">
        <v>2821</v>
      </c>
      <c r="BL3" s="56" t="s">
        <v>1679</v>
      </c>
      <c r="BM3" s="422" t="s">
        <v>1681</v>
      </c>
      <c r="BN3" s="56" t="s">
        <v>1683</v>
      </c>
      <c r="BO3" s="56" t="s">
        <v>1685</v>
      </c>
      <c r="BP3" s="422" t="s">
        <v>1686</v>
      </c>
      <c r="BQ3" s="56" t="s">
        <v>1688</v>
      </c>
      <c r="BR3" s="422" t="s">
        <v>1690</v>
      </c>
      <c r="BS3" s="56" t="s">
        <v>1692</v>
      </c>
      <c r="BT3" s="422" t="s">
        <v>1694</v>
      </c>
      <c r="BU3" s="56" t="s">
        <v>1695</v>
      </c>
      <c r="BV3" s="435" t="s">
        <v>2822</v>
      </c>
      <c r="BW3" s="435" t="s">
        <v>2822</v>
      </c>
      <c r="BX3" s="435" t="s">
        <v>2822</v>
      </c>
      <c r="BY3" s="59" t="s">
        <v>1697</v>
      </c>
      <c r="BZ3" s="59" t="s">
        <v>1699</v>
      </c>
      <c r="CA3" s="59" t="s">
        <v>1700</v>
      </c>
      <c r="CB3" s="59" t="s">
        <v>1701</v>
      </c>
      <c r="CC3" s="59" t="s">
        <v>2967</v>
      </c>
      <c r="CD3" s="59" t="s">
        <v>1702</v>
      </c>
      <c r="CE3" s="59" t="s">
        <v>1703</v>
      </c>
      <c r="CF3" s="59" t="s">
        <v>2968</v>
      </c>
      <c r="CG3" s="59" t="s">
        <v>1704</v>
      </c>
      <c r="CH3" s="59" t="s">
        <v>1705</v>
      </c>
      <c r="CI3" s="59" t="s">
        <v>1706</v>
      </c>
      <c r="CJ3" s="59" t="s">
        <v>1707</v>
      </c>
      <c r="CK3" s="59" t="s">
        <v>1708</v>
      </c>
      <c r="CL3" s="59" t="s">
        <v>1709</v>
      </c>
      <c r="CM3" s="59" t="s">
        <v>1710</v>
      </c>
      <c r="CN3" s="59" t="s">
        <v>1711</v>
      </c>
      <c r="CO3" s="59" t="s">
        <v>1713</v>
      </c>
      <c r="CP3" s="59" t="s">
        <v>1714</v>
      </c>
      <c r="CQ3" s="59" t="s">
        <v>1715</v>
      </c>
      <c r="CR3" s="59" t="s">
        <v>1716</v>
      </c>
      <c r="CS3" s="59" t="s">
        <v>1718</v>
      </c>
      <c r="CT3" s="59" t="s">
        <v>1719</v>
      </c>
      <c r="CU3" s="59" t="s">
        <v>1720</v>
      </c>
      <c r="CV3" s="59" t="s">
        <v>1721</v>
      </c>
      <c r="CW3" s="59" t="s">
        <v>1722</v>
      </c>
      <c r="CX3" s="59" t="s">
        <v>1723</v>
      </c>
      <c r="CY3" s="59" t="s">
        <v>1724</v>
      </c>
      <c r="CZ3" s="59" t="s">
        <v>2969</v>
      </c>
      <c r="DA3" s="59" t="s">
        <v>1725</v>
      </c>
      <c r="DB3" s="59" t="s">
        <v>1726</v>
      </c>
      <c r="DC3" s="59" t="s">
        <v>1727</v>
      </c>
      <c r="DD3" s="59" t="s">
        <v>1728</v>
      </c>
      <c r="DE3" s="59" t="s">
        <v>1729</v>
      </c>
      <c r="DF3" s="418" t="s">
        <v>2827</v>
      </c>
      <c r="DG3" s="59" t="s">
        <v>2857</v>
      </c>
      <c r="DH3" s="59" t="s">
        <v>2858</v>
      </c>
      <c r="DI3" s="59" t="s">
        <v>1733</v>
      </c>
      <c r="DJ3" s="59" t="s">
        <v>2859</v>
      </c>
      <c r="DK3" s="276" t="s">
        <v>1734</v>
      </c>
      <c r="DL3" s="59" t="s">
        <v>2860</v>
      </c>
      <c r="DM3" s="59" t="s">
        <v>2861</v>
      </c>
      <c r="DN3" s="59" t="s">
        <v>1735</v>
      </c>
      <c r="DO3" s="59" t="s">
        <v>1736</v>
      </c>
      <c r="DP3" s="59" t="s">
        <v>1737</v>
      </c>
      <c r="DQ3" s="59" t="s">
        <v>2862</v>
      </c>
      <c r="DR3" s="59" t="s">
        <v>1738</v>
      </c>
      <c r="DS3" s="59" t="s">
        <v>1739</v>
      </c>
      <c r="DT3" s="59" t="s">
        <v>1740</v>
      </c>
      <c r="DU3" s="435" t="s">
        <v>3010</v>
      </c>
      <c r="DV3" s="435" t="s">
        <v>3010</v>
      </c>
      <c r="DW3" s="59" t="s">
        <v>2864</v>
      </c>
      <c r="DX3" s="59" t="s">
        <v>2863</v>
      </c>
      <c r="DY3" s="59" t="s">
        <v>1742</v>
      </c>
      <c r="DZ3" s="59" t="s">
        <v>1743</v>
      </c>
      <c r="EA3" s="59" t="s">
        <v>2865</v>
      </c>
      <c r="EB3" s="59" t="s">
        <v>2866</v>
      </c>
      <c r="EC3" s="59" t="s">
        <v>2867</v>
      </c>
      <c r="ED3" s="59" t="s">
        <v>1745</v>
      </c>
      <c r="EE3" s="59" t="s">
        <v>2868</v>
      </c>
      <c r="EF3" s="59" t="s">
        <v>2869</v>
      </c>
      <c r="EG3" s="59" t="s">
        <v>2870</v>
      </c>
      <c r="EH3" s="59" t="s">
        <v>1747</v>
      </c>
      <c r="EI3" s="59" t="s">
        <v>2871</v>
      </c>
      <c r="EJ3" s="59" t="s">
        <v>1749</v>
      </c>
      <c r="EK3" s="59" t="s">
        <v>2872</v>
      </c>
      <c r="EL3" s="59" t="s">
        <v>2873</v>
      </c>
      <c r="EM3" s="59" t="s">
        <v>1751</v>
      </c>
      <c r="EN3" s="59" t="s">
        <v>1752</v>
      </c>
      <c r="EO3" s="59" t="s">
        <v>2874</v>
      </c>
      <c r="EP3" s="59" t="s">
        <v>1746</v>
      </c>
      <c r="EQ3" s="59" t="s">
        <v>2970</v>
      </c>
      <c r="ER3" s="426" t="s">
        <v>1755</v>
      </c>
      <c r="ES3" s="68" t="s">
        <v>1757</v>
      </c>
      <c r="ET3" s="430" t="s">
        <v>1681</v>
      </c>
      <c r="EU3" s="272" t="s">
        <v>1762</v>
      </c>
      <c r="EV3" s="272" t="s">
        <v>1764</v>
      </c>
      <c r="EW3" s="422" t="s">
        <v>1690</v>
      </c>
      <c r="EX3" s="56" t="s">
        <v>1692</v>
      </c>
      <c r="EY3" s="422" t="s">
        <v>1694</v>
      </c>
      <c r="EZ3" s="56" t="s">
        <v>1695</v>
      </c>
      <c r="FA3" s="422" t="s">
        <v>1767</v>
      </c>
      <c r="FB3" s="56" t="s">
        <v>1768</v>
      </c>
      <c r="FC3" s="435" t="s">
        <v>1770</v>
      </c>
      <c r="FD3" s="435" t="s">
        <v>1770</v>
      </c>
      <c r="FE3" s="435" t="s">
        <v>1770</v>
      </c>
      <c r="FF3" s="59" t="s">
        <v>1697</v>
      </c>
      <c r="FG3" s="59" t="s">
        <v>1772</v>
      </c>
      <c r="FH3" s="59" t="s">
        <v>1700</v>
      </c>
      <c r="FI3" s="59" t="s">
        <v>1701</v>
      </c>
      <c r="FJ3" s="59" t="s">
        <v>2967</v>
      </c>
      <c r="FK3" s="59" t="s">
        <v>1702</v>
      </c>
      <c r="FL3" s="59" t="s">
        <v>1703</v>
      </c>
      <c r="FM3" s="59" t="s">
        <v>2968</v>
      </c>
      <c r="FN3" s="59" t="s">
        <v>1704</v>
      </c>
      <c r="FO3" s="59" t="s">
        <v>1705</v>
      </c>
      <c r="FP3" s="59" t="s">
        <v>1706</v>
      </c>
      <c r="FQ3" s="59" t="s">
        <v>1707</v>
      </c>
      <c r="FR3" s="59" t="s">
        <v>1773</v>
      </c>
      <c r="FS3" s="59" t="s">
        <v>1774</v>
      </c>
      <c r="FT3" s="59" t="s">
        <v>1709</v>
      </c>
      <c r="FU3" s="59" t="s">
        <v>1710</v>
      </c>
      <c r="FV3" s="59" t="s">
        <v>1775</v>
      </c>
      <c r="FW3" s="59" t="s">
        <v>1776</v>
      </c>
      <c r="FX3" s="59" t="s">
        <v>1711</v>
      </c>
      <c r="FY3" s="59" t="s">
        <v>1777</v>
      </c>
      <c r="FZ3" s="59" t="s">
        <v>1778</v>
      </c>
      <c r="GA3" s="59" t="s">
        <v>1715</v>
      </c>
      <c r="GB3" s="59" t="s">
        <v>1716</v>
      </c>
      <c r="GC3" s="59" t="s">
        <v>1718</v>
      </c>
      <c r="GD3" s="59" t="s">
        <v>1719</v>
      </c>
      <c r="GE3" s="59" t="s">
        <v>1720</v>
      </c>
      <c r="GF3" s="59" t="s">
        <v>1721</v>
      </c>
      <c r="GG3" s="59" t="s">
        <v>1722</v>
      </c>
      <c r="GH3" s="59" t="s">
        <v>1780</v>
      </c>
      <c r="GI3" s="59" t="s">
        <v>1723</v>
      </c>
      <c r="GJ3" s="59" t="s">
        <v>1781</v>
      </c>
      <c r="GK3" s="59" t="s">
        <v>1782</v>
      </c>
      <c r="GL3" s="59" t="s">
        <v>1783</v>
      </c>
      <c r="GM3" s="59" t="s">
        <v>1784</v>
      </c>
      <c r="GN3" s="435" t="s">
        <v>1785</v>
      </c>
      <c r="GO3" s="59" t="s">
        <v>1787</v>
      </c>
      <c r="GP3" s="59" t="s">
        <v>1788</v>
      </c>
      <c r="GQ3" s="59" t="s">
        <v>1789</v>
      </c>
      <c r="GR3" s="59" t="s">
        <v>1790</v>
      </c>
      <c r="GS3" s="59" t="s">
        <v>1791</v>
      </c>
      <c r="GT3" s="59" t="s">
        <v>1792</v>
      </c>
      <c r="GU3" s="59" t="s">
        <v>1793</v>
      </c>
      <c r="GV3" s="59" t="s">
        <v>1794</v>
      </c>
      <c r="GW3" s="59" t="s">
        <v>1795</v>
      </c>
      <c r="GX3" s="59" t="s">
        <v>2875</v>
      </c>
      <c r="GY3" s="59" t="s">
        <v>1796</v>
      </c>
      <c r="GZ3" s="59" t="s">
        <v>1797</v>
      </c>
      <c r="HA3" s="489" t="s">
        <v>1798</v>
      </c>
      <c r="HB3" s="426" t="s">
        <v>2880</v>
      </c>
      <c r="HC3" s="68" t="s">
        <v>2886</v>
      </c>
      <c r="HD3" s="272" t="s">
        <v>2813</v>
      </c>
      <c r="HE3" s="68" t="s">
        <v>1805</v>
      </c>
      <c r="HF3" s="68" t="s">
        <v>1807</v>
      </c>
      <c r="HG3" s="272" t="s">
        <v>1810</v>
      </c>
      <c r="HH3" s="272" t="s">
        <v>2881</v>
      </c>
      <c r="HI3" s="285" t="s">
        <v>1812</v>
      </c>
      <c r="HJ3" s="68" t="s">
        <v>1813</v>
      </c>
      <c r="HK3" s="426" t="s">
        <v>1816</v>
      </c>
      <c r="HL3" s="281" t="s">
        <v>1818</v>
      </c>
      <c r="HM3" s="67" t="s">
        <v>1820</v>
      </c>
      <c r="HN3" s="281" t="s">
        <v>1822</v>
      </c>
      <c r="HO3" s="438" t="s">
        <v>2838</v>
      </c>
      <c r="HP3" s="282" t="s">
        <v>1825</v>
      </c>
      <c r="HQ3" s="272" t="s">
        <v>1827</v>
      </c>
      <c r="HR3" s="282" t="s">
        <v>2839</v>
      </c>
      <c r="HS3" s="282" t="s">
        <v>1830</v>
      </c>
      <c r="HT3" s="442" t="s">
        <v>2832</v>
      </c>
      <c r="HU3" s="285" t="s">
        <v>1834</v>
      </c>
      <c r="HV3" s="438" t="s">
        <v>2833</v>
      </c>
      <c r="HW3" s="67" t="s">
        <v>1837</v>
      </c>
      <c r="HX3" s="67" t="s">
        <v>2890</v>
      </c>
      <c r="HY3" s="67" t="s">
        <v>1840</v>
      </c>
      <c r="HZ3" s="67" t="s">
        <v>1842</v>
      </c>
      <c r="IA3" s="67" t="s">
        <v>2980</v>
      </c>
      <c r="IB3" s="426" t="s">
        <v>1845</v>
      </c>
      <c r="IC3" s="426" t="s">
        <v>1845</v>
      </c>
      <c r="ID3" s="283" t="s">
        <v>1846</v>
      </c>
      <c r="IE3" s="285" t="s">
        <v>1848</v>
      </c>
      <c r="IF3" s="285" t="s">
        <v>1850</v>
      </c>
      <c r="IG3" s="285" t="s">
        <v>1852</v>
      </c>
      <c r="IH3" s="285" t="s">
        <v>2896</v>
      </c>
      <c r="II3" s="285" t="s">
        <v>1856</v>
      </c>
      <c r="IJ3" s="285" t="s">
        <v>1858</v>
      </c>
      <c r="IK3" s="285" t="s">
        <v>1860</v>
      </c>
      <c r="IL3" s="283" t="s">
        <v>1861</v>
      </c>
      <c r="IM3" s="285" t="s">
        <v>2982</v>
      </c>
      <c r="IN3" s="281" t="s">
        <v>1865</v>
      </c>
      <c r="IO3" s="281" t="s">
        <v>2902</v>
      </c>
      <c r="IP3" s="435" t="s">
        <v>1868</v>
      </c>
      <c r="IQ3" s="67" t="s">
        <v>1871</v>
      </c>
      <c r="IR3" s="67" t="s">
        <v>1874</v>
      </c>
      <c r="IS3" s="281" t="s">
        <v>1877</v>
      </c>
      <c r="IT3" s="281" t="s">
        <v>1880</v>
      </c>
      <c r="IU3" s="281" t="s">
        <v>1883</v>
      </c>
      <c r="IV3" s="442" t="s">
        <v>1886</v>
      </c>
      <c r="IW3" s="67" t="s">
        <v>1889</v>
      </c>
      <c r="IX3" s="288" t="s">
        <v>1892</v>
      </c>
      <c r="IY3" s="426" t="s">
        <v>1894</v>
      </c>
      <c r="IZ3" s="488" t="s">
        <v>2974</v>
      </c>
      <c r="JA3" s="426" t="s">
        <v>1898</v>
      </c>
      <c r="JB3" s="59" t="s">
        <v>2749</v>
      </c>
      <c r="JC3" s="59" t="s">
        <v>2750</v>
      </c>
      <c r="JD3" s="59" t="s">
        <v>2751</v>
      </c>
      <c r="JE3" s="426" t="s">
        <v>1903</v>
      </c>
      <c r="JF3" s="86" t="s">
        <v>1905</v>
      </c>
      <c r="JG3" s="68" t="s">
        <v>1908</v>
      </c>
      <c r="JH3" s="68" t="s">
        <v>2752</v>
      </c>
      <c r="JI3" s="59" t="s">
        <v>1913</v>
      </c>
      <c r="JJ3" s="59" t="s">
        <v>1916</v>
      </c>
      <c r="JK3" s="349" t="s">
        <v>1919</v>
      </c>
      <c r="JL3" s="59" t="s">
        <v>1922</v>
      </c>
      <c r="JM3" s="59" t="s">
        <v>1925</v>
      </c>
      <c r="JN3" s="349" t="s">
        <v>1928</v>
      </c>
      <c r="JO3" s="59" t="s">
        <v>1931</v>
      </c>
      <c r="JP3" s="404" t="s">
        <v>1934</v>
      </c>
      <c r="JQ3" s="435" t="s">
        <v>1937</v>
      </c>
      <c r="JR3" s="68" t="s">
        <v>1940</v>
      </c>
      <c r="JS3" s="59" t="s">
        <v>1943</v>
      </c>
      <c r="JT3" s="59" t="s">
        <v>1946</v>
      </c>
      <c r="JU3" s="426" t="s">
        <v>1948</v>
      </c>
      <c r="JV3" s="68" t="s">
        <v>1951</v>
      </c>
      <c r="JW3" s="68" t="s">
        <v>1954</v>
      </c>
      <c r="JX3" s="68" t="s">
        <v>1956</v>
      </c>
      <c r="JY3" s="68" t="s">
        <v>2984</v>
      </c>
      <c r="JZ3" s="68" t="s">
        <v>1961</v>
      </c>
      <c r="KA3" s="68" t="s">
        <v>1964</v>
      </c>
      <c r="KB3" s="68" t="s">
        <v>1967</v>
      </c>
      <c r="KC3" s="68" t="s">
        <v>1970</v>
      </c>
      <c r="KD3" s="426" t="s">
        <v>1973</v>
      </c>
      <c r="KE3" s="426" t="s">
        <v>1973</v>
      </c>
      <c r="KF3" s="426" t="s">
        <v>1973</v>
      </c>
      <c r="KG3" s="91" t="s">
        <v>2753</v>
      </c>
      <c r="KH3" s="59" t="s">
        <v>2906</v>
      </c>
      <c r="KI3" s="86" t="s">
        <v>1980</v>
      </c>
      <c r="KJ3" s="68" t="s">
        <v>2983</v>
      </c>
      <c r="KK3" s="59" t="s">
        <v>1983</v>
      </c>
      <c r="KL3" s="59" t="s">
        <v>1985</v>
      </c>
      <c r="KM3" s="59" t="s">
        <v>1987</v>
      </c>
      <c r="KN3" s="59" t="s">
        <v>1989</v>
      </c>
      <c r="KO3" s="59" t="s">
        <v>1991</v>
      </c>
      <c r="KP3" s="59" t="s">
        <v>1993</v>
      </c>
      <c r="KQ3" s="59" t="s">
        <v>1995</v>
      </c>
      <c r="KR3" s="59" t="s">
        <v>2754</v>
      </c>
      <c r="KS3" s="59" t="s">
        <v>1998</v>
      </c>
      <c r="KT3" s="59" t="s">
        <v>2000</v>
      </c>
      <c r="KU3" s="59" t="s">
        <v>2002</v>
      </c>
      <c r="KV3" s="59" t="s">
        <v>2004</v>
      </c>
      <c r="KW3" s="59" t="s">
        <v>2006</v>
      </c>
      <c r="KX3" s="59" t="s">
        <v>2008</v>
      </c>
      <c r="KY3" s="59" t="s">
        <v>2010</v>
      </c>
      <c r="KZ3" s="59" t="s">
        <v>2825</v>
      </c>
      <c r="LA3" s="59" t="s">
        <v>2013</v>
      </c>
      <c r="LB3" s="59" t="s">
        <v>2015</v>
      </c>
      <c r="LC3" s="59" t="s">
        <v>2017</v>
      </c>
      <c r="LD3" s="59" t="s">
        <v>2020</v>
      </c>
      <c r="LE3" s="59" t="s">
        <v>2022</v>
      </c>
      <c r="LF3" s="59" t="s">
        <v>2024</v>
      </c>
      <c r="LG3" s="59" t="s">
        <v>2027</v>
      </c>
      <c r="LH3" s="59" t="s">
        <v>2029</v>
      </c>
      <c r="LI3" s="59" t="s">
        <v>2826</v>
      </c>
      <c r="LJ3" s="451" t="s">
        <v>2049</v>
      </c>
      <c r="LK3" s="59" t="s">
        <v>2051</v>
      </c>
      <c r="LL3" s="69" t="s">
        <v>2706</v>
      </c>
      <c r="LM3" s="418" t="s">
        <v>2053</v>
      </c>
      <c r="LN3" s="59" t="s">
        <v>2055</v>
      </c>
      <c r="LO3" s="59" t="s">
        <v>2057</v>
      </c>
      <c r="LP3" s="59" t="s">
        <v>2059</v>
      </c>
      <c r="LQ3" s="418" t="s">
        <v>2707</v>
      </c>
      <c r="LR3" s="69" t="s">
        <v>2708</v>
      </c>
      <c r="LS3" s="69" t="s">
        <v>2989</v>
      </c>
      <c r="LT3" s="67" t="s">
        <v>2709</v>
      </c>
      <c r="LU3" s="69" t="s">
        <v>2711</v>
      </c>
      <c r="LV3" s="418" t="s">
        <v>2990</v>
      </c>
      <c r="LW3" s="359" t="s">
        <v>2991</v>
      </c>
      <c r="LX3" s="359" t="s">
        <v>2755</v>
      </c>
      <c r="LY3" s="360" t="s">
        <v>2719</v>
      </c>
      <c r="LZ3" s="361" t="s">
        <v>2712</v>
      </c>
      <c r="MA3" s="418" t="s">
        <v>2713</v>
      </c>
      <c r="MB3" s="360" t="s">
        <v>2714</v>
      </c>
      <c r="MC3" s="288" t="s">
        <v>2716</v>
      </c>
      <c r="MD3" s="418" t="s">
        <v>2064</v>
      </c>
      <c r="ME3" s="56" t="s">
        <v>2756</v>
      </c>
      <c r="MF3" s="56" t="s">
        <v>2718</v>
      </c>
      <c r="MG3" s="455" t="s">
        <v>2071</v>
      </c>
      <c r="MH3" s="59" t="s">
        <v>2735</v>
      </c>
      <c r="MI3" s="59" t="s">
        <v>2072</v>
      </c>
      <c r="MJ3" s="59" t="s">
        <v>2073</v>
      </c>
      <c r="MK3" s="56" t="s">
        <v>2083</v>
      </c>
      <c r="ML3" s="418" t="s">
        <v>2075</v>
      </c>
      <c r="MM3" s="59" t="s">
        <v>2077</v>
      </c>
      <c r="MN3" s="361" t="s">
        <v>2739</v>
      </c>
      <c r="MO3" s="56" t="s">
        <v>2740</v>
      </c>
      <c r="MP3" s="56" t="s">
        <v>2741</v>
      </c>
      <c r="MQ3" s="56" t="s">
        <v>2742</v>
      </c>
      <c r="MR3" s="56" t="s">
        <v>2743</v>
      </c>
      <c r="MS3" s="56" t="s">
        <v>2944</v>
      </c>
      <c r="MT3" s="59" t="s">
        <v>2962</v>
      </c>
      <c r="MU3" s="56" t="s">
        <v>2963</v>
      </c>
      <c r="MV3" s="58" t="s">
        <v>2105</v>
      </c>
      <c r="MW3" s="56" t="s">
        <v>2106</v>
      </c>
      <c r="MX3" s="56" t="s">
        <v>2088</v>
      </c>
      <c r="MY3" s="56" t="s">
        <v>2090</v>
      </c>
      <c r="MZ3" s="58" t="s">
        <v>2092</v>
      </c>
      <c r="NA3" s="59" t="s">
        <v>2094</v>
      </c>
      <c r="NB3" s="58" t="s">
        <v>2096</v>
      </c>
      <c r="NC3" s="56" t="s">
        <v>2789</v>
      </c>
      <c r="ND3" s="56" t="s">
        <v>2784</v>
      </c>
      <c r="NE3" s="56" t="s">
        <v>2781</v>
      </c>
      <c r="NF3" s="58" t="s">
        <v>2101</v>
      </c>
      <c r="NG3" s="59" t="s">
        <v>2748</v>
      </c>
      <c r="NH3" s="58" t="s">
        <v>2747</v>
      </c>
      <c r="NI3" s="492" t="s">
        <v>2786</v>
      </c>
      <c r="NJ3" s="461" t="s">
        <v>2108</v>
      </c>
      <c r="NK3" s="88" t="s">
        <v>2109</v>
      </c>
      <c r="NL3" s="56" t="s">
        <v>2111</v>
      </c>
      <c r="NM3" s="59" t="s">
        <v>2113</v>
      </c>
      <c r="NN3" s="56" t="s">
        <v>2115</v>
      </c>
      <c r="NO3" s="56" t="s">
        <v>2117</v>
      </c>
      <c r="NP3" s="56" t="s">
        <v>2119</v>
      </c>
      <c r="NQ3" s="455" t="s">
        <v>2123</v>
      </c>
      <c r="NR3" s="158" t="s">
        <v>2125</v>
      </c>
      <c r="NS3" s="158" t="s">
        <v>2930</v>
      </c>
      <c r="NT3" s="158" t="s">
        <v>2934</v>
      </c>
      <c r="NU3" s="158" t="s">
        <v>2931</v>
      </c>
      <c r="NV3" s="158" t="s">
        <v>2932</v>
      </c>
      <c r="NW3" s="158" t="s">
        <v>2933</v>
      </c>
      <c r="NX3" s="293" t="s">
        <v>2128</v>
      </c>
      <c r="NY3" s="294" t="s">
        <v>2131</v>
      </c>
      <c r="NZ3" s="294" t="s">
        <v>2134</v>
      </c>
      <c r="OA3" s="59" t="s">
        <v>2137</v>
      </c>
      <c r="OB3" s="59" t="s">
        <v>2140</v>
      </c>
      <c r="OC3" s="59" t="s">
        <v>2143</v>
      </c>
      <c r="OD3" s="59" t="s">
        <v>2146</v>
      </c>
      <c r="OE3" s="497" t="s">
        <v>2929</v>
      </c>
      <c r="OF3" s="59" t="s">
        <v>2149</v>
      </c>
      <c r="OG3" s="59" t="s">
        <v>2911</v>
      </c>
      <c r="OH3" s="59" t="s">
        <v>2154</v>
      </c>
      <c r="OI3" s="59" t="s">
        <v>2158</v>
      </c>
      <c r="OJ3" s="464" t="s">
        <v>1868</v>
      </c>
      <c r="OK3" s="300" t="s">
        <v>2163</v>
      </c>
      <c r="OL3" s="300" t="s">
        <v>2166</v>
      </c>
      <c r="OM3" s="455" t="s">
        <v>2170</v>
      </c>
      <c r="ON3" s="418" t="s">
        <v>2170</v>
      </c>
      <c r="OO3" s="418" t="s">
        <v>2170</v>
      </c>
      <c r="OP3" s="88" t="s">
        <v>2171</v>
      </c>
      <c r="OQ3" s="59" t="s">
        <v>2201</v>
      </c>
      <c r="OR3" s="59" t="s">
        <v>2204</v>
      </c>
      <c r="OS3" s="59" t="s">
        <v>2173</v>
      </c>
      <c r="OT3" s="69" t="s">
        <v>2914</v>
      </c>
      <c r="OU3" s="69" t="s">
        <v>2178</v>
      </c>
      <c r="OV3" s="69" t="s">
        <v>2181</v>
      </c>
      <c r="OW3" s="59" t="s">
        <v>2184</v>
      </c>
      <c r="OX3" s="69" t="s">
        <v>2935</v>
      </c>
      <c r="OY3" s="59" t="s">
        <v>2187</v>
      </c>
      <c r="OZ3" s="59" t="s">
        <v>2190</v>
      </c>
      <c r="PA3" s="59" t="s">
        <v>2936</v>
      </c>
      <c r="PB3" s="59" t="s">
        <v>2937</v>
      </c>
      <c r="PC3" s="68" t="s">
        <v>2192</v>
      </c>
      <c r="PD3" s="68" t="s">
        <v>2195</v>
      </c>
      <c r="PE3" s="59" t="s">
        <v>2197</v>
      </c>
      <c r="PF3" s="59" t="s">
        <v>2200</v>
      </c>
      <c r="PG3" s="59" t="s">
        <v>2938</v>
      </c>
      <c r="PH3" s="59" t="s">
        <v>2939</v>
      </c>
      <c r="PI3" s="59" t="s">
        <v>2940</v>
      </c>
      <c r="PJ3" s="59" t="s">
        <v>2941</v>
      </c>
      <c r="PK3" s="59" t="s">
        <v>2942</v>
      </c>
      <c r="PL3" s="59" t="s">
        <v>2943</v>
      </c>
      <c r="PM3" s="59" t="s">
        <v>2205</v>
      </c>
      <c r="PN3" s="68" t="s">
        <v>2208</v>
      </c>
      <c r="PO3" s="418" t="s">
        <v>2214</v>
      </c>
      <c r="PP3" s="59" t="s">
        <v>2217</v>
      </c>
      <c r="PQ3" s="418" t="s">
        <v>2219</v>
      </c>
      <c r="PR3" s="88" t="s">
        <v>2221</v>
      </c>
      <c r="PS3" s="56" t="s">
        <v>2223</v>
      </c>
      <c r="PT3" s="402" t="s">
        <v>2907</v>
      </c>
      <c r="PU3" s="402" t="s">
        <v>2908</v>
      </c>
      <c r="PV3" s="418" t="s">
        <v>2228</v>
      </c>
      <c r="PW3" s="88" t="s">
        <v>2221</v>
      </c>
      <c r="PX3" s="402" t="s">
        <v>2909</v>
      </c>
      <c r="PY3" s="402" t="s">
        <v>2910</v>
      </c>
      <c r="PZ3" s="56" t="s">
        <v>2234</v>
      </c>
      <c r="QA3" s="56" t="s">
        <v>2905</v>
      </c>
      <c r="QB3" s="56" t="s">
        <v>2238</v>
      </c>
      <c r="QC3" s="56" t="s">
        <v>2240</v>
      </c>
      <c r="QD3" s="422" t="s">
        <v>2242</v>
      </c>
      <c r="QE3" s="88" t="s">
        <v>2221</v>
      </c>
      <c r="QF3" s="56" t="s">
        <v>2245</v>
      </c>
      <c r="QG3" s="56" t="s">
        <v>2248</v>
      </c>
      <c r="QH3" s="56" t="s">
        <v>2250</v>
      </c>
      <c r="QI3" s="56" t="s">
        <v>2253</v>
      </c>
      <c r="QJ3" s="56" t="s">
        <v>2256</v>
      </c>
      <c r="QK3" s="56" t="s">
        <v>2258</v>
      </c>
      <c r="QL3" s="56" t="s">
        <v>2260</v>
      </c>
      <c r="QM3" s="56" t="s">
        <v>2263</v>
      </c>
      <c r="QN3" s="56" t="s">
        <v>2265</v>
      </c>
      <c r="QO3" s="56" t="s">
        <v>2905</v>
      </c>
      <c r="QP3" s="56" t="s">
        <v>2269</v>
      </c>
      <c r="QQ3" s="422" t="s">
        <v>2271</v>
      </c>
      <c r="QR3" s="88" t="s">
        <v>2221</v>
      </c>
      <c r="QS3" s="56" t="s">
        <v>2274</v>
      </c>
      <c r="QT3" s="56" t="s">
        <v>2277</v>
      </c>
      <c r="QU3" s="56" t="s">
        <v>2758</v>
      </c>
      <c r="QV3" s="59" t="s">
        <v>2282</v>
      </c>
      <c r="QW3" s="59" t="s">
        <v>2285</v>
      </c>
      <c r="QX3" s="59" t="s">
        <v>2288</v>
      </c>
      <c r="QY3" s="59" t="s">
        <v>2290</v>
      </c>
      <c r="QZ3" s="59" t="s">
        <v>2292</v>
      </c>
      <c r="RA3" s="59" t="s">
        <v>2294</v>
      </c>
      <c r="RB3" s="59" t="s">
        <v>2296</v>
      </c>
      <c r="RC3" s="59" t="s">
        <v>2298</v>
      </c>
      <c r="RD3" s="59" t="s">
        <v>2300</v>
      </c>
      <c r="RE3" s="59" t="s">
        <v>2302</v>
      </c>
      <c r="RF3" s="59" t="s">
        <v>2305</v>
      </c>
      <c r="RG3" s="59" t="s">
        <v>2307</v>
      </c>
      <c r="RH3" s="59" t="s">
        <v>2309</v>
      </c>
      <c r="RI3" s="59" t="s">
        <v>2311</v>
      </c>
      <c r="RJ3" s="59" t="s">
        <v>2313</v>
      </c>
      <c r="RK3" s="59" t="s">
        <v>2316</v>
      </c>
      <c r="RL3" s="59" t="s">
        <v>2759</v>
      </c>
      <c r="RM3" s="56" t="s">
        <v>2905</v>
      </c>
      <c r="RN3" s="422" t="s">
        <v>2322</v>
      </c>
      <c r="RO3" s="88" t="s">
        <v>2221</v>
      </c>
      <c r="RP3" s="59" t="s">
        <v>2325</v>
      </c>
      <c r="RQ3" s="59" t="s">
        <v>2328</v>
      </c>
      <c r="RR3" s="59" t="s">
        <v>2330</v>
      </c>
      <c r="RS3" s="59" t="s">
        <v>2332</v>
      </c>
      <c r="RT3" s="59" t="s">
        <v>2334</v>
      </c>
      <c r="RU3" s="59" t="s">
        <v>2336</v>
      </c>
      <c r="RV3" s="422" t="s">
        <v>2339</v>
      </c>
      <c r="RW3" s="88" t="s">
        <v>2221</v>
      </c>
      <c r="RX3" s="59" t="s">
        <v>2342</v>
      </c>
      <c r="RY3" s="422" t="s">
        <v>2345</v>
      </c>
      <c r="RZ3" s="88" t="s">
        <v>2221</v>
      </c>
      <c r="SA3" s="59" t="s">
        <v>2348</v>
      </c>
      <c r="SB3" s="59" t="s">
        <v>2351</v>
      </c>
      <c r="SC3" s="59" t="s">
        <v>2353</v>
      </c>
      <c r="SD3" s="59" t="s">
        <v>2355</v>
      </c>
      <c r="SE3" s="59" t="s">
        <v>2358</v>
      </c>
      <c r="SF3" s="59" t="s">
        <v>2360</v>
      </c>
      <c r="SG3" s="59" t="s">
        <v>2362</v>
      </c>
      <c r="SH3" s="59" t="s">
        <v>2364</v>
      </c>
      <c r="SI3" s="59" t="s">
        <v>2366</v>
      </c>
      <c r="SJ3" s="422" t="s">
        <v>2368</v>
      </c>
      <c r="SK3" s="88" t="s">
        <v>2221</v>
      </c>
      <c r="SL3" s="59" t="s">
        <v>2371</v>
      </c>
      <c r="SM3" s="59" t="s">
        <v>2374</v>
      </c>
      <c r="SN3" s="59" t="s">
        <v>2376</v>
      </c>
      <c r="SO3" s="59" t="s">
        <v>2378</v>
      </c>
      <c r="SP3" s="59" t="s">
        <v>2380</v>
      </c>
      <c r="SQ3" s="59" t="s">
        <v>2382</v>
      </c>
      <c r="SR3" s="56" t="s">
        <v>2905</v>
      </c>
      <c r="SS3" s="422" t="s">
        <v>2386</v>
      </c>
      <c r="ST3" s="88" t="s">
        <v>2221</v>
      </c>
      <c r="SU3" s="59" t="s">
        <v>2389</v>
      </c>
      <c r="SV3" s="59" t="s">
        <v>2392</v>
      </c>
      <c r="SW3" s="59" t="s">
        <v>2394</v>
      </c>
      <c r="SX3" s="59" t="s">
        <v>2397</v>
      </c>
      <c r="SY3" s="59" t="s">
        <v>2400</v>
      </c>
      <c r="SZ3" s="59" t="s">
        <v>2402</v>
      </c>
      <c r="TA3" s="422" t="s">
        <v>2404</v>
      </c>
      <c r="TB3" s="88" t="s">
        <v>2221</v>
      </c>
      <c r="TC3" s="59" t="s">
        <v>2407</v>
      </c>
      <c r="TD3" s="59" t="s">
        <v>2410</v>
      </c>
      <c r="TE3" s="59" t="s">
        <v>2413</v>
      </c>
      <c r="TF3" s="59" t="s">
        <v>2415</v>
      </c>
      <c r="TG3" s="59" t="s">
        <v>2417</v>
      </c>
      <c r="TH3" s="59" t="s">
        <v>2419</v>
      </c>
      <c r="TI3" s="422" t="s">
        <v>2421</v>
      </c>
      <c r="TJ3" s="88" t="s">
        <v>2221</v>
      </c>
      <c r="TK3" s="59" t="s">
        <v>2424</v>
      </c>
      <c r="TL3" s="59" t="s">
        <v>2427</v>
      </c>
      <c r="TM3" s="59" t="s">
        <v>2429</v>
      </c>
      <c r="TN3" s="59" t="s">
        <v>2431</v>
      </c>
      <c r="TO3" s="59" t="s">
        <v>2434</v>
      </c>
      <c r="TP3" s="59" t="s">
        <v>2436</v>
      </c>
      <c r="TQ3" s="59" t="s">
        <v>2439</v>
      </c>
      <c r="TR3" s="426" t="s">
        <v>2031</v>
      </c>
      <c r="TS3" s="330" t="s">
        <v>2829</v>
      </c>
      <c r="TT3" s="68" t="s">
        <v>2032</v>
      </c>
      <c r="TU3" s="68" t="s">
        <v>2034</v>
      </c>
      <c r="TV3" s="68" t="s">
        <v>2036</v>
      </c>
      <c r="TW3" s="68" t="s">
        <v>2037</v>
      </c>
      <c r="TX3" s="68" t="s">
        <v>2039</v>
      </c>
      <c r="TY3" s="272" t="s">
        <v>2830</v>
      </c>
      <c r="TZ3" s="68" t="s">
        <v>2042</v>
      </c>
      <c r="UA3" s="288" t="s">
        <v>2903</v>
      </c>
      <c r="UB3" s="288" t="s">
        <v>2045</v>
      </c>
    </row>
    <row r="4" spans="1:548" x14ac:dyDescent="0.25">
      <c r="A4" s="228">
        <f>+'1. Información General'!B2</f>
        <v>0</v>
      </c>
      <c r="B4" s="95">
        <f>+'1. Información General'!F2</f>
        <v>0</v>
      </c>
      <c r="C4" s="228">
        <f>+'1. Información General'!B3</f>
        <v>0</v>
      </c>
      <c r="D4" s="229">
        <f>+'1. Información General'!F3</f>
        <v>0</v>
      </c>
      <c r="E4" s="95">
        <f>+'1. Información General'!B4</f>
        <v>0</v>
      </c>
      <c r="F4" s="95">
        <f>+'1. Información General'!D4</f>
        <v>0</v>
      </c>
      <c r="G4" s="95">
        <f>+'1. Información General'!B5</f>
        <v>0</v>
      </c>
      <c r="H4" s="95">
        <f>+'1. Información General'!D5</f>
        <v>0</v>
      </c>
      <c r="I4" s="95">
        <f>+'1. Información General'!B6</f>
        <v>0</v>
      </c>
      <c r="J4" s="228">
        <f>+'1. Información General'!D6</f>
        <v>0</v>
      </c>
      <c r="K4" s="228">
        <f>+'1. Información General'!B7</f>
        <v>0</v>
      </c>
      <c r="L4" s="229">
        <f>+'1. Información General'!F7</f>
        <v>0</v>
      </c>
      <c r="M4" s="95">
        <f>+'1. Información General'!B8</f>
        <v>0</v>
      </c>
      <c r="N4" s="95">
        <f>+'1. Información General'!D8</f>
        <v>0</v>
      </c>
      <c r="O4" s="228">
        <f>+'1. Información General'!F8</f>
        <v>0</v>
      </c>
      <c r="P4" s="228">
        <f>+'1. Información General'!B11</f>
        <v>0</v>
      </c>
      <c r="Q4" s="95">
        <f>+'1. Información General'!F11</f>
        <v>0</v>
      </c>
      <c r="R4" s="95">
        <f>+'1. Información General'!B12</f>
        <v>0</v>
      </c>
      <c r="S4" s="95">
        <f>+'1. Información General'!D12</f>
        <v>0</v>
      </c>
      <c r="T4" s="228">
        <f>+'1. Información General'!B13</f>
        <v>0</v>
      </c>
      <c r="U4" s="229">
        <f>+'1. Información General'!F13</f>
        <v>0</v>
      </c>
      <c r="V4" s="95">
        <f>+'1. Información General'!B14</f>
        <v>0</v>
      </c>
      <c r="W4" s="228">
        <f>+'1. Información General'!D14</f>
        <v>0</v>
      </c>
      <c r="X4" s="95">
        <f>+'1. Información General'!B15</f>
        <v>0</v>
      </c>
      <c r="Y4" s="95">
        <f>+'1. Información General'!D15</f>
        <v>0</v>
      </c>
      <c r="Z4" s="95">
        <f>+'1. Información General'!F15</f>
        <v>0</v>
      </c>
      <c r="AA4" s="228">
        <f>+'1. Información General'!B16</f>
        <v>0</v>
      </c>
      <c r="AB4" s="229">
        <f>+'1. Información General'!F16</f>
        <v>0</v>
      </c>
      <c r="AC4" s="95">
        <f>+'1. Información General'!B17</f>
        <v>0</v>
      </c>
      <c r="AD4" s="95">
        <f>+'1. Información General'!D17</f>
        <v>0</v>
      </c>
      <c r="AE4" s="95">
        <f>+'1. Información General'!F17</f>
        <v>0</v>
      </c>
      <c r="AF4" s="95">
        <f>+'1. Información General'!B18</f>
        <v>0</v>
      </c>
      <c r="AG4" s="95" t="str">
        <f>+'1. Información General'!D18</f>
        <v xml:space="preserve"> </v>
      </c>
      <c r="AH4" s="95" t="str">
        <f>+'1. Información General'!F18</f>
        <v xml:space="preserve"> </v>
      </c>
      <c r="AI4" s="95">
        <f>+'1. Información General'!B21</f>
        <v>0</v>
      </c>
      <c r="AJ4" s="230">
        <f>+'1. Información General'!D21</f>
        <v>0</v>
      </c>
      <c r="AK4" s="230">
        <f>+'1. Información General'!F21</f>
        <v>0</v>
      </c>
      <c r="AL4" s="95" t="str">
        <f>+'1. Información General'!B23</f>
        <v>PROTECCION</v>
      </c>
      <c r="AM4" s="228" t="str">
        <f>+'1. Información General'!D23</f>
        <v>RESTABLECIMIENTO_DE_DERECHOS</v>
      </c>
      <c r="AN4" s="228">
        <f>+'1. Información General'!B24</f>
        <v>0</v>
      </c>
      <c r="AO4" s="228" t="str">
        <f>+'1. Información General'!B33</f>
        <v>MODALIDAD DE ACOGIMIENTO FAMILIAR</v>
      </c>
      <c r="AP4" s="228" t="str">
        <f>+'1. Información General'!E33</f>
        <v>HOGAR SUSTITUTO</v>
      </c>
      <c r="AQ4" s="228">
        <f>+'1. Información General'!B36</f>
        <v>0</v>
      </c>
      <c r="AR4" s="228">
        <f>+'1. Información General'!D36</f>
        <v>0</v>
      </c>
      <c r="AS4" s="95">
        <f>+'1. Información General'!B37</f>
        <v>0</v>
      </c>
      <c r="AT4" s="230">
        <f>+'1. Información General'!D37</f>
        <v>0</v>
      </c>
      <c r="AU4" s="230">
        <f>+'1. Información General'!F37</f>
        <v>0</v>
      </c>
      <c r="AV4" s="228">
        <f>+'1. Información General'!B38</f>
        <v>0</v>
      </c>
      <c r="AW4" s="95">
        <f>+'1. Información General'!F38</f>
        <v>0</v>
      </c>
      <c r="AX4" s="95">
        <f>+'1. Información General'!B39</f>
        <v>0</v>
      </c>
      <c r="AY4" s="95">
        <f>+'1. Información General'!D39</f>
        <v>0</v>
      </c>
      <c r="AZ4" s="95">
        <f>+'1. Información General'!F39</f>
        <v>0</v>
      </c>
      <c r="BA4" s="228">
        <f>+'1. Información General'!B40</f>
        <v>0</v>
      </c>
      <c r="BB4" s="228">
        <v>0</v>
      </c>
      <c r="BC4" s="95">
        <f>+'1. Información General'!B41</f>
        <v>0</v>
      </c>
      <c r="BD4" s="230">
        <f>+'1. Información General'!D41</f>
        <v>0</v>
      </c>
      <c r="BE4" s="230">
        <f>+'1. Información General'!F41</f>
        <v>0</v>
      </c>
      <c r="BF4" s="228">
        <f>+'1. Información General'!B42</f>
        <v>0</v>
      </c>
      <c r="BG4" s="95">
        <f>+'1. Información General'!F42</f>
        <v>0</v>
      </c>
      <c r="BH4" s="95">
        <f>+'1. Información General'!B43</f>
        <v>0</v>
      </c>
      <c r="BI4" s="95">
        <f>+'1. Información General'!D43</f>
        <v>0</v>
      </c>
      <c r="BJ4" s="95">
        <f>+'1. Información General'!F43</f>
        <v>0</v>
      </c>
      <c r="BK4" t="str">
        <f>'2.Ambientes Adec y Seg UDS'!$D3</f>
        <v>NO APLICA</v>
      </c>
      <c r="BL4">
        <f>'2.Ambientes Adec y Seg UDS'!$D4</f>
        <v>0</v>
      </c>
      <c r="BM4" t="str">
        <f>'2.Ambientes Adec y Seg UDS'!$D5</f>
        <v>NO APLICA</v>
      </c>
      <c r="BN4">
        <f>'2.Ambientes Adec y Seg UDS'!$D6</f>
        <v>0</v>
      </c>
      <c r="BO4">
        <f>'2.Ambientes Adec y Seg UDS'!$D7</f>
        <v>0</v>
      </c>
      <c r="BP4" t="str">
        <f>'2.Ambientes Adec y Seg UDS'!$D8</f>
        <v>NO APLICA</v>
      </c>
      <c r="BQ4">
        <f>'2.Ambientes Adec y Seg UDS'!$D9</f>
        <v>0</v>
      </c>
      <c r="BR4" t="str">
        <f>'2.Ambientes Adec y Seg UDS'!$D10</f>
        <v>NO APLICA</v>
      </c>
      <c r="BS4">
        <f>'2.Ambientes Adec y Seg UDS'!$D11</f>
        <v>0</v>
      </c>
      <c r="BT4" t="str">
        <f>'2.Ambientes Adec y Seg UDS'!$D12</f>
        <v>NO APLICA</v>
      </c>
      <c r="BU4">
        <f>'2.Ambientes Adec y Seg UDS'!$D13</f>
        <v>0</v>
      </c>
      <c r="BV4" t="str">
        <f>'2.Ambientes Adec y Seg UDS'!$D14</f>
        <v>NO APLICA</v>
      </c>
      <c r="BW4" t="str">
        <f>'2.Ambientes Adec y Seg UDS'!$D15</f>
        <v>NO APLICA</v>
      </c>
      <c r="BX4" t="str">
        <f>'2.Ambientes Adec y Seg UDS'!$D16</f>
        <v>NO APLICA</v>
      </c>
      <c r="BY4">
        <f>'2.Ambientes Adec y Seg UDS'!$D17</f>
        <v>0</v>
      </c>
      <c r="BZ4">
        <f>'2.Ambientes Adec y Seg UDS'!$D18</f>
        <v>0</v>
      </c>
      <c r="CA4">
        <f>'2.Ambientes Adec y Seg UDS'!$D19</f>
        <v>0</v>
      </c>
      <c r="CB4">
        <f>'2.Ambientes Adec y Seg UDS'!$D20</f>
        <v>0</v>
      </c>
      <c r="CC4">
        <f>'2.Ambientes Adec y Seg UDS'!$D21</f>
        <v>0</v>
      </c>
      <c r="CD4">
        <f>'2.Ambientes Adec y Seg UDS'!$D22</f>
        <v>0</v>
      </c>
      <c r="CE4">
        <f>'2.Ambientes Adec y Seg UDS'!$D23</f>
        <v>0</v>
      </c>
      <c r="CF4">
        <f>'2.Ambientes Adec y Seg UDS'!$D24</f>
        <v>0</v>
      </c>
      <c r="CG4">
        <f>'2.Ambientes Adec y Seg UDS'!$D25</f>
        <v>0</v>
      </c>
      <c r="CH4">
        <f>'2.Ambientes Adec y Seg UDS'!$D26</f>
        <v>0</v>
      </c>
      <c r="CI4">
        <f>'2.Ambientes Adec y Seg UDS'!$D27</f>
        <v>0</v>
      </c>
      <c r="CJ4">
        <f>'2.Ambientes Adec y Seg UDS'!$D28</f>
        <v>0</v>
      </c>
      <c r="CK4">
        <f>'2.Ambientes Adec y Seg UDS'!$D29</f>
        <v>0</v>
      </c>
      <c r="CL4">
        <f>'2.Ambientes Adec y Seg UDS'!$D30</f>
        <v>0</v>
      </c>
      <c r="CM4">
        <f>'2.Ambientes Adec y Seg UDS'!$D31</f>
        <v>0</v>
      </c>
      <c r="CN4">
        <f>'2.Ambientes Adec y Seg UDS'!$D32</f>
        <v>0</v>
      </c>
      <c r="CO4">
        <f>'2.Ambientes Adec y Seg UDS'!$D33</f>
        <v>0</v>
      </c>
      <c r="CP4">
        <f>'2.Ambientes Adec y Seg UDS'!$D34</f>
        <v>0</v>
      </c>
      <c r="CQ4">
        <f>'2.Ambientes Adec y Seg UDS'!$D35</f>
        <v>0</v>
      </c>
      <c r="CR4">
        <f>'2.Ambientes Adec y Seg UDS'!$D36</f>
        <v>0</v>
      </c>
      <c r="CS4">
        <f>'2.Ambientes Adec y Seg UDS'!$D37</f>
        <v>0</v>
      </c>
      <c r="CT4">
        <f>'2.Ambientes Adec y Seg UDS'!$D38</f>
        <v>0</v>
      </c>
      <c r="CU4">
        <f>'2.Ambientes Adec y Seg UDS'!$D39</f>
        <v>0</v>
      </c>
      <c r="CV4">
        <f>'2.Ambientes Adec y Seg UDS'!$D40</f>
        <v>0</v>
      </c>
      <c r="CW4">
        <f>'2.Ambientes Adec y Seg UDS'!$D41</f>
        <v>0</v>
      </c>
      <c r="CX4">
        <f>'2.Ambientes Adec y Seg UDS'!$D42</f>
        <v>0</v>
      </c>
      <c r="CY4">
        <f>'2.Ambientes Adec y Seg UDS'!$D43</f>
        <v>0</v>
      </c>
      <c r="CZ4">
        <f>'2.Ambientes Adec y Seg UDS'!$D44</f>
        <v>0</v>
      </c>
      <c r="DA4">
        <f>'2.Ambientes Adec y Seg UDS'!$D45</f>
        <v>0</v>
      </c>
      <c r="DB4">
        <f>'2.Ambientes Adec y Seg UDS'!$D46</f>
        <v>0</v>
      </c>
      <c r="DC4">
        <f>'2.Ambientes Adec y Seg UDS'!$D47</f>
        <v>0</v>
      </c>
      <c r="DD4">
        <f>'2.Ambientes Adec y Seg UDS'!$D48</f>
        <v>0</v>
      </c>
      <c r="DE4">
        <f>'2.Ambientes Adec y Seg UDS'!$D49</f>
        <v>0</v>
      </c>
      <c r="DF4" t="str">
        <f>'2.Ambientes Adec y Seg UDS'!$D50</f>
        <v>NO APLICA</v>
      </c>
      <c r="DG4">
        <f>'2.Ambientes Adec y Seg UDS'!$D51</f>
        <v>0</v>
      </c>
      <c r="DH4">
        <f>'2.Ambientes Adec y Seg UDS'!$D52</f>
        <v>0</v>
      </c>
      <c r="DI4">
        <f>'2.Ambientes Adec y Seg UDS'!$D53</f>
        <v>0</v>
      </c>
      <c r="DJ4">
        <f>'2.Ambientes Adec y Seg UDS'!$D54</f>
        <v>0</v>
      </c>
      <c r="DK4">
        <f>'2.Ambientes Adec y Seg UDS'!$D55</f>
        <v>0</v>
      </c>
      <c r="DL4">
        <f>'2.Ambientes Adec y Seg UDS'!$D56</f>
        <v>0</v>
      </c>
      <c r="DM4">
        <f>'2.Ambientes Adec y Seg UDS'!$D57</f>
        <v>0</v>
      </c>
      <c r="DN4">
        <f>'2.Ambientes Adec y Seg UDS'!$D58</f>
        <v>0</v>
      </c>
      <c r="DO4">
        <f>'2.Ambientes Adec y Seg UDS'!$D59</f>
        <v>0</v>
      </c>
      <c r="DP4">
        <f>'2.Ambientes Adec y Seg UDS'!$D60</f>
        <v>0</v>
      </c>
      <c r="DQ4">
        <f>'2.Ambientes Adec y Seg UDS'!$D61</f>
        <v>0</v>
      </c>
      <c r="DR4">
        <f>'2.Ambientes Adec y Seg UDS'!$D62</f>
        <v>0</v>
      </c>
      <c r="DS4">
        <f>'2.Ambientes Adec y Seg UDS'!$D63</f>
        <v>0</v>
      </c>
      <c r="DT4">
        <f>'2.Ambientes Adec y Seg UDS'!$D64</f>
        <v>0</v>
      </c>
      <c r="DU4" t="str">
        <f>'2.Ambientes Adec y Seg UDS'!$D65</f>
        <v>NO APLICA</v>
      </c>
      <c r="DV4" t="str">
        <f>'2.Ambientes Adec y Seg UDS'!$D66</f>
        <v>NO APLICA</v>
      </c>
      <c r="DW4">
        <f>'2.Ambientes Adec y Seg UDS'!$D67</f>
        <v>0</v>
      </c>
      <c r="DX4">
        <f>'2.Ambientes Adec y Seg UDS'!$D68</f>
        <v>0</v>
      </c>
      <c r="DY4">
        <f>'2.Ambientes Adec y Seg UDS'!$D69</f>
        <v>0</v>
      </c>
      <c r="DZ4">
        <f>'2.Ambientes Adec y Seg UDS'!$D70</f>
        <v>0</v>
      </c>
      <c r="EA4">
        <f>'2.Ambientes Adec y Seg UDS'!$D71</f>
        <v>0</v>
      </c>
      <c r="EB4">
        <f>'2.Ambientes Adec y Seg UDS'!$D72</f>
        <v>0</v>
      </c>
      <c r="EC4">
        <f>'2.Ambientes Adec y Seg UDS'!$D73</f>
        <v>0</v>
      </c>
      <c r="ED4">
        <f>'2.Ambientes Adec y Seg UDS'!$D74</f>
        <v>0</v>
      </c>
      <c r="EE4">
        <f>'2.Ambientes Adec y Seg UDS'!$D75</f>
        <v>0</v>
      </c>
      <c r="EF4">
        <f>'2.Ambientes Adec y Seg UDS'!$D76</f>
        <v>0</v>
      </c>
      <c r="EG4">
        <f>'2.Ambientes Adec y Seg UDS'!$D77</f>
        <v>0</v>
      </c>
      <c r="EH4">
        <f>'2.Ambientes Adec y Seg UDS'!$D78</f>
        <v>0</v>
      </c>
      <c r="EI4">
        <f>'2.Ambientes Adec y Seg UDS'!$D79</f>
        <v>0</v>
      </c>
      <c r="EJ4">
        <f>'2.Ambientes Adec y Seg UDS'!$D80</f>
        <v>0</v>
      </c>
      <c r="EK4">
        <f>'2.Ambientes Adec y Seg UDS'!$D81</f>
        <v>0</v>
      </c>
      <c r="EL4">
        <f>'2.Ambientes Adec y Seg UDS'!$D82</f>
        <v>0</v>
      </c>
      <c r="EM4">
        <f>'2.Ambientes Adec y Seg UDS'!$D83</f>
        <v>0</v>
      </c>
      <c r="EN4">
        <f>'2.Ambientes Adec y Seg UDS'!$D84</f>
        <v>0</v>
      </c>
      <c r="EO4">
        <f>'2.Ambientes Adec y Seg UDS'!$D85</f>
        <v>0</v>
      </c>
      <c r="EP4">
        <f>'2.Ambientes Adec y Seg UDS'!$D86</f>
        <v>0</v>
      </c>
      <c r="EQ4">
        <f>'2.Ambientes Adec y Seg UDS'!$D87</f>
        <v>0</v>
      </c>
      <c r="ER4" t="str">
        <f>'2.Ambientes Adec y Seg UDS'!$D88</f>
        <v>NO APLICA</v>
      </c>
      <c r="ES4">
        <f>'2.Ambientes Adec y Seg UDS'!$D89</f>
        <v>0</v>
      </c>
      <c r="ET4" t="str">
        <f>'2.Ambientes Adec y Seg EAS'!$D3</f>
        <v>NO APLICA</v>
      </c>
      <c r="EU4">
        <f>'2.Ambientes Adec y Seg EAS'!$D4</f>
        <v>0</v>
      </c>
      <c r="EV4">
        <f>'2.Ambientes Adec y Seg EAS'!$D5</f>
        <v>0</v>
      </c>
      <c r="EW4" t="str">
        <f>'2.Ambientes Adec y Seg EAS'!$D6</f>
        <v>NO APLICA</v>
      </c>
      <c r="EX4">
        <f>'2.Ambientes Adec y Seg EAS'!$D7</f>
        <v>0</v>
      </c>
      <c r="EY4" t="str">
        <f>'2.Ambientes Adec y Seg EAS'!$D8</f>
        <v>NO APLICA</v>
      </c>
      <c r="EZ4">
        <f>'2.Ambientes Adec y Seg EAS'!$D9</f>
        <v>0</v>
      </c>
      <c r="FA4" t="str">
        <f>'2.Ambientes Adec y Seg EAS'!$D10</f>
        <v>NO APLICA</v>
      </c>
      <c r="FB4">
        <f>'2.Ambientes Adec y Seg EAS'!$D11</f>
        <v>0</v>
      </c>
      <c r="FC4" t="str">
        <f>'2.Ambientes Adec y Seg EAS'!$D12</f>
        <v>NO APLICA</v>
      </c>
      <c r="FD4" t="str">
        <f>'2.Ambientes Adec y Seg EAS'!$D13</f>
        <v>NO APLICA</v>
      </c>
      <c r="FE4" t="str">
        <f>'2.Ambientes Adec y Seg EAS'!$D14</f>
        <v>NO APLICA</v>
      </c>
      <c r="FF4">
        <f>'2.Ambientes Adec y Seg EAS'!$D15</f>
        <v>0</v>
      </c>
      <c r="FG4">
        <f>'2.Ambientes Adec y Seg EAS'!$D16</f>
        <v>0</v>
      </c>
      <c r="FH4">
        <f>'2.Ambientes Adec y Seg EAS'!$D17</f>
        <v>0</v>
      </c>
      <c r="FI4">
        <f>'2.Ambientes Adec y Seg EAS'!$D18</f>
        <v>0</v>
      </c>
      <c r="FJ4">
        <f>'2.Ambientes Adec y Seg EAS'!$D19</f>
        <v>0</v>
      </c>
      <c r="FK4">
        <f>'2.Ambientes Adec y Seg EAS'!$D20</f>
        <v>0</v>
      </c>
      <c r="FL4">
        <f>'2.Ambientes Adec y Seg EAS'!$D21</f>
        <v>0</v>
      </c>
      <c r="FM4">
        <f>'2.Ambientes Adec y Seg EAS'!$D22</f>
        <v>0</v>
      </c>
      <c r="FN4">
        <f>'2.Ambientes Adec y Seg EAS'!$D23</f>
        <v>0</v>
      </c>
      <c r="FO4">
        <f>'2.Ambientes Adec y Seg EAS'!$D24</f>
        <v>0</v>
      </c>
      <c r="FP4">
        <f>'2.Ambientes Adec y Seg EAS'!$D25</f>
        <v>0</v>
      </c>
      <c r="FQ4">
        <f>'2.Ambientes Adec y Seg EAS'!$D26</f>
        <v>0</v>
      </c>
      <c r="FR4">
        <f>'2.Ambientes Adec y Seg EAS'!$D27</f>
        <v>0</v>
      </c>
      <c r="FS4">
        <f>'2.Ambientes Adec y Seg EAS'!$D28</f>
        <v>0</v>
      </c>
      <c r="FT4">
        <f>'2.Ambientes Adec y Seg EAS'!$D29</f>
        <v>0</v>
      </c>
      <c r="FU4">
        <f>'2.Ambientes Adec y Seg EAS'!$D30</f>
        <v>0</v>
      </c>
      <c r="FV4">
        <f>'2.Ambientes Adec y Seg EAS'!$D31</f>
        <v>0</v>
      </c>
      <c r="FW4">
        <f>'2.Ambientes Adec y Seg EAS'!$D32</f>
        <v>0</v>
      </c>
      <c r="FX4">
        <f>'2.Ambientes Adec y Seg EAS'!$D33</f>
        <v>0</v>
      </c>
      <c r="FY4">
        <f>'2.Ambientes Adec y Seg EAS'!$D34</f>
        <v>0</v>
      </c>
      <c r="FZ4">
        <f>'2.Ambientes Adec y Seg EAS'!$D35</f>
        <v>0</v>
      </c>
      <c r="GA4">
        <f>'2.Ambientes Adec y Seg EAS'!$D36</f>
        <v>0</v>
      </c>
      <c r="GB4">
        <f>'2.Ambientes Adec y Seg EAS'!$D37</f>
        <v>0</v>
      </c>
      <c r="GC4">
        <f>'2.Ambientes Adec y Seg EAS'!$D38</f>
        <v>0</v>
      </c>
      <c r="GD4">
        <f>'2.Ambientes Adec y Seg EAS'!$D39</f>
        <v>0</v>
      </c>
      <c r="GE4">
        <f>'2.Ambientes Adec y Seg EAS'!$D40</f>
        <v>0</v>
      </c>
      <c r="GF4">
        <f>'2.Ambientes Adec y Seg EAS'!$D41</f>
        <v>0</v>
      </c>
      <c r="GG4">
        <f>'2.Ambientes Adec y Seg EAS'!$D42</f>
        <v>0</v>
      </c>
      <c r="GH4">
        <f>'2.Ambientes Adec y Seg EAS'!$D43</f>
        <v>0</v>
      </c>
      <c r="GI4">
        <f>'2.Ambientes Adec y Seg EAS'!$D44</f>
        <v>0</v>
      </c>
      <c r="GJ4">
        <f>'2.Ambientes Adec y Seg EAS'!$D45</f>
        <v>0</v>
      </c>
      <c r="GK4">
        <f>'2.Ambientes Adec y Seg EAS'!$D46</f>
        <v>0</v>
      </c>
      <c r="GL4">
        <f>'2.Ambientes Adec y Seg EAS'!$D47</f>
        <v>0</v>
      </c>
      <c r="GM4">
        <f>'2.Ambientes Adec y Seg EAS'!$D48</f>
        <v>0</v>
      </c>
      <c r="GN4" t="str">
        <f>'2.Ambientes Adec y Seg EAS'!$D49</f>
        <v>NO APLICA</v>
      </c>
      <c r="GO4">
        <f>'2.Ambientes Adec y Seg EAS'!$D50</f>
        <v>0</v>
      </c>
      <c r="GP4">
        <f>'2.Ambientes Adec y Seg EAS'!$D51</f>
        <v>0</v>
      </c>
      <c r="GQ4">
        <f>'2.Ambientes Adec y Seg EAS'!$D52</f>
        <v>0</v>
      </c>
      <c r="GR4">
        <f>'2.Ambientes Adec y Seg EAS'!$D53</f>
        <v>0</v>
      </c>
      <c r="GS4">
        <f>'2.Ambientes Adec y Seg EAS'!$D54</f>
        <v>0</v>
      </c>
      <c r="GT4">
        <f>'2.Ambientes Adec y Seg EAS'!$D55</f>
        <v>0</v>
      </c>
      <c r="GU4">
        <f>'2.Ambientes Adec y Seg EAS'!$D56</f>
        <v>0</v>
      </c>
      <c r="GV4">
        <f>'2.Ambientes Adec y Seg EAS'!$D57</f>
        <v>0</v>
      </c>
      <c r="GW4">
        <f>'2.Ambientes Adec y Seg EAS'!$D58</f>
        <v>0</v>
      </c>
      <c r="GX4">
        <f>'2.Ambientes Adec y Seg EAS'!$D59</f>
        <v>0</v>
      </c>
      <c r="GY4">
        <f>'2.Ambientes Adec y Seg EAS'!$D60</f>
        <v>0</v>
      </c>
      <c r="GZ4">
        <f>'2.Ambientes Adec y Seg EAS'!$D61</f>
        <v>0</v>
      </c>
      <c r="HA4">
        <f>'2.Ambientes Adec y Seg EAS'!$D62</f>
        <v>0</v>
      </c>
      <c r="HB4" t="str">
        <f>'3. Alimentacion y Nutrición'!$D3</f>
        <v>NO APLICA</v>
      </c>
      <c r="HC4">
        <f>'3. Alimentacion y Nutrición'!$D4</f>
        <v>0</v>
      </c>
      <c r="HD4">
        <f>'3. Alimentacion y Nutrición'!$D5</f>
        <v>0</v>
      </c>
      <c r="HE4">
        <f>'3. Alimentacion y Nutrición'!$D6</f>
        <v>0</v>
      </c>
      <c r="HF4">
        <f>'3. Alimentacion y Nutrición'!$D7</f>
        <v>0</v>
      </c>
      <c r="HG4">
        <f>'3. Alimentacion y Nutrición'!$D8</f>
        <v>0</v>
      </c>
      <c r="HH4">
        <f>'3. Alimentacion y Nutrición'!$D9</f>
        <v>0</v>
      </c>
      <c r="HI4">
        <f>'3. Alimentacion y Nutrición'!$D10</f>
        <v>0</v>
      </c>
      <c r="HJ4">
        <f>'3. Alimentacion y Nutrición'!$D11</f>
        <v>0</v>
      </c>
      <c r="HK4" t="str">
        <f>'3. Alimentacion y Nutrición'!$D12</f>
        <v>NO APLICA</v>
      </c>
      <c r="HL4">
        <f>'3. Alimentacion y Nutrición'!$D13</f>
        <v>0</v>
      </c>
      <c r="HM4">
        <f>'3. Alimentacion y Nutrición'!$D14</f>
        <v>0</v>
      </c>
      <c r="HN4">
        <f>'3. Alimentacion y Nutrición'!$D15</f>
        <v>0</v>
      </c>
      <c r="HO4" t="str">
        <f>'3. Alimentacion y Nutrición'!$D16</f>
        <v>NO APLICA</v>
      </c>
      <c r="HP4">
        <f>'3. Alimentacion y Nutrición'!$D17</f>
        <v>0</v>
      </c>
      <c r="HQ4">
        <f>'3. Alimentacion y Nutrición'!$D18</f>
        <v>0</v>
      </c>
      <c r="HR4">
        <f>'3. Alimentacion y Nutrición'!$D19</f>
        <v>0</v>
      </c>
      <c r="HS4">
        <f>'3. Alimentacion y Nutrición'!$D20</f>
        <v>0</v>
      </c>
      <c r="HT4" t="str">
        <f>'3. Alimentacion y Nutrición'!$D21</f>
        <v>NO APLICA</v>
      </c>
      <c r="HU4">
        <f>'3. Alimentacion y Nutrición'!$D22</f>
        <v>0</v>
      </c>
      <c r="HV4" t="str">
        <f>'3. Alimentacion y Nutrición'!$D23</f>
        <v>NO APLICA</v>
      </c>
      <c r="HW4">
        <f>'3. Alimentacion y Nutrición'!$D24</f>
        <v>0</v>
      </c>
      <c r="HX4">
        <f>'3. Alimentacion y Nutrición'!$D25</f>
        <v>0</v>
      </c>
      <c r="HY4">
        <f>'3. Alimentacion y Nutrición'!$D26</f>
        <v>0</v>
      </c>
      <c r="HZ4">
        <f>'3. Alimentacion y Nutrición'!$D27</f>
        <v>0</v>
      </c>
      <c r="IA4">
        <f>'3. Alimentacion y Nutrición'!$D28</f>
        <v>0</v>
      </c>
      <c r="IB4" t="str">
        <f>'3. Alimentacion y Nutrición'!$D29</f>
        <v>NO APLICA</v>
      </c>
      <c r="IC4" t="str">
        <f>'3. Alimentacion y Nutrición'!$D30</f>
        <v>NO APLICA</v>
      </c>
      <c r="ID4">
        <f>'3. Alimentacion y Nutrición'!$D31</f>
        <v>0</v>
      </c>
      <c r="IE4">
        <f>'3. Alimentacion y Nutrición'!$D32</f>
        <v>0</v>
      </c>
      <c r="IF4">
        <f>'3. Alimentacion y Nutrición'!$D33</f>
        <v>0</v>
      </c>
      <c r="IG4">
        <f>'3. Alimentacion y Nutrición'!$D34</f>
        <v>0</v>
      </c>
      <c r="IH4">
        <f>'3. Alimentacion y Nutrición'!$D35</f>
        <v>0</v>
      </c>
      <c r="II4">
        <f>'3. Alimentacion y Nutrición'!$D36</f>
        <v>0</v>
      </c>
      <c r="IJ4">
        <f>'3. Alimentacion y Nutrición'!$D37</f>
        <v>0</v>
      </c>
      <c r="IK4">
        <f>'3. Alimentacion y Nutrición'!$D38</f>
        <v>0</v>
      </c>
      <c r="IL4">
        <f>'3. Alimentacion y Nutrición'!$D39</f>
        <v>0</v>
      </c>
      <c r="IM4">
        <f>'3. Alimentacion y Nutrición'!$D40</f>
        <v>0</v>
      </c>
      <c r="IN4">
        <f>'3. Alimentacion y Nutrición'!$D41</f>
        <v>0</v>
      </c>
      <c r="IO4">
        <f>'3. Alimentacion y Nutrición'!$D42</f>
        <v>0</v>
      </c>
      <c r="IP4" t="str">
        <f>'3. Alimentacion y Nutrición'!$D43</f>
        <v>NO APLICA</v>
      </c>
      <c r="IQ4">
        <f>'3. Alimentacion y Nutrición'!$D44</f>
        <v>0</v>
      </c>
      <c r="IR4">
        <f>'3. Alimentacion y Nutrición'!$D45</f>
        <v>0</v>
      </c>
      <c r="IS4">
        <f>'3. Alimentacion y Nutrición'!$D46</f>
        <v>0</v>
      </c>
      <c r="IT4">
        <f>'3. Alimentacion y Nutrición'!$D47</f>
        <v>0</v>
      </c>
      <c r="IU4">
        <f>'3. Alimentacion y Nutrición'!$D48</f>
        <v>0</v>
      </c>
      <c r="IV4" t="str">
        <f>'3. Alimentacion y Nutrición'!$D49</f>
        <v>NO APLICA</v>
      </c>
      <c r="IW4">
        <f>'3. Alimentacion y Nutrición'!$D50</f>
        <v>0</v>
      </c>
      <c r="IX4">
        <f>'3. Alimentacion y Nutrición'!$D51</f>
        <v>0</v>
      </c>
      <c r="IY4" t="str">
        <f>'3. Alimentacion y Nutrición'!$D52</f>
        <v>NO APLICA</v>
      </c>
      <c r="IZ4">
        <f>'3. Alimentacion y Nutrición'!$D53</f>
        <v>0</v>
      </c>
      <c r="JA4" t="str">
        <f>'4. Modelo de Atencion'!$D3</f>
        <v>NO APLICA</v>
      </c>
      <c r="JB4">
        <f>'4. Modelo de Atencion'!$D4</f>
        <v>0</v>
      </c>
      <c r="JC4">
        <f>'4. Modelo de Atencion'!$D5</f>
        <v>0</v>
      </c>
      <c r="JD4">
        <f>'4. Modelo de Atencion'!$D6</f>
        <v>0</v>
      </c>
      <c r="JE4" t="str">
        <f>'4. Modelo de Atencion'!$D7</f>
        <v>NO APLICA</v>
      </c>
      <c r="JF4">
        <f>'4. Modelo de Atencion'!$D8</f>
        <v>0</v>
      </c>
      <c r="JG4">
        <f>'4. Modelo de Atencion'!$D9</f>
        <v>0</v>
      </c>
      <c r="JH4">
        <f>'4. Modelo de Atencion'!$D10</f>
        <v>0</v>
      </c>
      <c r="JI4">
        <f>'4. Modelo de Atencion'!$D11</f>
        <v>0</v>
      </c>
      <c r="JJ4">
        <f>'4. Modelo de Atencion'!$D12</f>
        <v>0</v>
      </c>
      <c r="JK4">
        <f>'4. Modelo de Atencion'!$D13</f>
        <v>0</v>
      </c>
      <c r="JL4">
        <f>'4. Modelo de Atencion'!$D14</f>
        <v>0</v>
      </c>
      <c r="JM4">
        <f>'4. Modelo de Atencion'!$D15</f>
        <v>0</v>
      </c>
      <c r="JN4">
        <f>'4. Modelo de Atencion'!$D16</f>
        <v>0</v>
      </c>
      <c r="JO4">
        <f>'4. Modelo de Atencion'!$D17</f>
        <v>0</v>
      </c>
      <c r="JP4">
        <f>'4. Modelo de Atencion'!$D18</f>
        <v>0</v>
      </c>
      <c r="JQ4" t="str">
        <f>'4. Modelo de Atencion'!$D19</f>
        <v>NO APLICA</v>
      </c>
      <c r="JR4">
        <f>'4. Modelo de Atencion'!$D20</f>
        <v>0</v>
      </c>
      <c r="JS4">
        <f>'4. Modelo de Atencion'!$D21</f>
        <v>0</v>
      </c>
      <c r="JT4">
        <f>'4. Modelo de Atencion'!$D22</f>
        <v>0</v>
      </c>
      <c r="JU4" t="str">
        <f>'4. Modelo de Atencion'!$D23</f>
        <v>NO APLICA</v>
      </c>
      <c r="JV4">
        <f>'4. Modelo de Atencion'!$D24</f>
        <v>0</v>
      </c>
      <c r="JW4">
        <f>'4. Modelo de Atencion'!$D25</f>
        <v>0</v>
      </c>
      <c r="JX4">
        <f>'4. Modelo de Atencion'!$D26</f>
        <v>0</v>
      </c>
      <c r="JY4">
        <f>'4. Modelo de Atencion'!$D27</f>
        <v>0</v>
      </c>
      <c r="JZ4">
        <f>'4. Modelo de Atencion'!$D28</f>
        <v>0</v>
      </c>
      <c r="KA4">
        <f>'4. Modelo de Atencion'!$D29</f>
        <v>0</v>
      </c>
      <c r="KB4">
        <f>'4. Modelo de Atencion'!$D30</f>
        <v>0</v>
      </c>
      <c r="KC4">
        <f>'4. Modelo de Atencion'!$D31</f>
        <v>0</v>
      </c>
      <c r="KD4" t="str">
        <f>'4. Modelo de Atencion'!$D32</f>
        <v>NO APLICA</v>
      </c>
      <c r="KE4" t="str">
        <f>'4. Modelo de Atencion'!$D33</f>
        <v>NO APLICA</v>
      </c>
      <c r="KF4" t="str">
        <f>'4. Modelo de Atencion'!$D34</f>
        <v>NO APLICA</v>
      </c>
      <c r="KG4">
        <f>'4. Modelo de Atencion'!$D35</f>
        <v>0</v>
      </c>
      <c r="KH4">
        <f>'4. Modelo de Atencion'!$D36</f>
        <v>0</v>
      </c>
      <c r="KI4">
        <f>'4. Modelo de Atencion'!$D37</f>
        <v>0</v>
      </c>
      <c r="KJ4">
        <f>'4. Modelo de Atencion'!$D38</f>
        <v>0</v>
      </c>
      <c r="KK4">
        <f>'4. Modelo de Atencion'!$D39</f>
        <v>0</v>
      </c>
      <c r="KL4">
        <f>'4. Modelo de Atencion'!$D40</f>
        <v>0</v>
      </c>
      <c r="KM4">
        <f>'4. Modelo de Atencion'!$D41</f>
        <v>0</v>
      </c>
      <c r="KN4">
        <f>'4. Modelo de Atencion'!$D42</f>
        <v>0</v>
      </c>
      <c r="KO4">
        <f>'4. Modelo de Atencion'!$D43</f>
        <v>0</v>
      </c>
      <c r="KP4">
        <f>'4. Modelo de Atencion'!$D44</f>
        <v>0</v>
      </c>
      <c r="KQ4">
        <f>'4. Modelo de Atencion'!$D45</f>
        <v>0</v>
      </c>
      <c r="KR4">
        <f>'4. Modelo de Atencion'!$D46</f>
        <v>0</v>
      </c>
      <c r="KS4">
        <f>'4. Modelo de Atencion'!$D47</f>
        <v>0</v>
      </c>
      <c r="KT4">
        <f>'4. Modelo de Atencion'!$D48</f>
        <v>0</v>
      </c>
      <c r="KU4">
        <f>'4. Modelo de Atencion'!$D49</f>
        <v>0</v>
      </c>
      <c r="KV4">
        <f>'4. Modelo de Atencion'!$D50</f>
        <v>0</v>
      </c>
      <c r="KW4">
        <f>'4. Modelo de Atencion'!$D51</f>
        <v>0</v>
      </c>
      <c r="KX4">
        <f>'4. Modelo de Atencion'!$D52</f>
        <v>0</v>
      </c>
      <c r="KY4">
        <f>'4. Modelo de Atencion'!$D53</f>
        <v>0</v>
      </c>
      <c r="KZ4">
        <f>'4. Modelo de Atencion'!$D54</f>
        <v>0</v>
      </c>
      <c r="LA4">
        <f>'4. Modelo de Atencion'!$D55</f>
        <v>0</v>
      </c>
      <c r="LB4">
        <f>'4. Modelo de Atencion'!$D56</f>
        <v>0</v>
      </c>
      <c r="LC4">
        <f>'4. Modelo de Atencion'!$D57</f>
        <v>0</v>
      </c>
      <c r="LD4">
        <f>'4. Modelo de Atencion'!$D58</f>
        <v>0</v>
      </c>
      <c r="LE4">
        <f>'4. Modelo de Atencion'!$D59</f>
        <v>0</v>
      </c>
      <c r="LF4">
        <f>'4. Modelo de Atencion'!$D60</f>
        <v>0</v>
      </c>
      <c r="LG4">
        <f>'4. Modelo de Atencion'!$D61</f>
        <v>0</v>
      </c>
      <c r="LH4">
        <f>'4. Modelo de Atencion'!$D62</f>
        <v>0</v>
      </c>
      <c r="LI4">
        <f>'4. Modelo de Atencion'!$D63</f>
        <v>0</v>
      </c>
      <c r="LJ4" t="str">
        <f>'5. Talento Humano'!$D3</f>
        <v>NO APLICA</v>
      </c>
      <c r="LK4">
        <f>'5. Talento Humano'!$D4</f>
        <v>0</v>
      </c>
      <c r="LL4">
        <f>'5. Talento Humano'!$D5</f>
        <v>0</v>
      </c>
      <c r="LM4" t="str">
        <f>'5. Talento Humano'!$D6</f>
        <v>NO APLICA</v>
      </c>
      <c r="LN4">
        <f>'5. Talento Humano'!$D7</f>
        <v>0</v>
      </c>
      <c r="LO4">
        <f>'5. Talento Humano'!$D8</f>
        <v>0</v>
      </c>
      <c r="LP4">
        <f>'5. Talento Humano'!$D9</f>
        <v>0</v>
      </c>
      <c r="LQ4" t="str">
        <f>'5. Talento Humano'!$D10</f>
        <v>NO APLICA</v>
      </c>
      <c r="LR4">
        <f>'5. Talento Humano'!$D11</f>
        <v>0</v>
      </c>
      <c r="LS4">
        <f>'5. Talento Humano'!$D12</f>
        <v>0</v>
      </c>
      <c r="LT4">
        <f>'5. Talento Humano'!$D13</f>
        <v>0</v>
      </c>
      <c r="LU4">
        <f>'5. Talento Humano'!$D14</f>
        <v>0</v>
      </c>
      <c r="LV4" t="str">
        <f>'5. Talento Humano'!$D15</f>
        <v>NO APLICA</v>
      </c>
      <c r="LW4">
        <f>'5. Talento Humano'!$D16</f>
        <v>0</v>
      </c>
      <c r="LX4">
        <f>'5. Talento Humano'!$D17</f>
        <v>0</v>
      </c>
      <c r="LY4">
        <f>'5. Talento Humano'!$D18</f>
        <v>0</v>
      </c>
      <c r="LZ4">
        <f>'5. Talento Humano'!$D19</f>
        <v>0</v>
      </c>
      <c r="MA4" t="str">
        <f>'5. Talento Humano'!$D20</f>
        <v>NO APLICA</v>
      </c>
      <c r="MB4">
        <f>'5. Talento Humano'!$D21</f>
        <v>0</v>
      </c>
      <c r="MC4">
        <f>'5. Talento Humano'!$D22</f>
        <v>0</v>
      </c>
      <c r="MD4" t="str">
        <f>'5. Talento Humano'!$D23</f>
        <v>NO APLICA</v>
      </c>
      <c r="ME4">
        <f>'5. Talento Humano'!$D24</f>
        <v>0</v>
      </c>
      <c r="MF4">
        <f>'5. Talento Humano'!$D25</f>
        <v>0</v>
      </c>
      <c r="MG4" t="str">
        <f>'6. Financiero'!$D3</f>
        <v>NO APLICA</v>
      </c>
      <c r="MH4">
        <f>'6. Financiero'!$D4</f>
        <v>0</v>
      </c>
      <c r="MI4">
        <f>'6. Financiero'!$D5</f>
        <v>0</v>
      </c>
      <c r="MJ4">
        <f>'6. Financiero'!$D6</f>
        <v>0</v>
      </c>
      <c r="MK4">
        <f>'6. Financiero'!$D7</f>
        <v>0</v>
      </c>
      <c r="ML4" t="str">
        <f>'6. Financiero'!$D8</f>
        <v>NO APLICA</v>
      </c>
      <c r="MM4">
        <f>'6. Financiero'!$D9</f>
        <v>0</v>
      </c>
      <c r="MN4">
        <f>'6. Financiero'!$D10</f>
        <v>0</v>
      </c>
      <c r="MO4">
        <f>'6. Financiero'!$D11</f>
        <v>0</v>
      </c>
      <c r="MP4">
        <f>'6. Financiero'!$D12</f>
        <v>0</v>
      </c>
      <c r="MQ4">
        <f>'6. Financiero'!$D13</f>
        <v>0</v>
      </c>
      <c r="MR4">
        <f>'6. Financiero'!$D14</f>
        <v>0</v>
      </c>
      <c r="MS4">
        <f>'6. Financiero'!$D15</f>
        <v>0</v>
      </c>
      <c r="MT4">
        <f>'6. Financiero'!$D16</f>
        <v>0</v>
      </c>
      <c r="MU4">
        <f>'6. Financiero'!$D17</f>
        <v>0</v>
      </c>
      <c r="MV4" t="str">
        <f>'7. Dotacion'!$D3</f>
        <v>NO APLICA</v>
      </c>
      <c r="MW4">
        <f>'7. Dotacion'!$D4</f>
        <v>0</v>
      </c>
      <c r="MX4">
        <f>'7. Dotacion'!$D5</f>
        <v>0</v>
      </c>
      <c r="MY4">
        <f>'7. Dotacion'!$D6</f>
        <v>0</v>
      </c>
      <c r="MZ4" t="str">
        <f>'7. Dotacion'!$D7</f>
        <v>NO APLICA</v>
      </c>
      <c r="NA4">
        <f>'7. Dotacion'!$D8</f>
        <v>0</v>
      </c>
      <c r="NB4" t="str">
        <f>'7. Dotacion'!$D9</f>
        <v>NO APLICA</v>
      </c>
      <c r="NC4">
        <f>'7. Dotacion'!$D10</f>
        <v>0</v>
      </c>
      <c r="ND4">
        <f>'7. Dotacion'!$D11</f>
        <v>0</v>
      </c>
      <c r="NE4">
        <f>'7. Dotacion'!$D12</f>
        <v>0</v>
      </c>
      <c r="NF4" t="str">
        <f>'7. Dotacion'!$D13</f>
        <v>NO APLICA</v>
      </c>
      <c r="NG4">
        <f>'7. Dotacion'!$D14</f>
        <v>0</v>
      </c>
      <c r="NH4" t="str">
        <f>'7. Dotacion'!$D15</f>
        <v>NO APLICA</v>
      </c>
      <c r="NI4">
        <f>'7. Dotacion'!$D16</f>
        <v>0</v>
      </c>
      <c r="NJ4" t="str">
        <f>'Anexo 1 Violencias'!$D3</f>
        <v>NO APLICA</v>
      </c>
      <c r="NK4">
        <f>'Anexo 1 Violencias'!$D4</f>
        <v>0</v>
      </c>
      <c r="NL4">
        <f>'Anexo 1 Violencias'!$D5</f>
        <v>0</v>
      </c>
      <c r="NM4">
        <f>'Anexo 1 Violencias'!$D6</f>
        <v>0</v>
      </c>
      <c r="NN4">
        <f>'Anexo 1 Violencias'!$D7</f>
        <v>0</v>
      </c>
      <c r="NO4">
        <f>'Anexo 1 Violencias'!$D8</f>
        <v>0</v>
      </c>
      <c r="NP4">
        <f>'Anexo 1 Violencias'!$D9</f>
        <v>0</v>
      </c>
      <c r="NQ4" t="str">
        <f>'Anexo 2. Discapacidad'!$D3</f>
        <v>NO APLICA</v>
      </c>
      <c r="NR4">
        <f>'Anexo 2. Discapacidad'!$D4</f>
        <v>0</v>
      </c>
      <c r="NS4">
        <f>'Anexo 2. Discapacidad'!$D5</f>
        <v>0</v>
      </c>
      <c r="NT4">
        <f>'Anexo 2. Discapacidad'!$D6</f>
        <v>0</v>
      </c>
      <c r="NU4">
        <f>'Anexo 2. Discapacidad'!$D7</f>
        <v>0</v>
      </c>
      <c r="NV4">
        <f>'Anexo 2. Discapacidad'!$D8</f>
        <v>0</v>
      </c>
      <c r="NW4">
        <f>'Anexo 2. Discapacidad'!$D9</f>
        <v>0</v>
      </c>
      <c r="NX4">
        <f>'Anexo 2. Discapacidad'!$D10</f>
        <v>0</v>
      </c>
      <c r="NY4">
        <f>'Anexo 2. Discapacidad'!$D11</f>
        <v>0</v>
      </c>
      <c r="NZ4">
        <f>'Anexo 2. Discapacidad'!$D12</f>
        <v>0</v>
      </c>
      <c r="OA4">
        <f>'Anexo 2. Discapacidad'!$D13</f>
        <v>0</v>
      </c>
      <c r="OB4">
        <f>'Anexo 2. Discapacidad'!$D14</f>
        <v>0</v>
      </c>
      <c r="OC4">
        <f>'Anexo 2. Discapacidad'!$D15</f>
        <v>0</v>
      </c>
      <c r="OD4">
        <f>'Anexo 2. Discapacidad'!$D16</f>
        <v>0</v>
      </c>
      <c r="OE4">
        <f>'Anexo 2. Discapacidad'!$D17</f>
        <v>0</v>
      </c>
      <c r="OF4">
        <f>'Anexo 2. Discapacidad'!$D18</f>
        <v>0</v>
      </c>
      <c r="OG4">
        <f>'Anexo 2. Discapacidad'!$D19</f>
        <v>0</v>
      </c>
      <c r="OH4">
        <f>'Anexo 2. Discapacidad'!$D20</f>
        <v>0</v>
      </c>
      <c r="OI4">
        <f>'Anexo 2. Discapacidad'!$D21</f>
        <v>0</v>
      </c>
      <c r="OJ4" t="str">
        <f>'Anexo 2. Discapacidad'!$D22</f>
        <v>NO APLICA</v>
      </c>
      <c r="OK4">
        <f>'Anexo 2. Discapacidad'!$D23</f>
        <v>0</v>
      </c>
      <c r="OL4">
        <f>'Anexo 2. Discapacidad'!$D24</f>
        <v>0</v>
      </c>
      <c r="OM4" t="str">
        <f>'Anexo 3. Gestantes y Lactan'!$D3</f>
        <v>NO APLICA</v>
      </c>
      <c r="ON4" t="str">
        <f>'Anexo 3. Gestantes y Lactan'!$D4</f>
        <v>NO APLICA</v>
      </c>
      <c r="OO4" t="str">
        <f>'Anexo 3. Gestantes y Lactan'!$D5</f>
        <v>NO APLICA</v>
      </c>
      <c r="OP4">
        <f>'Anexo 3. Gestantes y Lactan'!$D6</f>
        <v>0</v>
      </c>
      <c r="OQ4">
        <f>'Anexo 3. Gestantes y Lactan'!$D7</f>
        <v>0</v>
      </c>
      <c r="OR4">
        <f>'Anexo 3. Gestantes y Lactan'!$D8</f>
        <v>0</v>
      </c>
      <c r="OS4">
        <f>'Anexo 3. Gestantes y Lactan'!$D9</f>
        <v>0</v>
      </c>
      <c r="OT4">
        <f>'Anexo 3. Gestantes y Lactan'!$D10</f>
        <v>0</v>
      </c>
      <c r="OU4">
        <f>'Anexo 3. Gestantes y Lactan'!$D11</f>
        <v>0</v>
      </c>
      <c r="OV4">
        <f>'Anexo 3. Gestantes y Lactan'!$D12</f>
        <v>0</v>
      </c>
      <c r="OW4">
        <f>'Anexo 3. Gestantes y Lactan'!$D13</f>
        <v>0</v>
      </c>
      <c r="OX4">
        <f>'Anexo 3. Gestantes y Lactan'!$D14</f>
        <v>0</v>
      </c>
      <c r="OY4">
        <f>'Anexo 3. Gestantes y Lactan'!$D15</f>
        <v>0</v>
      </c>
      <c r="OZ4">
        <f>'Anexo 3. Gestantes y Lactan'!$D16</f>
        <v>0</v>
      </c>
      <c r="PA4">
        <f>'Anexo 3. Gestantes y Lactan'!$D17</f>
        <v>0</v>
      </c>
      <c r="PB4">
        <f>'Anexo 3. Gestantes y Lactan'!$D18</f>
        <v>0</v>
      </c>
      <c r="PC4">
        <f>'Anexo 3. Gestantes y Lactan'!$D19</f>
        <v>0</v>
      </c>
      <c r="PD4">
        <f>'Anexo 3. Gestantes y Lactan'!$D20</f>
        <v>0</v>
      </c>
      <c r="PE4">
        <f>'Anexo 3. Gestantes y Lactan'!$D21</f>
        <v>0</v>
      </c>
      <c r="PF4">
        <f>'Anexo 3. Gestantes y Lactan'!$D22</f>
        <v>0</v>
      </c>
      <c r="PG4">
        <f>'Anexo 3. Gestantes y Lactan'!$D23</f>
        <v>0</v>
      </c>
      <c r="PH4">
        <f>'Anexo 3. Gestantes y Lactan'!$D24</f>
        <v>0</v>
      </c>
      <c r="PI4">
        <f>'Anexo 3. Gestantes y Lactan'!$D25</f>
        <v>0</v>
      </c>
      <c r="PJ4">
        <f>'Anexo 3. Gestantes y Lactan'!$D26</f>
        <v>0</v>
      </c>
      <c r="PK4">
        <f>'Anexo 3. Gestantes y Lactan'!$D27</f>
        <v>0</v>
      </c>
      <c r="PL4">
        <f>'Anexo 3. Gestantes y Lactan'!$D28</f>
        <v>0</v>
      </c>
      <c r="PM4">
        <f>'Anexo 3. Gestantes y Lactan'!$D29</f>
        <v>0</v>
      </c>
      <c r="PN4">
        <f>'Anexo 3. Gestantes y Lactan'!$D30</f>
        <v>0</v>
      </c>
      <c r="PO4" t="str">
        <f>'Anexo 4. Situaciones Especiales'!$D3</f>
        <v>NO APLICA</v>
      </c>
      <c r="PP4">
        <f>'Anexo 4. Situaciones Especiales'!$D4</f>
        <v>0</v>
      </c>
      <c r="PQ4" t="str">
        <f>'Anexo 4. Situaciones Especiales'!$D5</f>
        <v>NO APLICA</v>
      </c>
      <c r="PR4">
        <f>'Anexo 4. Situaciones Especiales'!$D6</f>
        <v>0</v>
      </c>
      <c r="PS4">
        <f>'Anexo 4. Situaciones Especiales'!$D7</f>
        <v>0</v>
      </c>
      <c r="PT4">
        <f>'Anexo 4. Situaciones Especiales'!$D8</f>
        <v>0</v>
      </c>
      <c r="PU4">
        <f>'Anexo 4. Situaciones Especiales'!$D9</f>
        <v>0</v>
      </c>
      <c r="PV4" t="str">
        <f>'Anexo 4. Situaciones Especiales'!$D10</f>
        <v>NO APLICA</v>
      </c>
      <c r="PW4">
        <f>'Anexo 4. Situaciones Especiales'!$D11</f>
        <v>0</v>
      </c>
      <c r="PX4">
        <f>'Anexo 4. Situaciones Especiales'!$D12</f>
        <v>0</v>
      </c>
      <c r="PY4">
        <f>'Anexo 4. Situaciones Especiales'!$D13</f>
        <v>0</v>
      </c>
      <c r="PZ4">
        <f>'Anexo 4. Situaciones Especiales'!$D14</f>
        <v>0</v>
      </c>
      <c r="QA4">
        <f>'Anexo 4. Situaciones Especiales'!$D15</f>
        <v>0</v>
      </c>
      <c r="QB4">
        <f>'Anexo 4. Situaciones Especiales'!$D16</f>
        <v>0</v>
      </c>
      <c r="QC4">
        <f>'Anexo 4. Situaciones Especiales'!$D17</f>
        <v>0</v>
      </c>
      <c r="QD4" t="str">
        <f>'Anexo 4. Situaciones Especiales'!$D18</f>
        <v>NO APLICA</v>
      </c>
      <c r="QE4">
        <f>'Anexo 4. Situaciones Especiales'!$D19</f>
        <v>0</v>
      </c>
      <c r="QF4">
        <f>'Anexo 4. Situaciones Especiales'!$D20</f>
        <v>0</v>
      </c>
      <c r="QG4">
        <f>'Anexo 4. Situaciones Especiales'!$D21</f>
        <v>0</v>
      </c>
      <c r="QH4">
        <f>'Anexo 4. Situaciones Especiales'!$D22</f>
        <v>0</v>
      </c>
      <c r="QI4">
        <f>'Anexo 4. Situaciones Especiales'!$D23</f>
        <v>0</v>
      </c>
      <c r="QJ4">
        <f>'Anexo 4. Situaciones Especiales'!$D24</f>
        <v>0</v>
      </c>
      <c r="QK4">
        <f>'Anexo 4. Situaciones Especiales'!$D25</f>
        <v>0</v>
      </c>
      <c r="QL4">
        <f>'Anexo 4. Situaciones Especiales'!$D26</f>
        <v>0</v>
      </c>
      <c r="QM4">
        <f>'Anexo 4. Situaciones Especiales'!$D27</f>
        <v>0</v>
      </c>
      <c r="QN4">
        <f>'Anexo 4. Situaciones Especiales'!$D28</f>
        <v>0</v>
      </c>
      <c r="QO4">
        <f>'Anexo 4. Situaciones Especiales'!$D29</f>
        <v>0</v>
      </c>
      <c r="QP4">
        <f>'Anexo 4. Situaciones Especiales'!$D30</f>
        <v>0</v>
      </c>
      <c r="QQ4" t="str">
        <f>'Anexo 4. Situaciones Especiales'!$D31</f>
        <v>NO APLICA</v>
      </c>
      <c r="QR4">
        <f>'Anexo 4. Situaciones Especiales'!$D32</f>
        <v>0</v>
      </c>
      <c r="QS4">
        <f>'Anexo 4. Situaciones Especiales'!$D33</f>
        <v>0</v>
      </c>
      <c r="QT4">
        <f>'Anexo 4. Situaciones Especiales'!$D34</f>
        <v>0</v>
      </c>
      <c r="QU4">
        <f>'Anexo 4. Situaciones Especiales'!$D35</f>
        <v>0</v>
      </c>
      <c r="QV4">
        <f>'Anexo 4. Situaciones Especiales'!$D36</f>
        <v>0</v>
      </c>
      <c r="QW4">
        <f>'Anexo 4. Situaciones Especiales'!$D37</f>
        <v>0</v>
      </c>
      <c r="QX4">
        <f>'Anexo 4. Situaciones Especiales'!$D38</f>
        <v>0</v>
      </c>
      <c r="QY4">
        <f>'Anexo 4. Situaciones Especiales'!$D39</f>
        <v>0</v>
      </c>
      <c r="QZ4">
        <f>'Anexo 4. Situaciones Especiales'!$D40</f>
        <v>0</v>
      </c>
      <c r="RA4">
        <f>'Anexo 4. Situaciones Especiales'!$D41</f>
        <v>0</v>
      </c>
      <c r="RB4">
        <f>'Anexo 4. Situaciones Especiales'!$D42</f>
        <v>0</v>
      </c>
      <c r="RC4">
        <f>'Anexo 4. Situaciones Especiales'!$D43</f>
        <v>0</v>
      </c>
      <c r="RD4">
        <f>'Anexo 4. Situaciones Especiales'!$D44</f>
        <v>0</v>
      </c>
      <c r="RE4">
        <f>'Anexo 4. Situaciones Especiales'!$D45</f>
        <v>0</v>
      </c>
      <c r="RF4">
        <f>'Anexo 4. Situaciones Especiales'!$D46</f>
        <v>0</v>
      </c>
      <c r="RG4">
        <f>'Anexo 4. Situaciones Especiales'!$D47</f>
        <v>0</v>
      </c>
      <c r="RH4">
        <f>'Anexo 4. Situaciones Especiales'!$D48</f>
        <v>0</v>
      </c>
      <c r="RI4">
        <f>'Anexo 4. Situaciones Especiales'!$D49</f>
        <v>0</v>
      </c>
      <c r="RJ4">
        <f>'Anexo 4. Situaciones Especiales'!$D50</f>
        <v>0</v>
      </c>
      <c r="RK4">
        <f>'Anexo 4. Situaciones Especiales'!$D51</f>
        <v>0</v>
      </c>
      <c r="RL4">
        <f>'Anexo 4. Situaciones Especiales'!$D52</f>
        <v>0</v>
      </c>
      <c r="RM4">
        <f>'Anexo 4. Situaciones Especiales'!$D53</f>
        <v>0</v>
      </c>
      <c r="RN4" t="str">
        <f>'Anexo 4. Situaciones Especiales'!$D54</f>
        <v>NO APLICA</v>
      </c>
      <c r="RO4">
        <f>'Anexo 4. Situaciones Especiales'!$D55</f>
        <v>0</v>
      </c>
      <c r="RP4">
        <f>'Anexo 4. Situaciones Especiales'!$D56</f>
        <v>0</v>
      </c>
      <c r="RQ4">
        <f>'Anexo 4. Situaciones Especiales'!$D57</f>
        <v>0</v>
      </c>
      <c r="RR4">
        <f>'Anexo 4. Situaciones Especiales'!$D58</f>
        <v>0</v>
      </c>
      <c r="RS4">
        <f>'Anexo 4. Situaciones Especiales'!$D59</f>
        <v>0</v>
      </c>
      <c r="RT4">
        <f>'Anexo 4. Situaciones Especiales'!$D60</f>
        <v>0</v>
      </c>
      <c r="RU4">
        <f>'Anexo 4. Situaciones Especiales'!$D61</f>
        <v>0</v>
      </c>
      <c r="RV4" t="str">
        <f>'Anexo 4. Situaciones Especiales'!$D62</f>
        <v>NO APLICA</v>
      </c>
      <c r="RW4">
        <f>'Anexo 4. Situaciones Especiales'!$D63</f>
        <v>0</v>
      </c>
      <c r="RX4">
        <f>'Anexo 4. Situaciones Especiales'!$D64</f>
        <v>0</v>
      </c>
      <c r="RY4" t="str">
        <f>'Anexo 4. Situaciones Especiales'!$D65</f>
        <v>NO APLICA</v>
      </c>
      <c r="RZ4">
        <f>'Anexo 4. Situaciones Especiales'!$D66</f>
        <v>0</v>
      </c>
      <c r="SA4">
        <f>'Anexo 4. Situaciones Especiales'!$D67</f>
        <v>0</v>
      </c>
      <c r="SB4">
        <f>'Anexo 4. Situaciones Especiales'!$D68</f>
        <v>0</v>
      </c>
      <c r="SC4">
        <f>'Anexo 4. Situaciones Especiales'!$D69</f>
        <v>0</v>
      </c>
      <c r="SD4">
        <f>'Anexo 4. Situaciones Especiales'!$D70</f>
        <v>0</v>
      </c>
      <c r="SE4">
        <f>'Anexo 4. Situaciones Especiales'!$D71</f>
        <v>0</v>
      </c>
      <c r="SF4">
        <f>'Anexo 4. Situaciones Especiales'!$D72</f>
        <v>0</v>
      </c>
      <c r="SG4">
        <f>'Anexo 4. Situaciones Especiales'!$D73</f>
        <v>0</v>
      </c>
      <c r="SH4">
        <f>'Anexo 4. Situaciones Especiales'!$D74</f>
        <v>0</v>
      </c>
      <c r="SI4">
        <f>'Anexo 4. Situaciones Especiales'!$D75</f>
        <v>0</v>
      </c>
      <c r="SJ4" t="str">
        <f>'Anexo 4. Situaciones Especiales'!$D76</f>
        <v>NO APLICA</v>
      </c>
      <c r="SK4">
        <f>'Anexo 4. Situaciones Especiales'!$D77</f>
        <v>0</v>
      </c>
      <c r="SL4">
        <f>'Anexo 4. Situaciones Especiales'!$D78</f>
        <v>0</v>
      </c>
      <c r="SM4">
        <f>'Anexo 4. Situaciones Especiales'!$D79</f>
        <v>0</v>
      </c>
      <c r="SN4">
        <f>'Anexo 4. Situaciones Especiales'!$D80</f>
        <v>0</v>
      </c>
      <c r="SO4">
        <f>'Anexo 4. Situaciones Especiales'!$D81</f>
        <v>0</v>
      </c>
      <c r="SP4">
        <f>'Anexo 4. Situaciones Especiales'!$D82</f>
        <v>0</v>
      </c>
      <c r="SQ4">
        <f>'Anexo 4. Situaciones Especiales'!$D83</f>
        <v>0</v>
      </c>
      <c r="SR4">
        <f>'Anexo 4. Situaciones Especiales'!$D84</f>
        <v>0</v>
      </c>
      <c r="SS4" t="str">
        <f>'Anexo 4. Situaciones Especiales'!$D85</f>
        <v>NO APLICA</v>
      </c>
      <c r="ST4">
        <f>'Anexo 4. Situaciones Especiales'!$D86</f>
        <v>0</v>
      </c>
      <c r="SU4">
        <f>'Anexo 4. Situaciones Especiales'!$D87</f>
        <v>0</v>
      </c>
      <c r="SV4">
        <f>'Anexo 4. Situaciones Especiales'!$D88</f>
        <v>0</v>
      </c>
      <c r="SW4">
        <f>'Anexo 4. Situaciones Especiales'!$D89</f>
        <v>0</v>
      </c>
      <c r="SX4">
        <f>'Anexo 4. Situaciones Especiales'!$D90</f>
        <v>0</v>
      </c>
      <c r="SY4">
        <f>'Anexo 4. Situaciones Especiales'!$D91</f>
        <v>0</v>
      </c>
      <c r="SZ4">
        <f>'Anexo 4. Situaciones Especiales'!$D92</f>
        <v>0</v>
      </c>
      <c r="TA4" t="str">
        <f>'Anexo 4. Situaciones Especiales'!$D93</f>
        <v>NO APLICA</v>
      </c>
      <c r="TB4">
        <f>'Anexo 4. Situaciones Especiales'!$D94</f>
        <v>0</v>
      </c>
      <c r="TC4">
        <f>'Anexo 4. Situaciones Especiales'!$D95</f>
        <v>0</v>
      </c>
      <c r="TD4">
        <f>'Anexo 4. Situaciones Especiales'!$D96</f>
        <v>0</v>
      </c>
      <c r="TE4">
        <f>'Anexo 4. Situaciones Especiales'!$D97</f>
        <v>0</v>
      </c>
      <c r="TF4">
        <f>'Anexo 4. Situaciones Especiales'!$D98</f>
        <v>0</v>
      </c>
      <c r="TG4">
        <f>'Anexo 4. Situaciones Especiales'!$D99</f>
        <v>0</v>
      </c>
      <c r="TH4">
        <f>'Anexo 4. Situaciones Especiales'!$D100</f>
        <v>0</v>
      </c>
      <c r="TI4" t="str">
        <f>'Anexo 4. Situaciones Especiales'!$D101</f>
        <v>NO APLICA</v>
      </c>
      <c r="TJ4">
        <f>'Anexo 4. Situaciones Especiales'!$D102</f>
        <v>0</v>
      </c>
      <c r="TK4">
        <f>'Anexo 4. Situaciones Especiales'!$D103</f>
        <v>0</v>
      </c>
      <c r="TL4">
        <f>'Anexo 4. Situaciones Especiales'!$D104</f>
        <v>0</v>
      </c>
      <c r="TM4">
        <f>'Anexo 4. Situaciones Especiales'!$D105</f>
        <v>0</v>
      </c>
      <c r="TN4">
        <f>'Anexo 4. Situaciones Especiales'!$D106</f>
        <v>0</v>
      </c>
      <c r="TO4">
        <f>'Anexo 4. Situaciones Especiales'!$D107</f>
        <v>0</v>
      </c>
      <c r="TP4">
        <f>'Anexo 4. Situaciones Especiales'!$D108</f>
        <v>0</v>
      </c>
      <c r="TQ4">
        <f>'Anexo 4. Situaciones Especiales'!$D109</f>
        <v>0</v>
      </c>
      <c r="TR4" t="str">
        <f>'Anexo 5. Ubicaciones'!$D3</f>
        <v>NO APLICA</v>
      </c>
      <c r="TS4">
        <f>'Anexo 5. Ubicaciones'!$D4</f>
        <v>0</v>
      </c>
      <c r="TT4">
        <f>'Anexo 5. Ubicaciones'!$D5</f>
        <v>0</v>
      </c>
      <c r="TU4">
        <f>'Anexo 5. Ubicaciones'!$D6</f>
        <v>0</v>
      </c>
      <c r="TV4">
        <f>'Anexo 5. Ubicaciones'!$D7</f>
        <v>0</v>
      </c>
      <c r="TW4">
        <f>'Anexo 5. Ubicaciones'!$D8</f>
        <v>0</v>
      </c>
      <c r="TX4">
        <f>'Anexo 5. Ubicaciones'!$D9</f>
        <v>0</v>
      </c>
      <c r="TY4">
        <f>'Anexo 5. Ubicaciones'!$D10</f>
        <v>0</v>
      </c>
      <c r="TZ4">
        <f>'Anexo 5. Ubicaciones'!$D11</f>
        <v>0</v>
      </c>
      <c r="UA4">
        <f>'Anexo 5. Ubicaciones'!$D12</f>
        <v>0</v>
      </c>
      <c r="UB4">
        <f>'Anexo 5. Ubicaciones'!$D13</f>
        <v>0</v>
      </c>
    </row>
  </sheetData>
  <sheetProtection algorithmName="SHA-512" hashValue="i5Zg8pOJuWclx6BsKYDBaKGkhw4h//JBFX97suIDuSFqVwvLAOOfzl3sVwL7RzNY5dOt2USns/0/6N1VDz7ARw==" saltValue="uctmcoqznUVp8g4IhUKVuw==" spinCount="100000" sheet="1" formatRows="0"/>
  <mergeCells count="16">
    <mergeCell ref="A1:O1"/>
    <mergeCell ref="P1:AH1"/>
    <mergeCell ref="AI1:AP1"/>
    <mergeCell ref="AQ1:BJ1"/>
    <mergeCell ref="BK1:ES1"/>
    <mergeCell ref="ET1:HA1"/>
    <mergeCell ref="HB1:IZ1"/>
    <mergeCell ref="JA1:LI1"/>
    <mergeCell ref="LJ1:MF1"/>
    <mergeCell ref="MG1:MU1"/>
    <mergeCell ref="TR1:UB1"/>
    <mergeCell ref="MV1:NI1"/>
    <mergeCell ref="NJ1:NP1"/>
    <mergeCell ref="NQ1:OL1"/>
    <mergeCell ref="OM1:PN1"/>
    <mergeCell ref="PO1:TQ1"/>
  </mergeCells>
  <conditionalFormatting sqref="MV2:MV3">
    <cfRule type="cellIs" dxfId="0" priority="1" operator="equal">
      <formula>"No Cumple"</formula>
    </cfRule>
  </conditionalFormatting>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34336D-71C2-4B1C-89F7-08AC3ED286D3}">
  <sheetPr>
    <pageSetUpPr fitToPage="1"/>
  </sheetPr>
  <dimension ref="A1:T34"/>
  <sheetViews>
    <sheetView zoomScale="50" zoomScaleNormal="50" zoomScaleSheetLayoutView="100" zoomScalePageLayoutView="60" workbookViewId="0">
      <selection activeCell="F5" sqref="F5"/>
    </sheetView>
  </sheetViews>
  <sheetFormatPr baseColWidth="10" defaultColWidth="11.42578125" defaultRowHeight="14.25" x14ac:dyDescent="0.2"/>
  <cols>
    <col min="1" max="1" width="5.42578125" style="113" customWidth="1"/>
    <col min="2" max="2" width="24.7109375" style="113" customWidth="1"/>
    <col min="3" max="3" width="54" style="113" customWidth="1"/>
    <col min="4" max="4" width="86.42578125" style="113" customWidth="1"/>
    <col min="5" max="7" width="41" style="235" customWidth="1"/>
    <col min="8" max="8" width="33" style="235" customWidth="1"/>
    <col min="9" max="10" width="37.42578125" style="113" customWidth="1"/>
    <col min="11" max="11" width="32.42578125" style="113" customWidth="1"/>
    <col min="12" max="12" width="36.28515625" style="113" customWidth="1"/>
    <col min="13" max="13" width="20.85546875" style="113" customWidth="1"/>
    <col min="14" max="14" width="27.42578125" style="113" customWidth="1"/>
    <col min="15" max="15" width="34" style="113" customWidth="1"/>
    <col min="16" max="17" width="40.42578125" style="113" customWidth="1"/>
    <col min="18" max="18" width="68.7109375" style="113" customWidth="1"/>
    <col min="19" max="19" width="11.42578125" style="113"/>
    <col min="20" max="20" width="101" style="113" hidden="1" customWidth="1"/>
    <col min="21" max="16384" width="11.42578125" style="113"/>
  </cols>
  <sheetData>
    <row r="1" spans="1:20" ht="42.75" x14ac:dyDescent="0.2">
      <c r="A1" s="680" t="s">
        <v>2540</v>
      </c>
      <c r="B1" s="680"/>
      <c r="C1" s="680"/>
      <c r="D1" s="680"/>
      <c r="E1" s="680"/>
      <c r="F1" s="680"/>
      <c r="G1" s="680"/>
      <c r="H1" s="680"/>
      <c r="I1" s="680"/>
      <c r="J1" s="680"/>
      <c r="K1" s="680"/>
      <c r="L1" s="680"/>
      <c r="M1" s="680"/>
      <c r="N1" s="680"/>
      <c r="O1" s="680"/>
      <c r="P1" s="680"/>
      <c r="Q1" s="680"/>
      <c r="R1" s="680"/>
      <c r="T1" s="236" t="s">
        <v>2541</v>
      </c>
    </row>
    <row r="2" spans="1:20" ht="42.75" customHeight="1" x14ac:dyDescent="0.2">
      <c r="A2" s="679" t="s">
        <v>2542</v>
      </c>
      <c r="B2" s="679"/>
      <c r="C2" s="679"/>
      <c r="D2" s="679"/>
      <c r="E2" s="685" t="s">
        <v>2543</v>
      </c>
      <c r="F2" s="685"/>
      <c r="G2" s="685"/>
      <c r="H2" s="685"/>
      <c r="I2" s="679" t="s">
        <v>2544</v>
      </c>
      <c r="J2" s="679"/>
      <c r="K2" s="679"/>
      <c r="L2" s="679"/>
      <c r="M2" s="679"/>
      <c r="N2" s="679"/>
      <c r="O2" s="679"/>
      <c r="P2" s="244" t="s">
        <v>2545</v>
      </c>
      <c r="Q2" s="679" t="s">
        <v>2546</v>
      </c>
      <c r="R2" s="679"/>
      <c r="T2" s="236" t="s">
        <v>2547</v>
      </c>
    </row>
    <row r="3" spans="1:20" ht="85.5" customHeight="1" x14ac:dyDescent="0.2">
      <c r="A3" s="243" t="s">
        <v>2548</v>
      </c>
      <c r="B3" s="243" t="s">
        <v>2549</v>
      </c>
      <c r="C3" s="243" t="s">
        <v>2550</v>
      </c>
      <c r="D3" s="243" t="s">
        <v>2551</v>
      </c>
      <c r="E3" s="240" t="s">
        <v>2552</v>
      </c>
      <c r="F3" s="240" t="s">
        <v>2553</v>
      </c>
      <c r="G3" s="240" t="s">
        <v>2554</v>
      </c>
      <c r="H3" s="240" t="s">
        <v>2555</v>
      </c>
      <c r="I3" s="243" t="s">
        <v>2556</v>
      </c>
      <c r="J3" s="243" t="s">
        <v>2557</v>
      </c>
      <c r="K3" s="243" t="s">
        <v>2558</v>
      </c>
      <c r="L3" s="243" t="s">
        <v>2559</v>
      </c>
      <c r="M3" s="243" t="s">
        <v>2560</v>
      </c>
      <c r="N3" s="243" t="s">
        <v>2561</v>
      </c>
      <c r="O3" s="243" t="s">
        <v>2562</v>
      </c>
      <c r="P3" s="240" t="s">
        <v>2563</v>
      </c>
      <c r="Q3" s="243" t="s">
        <v>2564</v>
      </c>
      <c r="R3" s="243" t="s">
        <v>2565</v>
      </c>
      <c r="T3" s="236" t="s">
        <v>2566</v>
      </c>
    </row>
    <row r="4" spans="1:20" s="233" customFormat="1" ht="306" x14ac:dyDescent="0.25">
      <c r="A4" s="237">
        <v>1</v>
      </c>
      <c r="B4" s="237">
        <f>+'Condiciones NO cumplimiento'!G3</f>
        <v>0</v>
      </c>
      <c r="C4" s="241">
        <f>+'Condiciones NO cumplimiento'!F3</f>
        <v>0</v>
      </c>
      <c r="D4" s="241">
        <f>+'Condiciones NO cumplimiento'!D3</f>
        <v>0</v>
      </c>
      <c r="E4" s="231" t="s">
        <v>2567</v>
      </c>
      <c r="F4" s="231" t="s">
        <v>2568</v>
      </c>
      <c r="G4" s="231" t="s">
        <v>2569</v>
      </c>
      <c r="H4" s="231" t="s">
        <v>2570</v>
      </c>
      <c r="I4" s="232" t="s">
        <v>2571</v>
      </c>
      <c r="J4" s="232"/>
      <c r="K4" s="232" t="s">
        <v>2572</v>
      </c>
      <c r="L4" s="232" t="s">
        <v>2573</v>
      </c>
      <c r="M4" s="232" t="s">
        <v>2574</v>
      </c>
      <c r="N4" s="232" t="s">
        <v>2575</v>
      </c>
      <c r="O4" s="232" t="s">
        <v>2576</v>
      </c>
      <c r="P4" s="232" t="s">
        <v>2577</v>
      </c>
      <c r="Q4" s="232"/>
      <c r="R4" s="232"/>
    </row>
    <row r="5" spans="1:20" s="233" customFormat="1" ht="306" x14ac:dyDescent="0.25">
      <c r="A5" s="237">
        <v>2</v>
      </c>
      <c r="B5" s="237">
        <f>+'Condiciones NO cumplimiento'!G4</f>
        <v>0</v>
      </c>
      <c r="C5" s="241">
        <f>+'Condiciones NO cumplimiento'!F4</f>
        <v>0</v>
      </c>
      <c r="D5" s="241">
        <f>+'Condiciones NO cumplimiento'!D4</f>
        <v>0</v>
      </c>
      <c r="E5" s="231" t="s">
        <v>2567</v>
      </c>
      <c r="F5" s="231" t="s">
        <v>2568</v>
      </c>
      <c r="G5" s="231" t="s">
        <v>2569</v>
      </c>
      <c r="H5" s="231" t="s">
        <v>2570</v>
      </c>
      <c r="I5" s="232" t="s">
        <v>2571</v>
      </c>
      <c r="J5" s="232"/>
      <c r="K5" s="232" t="s">
        <v>2572</v>
      </c>
      <c r="L5" s="232" t="s">
        <v>2573</v>
      </c>
      <c r="M5" s="232" t="s">
        <v>2574</v>
      </c>
      <c r="N5" s="232" t="s">
        <v>2575</v>
      </c>
      <c r="O5" s="232" t="s">
        <v>2576</v>
      </c>
      <c r="P5" s="232" t="s">
        <v>2577</v>
      </c>
      <c r="Q5" s="232"/>
      <c r="R5" s="232"/>
    </row>
    <row r="6" spans="1:20" s="233" customFormat="1" ht="306" x14ac:dyDescent="0.25">
      <c r="A6" s="237">
        <v>3</v>
      </c>
      <c r="B6" s="237">
        <f>+'Condiciones NO cumplimiento'!G5</f>
        <v>0</v>
      </c>
      <c r="C6" s="241">
        <f>+'Condiciones NO cumplimiento'!F5</f>
        <v>0</v>
      </c>
      <c r="D6" s="241">
        <f>+'Condiciones NO cumplimiento'!D5</f>
        <v>0</v>
      </c>
      <c r="E6" s="231" t="s">
        <v>2567</v>
      </c>
      <c r="F6" s="231" t="s">
        <v>2568</v>
      </c>
      <c r="G6" s="231" t="s">
        <v>2569</v>
      </c>
      <c r="H6" s="231" t="s">
        <v>2570</v>
      </c>
      <c r="I6" s="234" t="s">
        <v>2571</v>
      </c>
      <c r="J6" s="234"/>
      <c r="K6" s="234" t="s">
        <v>2572</v>
      </c>
      <c r="L6" s="234" t="s">
        <v>2573</v>
      </c>
      <c r="M6" s="232" t="s">
        <v>2574</v>
      </c>
      <c r="N6" s="232" t="s">
        <v>2575</v>
      </c>
      <c r="O6" s="232" t="s">
        <v>2576</v>
      </c>
      <c r="P6" s="232" t="s">
        <v>2577</v>
      </c>
      <c r="Q6" s="232"/>
      <c r="R6" s="232"/>
    </row>
    <row r="7" spans="1:20" s="233" customFormat="1" ht="306" x14ac:dyDescent="0.25">
      <c r="A7" s="237">
        <v>4</v>
      </c>
      <c r="B7" s="237">
        <f>+'Condiciones NO cumplimiento'!G6</f>
        <v>0</v>
      </c>
      <c r="C7" s="241">
        <f>+'Condiciones NO cumplimiento'!F6</f>
        <v>0</v>
      </c>
      <c r="D7" s="241">
        <f>+'Condiciones NO cumplimiento'!D6</f>
        <v>0</v>
      </c>
      <c r="E7" s="231" t="s">
        <v>2567</v>
      </c>
      <c r="F7" s="231" t="s">
        <v>2568</v>
      </c>
      <c r="G7" s="231" t="s">
        <v>2569</v>
      </c>
      <c r="H7" s="231" t="s">
        <v>2570</v>
      </c>
      <c r="I7" s="234" t="s">
        <v>2571</v>
      </c>
      <c r="J7" s="234"/>
      <c r="K7" s="234" t="s">
        <v>2572</v>
      </c>
      <c r="L7" s="234" t="s">
        <v>2573</v>
      </c>
      <c r="M7" s="232" t="s">
        <v>2574</v>
      </c>
      <c r="N7" s="232" t="s">
        <v>2575</v>
      </c>
      <c r="O7" s="232" t="s">
        <v>2576</v>
      </c>
      <c r="P7" s="232" t="s">
        <v>2577</v>
      </c>
      <c r="Q7" s="232"/>
      <c r="R7" s="232"/>
    </row>
    <row r="8" spans="1:20" s="233" customFormat="1" ht="306" x14ac:dyDescent="0.25">
      <c r="A8" s="237">
        <v>5</v>
      </c>
      <c r="B8" s="237">
        <f>+'Condiciones NO cumplimiento'!G7</f>
        <v>0</v>
      </c>
      <c r="C8" s="241">
        <f>+'Condiciones NO cumplimiento'!F7</f>
        <v>0</v>
      </c>
      <c r="D8" s="241">
        <f>+'Condiciones NO cumplimiento'!D7</f>
        <v>0</v>
      </c>
      <c r="E8" s="231" t="s">
        <v>2567</v>
      </c>
      <c r="F8" s="231" t="s">
        <v>2568</v>
      </c>
      <c r="G8" s="231" t="s">
        <v>2569</v>
      </c>
      <c r="H8" s="231" t="s">
        <v>2570</v>
      </c>
      <c r="I8" s="234" t="s">
        <v>2571</v>
      </c>
      <c r="J8" s="234"/>
      <c r="K8" s="234" t="s">
        <v>2572</v>
      </c>
      <c r="L8" s="234" t="s">
        <v>2573</v>
      </c>
      <c r="M8" s="232" t="s">
        <v>2574</v>
      </c>
      <c r="N8" s="232" t="s">
        <v>2575</v>
      </c>
      <c r="O8" s="232" t="s">
        <v>2576</v>
      </c>
      <c r="P8" s="232" t="s">
        <v>2577</v>
      </c>
      <c r="Q8" s="232"/>
      <c r="R8" s="232"/>
    </row>
    <row r="9" spans="1:20" s="233" customFormat="1" ht="306" x14ac:dyDescent="0.25">
      <c r="A9" s="237">
        <v>6</v>
      </c>
      <c r="B9" s="237">
        <f>+'Condiciones NO cumplimiento'!G8</f>
        <v>0</v>
      </c>
      <c r="C9" s="241">
        <f>+'Condiciones NO cumplimiento'!F8</f>
        <v>0</v>
      </c>
      <c r="D9" s="241">
        <f>+'Condiciones NO cumplimiento'!D8</f>
        <v>0</v>
      </c>
      <c r="E9" s="231" t="s">
        <v>2567</v>
      </c>
      <c r="F9" s="231" t="s">
        <v>2568</v>
      </c>
      <c r="G9" s="231" t="s">
        <v>2569</v>
      </c>
      <c r="H9" s="231" t="s">
        <v>2570</v>
      </c>
      <c r="I9" s="232" t="s">
        <v>2571</v>
      </c>
      <c r="J9" s="232"/>
      <c r="K9" s="232" t="s">
        <v>2572</v>
      </c>
      <c r="L9" s="232" t="s">
        <v>2573</v>
      </c>
      <c r="M9" s="232" t="s">
        <v>2574</v>
      </c>
      <c r="N9" s="232" t="s">
        <v>2575</v>
      </c>
      <c r="O9" s="232" t="s">
        <v>2576</v>
      </c>
      <c r="P9" s="232" t="s">
        <v>2577</v>
      </c>
      <c r="Q9" s="232"/>
      <c r="R9" s="232"/>
    </row>
    <row r="10" spans="1:20" s="233" customFormat="1" ht="306" x14ac:dyDescent="0.25">
      <c r="A10" s="237">
        <v>7</v>
      </c>
      <c r="B10" s="237">
        <f>+'Condiciones NO cumplimiento'!G9</f>
        <v>0</v>
      </c>
      <c r="C10" s="241">
        <f>+'Condiciones NO cumplimiento'!F9</f>
        <v>0</v>
      </c>
      <c r="D10" s="241">
        <f>+'Condiciones NO cumplimiento'!D9</f>
        <v>0</v>
      </c>
      <c r="E10" s="231" t="s">
        <v>2567</v>
      </c>
      <c r="F10" s="231" t="s">
        <v>2568</v>
      </c>
      <c r="G10" s="231" t="s">
        <v>2569</v>
      </c>
      <c r="H10" s="231" t="s">
        <v>2570</v>
      </c>
      <c r="I10" s="232" t="s">
        <v>2571</v>
      </c>
      <c r="J10" s="232"/>
      <c r="K10" s="232" t="s">
        <v>2572</v>
      </c>
      <c r="L10" s="232" t="s">
        <v>2573</v>
      </c>
      <c r="M10" s="232" t="s">
        <v>2574</v>
      </c>
      <c r="N10" s="232" t="s">
        <v>2575</v>
      </c>
      <c r="O10" s="232" t="s">
        <v>2576</v>
      </c>
      <c r="P10" s="232" t="s">
        <v>2577</v>
      </c>
      <c r="Q10" s="232"/>
      <c r="R10" s="232"/>
    </row>
    <row r="11" spans="1:20" s="233" customFormat="1" ht="306" x14ac:dyDescent="0.25">
      <c r="A11" s="237">
        <v>8</v>
      </c>
      <c r="B11" s="237">
        <f>+'Condiciones NO cumplimiento'!G10</f>
        <v>0</v>
      </c>
      <c r="C11" s="241">
        <f>+'Condiciones NO cumplimiento'!F10</f>
        <v>0</v>
      </c>
      <c r="D11" s="241">
        <f>+'Condiciones NO cumplimiento'!D10</f>
        <v>0</v>
      </c>
      <c r="E11" s="231" t="s">
        <v>2567</v>
      </c>
      <c r="F11" s="231" t="s">
        <v>2568</v>
      </c>
      <c r="G11" s="231" t="s">
        <v>2569</v>
      </c>
      <c r="H11" s="231" t="s">
        <v>2570</v>
      </c>
      <c r="I11" s="234" t="s">
        <v>2571</v>
      </c>
      <c r="J11" s="234"/>
      <c r="K11" s="234" t="s">
        <v>2572</v>
      </c>
      <c r="L11" s="234" t="s">
        <v>2573</v>
      </c>
      <c r="M11" s="232" t="s">
        <v>2574</v>
      </c>
      <c r="N11" s="232" t="s">
        <v>2575</v>
      </c>
      <c r="O11" s="232" t="s">
        <v>2576</v>
      </c>
      <c r="P11" s="232" t="s">
        <v>2577</v>
      </c>
      <c r="Q11" s="232"/>
      <c r="R11" s="232"/>
    </row>
    <row r="12" spans="1:20" s="233" customFormat="1" ht="306" x14ac:dyDescent="0.25">
      <c r="A12" s="237">
        <v>9</v>
      </c>
      <c r="B12" s="237">
        <f>+'Condiciones NO cumplimiento'!G11</f>
        <v>0</v>
      </c>
      <c r="C12" s="241">
        <f>+'Condiciones NO cumplimiento'!F11</f>
        <v>0</v>
      </c>
      <c r="D12" s="241">
        <f>+'Condiciones NO cumplimiento'!D11</f>
        <v>0</v>
      </c>
      <c r="E12" s="231" t="s">
        <v>2567</v>
      </c>
      <c r="F12" s="231" t="s">
        <v>2568</v>
      </c>
      <c r="G12" s="231" t="s">
        <v>2569</v>
      </c>
      <c r="H12" s="231" t="s">
        <v>2570</v>
      </c>
      <c r="I12" s="234" t="s">
        <v>2571</v>
      </c>
      <c r="J12" s="234"/>
      <c r="K12" s="234" t="s">
        <v>2572</v>
      </c>
      <c r="L12" s="234" t="s">
        <v>2573</v>
      </c>
      <c r="M12" s="232" t="s">
        <v>2574</v>
      </c>
      <c r="N12" s="232" t="s">
        <v>2575</v>
      </c>
      <c r="O12" s="232" t="s">
        <v>2576</v>
      </c>
      <c r="P12" s="232" t="s">
        <v>2577</v>
      </c>
      <c r="Q12" s="232"/>
      <c r="R12" s="232"/>
    </row>
    <row r="13" spans="1:20" s="233" customFormat="1" ht="306" x14ac:dyDescent="0.25">
      <c r="A13" s="237">
        <v>10</v>
      </c>
      <c r="B13" s="237">
        <f>+'Condiciones NO cumplimiento'!G12</f>
        <v>0</v>
      </c>
      <c r="C13" s="241">
        <f>+'Condiciones NO cumplimiento'!F12</f>
        <v>0</v>
      </c>
      <c r="D13" s="241">
        <f>+'Condiciones NO cumplimiento'!D12</f>
        <v>0</v>
      </c>
      <c r="E13" s="231" t="s">
        <v>2567</v>
      </c>
      <c r="F13" s="231" t="s">
        <v>2568</v>
      </c>
      <c r="G13" s="231" t="s">
        <v>2569</v>
      </c>
      <c r="H13" s="231" t="s">
        <v>2570</v>
      </c>
      <c r="I13" s="234" t="s">
        <v>2571</v>
      </c>
      <c r="J13" s="234"/>
      <c r="K13" s="234" t="s">
        <v>2572</v>
      </c>
      <c r="L13" s="234" t="s">
        <v>2573</v>
      </c>
      <c r="M13" s="232" t="s">
        <v>2574</v>
      </c>
      <c r="N13" s="232" t="s">
        <v>2575</v>
      </c>
      <c r="O13" s="232" t="s">
        <v>2576</v>
      </c>
      <c r="P13" s="232" t="s">
        <v>2577</v>
      </c>
      <c r="Q13" s="232"/>
      <c r="R13" s="232"/>
    </row>
    <row r="14" spans="1:20" s="233" customFormat="1" ht="306" x14ac:dyDescent="0.25">
      <c r="A14" s="237">
        <v>11</v>
      </c>
      <c r="B14" s="237">
        <f>+'Condiciones NO cumplimiento'!G13</f>
        <v>0</v>
      </c>
      <c r="C14" s="241">
        <f>+'Condiciones NO cumplimiento'!F13</f>
        <v>0</v>
      </c>
      <c r="D14" s="241">
        <f>+'Condiciones NO cumplimiento'!D13</f>
        <v>0</v>
      </c>
      <c r="E14" s="231" t="s">
        <v>2567</v>
      </c>
      <c r="F14" s="231" t="s">
        <v>2568</v>
      </c>
      <c r="G14" s="231" t="s">
        <v>2569</v>
      </c>
      <c r="H14" s="231" t="s">
        <v>2570</v>
      </c>
      <c r="I14" s="232" t="s">
        <v>2571</v>
      </c>
      <c r="J14" s="232"/>
      <c r="K14" s="232" t="s">
        <v>2572</v>
      </c>
      <c r="L14" s="232" t="s">
        <v>2573</v>
      </c>
      <c r="M14" s="232" t="s">
        <v>2574</v>
      </c>
      <c r="N14" s="232" t="s">
        <v>2575</v>
      </c>
      <c r="O14" s="232" t="s">
        <v>2576</v>
      </c>
      <c r="P14" s="232" t="s">
        <v>2577</v>
      </c>
      <c r="Q14" s="232"/>
      <c r="R14" s="232"/>
    </row>
    <row r="15" spans="1:20" s="233" customFormat="1" ht="306" x14ac:dyDescent="0.25">
      <c r="A15" s="237">
        <v>12</v>
      </c>
      <c r="B15" s="237">
        <f>+'Condiciones NO cumplimiento'!G14</f>
        <v>0</v>
      </c>
      <c r="C15" s="241">
        <f>+'Condiciones NO cumplimiento'!F14</f>
        <v>0</v>
      </c>
      <c r="D15" s="241">
        <f>+'Condiciones NO cumplimiento'!D14</f>
        <v>0</v>
      </c>
      <c r="E15" s="231" t="s">
        <v>2567</v>
      </c>
      <c r="F15" s="231" t="s">
        <v>2568</v>
      </c>
      <c r="G15" s="231" t="s">
        <v>2569</v>
      </c>
      <c r="H15" s="231" t="s">
        <v>2570</v>
      </c>
      <c r="I15" s="232" t="s">
        <v>2571</v>
      </c>
      <c r="J15" s="232"/>
      <c r="K15" s="232" t="s">
        <v>2572</v>
      </c>
      <c r="L15" s="232" t="s">
        <v>2573</v>
      </c>
      <c r="M15" s="232" t="s">
        <v>2574</v>
      </c>
      <c r="N15" s="232" t="s">
        <v>2575</v>
      </c>
      <c r="O15" s="232" t="s">
        <v>2576</v>
      </c>
      <c r="P15" s="232" t="s">
        <v>2577</v>
      </c>
      <c r="Q15" s="232"/>
      <c r="R15" s="232"/>
    </row>
    <row r="16" spans="1:20" s="233" customFormat="1" ht="306" x14ac:dyDescent="0.25">
      <c r="A16" s="237">
        <v>13</v>
      </c>
      <c r="B16" s="237">
        <f>+'Condiciones NO cumplimiento'!G15</f>
        <v>0</v>
      </c>
      <c r="C16" s="241">
        <f>+'Condiciones NO cumplimiento'!F15</f>
        <v>0</v>
      </c>
      <c r="D16" s="241">
        <f>+'Condiciones NO cumplimiento'!D15</f>
        <v>0</v>
      </c>
      <c r="E16" s="231" t="s">
        <v>2567</v>
      </c>
      <c r="F16" s="231" t="s">
        <v>2568</v>
      </c>
      <c r="G16" s="231" t="s">
        <v>2569</v>
      </c>
      <c r="H16" s="231" t="s">
        <v>2570</v>
      </c>
      <c r="I16" s="234" t="s">
        <v>2571</v>
      </c>
      <c r="J16" s="234"/>
      <c r="K16" s="234" t="s">
        <v>2572</v>
      </c>
      <c r="L16" s="234" t="s">
        <v>2573</v>
      </c>
      <c r="M16" s="232" t="s">
        <v>2574</v>
      </c>
      <c r="N16" s="232" t="s">
        <v>2575</v>
      </c>
      <c r="O16" s="232" t="s">
        <v>2576</v>
      </c>
      <c r="P16" s="232" t="s">
        <v>2577</v>
      </c>
      <c r="Q16" s="232"/>
      <c r="R16" s="232"/>
    </row>
    <row r="17" spans="1:18" s="233" customFormat="1" ht="306" x14ac:dyDescent="0.25">
      <c r="A17" s="237">
        <v>14</v>
      </c>
      <c r="B17" s="237">
        <f>+'Condiciones NO cumplimiento'!G16</f>
        <v>0</v>
      </c>
      <c r="C17" s="241">
        <f>+'Condiciones NO cumplimiento'!F16</f>
        <v>0</v>
      </c>
      <c r="D17" s="241">
        <f>+'Condiciones NO cumplimiento'!D16</f>
        <v>0</v>
      </c>
      <c r="E17" s="231" t="s">
        <v>2567</v>
      </c>
      <c r="F17" s="231" t="s">
        <v>2568</v>
      </c>
      <c r="G17" s="231" t="s">
        <v>2569</v>
      </c>
      <c r="H17" s="231" t="s">
        <v>2570</v>
      </c>
      <c r="I17" s="234" t="s">
        <v>2571</v>
      </c>
      <c r="J17" s="234"/>
      <c r="K17" s="234" t="s">
        <v>2572</v>
      </c>
      <c r="L17" s="234" t="s">
        <v>2573</v>
      </c>
      <c r="M17" s="232" t="s">
        <v>2574</v>
      </c>
      <c r="N17" s="232" t="s">
        <v>2575</v>
      </c>
      <c r="O17" s="232" t="s">
        <v>2576</v>
      </c>
      <c r="P17" s="232" t="s">
        <v>2577</v>
      </c>
      <c r="Q17" s="232"/>
      <c r="R17" s="232"/>
    </row>
    <row r="18" spans="1:18" s="233" customFormat="1" ht="306" x14ac:dyDescent="0.25">
      <c r="A18" s="237">
        <v>15</v>
      </c>
      <c r="B18" s="237">
        <f>+'Condiciones NO cumplimiento'!G17</f>
        <v>0</v>
      </c>
      <c r="C18" s="241">
        <f>+'Condiciones NO cumplimiento'!F17</f>
        <v>0</v>
      </c>
      <c r="D18" s="241">
        <f>+'Condiciones NO cumplimiento'!D17</f>
        <v>0</v>
      </c>
      <c r="E18" s="231" t="s">
        <v>2567</v>
      </c>
      <c r="F18" s="231" t="s">
        <v>2568</v>
      </c>
      <c r="G18" s="231" t="s">
        <v>2569</v>
      </c>
      <c r="H18" s="231" t="s">
        <v>2570</v>
      </c>
      <c r="I18" s="234" t="s">
        <v>2571</v>
      </c>
      <c r="J18" s="234"/>
      <c r="K18" s="234" t="s">
        <v>2572</v>
      </c>
      <c r="L18" s="234" t="s">
        <v>2573</v>
      </c>
      <c r="M18" s="232" t="s">
        <v>2574</v>
      </c>
      <c r="N18" s="232" t="s">
        <v>2575</v>
      </c>
      <c r="O18" s="232" t="s">
        <v>2576</v>
      </c>
      <c r="P18" s="232" t="s">
        <v>2577</v>
      </c>
      <c r="Q18" s="232"/>
      <c r="R18" s="232"/>
    </row>
    <row r="19" spans="1:18" s="233" customFormat="1" ht="306" x14ac:dyDescent="0.25">
      <c r="A19" s="237">
        <v>16</v>
      </c>
      <c r="B19" s="237">
        <f>+'Condiciones NO cumplimiento'!G18</f>
        <v>0</v>
      </c>
      <c r="C19" s="241">
        <f>+'Condiciones NO cumplimiento'!F18</f>
        <v>0</v>
      </c>
      <c r="D19" s="241">
        <f>+'Condiciones NO cumplimiento'!D18</f>
        <v>0</v>
      </c>
      <c r="E19" s="231" t="s">
        <v>2567</v>
      </c>
      <c r="F19" s="231" t="s">
        <v>2568</v>
      </c>
      <c r="G19" s="231" t="s">
        <v>2569</v>
      </c>
      <c r="H19" s="231" t="s">
        <v>2570</v>
      </c>
      <c r="I19" s="232" t="s">
        <v>2571</v>
      </c>
      <c r="J19" s="232"/>
      <c r="K19" s="232" t="s">
        <v>2572</v>
      </c>
      <c r="L19" s="232" t="s">
        <v>2573</v>
      </c>
      <c r="M19" s="232" t="s">
        <v>2574</v>
      </c>
      <c r="N19" s="232" t="s">
        <v>2575</v>
      </c>
      <c r="O19" s="232" t="s">
        <v>2576</v>
      </c>
      <c r="P19" s="232" t="s">
        <v>2577</v>
      </c>
      <c r="Q19" s="232"/>
      <c r="R19" s="232"/>
    </row>
    <row r="20" spans="1:18" s="233" customFormat="1" ht="306" x14ac:dyDescent="0.25">
      <c r="A20" s="237">
        <v>17</v>
      </c>
      <c r="B20" s="237">
        <f>+'Condiciones NO cumplimiento'!G19</f>
        <v>0</v>
      </c>
      <c r="C20" s="241">
        <f>+'Condiciones NO cumplimiento'!F19</f>
        <v>0</v>
      </c>
      <c r="D20" s="241">
        <f>+'Condiciones NO cumplimiento'!D19</f>
        <v>0</v>
      </c>
      <c r="E20" s="231" t="s">
        <v>2567</v>
      </c>
      <c r="F20" s="231" t="s">
        <v>2568</v>
      </c>
      <c r="G20" s="231" t="s">
        <v>2569</v>
      </c>
      <c r="H20" s="231" t="s">
        <v>2570</v>
      </c>
      <c r="I20" s="234" t="s">
        <v>2571</v>
      </c>
      <c r="J20" s="234"/>
      <c r="K20" s="234" t="s">
        <v>2572</v>
      </c>
      <c r="L20" s="234" t="s">
        <v>2573</v>
      </c>
      <c r="M20" s="232" t="s">
        <v>2574</v>
      </c>
      <c r="N20" s="232" t="s">
        <v>2575</v>
      </c>
      <c r="O20" s="232" t="s">
        <v>2576</v>
      </c>
      <c r="P20" s="232" t="s">
        <v>2577</v>
      </c>
      <c r="Q20" s="232"/>
      <c r="R20" s="232"/>
    </row>
    <row r="21" spans="1:18" s="233" customFormat="1" ht="306" x14ac:dyDescent="0.25">
      <c r="A21" s="237">
        <v>18</v>
      </c>
      <c r="B21" s="237">
        <f>+'Condiciones NO cumplimiento'!G20</f>
        <v>0</v>
      </c>
      <c r="C21" s="241">
        <f>+'Condiciones NO cumplimiento'!F20</f>
        <v>0</v>
      </c>
      <c r="D21" s="241">
        <f>+'Condiciones NO cumplimiento'!D20</f>
        <v>0</v>
      </c>
      <c r="E21" s="231" t="s">
        <v>2567</v>
      </c>
      <c r="F21" s="231" t="s">
        <v>2568</v>
      </c>
      <c r="G21" s="231" t="s">
        <v>2569</v>
      </c>
      <c r="H21" s="231" t="s">
        <v>2570</v>
      </c>
      <c r="I21" s="234" t="s">
        <v>2571</v>
      </c>
      <c r="J21" s="234"/>
      <c r="K21" s="234" t="s">
        <v>2572</v>
      </c>
      <c r="L21" s="234" t="s">
        <v>2573</v>
      </c>
      <c r="M21" s="232" t="s">
        <v>2574</v>
      </c>
      <c r="N21" s="232" t="s">
        <v>2575</v>
      </c>
      <c r="O21" s="232" t="s">
        <v>2576</v>
      </c>
      <c r="P21" s="232" t="s">
        <v>2577</v>
      </c>
      <c r="Q21" s="232"/>
      <c r="R21" s="232"/>
    </row>
    <row r="22" spans="1:18" s="233" customFormat="1" ht="306" x14ac:dyDescent="0.25">
      <c r="A22" s="237">
        <v>19</v>
      </c>
      <c r="B22" s="237">
        <f>+'Condiciones NO cumplimiento'!G21</f>
        <v>0</v>
      </c>
      <c r="C22" s="241">
        <f>+'Condiciones NO cumplimiento'!F21</f>
        <v>0</v>
      </c>
      <c r="D22" s="241">
        <f>+'Condiciones NO cumplimiento'!D21</f>
        <v>0</v>
      </c>
      <c r="E22" s="231" t="s">
        <v>2567</v>
      </c>
      <c r="F22" s="231" t="s">
        <v>2568</v>
      </c>
      <c r="G22" s="231" t="s">
        <v>2569</v>
      </c>
      <c r="H22" s="231" t="s">
        <v>2570</v>
      </c>
      <c r="I22" s="234" t="s">
        <v>2571</v>
      </c>
      <c r="J22" s="234"/>
      <c r="K22" s="234" t="s">
        <v>2572</v>
      </c>
      <c r="L22" s="234" t="s">
        <v>2573</v>
      </c>
      <c r="M22" s="232" t="s">
        <v>2574</v>
      </c>
      <c r="N22" s="232" t="s">
        <v>2575</v>
      </c>
      <c r="O22" s="232" t="s">
        <v>2576</v>
      </c>
      <c r="P22" s="232" t="s">
        <v>2577</v>
      </c>
      <c r="Q22" s="232"/>
      <c r="R22" s="232"/>
    </row>
    <row r="23" spans="1:18" ht="306" x14ac:dyDescent="0.2">
      <c r="A23" s="237">
        <v>20</v>
      </c>
      <c r="B23" s="237">
        <f>+'Condiciones NO cumplimiento'!G22</f>
        <v>0</v>
      </c>
      <c r="C23" s="241">
        <f>+'Condiciones NO cumplimiento'!F22</f>
        <v>0</v>
      </c>
      <c r="D23" s="241">
        <f>+'Condiciones NO cumplimiento'!D22</f>
        <v>0</v>
      </c>
      <c r="E23" s="231" t="s">
        <v>2567</v>
      </c>
      <c r="F23" s="231" t="s">
        <v>2568</v>
      </c>
      <c r="G23" s="231" t="s">
        <v>2569</v>
      </c>
      <c r="H23" s="231" t="s">
        <v>2570</v>
      </c>
      <c r="I23" s="234" t="s">
        <v>2571</v>
      </c>
      <c r="J23" s="234"/>
      <c r="K23" s="234" t="s">
        <v>2572</v>
      </c>
      <c r="L23" s="234" t="s">
        <v>2573</v>
      </c>
      <c r="M23" s="232" t="s">
        <v>2574</v>
      </c>
      <c r="N23" s="232" t="s">
        <v>2575</v>
      </c>
      <c r="O23" s="232" t="s">
        <v>2576</v>
      </c>
      <c r="P23" s="232" t="s">
        <v>2577</v>
      </c>
      <c r="Q23" s="232"/>
      <c r="R23" s="232"/>
    </row>
    <row r="24" spans="1:18" ht="306" x14ac:dyDescent="0.2">
      <c r="A24" s="237">
        <v>21</v>
      </c>
      <c r="B24" s="237">
        <f>+'Condiciones NO cumplimiento'!G23</f>
        <v>0</v>
      </c>
      <c r="C24" s="241">
        <f>+'Condiciones NO cumplimiento'!F23</f>
        <v>0</v>
      </c>
      <c r="D24" s="241">
        <f>+'Condiciones NO cumplimiento'!D23</f>
        <v>0</v>
      </c>
      <c r="E24" s="231" t="s">
        <v>2567</v>
      </c>
      <c r="F24" s="231" t="s">
        <v>2568</v>
      </c>
      <c r="G24" s="231" t="s">
        <v>2569</v>
      </c>
      <c r="H24" s="231" t="s">
        <v>2570</v>
      </c>
      <c r="I24" s="234" t="s">
        <v>2571</v>
      </c>
      <c r="J24" s="234"/>
      <c r="K24" s="234" t="s">
        <v>2572</v>
      </c>
      <c r="L24" s="234" t="s">
        <v>2573</v>
      </c>
      <c r="M24" s="232" t="s">
        <v>2574</v>
      </c>
      <c r="N24" s="232" t="s">
        <v>2575</v>
      </c>
      <c r="O24" s="242" t="s">
        <v>2576</v>
      </c>
      <c r="P24" s="242" t="s">
        <v>2577</v>
      </c>
      <c r="Q24" s="242"/>
      <c r="R24" s="242"/>
    </row>
    <row r="25" spans="1:18" ht="306" x14ac:dyDescent="0.2">
      <c r="A25" s="237">
        <v>22</v>
      </c>
      <c r="B25" s="237">
        <f>+'Condiciones NO cumplimiento'!G24</f>
        <v>0</v>
      </c>
      <c r="C25" s="241">
        <f>+'Condiciones NO cumplimiento'!F24</f>
        <v>0</v>
      </c>
      <c r="D25" s="241">
        <f>+'Condiciones NO cumplimiento'!D24</f>
        <v>0</v>
      </c>
      <c r="E25" s="231" t="s">
        <v>2567</v>
      </c>
      <c r="F25" s="231" t="s">
        <v>2568</v>
      </c>
      <c r="G25" s="231" t="s">
        <v>2569</v>
      </c>
      <c r="H25" s="231" t="s">
        <v>2570</v>
      </c>
      <c r="I25" s="234" t="s">
        <v>2571</v>
      </c>
      <c r="J25" s="234"/>
      <c r="K25" s="234" t="s">
        <v>2572</v>
      </c>
      <c r="L25" s="234" t="s">
        <v>2573</v>
      </c>
      <c r="M25" s="232" t="s">
        <v>2574</v>
      </c>
      <c r="N25" s="232" t="s">
        <v>2575</v>
      </c>
      <c r="O25" s="242" t="s">
        <v>2576</v>
      </c>
      <c r="P25" s="242" t="s">
        <v>2577</v>
      </c>
      <c r="Q25" s="242"/>
      <c r="R25" s="242"/>
    </row>
    <row r="26" spans="1:18" ht="306" x14ac:dyDescent="0.2">
      <c r="A26" s="237">
        <v>23</v>
      </c>
      <c r="B26" s="237">
        <f>+'Condiciones NO cumplimiento'!G25</f>
        <v>0</v>
      </c>
      <c r="C26" s="241">
        <f>+'Condiciones NO cumplimiento'!F25</f>
        <v>0</v>
      </c>
      <c r="D26" s="241">
        <f>+'Condiciones NO cumplimiento'!D25</f>
        <v>0</v>
      </c>
      <c r="E26" s="231" t="s">
        <v>2567</v>
      </c>
      <c r="F26" s="231" t="s">
        <v>2568</v>
      </c>
      <c r="G26" s="231" t="s">
        <v>2569</v>
      </c>
      <c r="H26" s="231" t="s">
        <v>2570</v>
      </c>
      <c r="I26" s="234" t="s">
        <v>2571</v>
      </c>
      <c r="J26" s="234"/>
      <c r="K26" s="234" t="s">
        <v>2572</v>
      </c>
      <c r="L26" s="234" t="s">
        <v>2573</v>
      </c>
      <c r="M26" s="232" t="s">
        <v>2574</v>
      </c>
      <c r="N26" s="232" t="s">
        <v>2575</v>
      </c>
      <c r="O26" s="242" t="s">
        <v>2576</v>
      </c>
      <c r="P26" s="242" t="s">
        <v>2577</v>
      </c>
      <c r="Q26" s="242"/>
      <c r="R26" s="242"/>
    </row>
    <row r="27" spans="1:18" ht="306" x14ac:dyDescent="0.2">
      <c r="A27" s="237">
        <v>24</v>
      </c>
      <c r="B27" s="237">
        <f>+'Condiciones NO cumplimiento'!G26</f>
        <v>0</v>
      </c>
      <c r="C27" s="241">
        <f>+'Condiciones NO cumplimiento'!F26</f>
        <v>0</v>
      </c>
      <c r="D27" s="241">
        <f>+'Condiciones NO cumplimiento'!D26</f>
        <v>0</v>
      </c>
      <c r="E27" s="231" t="s">
        <v>2567</v>
      </c>
      <c r="F27" s="231" t="s">
        <v>2568</v>
      </c>
      <c r="G27" s="231" t="s">
        <v>2569</v>
      </c>
      <c r="H27" s="231" t="s">
        <v>2570</v>
      </c>
      <c r="I27" s="234" t="s">
        <v>2571</v>
      </c>
      <c r="J27" s="234"/>
      <c r="K27" s="234" t="s">
        <v>2572</v>
      </c>
      <c r="L27" s="234" t="s">
        <v>2573</v>
      </c>
      <c r="M27" s="232" t="s">
        <v>2574</v>
      </c>
      <c r="N27" s="232" t="s">
        <v>2575</v>
      </c>
      <c r="O27" s="242" t="s">
        <v>2576</v>
      </c>
      <c r="P27" s="242" t="s">
        <v>2577</v>
      </c>
      <c r="Q27" s="242"/>
      <c r="R27" s="242"/>
    </row>
    <row r="28" spans="1:18" ht="306" x14ac:dyDescent="0.2">
      <c r="A28" s="237">
        <v>25</v>
      </c>
      <c r="B28" s="237">
        <f>+'Condiciones NO cumplimiento'!G27</f>
        <v>0</v>
      </c>
      <c r="C28" s="241">
        <f>+'Condiciones NO cumplimiento'!F27</f>
        <v>0</v>
      </c>
      <c r="D28" s="241">
        <f>+'Condiciones NO cumplimiento'!D27</f>
        <v>0</v>
      </c>
      <c r="E28" s="231" t="s">
        <v>2567</v>
      </c>
      <c r="F28" s="231" t="s">
        <v>2568</v>
      </c>
      <c r="G28" s="231" t="s">
        <v>2569</v>
      </c>
      <c r="H28" s="231" t="s">
        <v>2570</v>
      </c>
      <c r="I28" s="234" t="s">
        <v>2571</v>
      </c>
      <c r="J28" s="234"/>
      <c r="K28" s="234" t="s">
        <v>2572</v>
      </c>
      <c r="L28" s="234" t="s">
        <v>2573</v>
      </c>
      <c r="M28" s="232" t="s">
        <v>2574</v>
      </c>
      <c r="N28" s="232" t="s">
        <v>2575</v>
      </c>
      <c r="O28" s="242" t="s">
        <v>2576</v>
      </c>
      <c r="P28" s="242" t="s">
        <v>2577</v>
      </c>
      <c r="Q28" s="242"/>
      <c r="R28" s="242"/>
    </row>
    <row r="29" spans="1:18" ht="306" x14ac:dyDescent="0.2">
      <c r="A29" s="237">
        <v>26</v>
      </c>
      <c r="B29" s="237">
        <f>+'Condiciones NO cumplimiento'!G28</f>
        <v>0</v>
      </c>
      <c r="C29" s="241">
        <f>+'Condiciones NO cumplimiento'!F28</f>
        <v>0</v>
      </c>
      <c r="D29" s="241">
        <f>+'Condiciones NO cumplimiento'!D28</f>
        <v>0</v>
      </c>
      <c r="E29" s="231" t="s">
        <v>2567</v>
      </c>
      <c r="F29" s="231" t="s">
        <v>2568</v>
      </c>
      <c r="G29" s="231" t="s">
        <v>2569</v>
      </c>
      <c r="H29" s="231" t="s">
        <v>2570</v>
      </c>
      <c r="I29" s="234" t="s">
        <v>2571</v>
      </c>
      <c r="J29" s="234"/>
      <c r="K29" s="234" t="s">
        <v>2572</v>
      </c>
      <c r="L29" s="234" t="s">
        <v>2573</v>
      </c>
      <c r="M29" s="232" t="s">
        <v>2574</v>
      </c>
      <c r="N29" s="232" t="s">
        <v>2575</v>
      </c>
      <c r="O29" s="242" t="s">
        <v>2576</v>
      </c>
      <c r="P29" s="242" t="s">
        <v>2577</v>
      </c>
      <c r="Q29" s="242"/>
      <c r="R29" s="242"/>
    </row>
    <row r="30" spans="1:18" ht="306" x14ac:dyDescent="0.2">
      <c r="A30" s="237">
        <v>27</v>
      </c>
      <c r="B30" s="237">
        <f>+'Condiciones NO cumplimiento'!G29</f>
        <v>0</v>
      </c>
      <c r="C30" s="241">
        <f>+'Condiciones NO cumplimiento'!F29</f>
        <v>0</v>
      </c>
      <c r="D30" s="241">
        <f>+'Condiciones NO cumplimiento'!D29</f>
        <v>0</v>
      </c>
      <c r="E30" s="231" t="s">
        <v>2567</v>
      </c>
      <c r="F30" s="231" t="s">
        <v>2568</v>
      </c>
      <c r="G30" s="231" t="s">
        <v>2569</v>
      </c>
      <c r="H30" s="231" t="s">
        <v>2570</v>
      </c>
      <c r="I30" s="234" t="s">
        <v>2571</v>
      </c>
      <c r="J30" s="234"/>
      <c r="K30" s="234" t="s">
        <v>2572</v>
      </c>
      <c r="L30" s="234" t="s">
        <v>2573</v>
      </c>
      <c r="M30" s="232" t="s">
        <v>2574</v>
      </c>
      <c r="N30" s="232" t="s">
        <v>2575</v>
      </c>
      <c r="O30" s="242" t="s">
        <v>2576</v>
      </c>
      <c r="P30" s="242" t="s">
        <v>2577</v>
      </c>
      <c r="Q30" s="242"/>
      <c r="R30" s="242"/>
    </row>
    <row r="31" spans="1:18" ht="306" x14ac:dyDescent="0.2">
      <c r="A31" s="237">
        <v>28</v>
      </c>
      <c r="B31" s="237">
        <f>+'Condiciones NO cumplimiento'!G30</f>
        <v>0</v>
      </c>
      <c r="C31" s="241">
        <f>+'Condiciones NO cumplimiento'!F30</f>
        <v>0</v>
      </c>
      <c r="D31" s="241">
        <f>+'Condiciones NO cumplimiento'!D30</f>
        <v>0</v>
      </c>
      <c r="E31" s="231" t="s">
        <v>2567</v>
      </c>
      <c r="F31" s="231" t="s">
        <v>2568</v>
      </c>
      <c r="G31" s="231" t="s">
        <v>2569</v>
      </c>
      <c r="H31" s="231" t="s">
        <v>2570</v>
      </c>
      <c r="I31" s="234" t="s">
        <v>2571</v>
      </c>
      <c r="J31" s="234"/>
      <c r="K31" s="234" t="s">
        <v>2572</v>
      </c>
      <c r="L31" s="234" t="s">
        <v>2573</v>
      </c>
      <c r="M31" s="232" t="s">
        <v>2574</v>
      </c>
      <c r="N31" s="232" t="s">
        <v>2575</v>
      </c>
      <c r="O31" s="242" t="s">
        <v>2576</v>
      </c>
      <c r="P31" s="242" t="s">
        <v>2577</v>
      </c>
      <c r="Q31" s="242"/>
      <c r="R31" s="242"/>
    </row>
    <row r="32" spans="1:18" ht="306" x14ac:dyDescent="0.2">
      <c r="A32" s="237">
        <v>29</v>
      </c>
      <c r="B32" s="237">
        <f>+'Condiciones NO cumplimiento'!G31</f>
        <v>0</v>
      </c>
      <c r="C32" s="241">
        <f>+'Condiciones NO cumplimiento'!F31</f>
        <v>0</v>
      </c>
      <c r="D32" s="241">
        <f>+'Condiciones NO cumplimiento'!D31</f>
        <v>0</v>
      </c>
      <c r="E32" s="231" t="s">
        <v>2567</v>
      </c>
      <c r="F32" s="231" t="s">
        <v>2568</v>
      </c>
      <c r="G32" s="231" t="s">
        <v>2569</v>
      </c>
      <c r="H32" s="231" t="s">
        <v>2570</v>
      </c>
      <c r="I32" s="234" t="s">
        <v>2571</v>
      </c>
      <c r="J32" s="234"/>
      <c r="K32" s="234" t="s">
        <v>2572</v>
      </c>
      <c r="L32" s="234" t="s">
        <v>2573</v>
      </c>
      <c r="M32" s="232" t="s">
        <v>2574</v>
      </c>
      <c r="N32" s="232" t="s">
        <v>2575</v>
      </c>
      <c r="O32" s="242" t="s">
        <v>2576</v>
      </c>
      <c r="P32" s="242" t="s">
        <v>2577</v>
      </c>
      <c r="Q32" s="242"/>
      <c r="R32" s="242"/>
    </row>
    <row r="33" spans="1:18" ht="306" x14ac:dyDescent="0.2">
      <c r="A33" s="237">
        <v>30</v>
      </c>
      <c r="B33" s="237">
        <f>+'Condiciones NO cumplimiento'!G32</f>
        <v>0</v>
      </c>
      <c r="C33" s="241">
        <f>+'Condiciones NO cumplimiento'!F32</f>
        <v>0</v>
      </c>
      <c r="D33" s="241">
        <f>+'Condiciones NO cumplimiento'!D32</f>
        <v>0</v>
      </c>
      <c r="E33" s="231" t="s">
        <v>2567</v>
      </c>
      <c r="F33" s="231" t="s">
        <v>2568</v>
      </c>
      <c r="G33" s="231" t="s">
        <v>2569</v>
      </c>
      <c r="H33" s="231" t="s">
        <v>2570</v>
      </c>
      <c r="I33" s="234" t="s">
        <v>2571</v>
      </c>
      <c r="J33" s="234"/>
      <c r="K33" s="234" t="s">
        <v>2572</v>
      </c>
      <c r="L33" s="234" t="s">
        <v>2573</v>
      </c>
      <c r="M33" s="232" t="s">
        <v>2574</v>
      </c>
      <c r="N33" s="232" t="s">
        <v>2575</v>
      </c>
      <c r="O33" s="242" t="s">
        <v>2576</v>
      </c>
      <c r="P33" s="242" t="s">
        <v>2577</v>
      </c>
      <c r="Q33" s="242"/>
      <c r="R33" s="242"/>
    </row>
    <row r="34" spans="1:18" ht="39" customHeight="1" x14ac:dyDescent="0.2">
      <c r="A34" s="681" t="s">
        <v>2578</v>
      </c>
      <c r="B34" s="681"/>
      <c r="C34" s="682" t="s">
        <v>2547</v>
      </c>
      <c r="D34" s="683"/>
      <c r="E34" s="683"/>
      <c r="F34" s="683"/>
      <c r="G34" s="683"/>
      <c r="H34" s="684"/>
      <c r="I34" s="239"/>
      <c r="J34" s="239"/>
      <c r="K34" s="239"/>
      <c r="L34" s="239"/>
      <c r="M34" s="238"/>
      <c r="N34" s="238"/>
      <c r="O34" s="238"/>
      <c r="P34" s="238"/>
      <c r="Q34" s="238"/>
      <c r="R34" s="238"/>
    </row>
  </sheetData>
  <sheetProtection algorithmName="SHA-512" hashValue="c1Ldh4BwM6ruhSzJsHDVpd8O3ax3QhiAj2sjBqY1mxR9FW0X7DJvCod8Z29V2UYYsXubQczvN5tx/MnsMTVEsw==" saltValue="kncKWS+khXn/XT+RKkVLTQ==" spinCount="100000" sheet="1" objects="1" scenarios="1" formatRows="0"/>
  <dataConsolidate/>
  <mergeCells count="7">
    <mergeCell ref="Q2:R2"/>
    <mergeCell ref="A1:R1"/>
    <mergeCell ref="A2:D2"/>
    <mergeCell ref="A34:B34"/>
    <mergeCell ref="C34:H34"/>
    <mergeCell ref="E2:H2"/>
    <mergeCell ref="I2:O2"/>
  </mergeCells>
  <dataValidations count="3">
    <dataValidation type="list" allowBlank="1" showInputMessage="1" showErrorMessage="1" sqref="K10:K13 K15:K18 K6:K8 K35:K1047885 K20:K33 C35:C2003 D35:D2003" xr:uid="{9E96C1A6-17E8-4FF3-B4DD-FB7A39C12013}">
      <formula1>#REF!</formula1>
    </dataValidation>
    <dataValidation type="list" allowBlank="1" showInputMessage="1" showErrorMessage="1" sqref="M34" xr:uid="{BF268B07-9F83-4565-85A5-D7CD7737B535}">
      <formula1>$T$1:$T$2</formula1>
    </dataValidation>
    <dataValidation type="list" allowBlank="1" showInputMessage="1" showErrorMessage="1" sqref="C34" xr:uid="{FE550C20-566E-422E-BC33-22CCC5A535C6}">
      <formula1>$T$1:$T$3</formula1>
    </dataValidation>
  </dataValidations>
  <printOptions horizontalCentered="1"/>
  <pageMargins left="0.31496062992125984" right="0.31496062992125984" top="1.1417322834645669" bottom="0.74803149606299213" header="0.31496062992125984" footer="0.31496062992125984"/>
  <pageSetup scale="18" fitToHeight="0" orientation="landscape" r:id="rId1"/>
  <headerFooter>
    <oddHeader>&amp;L&amp;G&amp;C
PROCESO DE INSPECCIÓN, VIGILANCIA Y CONTROL
FORMATO INSTRUMENTO IV
HOGAR SUSTITUTO RESTABLECIMIENTO DE DERECHOS&amp;RF8.P16.IVC
Versión 1
18/09/2025
Clasificación de la Información
CLASIFICADA</oddHeader>
    <oddFooter>&amp;C&amp;G</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0"/>
  <sheetViews>
    <sheetView zoomScale="90" zoomScaleNormal="90" workbookViewId="0">
      <selection activeCell="A11" sqref="A11"/>
    </sheetView>
  </sheetViews>
  <sheetFormatPr baseColWidth="10" defaultColWidth="11.42578125" defaultRowHeight="15" x14ac:dyDescent="0.25"/>
  <cols>
    <col min="1" max="1" width="86.85546875" style="97" customWidth="1"/>
    <col min="2" max="2" width="150.85546875" style="29" customWidth="1"/>
    <col min="3" max="3" width="9" customWidth="1"/>
  </cols>
  <sheetData>
    <row r="1" spans="1:5" ht="16.5" x14ac:dyDescent="0.25">
      <c r="A1" s="523" t="s">
        <v>1478</v>
      </c>
      <c r="B1" s="523"/>
      <c r="C1" s="401" t="s">
        <v>1670</v>
      </c>
    </row>
    <row r="2" spans="1:5" ht="17.25" customHeight="1" x14ac:dyDescent="0.25">
      <c r="A2" s="195" t="s">
        <v>1479</v>
      </c>
      <c r="B2" s="195" t="s">
        <v>1480</v>
      </c>
      <c r="E2" t="str">
        <f>UPPER(D1)</f>
        <v/>
      </c>
    </row>
    <row r="3" spans="1:5" ht="16.5" x14ac:dyDescent="0.25">
      <c r="A3" s="523" t="s">
        <v>1481</v>
      </c>
      <c r="B3" s="523"/>
    </row>
    <row r="4" spans="1:5" ht="16.5" x14ac:dyDescent="0.25">
      <c r="A4" s="524" t="s">
        <v>1482</v>
      </c>
      <c r="B4" s="524"/>
      <c r="C4" s="500"/>
    </row>
    <row r="5" spans="1:5" x14ac:dyDescent="0.25">
      <c r="A5" s="320" t="s">
        <v>1483</v>
      </c>
      <c r="B5" s="196" t="s">
        <v>1484</v>
      </c>
    </row>
    <row r="6" spans="1:5" x14ac:dyDescent="0.25">
      <c r="A6" s="320" t="s">
        <v>1485</v>
      </c>
      <c r="B6" s="196" t="s">
        <v>1486</v>
      </c>
    </row>
    <row r="7" spans="1:5" x14ac:dyDescent="0.25">
      <c r="A7" s="320" t="s">
        <v>1487</v>
      </c>
      <c r="B7" s="196" t="s">
        <v>1488</v>
      </c>
    </row>
    <row r="8" spans="1:5" x14ac:dyDescent="0.25">
      <c r="A8" s="320" t="s">
        <v>1489</v>
      </c>
      <c r="B8" s="196" t="s">
        <v>1490</v>
      </c>
    </row>
    <row r="9" spans="1:5" ht="17.25" customHeight="1" x14ac:dyDescent="0.25">
      <c r="A9" s="320" t="s">
        <v>1491</v>
      </c>
      <c r="B9" s="196" t="s">
        <v>1492</v>
      </c>
    </row>
    <row r="10" spans="1:5" x14ac:dyDescent="0.25">
      <c r="A10" s="320" t="s">
        <v>1493</v>
      </c>
      <c r="B10" s="196" t="s">
        <v>1494</v>
      </c>
    </row>
    <row r="11" spans="1:5" x14ac:dyDescent="0.25">
      <c r="A11" s="320" t="s">
        <v>1495</v>
      </c>
      <c r="B11" s="196" t="s">
        <v>1496</v>
      </c>
    </row>
    <row r="12" spans="1:5" x14ac:dyDescent="0.25">
      <c r="A12" s="320" t="s">
        <v>1497</v>
      </c>
      <c r="B12" s="196" t="s">
        <v>1498</v>
      </c>
    </row>
    <row r="13" spans="1:5" x14ac:dyDescent="0.25">
      <c r="A13" s="320" t="s">
        <v>1499</v>
      </c>
      <c r="B13" s="196" t="s">
        <v>1500</v>
      </c>
    </row>
    <row r="14" spans="1:5" ht="17.25" customHeight="1" x14ac:dyDescent="0.25">
      <c r="A14" s="320" t="s">
        <v>1501</v>
      </c>
      <c r="B14" s="196" t="s">
        <v>1502</v>
      </c>
    </row>
    <row r="15" spans="1:5" x14ac:dyDescent="0.25">
      <c r="A15" s="320" t="s">
        <v>1503</v>
      </c>
      <c r="B15" s="196" t="s">
        <v>1504</v>
      </c>
    </row>
    <row r="16" spans="1:5" x14ac:dyDescent="0.25">
      <c r="A16" s="320" t="s">
        <v>1505</v>
      </c>
      <c r="B16" s="196" t="s">
        <v>1506</v>
      </c>
    </row>
    <row r="17" spans="1:2" x14ac:dyDescent="0.25">
      <c r="A17" s="320" t="s">
        <v>1507</v>
      </c>
      <c r="B17" s="196" t="s">
        <v>1508</v>
      </c>
    </row>
    <row r="18" spans="1:2" x14ac:dyDescent="0.25">
      <c r="A18" s="320" t="s">
        <v>1509</v>
      </c>
      <c r="B18" s="196" t="s">
        <v>1510</v>
      </c>
    </row>
    <row r="19" spans="1:2" ht="16.5" x14ac:dyDescent="0.25">
      <c r="A19" s="524" t="s">
        <v>1511</v>
      </c>
      <c r="B19" s="524"/>
    </row>
    <row r="20" spans="1:2" ht="30" x14ac:dyDescent="0.25">
      <c r="A20" s="332" t="s">
        <v>1512</v>
      </c>
      <c r="B20" s="196" t="s">
        <v>2878</v>
      </c>
    </row>
    <row r="21" spans="1:2" x14ac:dyDescent="0.25">
      <c r="A21" s="320" t="s">
        <v>1513</v>
      </c>
      <c r="B21" s="196" t="s">
        <v>1484</v>
      </c>
    </row>
    <row r="22" spans="1:2" x14ac:dyDescent="0.25">
      <c r="A22" s="320" t="s">
        <v>1514</v>
      </c>
      <c r="B22" s="196" t="s">
        <v>1515</v>
      </c>
    </row>
    <row r="23" spans="1:2" x14ac:dyDescent="0.25">
      <c r="A23" s="320" t="s">
        <v>1516</v>
      </c>
      <c r="B23" s="196" t="s">
        <v>1517</v>
      </c>
    </row>
    <row r="24" spans="1:2" x14ac:dyDescent="0.25">
      <c r="A24" s="320" t="s">
        <v>1518</v>
      </c>
      <c r="B24" s="196" t="s">
        <v>1519</v>
      </c>
    </row>
    <row r="25" spans="1:2" x14ac:dyDescent="0.25">
      <c r="A25" s="320" t="s">
        <v>1520</v>
      </c>
      <c r="B25" s="196" t="s">
        <v>1521</v>
      </c>
    </row>
    <row r="26" spans="1:2" x14ac:dyDescent="0.25">
      <c r="A26" s="320" t="s">
        <v>1489</v>
      </c>
      <c r="B26" s="196" t="s">
        <v>1522</v>
      </c>
    </row>
    <row r="27" spans="1:2" x14ac:dyDescent="0.25">
      <c r="A27" s="320" t="s">
        <v>1523</v>
      </c>
      <c r="B27" s="196" t="s">
        <v>1524</v>
      </c>
    </row>
    <row r="28" spans="1:2" ht="30" x14ac:dyDescent="0.25">
      <c r="A28" s="320" t="s">
        <v>1525</v>
      </c>
      <c r="B28" s="196" t="s">
        <v>2765</v>
      </c>
    </row>
    <row r="29" spans="1:2" x14ac:dyDescent="0.25">
      <c r="A29" s="320" t="s">
        <v>1526</v>
      </c>
      <c r="B29" s="196" t="s">
        <v>1527</v>
      </c>
    </row>
    <row r="30" spans="1:2" x14ac:dyDescent="0.25">
      <c r="A30" s="320" t="s">
        <v>1528</v>
      </c>
      <c r="B30" s="196" t="s">
        <v>1529</v>
      </c>
    </row>
    <row r="31" spans="1:2" x14ac:dyDescent="0.25">
      <c r="A31" s="320" t="s">
        <v>1530</v>
      </c>
      <c r="B31" s="196" t="s">
        <v>1531</v>
      </c>
    </row>
    <row r="32" spans="1:2" x14ac:dyDescent="0.25">
      <c r="A32" s="320" t="s">
        <v>1532</v>
      </c>
      <c r="B32" s="196" t="s">
        <v>1533</v>
      </c>
    </row>
    <row r="33" spans="1:2" x14ac:dyDescent="0.25">
      <c r="A33" s="320" t="s">
        <v>1505</v>
      </c>
      <c r="B33" s="196" t="s">
        <v>1534</v>
      </c>
    </row>
    <row r="34" spans="1:2" x14ac:dyDescent="0.25">
      <c r="A34" s="320" t="s">
        <v>1507</v>
      </c>
      <c r="B34" s="196" t="s">
        <v>2768</v>
      </c>
    </row>
    <row r="35" spans="1:2" x14ac:dyDescent="0.25">
      <c r="A35" s="320" t="s">
        <v>1535</v>
      </c>
      <c r="B35" s="196" t="s">
        <v>1536</v>
      </c>
    </row>
    <row r="36" spans="1:2" ht="75" x14ac:dyDescent="0.25">
      <c r="A36" s="320" t="s">
        <v>1537</v>
      </c>
      <c r="B36" s="196" t="s">
        <v>1538</v>
      </c>
    </row>
    <row r="37" spans="1:2" x14ac:dyDescent="0.25">
      <c r="A37" s="320" t="s">
        <v>1539</v>
      </c>
      <c r="B37" s="196" t="s">
        <v>1540</v>
      </c>
    </row>
    <row r="38" spans="1:2" x14ac:dyDescent="0.25">
      <c r="A38" s="320" t="s">
        <v>1541</v>
      </c>
      <c r="B38" s="196" t="s">
        <v>1540</v>
      </c>
    </row>
    <row r="39" spans="1:2" ht="16.5" x14ac:dyDescent="0.25">
      <c r="A39" s="524" t="s">
        <v>1542</v>
      </c>
      <c r="B39" s="524"/>
    </row>
    <row r="40" spans="1:2" x14ac:dyDescent="0.25">
      <c r="A40" s="320" t="s">
        <v>1543</v>
      </c>
      <c r="B40" s="196" t="s">
        <v>1544</v>
      </c>
    </row>
    <row r="41" spans="1:2" x14ac:dyDescent="0.25">
      <c r="A41" s="320" t="s">
        <v>1545</v>
      </c>
      <c r="B41" s="196" t="s">
        <v>1546</v>
      </c>
    </row>
    <row r="42" spans="1:2" x14ac:dyDescent="0.25">
      <c r="A42" s="320" t="s">
        <v>1547</v>
      </c>
      <c r="B42" s="196" t="s">
        <v>1548</v>
      </c>
    </row>
    <row r="43" spans="1:2" x14ac:dyDescent="0.25">
      <c r="A43" s="320" t="s">
        <v>1549</v>
      </c>
      <c r="B43" s="196" t="s">
        <v>1550</v>
      </c>
    </row>
    <row r="44" spans="1:2" x14ac:dyDescent="0.25">
      <c r="A44" s="320" t="s">
        <v>1551</v>
      </c>
      <c r="B44" s="196" t="s">
        <v>1552</v>
      </c>
    </row>
    <row r="45" spans="1:2" x14ac:dyDescent="0.25">
      <c r="A45" s="320" t="s">
        <v>1553</v>
      </c>
      <c r="B45" s="324" t="s">
        <v>1554</v>
      </c>
    </row>
    <row r="46" spans="1:2" x14ac:dyDescent="0.25">
      <c r="A46" s="320" t="s">
        <v>1555</v>
      </c>
      <c r="B46" s="324" t="s">
        <v>1556</v>
      </c>
    </row>
    <row r="47" spans="1:2" x14ac:dyDescent="0.25">
      <c r="A47" s="320" t="s">
        <v>1557</v>
      </c>
      <c r="B47" s="196" t="s">
        <v>1558</v>
      </c>
    </row>
    <row r="48" spans="1:2" x14ac:dyDescent="0.25">
      <c r="A48" s="320" t="s">
        <v>1559</v>
      </c>
      <c r="B48" s="196" t="s">
        <v>1560</v>
      </c>
    </row>
    <row r="49" spans="1:2" ht="16.5" x14ac:dyDescent="0.25">
      <c r="A49" s="524" t="s">
        <v>1561</v>
      </c>
      <c r="B49" s="524"/>
    </row>
    <row r="50" spans="1:2" x14ac:dyDescent="0.25">
      <c r="A50" s="320" t="s">
        <v>1562</v>
      </c>
      <c r="B50" s="196" t="s">
        <v>1563</v>
      </c>
    </row>
    <row r="51" spans="1:2" x14ac:dyDescent="0.25">
      <c r="A51" s="320" t="s">
        <v>1564</v>
      </c>
      <c r="B51" s="196" t="s">
        <v>1565</v>
      </c>
    </row>
    <row r="52" spans="1:2" x14ac:dyDescent="0.25">
      <c r="A52" s="320" t="s">
        <v>1566</v>
      </c>
      <c r="B52" s="196" t="s">
        <v>1567</v>
      </c>
    </row>
    <row r="53" spans="1:2" x14ac:dyDescent="0.25">
      <c r="A53" s="320" t="s">
        <v>1568</v>
      </c>
      <c r="B53" s="196" t="s">
        <v>1569</v>
      </c>
    </row>
    <row r="54" spans="1:2" x14ac:dyDescent="0.25">
      <c r="A54" s="320" t="s">
        <v>1570</v>
      </c>
      <c r="B54" s="196" t="s">
        <v>1571</v>
      </c>
    </row>
    <row r="55" spans="1:2" x14ac:dyDescent="0.25">
      <c r="A55" s="320" t="s">
        <v>1572</v>
      </c>
      <c r="B55" s="196" t="s">
        <v>1573</v>
      </c>
    </row>
    <row r="56" spans="1:2" x14ac:dyDescent="0.25">
      <c r="A56" s="320" t="s">
        <v>1574</v>
      </c>
      <c r="B56" s="196" t="s">
        <v>1575</v>
      </c>
    </row>
    <row r="57" spans="1:2" x14ac:dyDescent="0.25">
      <c r="A57" s="320" t="s">
        <v>1576</v>
      </c>
      <c r="B57" s="196" t="s">
        <v>1577</v>
      </c>
    </row>
    <row r="58" spans="1:2" x14ac:dyDescent="0.25">
      <c r="A58" s="320" t="s">
        <v>1578</v>
      </c>
      <c r="B58" s="196" t="s">
        <v>1579</v>
      </c>
    </row>
    <row r="59" spans="1:2" x14ac:dyDescent="0.25">
      <c r="A59" s="320" t="s">
        <v>1580</v>
      </c>
      <c r="B59" s="196" t="s">
        <v>1581</v>
      </c>
    </row>
    <row r="60" spans="1:2" x14ac:dyDescent="0.25">
      <c r="A60" s="320" t="s">
        <v>1528</v>
      </c>
      <c r="B60" s="196" t="s">
        <v>1582</v>
      </c>
    </row>
    <row r="61" spans="1:2" ht="16.5" x14ac:dyDescent="0.25">
      <c r="A61" s="520" t="s">
        <v>1583</v>
      </c>
      <c r="B61" s="520"/>
    </row>
    <row r="62" spans="1:2" x14ac:dyDescent="0.25">
      <c r="A62" s="526" t="s">
        <v>1584</v>
      </c>
      <c r="B62" s="196" t="s">
        <v>1585</v>
      </c>
    </row>
    <row r="63" spans="1:2" x14ac:dyDescent="0.25">
      <c r="A63" s="526"/>
      <c r="B63" s="197" t="s">
        <v>1586</v>
      </c>
    </row>
    <row r="64" spans="1:2" x14ac:dyDescent="0.25">
      <c r="A64" s="526"/>
      <c r="B64" s="198" t="s">
        <v>1587</v>
      </c>
    </row>
    <row r="65" spans="1:3" x14ac:dyDescent="0.25">
      <c r="A65" s="526"/>
      <c r="B65" s="199" t="s">
        <v>2769</v>
      </c>
    </row>
    <row r="66" spans="1:3" x14ac:dyDescent="0.25">
      <c r="A66" s="526"/>
      <c r="B66" s="200" t="s">
        <v>1588</v>
      </c>
    </row>
    <row r="67" spans="1:3" x14ac:dyDescent="0.25">
      <c r="A67" s="320" t="s">
        <v>1589</v>
      </c>
      <c r="B67" s="196" t="s">
        <v>1590</v>
      </c>
    </row>
    <row r="68" spans="1:3" ht="90" x14ac:dyDescent="0.25">
      <c r="A68" s="320" t="s">
        <v>1591</v>
      </c>
      <c r="B68" s="196" t="s">
        <v>1592</v>
      </c>
    </row>
    <row r="69" spans="1:3" ht="45" x14ac:dyDescent="0.25">
      <c r="A69" s="320" t="s">
        <v>1593</v>
      </c>
      <c r="B69" s="196" t="s">
        <v>1594</v>
      </c>
    </row>
    <row r="70" spans="1:3" ht="16.5" x14ac:dyDescent="0.25">
      <c r="A70" s="521" t="s">
        <v>2770</v>
      </c>
      <c r="B70" s="521"/>
      <c r="C70" s="319"/>
    </row>
    <row r="71" spans="1:3" ht="181.5" customHeight="1" x14ac:dyDescent="0.25">
      <c r="A71" s="320" t="s">
        <v>1595</v>
      </c>
      <c r="B71" s="321" t="s">
        <v>2820</v>
      </c>
      <c r="C71" s="319"/>
    </row>
    <row r="72" spans="1:3" ht="63" customHeight="1" x14ac:dyDescent="0.25">
      <c r="A72" s="320" t="s">
        <v>1596</v>
      </c>
      <c r="B72" s="196" t="s">
        <v>1597</v>
      </c>
      <c r="C72" s="319"/>
    </row>
    <row r="73" spans="1:3" ht="217.5" customHeight="1" x14ac:dyDescent="0.25">
      <c r="A73" s="320" t="s">
        <v>1598</v>
      </c>
      <c r="B73" s="196" t="s">
        <v>1599</v>
      </c>
      <c r="C73" s="322"/>
    </row>
    <row r="74" spans="1:3" ht="279" customHeight="1" x14ac:dyDescent="0.25">
      <c r="A74" s="320" t="s">
        <v>1600</v>
      </c>
      <c r="B74" s="196" t="s">
        <v>2771</v>
      </c>
      <c r="C74" s="323"/>
    </row>
    <row r="75" spans="1:3" ht="87.6" customHeight="1" x14ac:dyDescent="0.25">
      <c r="A75" s="320" t="s">
        <v>1601</v>
      </c>
      <c r="B75" s="196" t="s">
        <v>2772</v>
      </c>
      <c r="C75" s="319"/>
    </row>
    <row r="76" spans="1:3" ht="234.75" customHeight="1" x14ac:dyDescent="0.25">
      <c r="A76" s="320" t="s">
        <v>1602</v>
      </c>
      <c r="B76" s="196" t="s">
        <v>1603</v>
      </c>
    </row>
    <row r="77" spans="1:3" ht="296.25" customHeight="1" x14ac:dyDescent="0.25">
      <c r="A77" s="318" t="s">
        <v>1604</v>
      </c>
      <c r="B77" s="196" t="s">
        <v>1605</v>
      </c>
    </row>
    <row r="78" spans="1:3" ht="267.75" customHeight="1" x14ac:dyDescent="0.25">
      <c r="A78" s="318" t="s">
        <v>1606</v>
      </c>
      <c r="B78" s="196" t="s">
        <v>1607</v>
      </c>
      <c r="C78" s="322"/>
    </row>
    <row r="79" spans="1:3" ht="176.25" customHeight="1" x14ac:dyDescent="0.25">
      <c r="A79" s="318" t="s">
        <v>1608</v>
      </c>
      <c r="B79" s="196" t="s">
        <v>1609</v>
      </c>
    </row>
    <row r="80" spans="1:3" ht="95.25" customHeight="1" x14ac:dyDescent="0.25">
      <c r="A80" s="318" t="s">
        <v>1610</v>
      </c>
      <c r="B80" s="196" t="s">
        <v>2773</v>
      </c>
    </row>
    <row r="81" spans="1:3" ht="114" customHeight="1" x14ac:dyDescent="0.25">
      <c r="A81" s="320" t="s">
        <v>1611</v>
      </c>
      <c r="B81" s="324" t="s">
        <v>1612</v>
      </c>
      <c r="C81" s="322"/>
    </row>
    <row r="82" spans="1:3" ht="45" x14ac:dyDescent="0.25">
      <c r="A82" s="320" t="s">
        <v>1613</v>
      </c>
      <c r="B82" s="196" t="s">
        <v>1614</v>
      </c>
    </row>
    <row r="83" spans="1:3" ht="75" x14ac:dyDescent="0.25">
      <c r="A83" s="320" t="s">
        <v>2776</v>
      </c>
      <c r="B83" s="196" t="s">
        <v>2777</v>
      </c>
    </row>
    <row r="84" spans="1:3" ht="60" x14ac:dyDescent="0.25">
      <c r="A84" s="320" t="s">
        <v>2787</v>
      </c>
      <c r="B84" s="196" t="s">
        <v>2788</v>
      </c>
    </row>
    <row r="85" spans="1:3" ht="45" x14ac:dyDescent="0.25">
      <c r="A85" s="320" t="s">
        <v>1615</v>
      </c>
      <c r="B85" s="196" t="s">
        <v>1616</v>
      </c>
    </row>
    <row r="86" spans="1:3" ht="16.5" x14ac:dyDescent="0.25">
      <c r="A86" s="528" t="s">
        <v>2774</v>
      </c>
      <c r="B86" s="528"/>
    </row>
    <row r="87" spans="1:3" ht="42.75" customHeight="1" x14ac:dyDescent="0.25">
      <c r="A87" s="320" t="s">
        <v>1617</v>
      </c>
      <c r="B87" s="196" t="s">
        <v>1618</v>
      </c>
      <c r="C87" s="319"/>
    </row>
    <row r="88" spans="1:3" ht="77.25" customHeight="1" x14ac:dyDescent="0.25">
      <c r="A88" s="320" t="s">
        <v>1619</v>
      </c>
      <c r="B88" s="196" t="s">
        <v>1620</v>
      </c>
    </row>
    <row r="89" spans="1:3" ht="16.5" x14ac:dyDescent="0.25">
      <c r="A89" s="527" t="s">
        <v>2775</v>
      </c>
      <c r="B89" s="527"/>
    </row>
    <row r="90" spans="1:3" ht="135" x14ac:dyDescent="0.25">
      <c r="A90" s="320" t="s">
        <v>1621</v>
      </c>
      <c r="B90" s="196" t="s">
        <v>2767</v>
      </c>
    </row>
    <row r="91" spans="1:3" ht="120" x14ac:dyDescent="0.25">
      <c r="A91" s="320" t="s">
        <v>1622</v>
      </c>
      <c r="B91" s="196" t="s">
        <v>2767</v>
      </c>
    </row>
    <row r="92" spans="1:3" ht="105" x14ac:dyDescent="0.25">
      <c r="A92" s="320" t="s">
        <v>2766</v>
      </c>
      <c r="B92" s="196" t="s">
        <v>2767</v>
      </c>
    </row>
    <row r="93" spans="1:3" ht="45.75" thickBot="1" x14ac:dyDescent="0.3">
      <c r="A93" s="320" t="s">
        <v>1623</v>
      </c>
      <c r="B93" s="196" t="s">
        <v>2761</v>
      </c>
    </row>
    <row r="94" spans="1:3" ht="16.5" x14ac:dyDescent="0.25">
      <c r="A94" s="530" t="s">
        <v>2815</v>
      </c>
      <c r="B94" s="530"/>
    </row>
    <row r="95" spans="1:3" ht="30" x14ac:dyDescent="0.25">
      <c r="A95" s="320" t="s">
        <v>2816</v>
      </c>
      <c r="B95" s="196" t="s">
        <v>2817</v>
      </c>
    </row>
    <row r="96" spans="1:3" ht="45" x14ac:dyDescent="0.25">
      <c r="A96" s="320" t="s">
        <v>2818</v>
      </c>
      <c r="B96" s="196" t="s">
        <v>2819</v>
      </c>
    </row>
    <row r="97" spans="1:2" ht="16.5" x14ac:dyDescent="0.25">
      <c r="A97" s="525" t="s">
        <v>2762</v>
      </c>
      <c r="B97" s="525"/>
    </row>
    <row r="98" spans="1:2" x14ac:dyDescent="0.25">
      <c r="A98" s="320" t="s">
        <v>1624</v>
      </c>
      <c r="B98" s="196" t="s">
        <v>1625</v>
      </c>
    </row>
    <row r="99" spans="1:2" ht="16.5" x14ac:dyDescent="0.25">
      <c r="A99" s="529" t="s">
        <v>2763</v>
      </c>
      <c r="B99" s="529"/>
    </row>
    <row r="100" spans="1:2" ht="30" x14ac:dyDescent="0.25">
      <c r="A100" s="320" t="s">
        <v>2828</v>
      </c>
      <c r="B100" s="196" t="s">
        <v>1626</v>
      </c>
    </row>
    <row r="101" spans="1:2" ht="45" x14ac:dyDescent="0.25">
      <c r="A101" s="320" t="s">
        <v>2831</v>
      </c>
      <c r="B101" s="196" t="s">
        <v>1627</v>
      </c>
    </row>
    <row r="102" spans="1:2" ht="78" customHeight="1" x14ac:dyDescent="0.25">
      <c r="A102" s="371" t="s">
        <v>2823</v>
      </c>
      <c r="B102" s="372" t="s">
        <v>2824</v>
      </c>
    </row>
    <row r="103" spans="1:2" ht="90" x14ac:dyDescent="0.25">
      <c r="A103" s="320" t="s">
        <v>2834</v>
      </c>
      <c r="B103" s="196" t="s">
        <v>1628</v>
      </c>
    </row>
    <row r="104" spans="1:2" ht="30" x14ac:dyDescent="0.25">
      <c r="A104" s="320" t="s">
        <v>2835</v>
      </c>
      <c r="B104" s="196" t="s">
        <v>1629</v>
      </c>
    </row>
    <row r="105" spans="1:2" ht="74.25" customHeight="1" x14ac:dyDescent="0.25">
      <c r="A105" s="320" t="s">
        <v>2836</v>
      </c>
      <c r="B105" s="196" t="s">
        <v>1630</v>
      </c>
    </row>
    <row r="106" spans="1:2" ht="28.5" customHeight="1" x14ac:dyDescent="0.25">
      <c r="A106" s="320" t="s">
        <v>2837</v>
      </c>
      <c r="B106" s="196" t="s">
        <v>2764</v>
      </c>
    </row>
    <row r="107" spans="1:2" ht="16.5" x14ac:dyDescent="0.25">
      <c r="A107" s="522" t="s">
        <v>1631</v>
      </c>
      <c r="B107" s="522"/>
    </row>
    <row r="108" spans="1:2" ht="30" x14ac:dyDescent="0.25">
      <c r="A108" s="320" t="s">
        <v>1632</v>
      </c>
      <c r="B108" s="196" t="s">
        <v>1633</v>
      </c>
    </row>
    <row r="109" spans="1:2" ht="30" x14ac:dyDescent="0.25">
      <c r="A109" s="320" t="s">
        <v>1634</v>
      </c>
      <c r="B109" s="196" t="s">
        <v>1635</v>
      </c>
    </row>
    <row r="110" spans="1:2" x14ac:dyDescent="0.25">
      <c r="A110" s="320" t="s">
        <v>1636</v>
      </c>
      <c r="B110" s="196" t="s">
        <v>1637</v>
      </c>
    </row>
  </sheetData>
  <sheetProtection algorithmName="SHA-512" hashValue="sKCtJjoWCB5a5O0WNuh9xm2qIvWCtXY/hfHzjRgTp44DP7zEtn/jnA1UJbBepn3rveyljTeTh3sqboRMQATswA==" saltValue="7AvD03PrmczlU95wgqQP4A==" spinCount="100000" sheet="1" formatRows="0"/>
  <mergeCells count="15">
    <mergeCell ref="A61:B61"/>
    <mergeCell ref="A70:B70"/>
    <mergeCell ref="A107:B107"/>
    <mergeCell ref="A1:B1"/>
    <mergeCell ref="A3:B3"/>
    <mergeCell ref="A4:B4"/>
    <mergeCell ref="A19:B19"/>
    <mergeCell ref="A39:B39"/>
    <mergeCell ref="A49:B49"/>
    <mergeCell ref="A97:B97"/>
    <mergeCell ref="A62:A66"/>
    <mergeCell ref="A89:B89"/>
    <mergeCell ref="A86:B86"/>
    <mergeCell ref="A99:B99"/>
    <mergeCell ref="A94:B94"/>
  </mergeCells>
  <hyperlinks>
    <hyperlink ref="C1" location="PORTADA!A1" display="Portada" xr:uid="{99052D45-D9EB-47AB-B76D-9759B5B74CE4}"/>
  </hyperlinks>
  <printOptions horizontalCentered="1"/>
  <pageMargins left="0.31496062992125984" right="0.31496062992125984" top="1.1417322834645669" bottom="0.74803149606299213" header="0.31496062992125984" footer="0.31496062992125984"/>
  <pageSetup scale="55" fitToHeight="0" orientation="landscape" r:id="rId1"/>
  <headerFooter>
    <oddHeader xml:space="preserve">&amp;L&amp;G&amp;C"PROCESO DE INSPECCIÓN, VIGILANCIA Y CONTROL
INSTRUMENTO IV
HOGAR SUSTITUTO
RESTABLECIMIENTO DE DERECHOS"  
&amp;R"IN75.IVC
Versión 4
30/07/2026
Clasificación de la Información
CLASIFICADA"
</oddHeader>
    <oddFooter>&amp;C&amp;G</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G43"/>
  <sheetViews>
    <sheetView topLeftCell="A27" zoomScale="110" zoomScaleNormal="110" workbookViewId="0">
      <selection activeCell="A11" sqref="A11"/>
    </sheetView>
  </sheetViews>
  <sheetFormatPr baseColWidth="10" defaultColWidth="11.42578125" defaultRowHeight="15" x14ac:dyDescent="0.25"/>
  <cols>
    <col min="1" max="1" width="23.85546875" style="1" customWidth="1"/>
    <col min="2" max="2" width="37.42578125" style="1" customWidth="1"/>
    <col min="3" max="3" width="30.140625" style="1" customWidth="1"/>
    <col min="4" max="4" width="18.85546875" style="1" customWidth="1"/>
    <col min="5" max="5" width="21.140625" style="1" customWidth="1"/>
    <col min="6" max="6" width="49.42578125" style="1" customWidth="1"/>
    <col min="7" max="7" width="7.42578125" style="1" customWidth="1"/>
    <col min="8" max="16384" width="11.42578125" style="1"/>
  </cols>
  <sheetData>
    <row r="1" spans="1:7" ht="15.75" thickBot="1" x14ac:dyDescent="0.3">
      <c r="A1" s="533" t="s">
        <v>1638</v>
      </c>
      <c r="B1" s="534"/>
      <c r="C1" s="534"/>
      <c r="D1" s="534"/>
      <c r="E1" s="534"/>
      <c r="F1" s="535"/>
      <c r="G1" s="401" t="s">
        <v>1670</v>
      </c>
    </row>
    <row r="2" spans="1:7" ht="29.25" customHeight="1" thickBot="1" x14ac:dyDescent="0.3">
      <c r="A2" s="12" t="s">
        <v>1639</v>
      </c>
      <c r="B2" s="531"/>
      <c r="C2" s="531"/>
      <c r="D2" s="532"/>
      <c r="E2" s="12" t="s">
        <v>1485</v>
      </c>
      <c r="F2" s="247"/>
    </row>
    <row r="3" spans="1:7" ht="36" customHeight="1" thickBot="1" x14ac:dyDescent="0.3">
      <c r="A3" s="12" t="s">
        <v>1487</v>
      </c>
      <c r="B3" s="531"/>
      <c r="C3" s="531"/>
      <c r="D3" s="531"/>
      <c r="E3" s="12" t="s">
        <v>1489</v>
      </c>
      <c r="F3" s="248"/>
    </row>
    <row r="4" spans="1:7" ht="33.6" customHeight="1" thickBot="1" x14ac:dyDescent="0.3">
      <c r="A4" s="12" t="s">
        <v>1491</v>
      </c>
      <c r="B4" s="118"/>
      <c r="C4" s="12" t="s">
        <v>1493</v>
      </c>
      <c r="D4" s="536"/>
      <c r="E4" s="536"/>
      <c r="F4" s="537"/>
    </row>
    <row r="5" spans="1:7" ht="30.75" thickBot="1" x14ac:dyDescent="0.3">
      <c r="A5" s="12" t="s">
        <v>1495</v>
      </c>
      <c r="B5" s="247"/>
      <c r="C5" s="12" t="s">
        <v>1497</v>
      </c>
      <c r="D5" s="531"/>
      <c r="E5" s="531"/>
      <c r="F5" s="532"/>
    </row>
    <row r="6" spans="1:7" ht="45.75" thickBot="1" x14ac:dyDescent="0.3">
      <c r="A6" s="12" t="s">
        <v>1499</v>
      </c>
      <c r="B6" s="247"/>
      <c r="C6" s="21" t="s">
        <v>1640</v>
      </c>
      <c r="D6" s="531"/>
      <c r="E6" s="531"/>
      <c r="F6" s="532"/>
    </row>
    <row r="7" spans="1:7" ht="31.5" customHeight="1" thickBot="1" x14ac:dyDescent="0.3">
      <c r="A7" s="12" t="s">
        <v>1503</v>
      </c>
      <c r="B7" s="531"/>
      <c r="C7" s="531"/>
      <c r="D7" s="532"/>
      <c r="E7" s="12" t="s">
        <v>1532</v>
      </c>
      <c r="F7" s="248"/>
    </row>
    <row r="8" spans="1:7" ht="30" customHeight="1" thickBot="1" x14ac:dyDescent="0.3">
      <c r="A8" s="12" t="s">
        <v>1505</v>
      </c>
      <c r="B8" s="247"/>
      <c r="C8" s="12" t="s">
        <v>1507</v>
      </c>
      <c r="D8" s="247"/>
      <c r="E8" s="12" t="s">
        <v>1509</v>
      </c>
      <c r="F8" s="247"/>
    </row>
    <row r="9" spans="1:7" ht="9" customHeight="1" thickBot="1" x14ac:dyDescent="0.3">
      <c r="A9" s="236"/>
      <c r="B9" s="236"/>
      <c r="C9" s="236"/>
      <c r="D9" s="236"/>
      <c r="E9" s="236"/>
      <c r="F9" s="236"/>
    </row>
    <row r="10" spans="1:7" ht="15.75" thickBot="1" x14ac:dyDescent="0.3">
      <c r="A10" s="558" t="s">
        <v>1641</v>
      </c>
      <c r="B10" s="559"/>
      <c r="C10" s="559"/>
      <c r="D10" s="559"/>
      <c r="E10" s="559"/>
      <c r="F10" s="560"/>
    </row>
    <row r="11" spans="1:7" ht="30.75" thickBot="1" x14ac:dyDescent="0.3">
      <c r="A11" s="12" t="s">
        <v>1513</v>
      </c>
      <c r="B11" s="531"/>
      <c r="C11" s="531"/>
      <c r="D11" s="532"/>
      <c r="E11" s="12" t="s">
        <v>1642</v>
      </c>
      <c r="F11" s="247"/>
    </row>
    <row r="12" spans="1:7" ht="33.75" customHeight="1" thickBot="1" x14ac:dyDescent="0.3">
      <c r="A12" s="12" t="s">
        <v>1516</v>
      </c>
      <c r="B12" s="118"/>
      <c r="C12" s="12" t="s">
        <v>1518</v>
      </c>
      <c r="D12" s="536"/>
      <c r="E12" s="536"/>
      <c r="F12" s="537"/>
    </row>
    <row r="13" spans="1:7" ht="30.75" thickBot="1" x14ac:dyDescent="0.3">
      <c r="A13" s="12" t="s">
        <v>1520</v>
      </c>
      <c r="B13" s="531"/>
      <c r="C13" s="531"/>
      <c r="D13" s="531"/>
      <c r="E13" s="12" t="s">
        <v>1489</v>
      </c>
      <c r="F13" s="248"/>
    </row>
    <row r="14" spans="1:7" ht="60.75" thickBot="1" x14ac:dyDescent="0.3">
      <c r="A14" s="12" t="s">
        <v>1643</v>
      </c>
      <c r="B14" s="245"/>
      <c r="C14" s="12" t="s">
        <v>1525</v>
      </c>
      <c r="D14" s="531"/>
      <c r="E14" s="531"/>
      <c r="F14" s="532"/>
    </row>
    <row r="15" spans="1:7" ht="37.5" customHeight="1" thickBot="1" x14ac:dyDescent="0.3">
      <c r="A15" s="12" t="s">
        <v>1644</v>
      </c>
      <c r="B15" s="247"/>
      <c r="C15" s="12" t="s">
        <v>1526</v>
      </c>
      <c r="D15" s="247"/>
      <c r="E15" s="12" t="s">
        <v>1528</v>
      </c>
      <c r="F15" s="247"/>
    </row>
    <row r="16" spans="1:7" ht="45.75" thickBot="1" x14ac:dyDescent="0.3">
      <c r="A16" s="12" t="s">
        <v>1530</v>
      </c>
      <c r="B16" s="531"/>
      <c r="C16" s="531"/>
      <c r="D16" s="532"/>
      <c r="E16" s="12" t="s">
        <v>1532</v>
      </c>
      <c r="F16" s="248"/>
    </row>
    <row r="17" spans="1:6" ht="22.35" customHeight="1" thickBot="1" x14ac:dyDescent="0.3">
      <c r="A17" s="12" t="s">
        <v>1505</v>
      </c>
      <c r="B17" s="247"/>
      <c r="C17" s="12" t="s">
        <v>1507</v>
      </c>
      <c r="D17" s="247"/>
      <c r="E17" s="12" t="s">
        <v>1535</v>
      </c>
      <c r="F17" s="247"/>
    </row>
    <row r="18" spans="1:6" ht="48.6" customHeight="1" thickBot="1" x14ac:dyDescent="0.3">
      <c r="A18" s="12" t="s">
        <v>1537</v>
      </c>
      <c r="B18" s="249"/>
      <c r="C18" s="193" t="s">
        <v>1539</v>
      </c>
      <c r="D18" s="250" t="str">
        <f>IFERROR(LEFT($B$18,FIND(",",$B$18)-1)," ")</f>
        <v xml:space="preserve"> </v>
      </c>
      <c r="E18" s="194" t="s">
        <v>1541</v>
      </c>
      <c r="F18" s="250" t="str">
        <f>IFERROR(RIGHT($B$18,FIND(",",$B$18))," ")</f>
        <v xml:space="preserve"> </v>
      </c>
    </row>
    <row r="19" spans="1:6" ht="57.75" customHeight="1" thickBot="1" x14ac:dyDescent="0.3">
      <c r="A19" s="236"/>
      <c r="B19" s="236"/>
      <c r="C19" s="236"/>
      <c r="D19" s="236"/>
      <c r="E19" s="236"/>
      <c r="F19" s="236"/>
    </row>
    <row r="20" spans="1:6" ht="15.75" thickBot="1" x14ac:dyDescent="0.3">
      <c r="A20" s="533" t="s">
        <v>1645</v>
      </c>
      <c r="B20" s="534"/>
      <c r="C20" s="534"/>
      <c r="D20" s="534"/>
      <c r="E20" s="534"/>
      <c r="F20" s="535"/>
    </row>
    <row r="21" spans="1:6" ht="30.75" thickBot="1" x14ac:dyDescent="0.3">
      <c r="A21" s="12" t="s">
        <v>1543</v>
      </c>
      <c r="B21" s="118"/>
      <c r="C21" s="12" t="s">
        <v>1545</v>
      </c>
      <c r="D21" s="119"/>
      <c r="E21" s="12" t="s">
        <v>1646</v>
      </c>
      <c r="F21" s="119"/>
    </row>
    <row r="22" spans="1:6" ht="30.75" thickBot="1" x14ac:dyDescent="0.3">
      <c r="A22" s="12" t="s">
        <v>1647</v>
      </c>
      <c r="B22" s="536"/>
      <c r="C22" s="536"/>
      <c r="D22" s="536"/>
      <c r="E22" s="12" t="s">
        <v>1648</v>
      </c>
      <c r="F22" s="119"/>
    </row>
    <row r="23" spans="1:6" ht="35.25" customHeight="1" thickBot="1" x14ac:dyDescent="0.3">
      <c r="A23" s="12" t="s">
        <v>1549</v>
      </c>
      <c r="B23" s="118" t="s">
        <v>99</v>
      </c>
      <c r="C23" s="13" t="s">
        <v>1551</v>
      </c>
      <c r="D23" s="550" t="s">
        <v>31</v>
      </c>
      <c r="E23" s="550"/>
      <c r="F23" s="551"/>
    </row>
    <row r="24" spans="1:6" ht="45.75" customHeight="1" thickBot="1" x14ac:dyDescent="0.3">
      <c r="A24" s="12" t="s">
        <v>1649</v>
      </c>
      <c r="B24" s="552"/>
      <c r="C24" s="552"/>
      <c r="D24" s="552"/>
      <c r="E24" s="552"/>
      <c r="F24" s="553"/>
    </row>
    <row r="25" spans="1:6" ht="23.25" customHeight="1" thickBot="1" x14ac:dyDescent="0.3">
      <c r="A25" s="541" t="s">
        <v>1650</v>
      </c>
      <c r="B25" s="538" t="s">
        <v>1651</v>
      </c>
      <c r="C25" s="539"/>
      <c r="D25" s="539"/>
      <c r="E25" s="539"/>
      <c r="F25" s="540"/>
    </row>
    <row r="26" spans="1:6" ht="20.25" customHeight="1" thickBot="1" x14ac:dyDescent="0.3">
      <c r="A26" s="542"/>
      <c r="B26" s="544"/>
      <c r="C26" s="99" t="s">
        <v>1652</v>
      </c>
      <c r="D26" s="99" t="s">
        <v>1653</v>
      </c>
      <c r="E26" s="99" t="s">
        <v>1654</v>
      </c>
      <c r="F26" s="547"/>
    </row>
    <row r="27" spans="1:6" ht="19.5" customHeight="1" x14ac:dyDescent="0.25">
      <c r="A27" s="542"/>
      <c r="B27" s="545"/>
      <c r="C27" s="120" t="b">
        <v>0</v>
      </c>
      <c r="D27" s="66" t="s">
        <v>1655</v>
      </c>
      <c r="E27" s="66" t="s">
        <v>1656</v>
      </c>
      <c r="F27" s="548"/>
    </row>
    <row r="28" spans="1:6" ht="19.5" customHeight="1" x14ac:dyDescent="0.25">
      <c r="A28" s="542"/>
      <c r="B28" s="545"/>
      <c r="C28" s="120" t="b">
        <v>0</v>
      </c>
      <c r="D28" s="66" t="s">
        <v>1657</v>
      </c>
      <c r="E28" s="66" t="s">
        <v>1658</v>
      </c>
      <c r="F28" s="548"/>
    </row>
    <row r="29" spans="1:6" ht="18" customHeight="1" x14ac:dyDescent="0.25">
      <c r="A29" s="542"/>
      <c r="B29" s="545"/>
      <c r="C29" s="120" t="b">
        <v>0</v>
      </c>
      <c r="D29" s="66" t="s">
        <v>1659</v>
      </c>
      <c r="E29" s="66" t="s">
        <v>1660</v>
      </c>
      <c r="F29" s="548"/>
    </row>
    <row r="30" spans="1:6" ht="18" customHeight="1" x14ac:dyDescent="0.25">
      <c r="A30" s="542"/>
      <c r="B30" s="545"/>
      <c r="C30" s="120" t="b">
        <v>0</v>
      </c>
      <c r="D30" s="66" t="s">
        <v>1661</v>
      </c>
      <c r="E30" s="66" t="s">
        <v>1662</v>
      </c>
      <c r="F30" s="548"/>
    </row>
    <row r="31" spans="1:6" ht="21" customHeight="1" x14ac:dyDescent="0.25">
      <c r="A31" s="542"/>
      <c r="B31" s="545"/>
      <c r="C31" s="120" t="b">
        <v>0</v>
      </c>
      <c r="D31" s="66" t="s">
        <v>1663</v>
      </c>
      <c r="E31" s="66" t="s">
        <v>1664</v>
      </c>
      <c r="F31" s="548"/>
    </row>
    <row r="32" spans="1:6" ht="20.25" customHeight="1" thickBot="1" x14ac:dyDescent="0.3">
      <c r="A32" s="543"/>
      <c r="B32" s="546"/>
      <c r="C32" s="120" t="b">
        <v>0</v>
      </c>
      <c r="D32" s="66" t="s">
        <v>1665</v>
      </c>
      <c r="E32" s="66" t="s">
        <v>1666</v>
      </c>
      <c r="F32" s="549"/>
    </row>
    <row r="33" spans="1:6" ht="31.5" customHeight="1" thickBot="1" x14ac:dyDescent="0.3">
      <c r="A33" s="12" t="s">
        <v>1557</v>
      </c>
      <c r="B33" s="554" t="s">
        <v>2966</v>
      </c>
      <c r="C33" s="555"/>
      <c r="D33" s="98" t="s">
        <v>1559</v>
      </c>
      <c r="E33" s="556" t="s">
        <v>88</v>
      </c>
      <c r="F33" s="557"/>
    </row>
    <row r="34" spans="1:6" ht="8.25" customHeight="1" thickBot="1" x14ac:dyDescent="0.3">
      <c r="A34" s="71"/>
      <c r="B34" s="71"/>
      <c r="C34" s="71"/>
      <c r="D34" s="71"/>
      <c r="E34" s="71"/>
      <c r="F34" s="71"/>
    </row>
    <row r="35" spans="1:6" ht="15.75" thickBot="1" x14ac:dyDescent="0.3">
      <c r="A35" s="533" t="s">
        <v>1667</v>
      </c>
      <c r="B35" s="534"/>
      <c r="C35" s="534"/>
      <c r="D35" s="534"/>
      <c r="E35" s="534"/>
      <c r="F35" s="535"/>
    </row>
    <row r="36" spans="1:6" ht="20.25" customHeight="1" thickBot="1" x14ac:dyDescent="0.3">
      <c r="A36" s="12" t="s">
        <v>1668</v>
      </c>
      <c r="B36" s="118"/>
      <c r="C36" s="12" t="s">
        <v>1564</v>
      </c>
      <c r="D36" s="536"/>
      <c r="E36" s="536"/>
      <c r="F36" s="537"/>
    </row>
    <row r="37" spans="1:6" ht="30.75" thickBot="1" x14ac:dyDescent="0.3">
      <c r="A37" s="12" t="s">
        <v>1566</v>
      </c>
      <c r="B37" s="246"/>
      <c r="C37" s="12" t="s">
        <v>1568</v>
      </c>
      <c r="D37" s="220"/>
      <c r="E37" s="12" t="s">
        <v>1570</v>
      </c>
      <c r="F37" s="220"/>
    </row>
    <row r="38" spans="1:6" ht="30.75" thickBot="1" x14ac:dyDescent="0.3">
      <c r="A38" s="12" t="s">
        <v>1572</v>
      </c>
      <c r="B38" s="531"/>
      <c r="C38" s="531"/>
      <c r="D38" s="531"/>
      <c r="E38" s="12" t="s">
        <v>1576</v>
      </c>
      <c r="F38" s="247"/>
    </row>
    <row r="39" spans="1:6" ht="30.75" thickBot="1" x14ac:dyDescent="0.3">
      <c r="A39" s="12" t="s">
        <v>1578</v>
      </c>
      <c r="B39" s="247"/>
      <c r="C39" s="12" t="s">
        <v>1580</v>
      </c>
      <c r="D39" s="247"/>
      <c r="E39" s="12" t="s">
        <v>1528</v>
      </c>
      <c r="F39" s="247"/>
    </row>
    <row r="40" spans="1:6" ht="20.25" customHeight="1" thickBot="1" x14ac:dyDescent="0.3">
      <c r="A40" s="12" t="s">
        <v>1669</v>
      </c>
      <c r="B40" s="118"/>
      <c r="C40" s="12" t="s">
        <v>1564</v>
      </c>
      <c r="D40" s="536"/>
      <c r="E40" s="536"/>
      <c r="F40" s="537"/>
    </row>
    <row r="41" spans="1:6" ht="30.75" thickBot="1" x14ac:dyDescent="0.3">
      <c r="A41" s="12" t="s">
        <v>1566</v>
      </c>
      <c r="B41" s="246"/>
      <c r="C41" s="12" t="s">
        <v>1568</v>
      </c>
      <c r="D41" s="220"/>
      <c r="E41" s="12" t="s">
        <v>1570</v>
      </c>
      <c r="F41" s="220"/>
    </row>
    <row r="42" spans="1:6" ht="30.75" thickBot="1" x14ac:dyDescent="0.3">
      <c r="A42" s="12" t="s">
        <v>1572</v>
      </c>
      <c r="B42" s="531"/>
      <c r="C42" s="531"/>
      <c r="D42" s="531"/>
      <c r="E42" s="12" t="s">
        <v>1576</v>
      </c>
      <c r="F42" s="246"/>
    </row>
    <row r="43" spans="1:6" ht="30.75" thickBot="1" x14ac:dyDescent="0.3">
      <c r="A43" s="12" t="s">
        <v>1578</v>
      </c>
      <c r="B43" s="246"/>
      <c r="C43" s="12" t="s">
        <v>1580</v>
      </c>
      <c r="D43" s="246"/>
      <c r="E43" s="12" t="s">
        <v>1528</v>
      </c>
      <c r="F43" s="246"/>
    </row>
  </sheetData>
  <sheetProtection algorithmName="SHA-512" hashValue="PvsqdSStObYIOohoLmiZs/p1kMR2VmYzta5NDIBKg2aQuOOxoHloodJ0/C5A500yRuyUa9K+fMXImmu2I0oJkw==" saltValue="7wbcFQNkkect3IC4D8k/+w==" spinCount="100000" sheet="1" objects="1" scenarios="1" formatRows="0"/>
  <mergeCells count="28">
    <mergeCell ref="D40:F40"/>
    <mergeCell ref="B42:D42"/>
    <mergeCell ref="A1:F1"/>
    <mergeCell ref="B2:D2"/>
    <mergeCell ref="D23:F23"/>
    <mergeCell ref="B24:F24"/>
    <mergeCell ref="B33:C33"/>
    <mergeCell ref="E33:F33"/>
    <mergeCell ref="D4:F4"/>
    <mergeCell ref="D5:F5"/>
    <mergeCell ref="B3:D3"/>
    <mergeCell ref="D12:F12"/>
    <mergeCell ref="D6:F6"/>
    <mergeCell ref="B11:D11"/>
    <mergeCell ref="B7:D7"/>
    <mergeCell ref="A10:F10"/>
    <mergeCell ref="B13:D13"/>
    <mergeCell ref="B16:D16"/>
    <mergeCell ref="D14:F14"/>
    <mergeCell ref="B38:D38"/>
    <mergeCell ref="A20:F20"/>
    <mergeCell ref="A35:F35"/>
    <mergeCell ref="D36:F36"/>
    <mergeCell ref="B25:F25"/>
    <mergeCell ref="A25:A32"/>
    <mergeCell ref="B26:B32"/>
    <mergeCell ref="F26:F32"/>
    <mergeCell ref="B22:D22"/>
  </mergeCells>
  <dataValidations count="9">
    <dataValidation type="list" allowBlank="1" showInputMessage="1" showErrorMessage="1" sqref="B21" xr:uid="{00000000-0002-0000-0300-000000000000}">
      <formula1>"Visita de Inspección,Visita de Vigilancia"</formula1>
    </dataValidation>
    <dataValidation type="list" allowBlank="1" showInputMessage="1" showErrorMessage="1" sqref="D23:F23" xr:uid="{00000000-0002-0000-0300-000001000000}">
      <formula1>INDIRECT(CONCATENATE("DIR_",$B$23))</formula1>
    </dataValidation>
    <dataValidation type="list" allowBlank="1" showInputMessage="1" showErrorMessage="1" sqref="B8 B17" xr:uid="{00000000-0002-0000-0300-000004000000}">
      <formula1>"Cédula,Cédula de Extranjeria,Pasaporte,PPT"</formula1>
    </dataValidation>
    <dataValidation type="list" allowBlank="1" showInputMessage="1" showErrorMessage="1" sqref="F11" xr:uid="{00000000-0002-0000-0300-000005000000}">
      <formula1>"Rural,Úrbano"</formula1>
    </dataValidation>
    <dataValidation type="list" allowBlank="1" showInputMessage="1" showErrorMessage="1" sqref="D36:F36" xr:uid="{00000000-0002-0000-0300-000006000000}">
      <formula1>INDIRECT($B$36)</formula1>
    </dataValidation>
    <dataValidation type="list" allowBlank="1" showInputMessage="1" showErrorMessage="1" sqref="D4:F4" xr:uid="{00000000-0002-0000-0300-000007000000}">
      <formula1>INDIRECT($B$4)</formula1>
    </dataValidation>
    <dataValidation type="list" allowBlank="1" showInputMessage="1" showErrorMessage="1" sqref="D12:F12" xr:uid="{00000000-0002-0000-0300-000008000000}">
      <formula1>INDIRECT($B$12)</formula1>
    </dataValidation>
    <dataValidation showInputMessage="1" showErrorMessage="1" promptTitle="RANGOS DE EDAD: ETAPA DE LA VIDA" sqref="B25:B26 C26:E32 F26" xr:uid="{00000000-0002-0000-0300-00000A000000}"/>
    <dataValidation type="list" allowBlank="1" showInputMessage="1" showErrorMessage="1" sqref="D40:F40" xr:uid="{1436D67C-3B23-448E-9F97-4C086BC5E0A2}">
      <formula1>INDIRECT($B$40)</formula1>
    </dataValidation>
  </dataValidations>
  <hyperlinks>
    <hyperlink ref="G1" location="PORTADA!A1" display="Portada" xr:uid="{C75E23D3-7CF6-4669-B208-CFDE367EDF75}"/>
  </hyperlinks>
  <printOptions horizontalCentered="1"/>
  <pageMargins left="0.31496062992125984" right="0.31496062992125984" top="1.1417322834645669" bottom="0.74803149606299213" header="0.31496062992125984" footer="0.31496062992125984"/>
  <pageSetup scale="73" fitToHeight="0" orientation="landscape" r:id="rId1"/>
  <headerFooter>
    <oddHeader xml:space="preserve">&amp;L&amp;G&amp;C"PROCESO DE INSPECCIÓN, VIGILANCIA Y CONTROL
INSTRUMENTO IV
HOGAR SUSTITUTO
RESTABLECIMIENTO DE DERECHOS"  
&amp;R"IN75.IVC
Versión 4
30/07/2026
Clasificación de la Información
CLASIFICADA"
</oddHeader>
    <oddFooter>&amp;C&amp;G</oddFooter>
  </headerFooter>
  <legacyDrawingHF r:id="rId2"/>
  <extLst>
    <ext xmlns:x14="http://schemas.microsoft.com/office/spreadsheetml/2009/9/main" uri="{CCE6A557-97BC-4b89-ADB6-D9C93CAAB3DF}">
      <x14:dataValidations xmlns:xm="http://schemas.microsoft.com/office/excel/2006/main" count="4">
        <x14:dataValidation type="list" allowBlank="1" showInputMessage="1" showErrorMessage="1" xr:uid="{8AE1877A-584B-4A08-BAF4-CD1730A60BA7}">
          <x14:formula1>
            <xm:f>LISTAS!$D$135:$D$144</xm:f>
          </x14:formula1>
          <xm:sqref>B14</xm:sqref>
        </x14:dataValidation>
        <x14:dataValidation type="list" allowBlank="1" showInputMessage="1" showErrorMessage="1" xr:uid="{00000000-0002-0000-0300-00000C000000}">
          <x14:formula1>
            <xm:f>INDIRECT(LISTAS!$B$89)</xm:f>
          </x14:formula1>
          <xm:sqref>B23</xm:sqref>
        </x14:dataValidation>
        <x14:dataValidation type="list" allowBlank="1" showInputMessage="1" showErrorMessage="1" xr:uid="{00000000-0002-0000-0300-00000D000000}">
          <x14:formula1>
            <xm:f>LISTAS!$D$171:$AJ$171</xm:f>
          </x14:formula1>
          <xm:sqref>B36 B40</xm:sqref>
        </x14:dataValidation>
        <x14:dataValidation type="list" allowBlank="1" showInputMessage="1" showErrorMessage="1" xr:uid="{00000000-0002-0000-0300-00000E000000}">
          <x14:formula1>
            <xm:f>LISTAS!$D$204:$AJ$204</xm:f>
          </x14:formula1>
          <xm:sqref>B4 B12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F7DA55-2E34-49A5-880B-E71E6BE076C2}">
  <sheetPr>
    <tabColor rgb="FFFFFF00"/>
    <pageSetUpPr fitToPage="1"/>
  </sheetPr>
  <dimension ref="A1:I93"/>
  <sheetViews>
    <sheetView topLeftCell="A84" zoomScale="80" zoomScaleNormal="80" zoomScalePageLayoutView="60" workbookViewId="0">
      <selection activeCell="A11" sqref="A11"/>
    </sheetView>
  </sheetViews>
  <sheetFormatPr baseColWidth="10" defaultColWidth="11.42578125" defaultRowHeight="15" x14ac:dyDescent="0.25"/>
  <cols>
    <col min="1" max="1" width="7.42578125" style="103" customWidth="1"/>
    <col min="2" max="2" width="14.85546875" style="14" customWidth="1"/>
    <col min="3" max="3" width="91.42578125" customWidth="1"/>
    <col min="4" max="4" width="21.140625" customWidth="1"/>
    <col min="5" max="5" width="95" customWidth="1"/>
    <col min="6" max="6" width="37.42578125" customWidth="1"/>
    <col min="7" max="7" width="11.42578125" hidden="1" customWidth="1"/>
  </cols>
  <sheetData>
    <row r="1" spans="1:7" s="34" customFormat="1" ht="21.75" customHeight="1" thickBot="1" x14ac:dyDescent="0.3">
      <c r="A1" s="401" t="s">
        <v>1670</v>
      </c>
      <c r="B1" s="561" t="s">
        <v>2876</v>
      </c>
      <c r="C1" s="562"/>
      <c r="D1" s="562"/>
      <c r="E1" s="563"/>
      <c r="F1" s="30"/>
    </row>
    <row r="2" spans="1:7" s="32" customFormat="1" ht="59.25" customHeight="1" thickBot="1" x14ac:dyDescent="0.3">
      <c r="A2" s="278" t="s">
        <v>1671</v>
      </c>
      <c r="B2" s="61" t="s">
        <v>1672</v>
      </c>
      <c r="C2" s="64" t="s">
        <v>1673</v>
      </c>
      <c r="D2" s="62" t="s">
        <v>1674</v>
      </c>
      <c r="E2" s="63" t="s">
        <v>1675</v>
      </c>
      <c r="F2" s="338" t="s">
        <v>1676</v>
      </c>
    </row>
    <row r="3" spans="1:7" ht="45.6" customHeight="1" x14ac:dyDescent="0.25">
      <c r="A3" s="101"/>
      <c r="B3" s="454" t="s">
        <v>2793</v>
      </c>
      <c r="C3" s="461" t="s">
        <v>2821</v>
      </c>
      <c r="D3" s="423" t="str">
        <f>IF(COUNTIF(D4:D5,"NO CUMPLE")&gt;0,"NO CUMPLE CONDICIÓN",IF(COUNTIF(D4:D5,"CUMPLE")=0,"NO APLICA","CUMPLE"))</f>
        <v>NO APLICA</v>
      </c>
      <c r="E3" s="431" t="str">
        <f>CONCATENATE(IF(D4="NO CUMPLE",CONCATENATE(E4," / "),""))</f>
        <v/>
      </c>
      <c r="F3" s="421" t="s">
        <v>1677</v>
      </c>
      <c r="G3" s="14">
        <f>IF(D3="CUMPLE",1,IF(D3="NO CUMPLE CONDICIÓN",2,3))</f>
        <v>3</v>
      </c>
    </row>
    <row r="4" spans="1:7" ht="54" customHeight="1" x14ac:dyDescent="0.25">
      <c r="A4" s="102" t="s">
        <v>1678</v>
      </c>
      <c r="B4" s="55" t="s">
        <v>2637</v>
      </c>
      <c r="C4" s="56" t="s">
        <v>1679</v>
      </c>
      <c r="D4" s="125"/>
      <c r="E4" s="121"/>
      <c r="F4" s="339" t="s">
        <v>1680</v>
      </c>
      <c r="G4" s="14"/>
    </row>
    <row r="5" spans="1:7" ht="40.5" customHeight="1" x14ac:dyDescent="0.25">
      <c r="A5" s="101"/>
      <c r="B5" s="370" t="s">
        <v>2794</v>
      </c>
      <c r="C5" s="422" t="s">
        <v>1681</v>
      </c>
      <c r="D5" s="424" t="str">
        <f>IF(COUNTIF(D6:D7,"NO CUMPLE")&gt;0,"NO CUMPLE CONDICIÓN",IF(COUNTIF(D6:D7,"CUMPLE")=0,"NO APLICA","CUMPLE"))</f>
        <v>NO APLICA</v>
      </c>
      <c r="E5" s="420" t="str">
        <f>CONCATENATE(IF(D6="NO CUMPLE",CONCATENATE(E6," / "),""),IF(D7="NO CUMPLE",CONCATENATE(E7,"  "),""))</f>
        <v/>
      </c>
      <c r="F5" s="421" t="s">
        <v>1682</v>
      </c>
      <c r="G5" s="14">
        <f>IF(D5="CUMPLE",1,IF(D5="NO CUMPLE CONDICIÓN",2,3))</f>
        <v>3</v>
      </c>
    </row>
    <row r="6" spans="1:7" ht="71.099999999999994" customHeight="1" x14ac:dyDescent="0.25">
      <c r="A6" s="102" t="s">
        <v>1678</v>
      </c>
      <c r="B6" s="55" t="s">
        <v>2638</v>
      </c>
      <c r="C6" s="56" t="s">
        <v>1683</v>
      </c>
      <c r="D6" s="125"/>
      <c r="E6" s="121"/>
      <c r="F6" s="339" t="s">
        <v>1684</v>
      </c>
      <c r="G6" s="14"/>
    </row>
    <row r="7" spans="1:7" ht="101.25" customHeight="1" x14ac:dyDescent="0.25">
      <c r="A7" s="102" t="s">
        <v>1678</v>
      </c>
      <c r="B7" s="55" t="s">
        <v>2639</v>
      </c>
      <c r="C7" s="56" t="s">
        <v>1685</v>
      </c>
      <c r="D7" s="125"/>
      <c r="E7" s="121"/>
      <c r="F7" s="339" t="s">
        <v>1684</v>
      </c>
      <c r="G7" s="14"/>
    </row>
    <row r="8" spans="1:7" ht="49.5" customHeight="1" x14ac:dyDescent="0.25">
      <c r="B8" s="370" t="s">
        <v>2795</v>
      </c>
      <c r="C8" s="422" t="s">
        <v>1686</v>
      </c>
      <c r="D8" s="419" t="str">
        <f>IF(COUNTIF(D9:D9,"NO CUMPLE")&gt;0,"NO CUMPLE CONDICIÓN",IF(COUNTIF(D9:D9,"CUMPLE")=0,"NO APLICA","CUMPLE"))</f>
        <v>NO APLICA</v>
      </c>
      <c r="E8" s="420" t="str">
        <f>CONCATENATE(IF(D9="NO CUMPLE",CONCATENATE(E9," "),""))</f>
        <v/>
      </c>
      <c r="F8" s="421" t="s">
        <v>1687</v>
      </c>
      <c r="G8" s="14">
        <f t="shared" ref="G8" si="0">IF(D8="CUMPLE",1,IF(D8="NO CUMPLE CONDICIÓN",2,3))</f>
        <v>3</v>
      </c>
    </row>
    <row r="9" spans="1:7" ht="90" customHeight="1" x14ac:dyDescent="0.25">
      <c r="A9" s="102" t="s">
        <v>1678</v>
      </c>
      <c r="B9" s="55" t="s">
        <v>2640</v>
      </c>
      <c r="C9" s="56" t="s">
        <v>1688</v>
      </c>
      <c r="D9" s="125"/>
      <c r="E9" s="121"/>
      <c r="F9" s="339" t="s">
        <v>1689</v>
      </c>
      <c r="G9" s="14"/>
    </row>
    <row r="10" spans="1:7" ht="52.5" customHeight="1" x14ac:dyDescent="0.25">
      <c r="B10" s="370" t="s">
        <v>2796</v>
      </c>
      <c r="C10" s="422" t="s">
        <v>1690</v>
      </c>
      <c r="D10" s="419" t="str">
        <f>IF(COUNTIF(D11:D11,"NO CUMPLE")&gt;0,"NO CUMPLE CONDICIÓN",IF(COUNTIF(D11:D11,"CUMPLE")=0,"NO APLICA","CUMPLE"))</f>
        <v>NO APLICA</v>
      </c>
      <c r="E10" s="420" t="str">
        <f>CONCATENATE(IF(D11="NO CUMPLE",CONCATENATE(E11," "),""))</f>
        <v/>
      </c>
      <c r="F10" s="421" t="s">
        <v>1691</v>
      </c>
      <c r="G10" s="14">
        <f t="shared" ref="G10:G65" si="1">IF(D10="CUMPLE",1,IF(D10="NO CUMPLE CONDICIÓN",2,3))</f>
        <v>3</v>
      </c>
    </row>
    <row r="11" spans="1:7" ht="99" x14ac:dyDescent="0.25">
      <c r="A11" s="102" t="s">
        <v>1678</v>
      </c>
      <c r="B11" s="55" t="s">
        <v>2641</v>
      </c>
      <c r="C11" s="56" t="s">
        <v>1692</v>
      </c>
      <c r="D11" s="125"/>
      <c r="E11" s="121"/>
      <c r="F11" s="339" t="s">
        <v>1693</v>
      </c>
      <c r="G11" s="14"/>
    </row>
    <row r="12" spans="1:7" ht="49.5" x14ac:dyDescent="0.25">
      <c r="B12" s="370" t="s">
        <v>2797</v>
      </c>
      <c r="C12" s="422" t="s">
        <v>1694</v>
      </c>
      <c r="D12" s="419" t="str">
        <f>IF(COUNTIF(D13:D13,"NO CUMPLE")&gt;0,"NO CUMPLE CONDICIÓN",IF(COUNTIF(D13:D13,"CUMPLE")=0,"NO APLICA","CUMPLE"))</f>
        <v>NO APLICA</v>
      </c>
      <c r="E12" s="420" t="str">
        <f>CONCATENATE(IF(D13="NO CUMPLE",CONCATENATE(E13," "),""))</f>
        <v/>
      </c>
      <c r="F12" s="421" t="s">
        <v>1691</v>
      </c>
      <c r="G12" s="14">
        <f t="shared" si="1"/>
        <v>3</v>
      </c>
    </row>
    <row r="13" spans="1:7" ht="74.25" x14ac:dyDescent="0.25">
      <c r="A13" s="102" t="s">
        <v>1678</v>
      </c>
      <c r="B13" s="55" t="s">
        <v>2642</v>
      </c>
      <c r="C13" s="56" t="s">
        <v>1695</v>
      </c>
      <c r="D13" s="125"/>
      <c r="E13" s="121"/>
      <c r="F13" s="339" t="s">
        <v>1696</v>
      </c>
      <c r="G13" s="14"/>
    </row>
    <row r="14" spans="1:7" ht="143.25" x14ac:dyDescent="0.25">
      <c r="B14" s="369" t="s">
        <v>2798</v>
      </c>
      <c r="C14" s="414" t="s">
        <v>2822</v>
      </c>
      <c r="D14" s="415" t="str">
        <f>IF(COUNTIF(D17:D26,"NO CUMPLE")&gt;0,"NO CUMPLE CONDICIÓN",IF(COUNTIF(D17:D26,"CUMPLE")=0,"NO APLICA","CUMPLE"))</f>
        <v>NO APLICA</v>
      </c>
      <c r="E14" s="416" t="str">
        <f>CONCATENATE(IF(D17="NO CUMPLE",CONCATENATE(E17," / "),""),IF(D18="NO CUMPLE",CONCATENATE(E18," / "),""),IF(D19="NO CUMPLE",CONCATENATE(E19," / "),""),IF(D20="NO CUMPLE",CONCATENATE(E20," / "),""),IF(D21="NO CUMPLE",CONCATENATE(E21," / "),""),IF(D22="NO CUMPLE",CONCATENATE(E22," / "),""),IF(D23="NO CUMPLE",CONCATENATE(E23," / "),""),IF(D24="NO CUMPLE",CONCATENATE(E24," / "),""),IF(D25="NO CUMPLE",CONCATENATE(E25," / "),""),IF(D26="NO CUMPLE",CONCATENATE(E26," / "),""))</f>
        <v/>
      </c>
      <c r="F14" s="417" t="s">
        <v>2840</v>
      </c>
      <c r="G14" s="14">
        <f t="shared" si="1"/>
        <v>3</v>
      </c>
    </row>
    <row r="15" spans="1:7" ht="143.25" x14ac:dyDescent="0.25">
      <c r="B15" s="369" t="s">
        <v>2798</v>
      </c>
      <c r="C15" s="414" t="s">
        <v>2822</v>
      </c>
      <c r="D15" s="415" t="str">
        <f>IF(COUNTIF(D27:D36,"NO CUMPLE")&gt;0,"NO CUMPLE CONDICIÓN",IF(COUNTIF(D27:D36,"CUMPLE")=0,"NO APLICA","CUMPLE"))</f>
        <v>NO APLICA</v>
      </c>
      <c r="E15" s="416" t="str">
        <f>CONCATENATE(IF(D27="NO CUMPLE",CONCATENATE(E27," / "),""),IF(D28="NO CUMPLE",CONCATENATE(E28," / "),""),IF(D29="NO CUMPLE",CONCATENATE(E29," / "),""),IF(D30="NO CUMPLE",CONCATENATE(E30," / "),""),IF(D31="NO CUMPLE",CONCATENATE(E31," / "),""),IF(D32="NO CUMPLE",CONCATENATE(E32," / "),""),IF(D33="NO CUMPLE",CONCATENATE(E33," / "),""),IF(D34="NO CUMPLE",CONCATENATE(E34," / "),""),IF(D35="NO CUMPLE",CONCATENATE(E35," / "),""),IF(D36="NO CUMPLE",CONCATENATE(E36," / "),""))</f>
        <v/>
      </c>
      <c r="F15" s="417" t="s">
        <v>2841</v>
      </c>
      <c r="G15" s="14">
        <f t="shared" si="1"/>
        <v>3</v>
      </c>
    </row>
    <row r="16" spans="1:7" ht="143.25" x14ac:dyDescent="0.25">
      <c r="B16" s="369" t="s">
        <v>2798</v>
      </c>
      <c r="C16" s="414" t="s">
        <v>2822</v>
      </c>
      <c r="D16" s="415" t="str">
        <f>IF(COUNTIF(D37:D49,"NO CUMPLE")&gt;0,"NO CUMPLE CONDICIÓN",IF(COUNTIF(D37:D49,"CUMPLE")=0,"NO APLICA","CUMPLE"))</f>
        <v>NO APLICA</v>
      </c>
      <c r="E16" s="416" t="str">
        <f>CONCATENATE(IF(D37="NO CUMPLE",CONCATENATE(E37," / "),""),IF(D38="NO CUMPLE",CONCATENATE(E38," / "),""),IF(D39="NO CUMPLE",CONCATENATE(E39," / "),""),IF(D40="NO CUMPLE",CONCATENATE(E40," / "),""),IF(D41="NO CUMPLE",CONCATENATE(E41," / "),""),IF(D42="NO CUMPLE",CONCATENATE(E42," / "),""),IF(D43="NO CUMPLE",CONCATENATE(E43," / "),""),IF(D44="NO CUMPLE",CONCATENATE(E44," / "),""),IF(D45="NO CUMPLE",CONCATENATE(E45," / "),""),IF(D46="NO CUMPLE",CONCATENATE(E46," / "),""),IF(D47="NO CUMPLE",CONCATENATE(E47," / "),""),IF(D48="NO CUMPLE",CONCATENATE(E48," / "),""),IF(D49="NO CUMPLE",CONCATENATE(E49," / "),""))</f>
        <v/>
      </c>
      <c r="F16" s="417" t="s">
        <v>2842</v>
      </c>
      <c r="G16" s="14">
        <f t="shared" si="1"/>
        <v>3</v>
      </c>
    </row>
    <row r="17" spans="1:7" ht="27" customHeight="1" x14ac:dyDescent="0.25">
      <c r="A17" s="102" t="s">
        <v>1678</v>
      </c>
      <c r="B17" s="55" t="s">
        <v>2643</v>
      </c>
      <c r="C17" s="59" t="s">
        <v>1697</v>
      </c>
      <c r="D17" s="125"/>
      <c r="E17" s="121"/>
      <c r="F17" s="339" t="s">
        <v>1698</v>
      </c>
      <c r="G17" s="14"/>
    </row>
    <row r="18" spans="1:7" ht="47.25" customHeight="1" x14ac:dyDescent="0.25">
      <c r="A18" s="102" t="s">
        <v>1678</v>
      </c>
      <c r="B18" s="55" t="s">
        <v>2644</v>
      </c>
      <c r="C18" s="59" t="s">
        <v>1699</v>
      </c>
      <c r="D18" s="125"/>
      <c r="E18" s="121"/>
      <c r="F18" s="339" t="s">
        <v>1698</v>
      </c>
      <c r="G18" s="14"/>
    </row>
    <row r="19" spans="1:7" ht="32.25" customHeight="1" x14ac:dyDescent="0.25">
      <c r="A19" s="102" t="s">
        <v>1678</v>
      </c>
      <c r="B19" s="55" t="s">
        <v>2645</v>
      </c>
      <c r="C19" s="59" t="s">
        <v>1700</v>
      </c>
      <c r="D19" s="125"/>
      <c r="E19" s="121"/>
      <c r="F19" s="339" t="s">
        <v>1698</v>
      </c>
      <c r="G19" s="14"/>
    </row>
    <row r="20" spans="1:7" ht="53.25" customHeight="1" x14ac:dyDescent="0.25">
      <c r="A20" s="102" t="s">
        <v>1678</v>
      </c>
      <c r="B20" s="55" t="s">
        <v>2646</v>
      </c>
      <c r="C20" s="59" t="s">
        <v>1701</v>
      </c>
      <c r="D20" s="125"/>
      <c r="E20" s="121"/>
      <c r="F20" s="339" t="s">
        <v>1698</v>
      </c>
      <c r="G20" s="14"/>
    </row>
    <row r="21" spans="1:7" ht="45.75" customHeight="1" x14ac:dyDescent="0.25">
      <c r="A21" s="102" t="s">
        <v>1678</v>
      </c>
      <c r="B21" s="55" t="s">
        <v>2647</v>
      </c>
      <c r="C21" s="59" t="s">
        <v>2967</v>
      </c>
      <c r="D21" s="125"/>
      <c r="E21" s="121"/>
      <c r="F21" s="339" t="s">
        <v>1698</v>
      </c>
      <c r="G21" s="14"/>
    </row>
    <row r="22" spans="1:7" ht="27.75" customHeight="1" x14ac:dyDescent="0.25">
      <c r="A22" s="102" t="s">
        <v>1678</v>
      </c>
      <c r="B22" s="55" t="s">
        <v>2648</v>
      </c>
      <c r="C22" s="59" t="s">
        <v>1702</v>
      </c>
      <c r="D22" s="125"/>
      <c r="E22" s="121"/>
      <c r="F22" s="339" t="s">
        <v>1698</v>
      </c>
      <c r="G22" s="14"/>
    </row>
    <row r="23" spans="1:7" ht="36.75" customHeight="1" x14ac:dyDescent="0.25">
      <c r="A23" s="102" t="s">
        <v>1678</v>
      </c>
      <c r="B23" s="55" t="s">
        <v>2649</v>
      </c>
      <c r="C23" s="59" t="s">
        <v>1703</v>
      </c>
      <c r="D23" s="125"/>
      <c r="E23" s="121"/>
      <c r="F23" s="339" t="s">
        <v>1698</v>
      </c>
      <c r="G23" s="14"/>
    </row>
    <row r="24" spans="1:7" ht="52.7" customHeight="1" x14ac:dyDescent="0.25">
      <c r="A24" s="102" t="s">
        <v>1678</v>
      </c>
      <c r="B24" s="55" t="s">
        <v>2650</v>
      </c>
      <c r="C24" s="59" t="s">
        <v>2968</v>
      </c>
      <c r="D24" s="125"/>
      <c r="E24" s="121"/>
      <c r="F24" s="339" t="s">
        <v>1698</v>
      </c>
      <c r="G24" s="14"/>
    </row>
    <row r="25" spans="1:7" ht="45" customHeight="1" x14ac:dyDescent="0.25">
      <c r="A25" s="102" t="s">
        <v>1678</v>
      </c>
      <c r="B25" s="55" t="s">
        <v>2651</v>
      </c>
      <c r="C25" s="59" t="s">
        <v>1704</v>
      </c>
      <c r="D25" s="125"/>
      <c r="E25" s="121"/>
      <c r="F25" s="339" t="s">
        <v>1698</v>
      </c>
      <c r="G25" s="14"/>
    </row>
    <row r="26" spans="1:7" ht="37.5" customHeight="1" x14ac:dyDescent="0.25">
      <c r="A26" s="102" t="s">
        <v>1678</v>
      </c>
      <c r="B26" s="55" t="s">
        <v>2652</v>
      </c>
      <c r="C26" s="59" t="s">
        <v>1705</v>
      </c>
      <c r="D26" s="125"/>
      <c r="E26" s="121"/>
      <c r="F26" s="339" t="s">
        <v>1698</v>
      </c>
      <c r="G26" s="14"/>
    </row>
    <row r="27" spans="1:7" ht="37.5" customHeight="1" x14ac:dyDescent="0.25">
      <c r="A27" s="102" t="s">
        <v>1678</v>
      </c>
      <c r="B27" s="55" t="s">
        <v>2653</v>
      </c>
      <c r="C27" s="59" t="s">
        <v>1706</v>
      </c>
      <c r="D27" s="125"/>
      <c r="E27" s="121"/>
      <c r="F27" s="339" t="s">
        <v>1698</v>
      </c>
      <c r="G27" s="14"/>
    </row>
    <row r="28" spans="1:7" ht="43.5" x14ac:dyDescent="0.25">
      <c r="A28" s="102" t="s">
        <v>1678</v>
      </c>
      <c r="B28" s="55" t="s">
        <v>2654</v>
      </c>
      <c r="C28" s="59" t="s">
        <v>1707</v>
      </c>
      <c r="D28" s="125"/>
      <c r="E28" s="121"/>
      <c r="F28" s="339" t="s">
        <v>1698</v>
      </c>
      <c r="G28" s="14"/>
    </row>
    <row r="29" spans="1:7" ht="87.6" customHeight="1" x14ac:dyDescent="0.25">
      <c r="A29" s="102" t="s">
        <v>1678</v>
      </c>
      <c r="B29" s="55" t="s">
        <v>2655</v>
      </c>
      <c r="C29" s="59" t="s">
        <v>1708</v>
      </c>
      <c r="D29" s="125"/>
      <c r="E29" s="121"/>
      <c r="F29" s="339" t="s">
        <v>1698</v>
      </c>
      <c r="G29" s="14"/>
    </row>
    <row r="30" spans="1:7" ht="87.6" customHeight="1" x14ac:dyDescent="0.25">
      <c r="A30" s="102" t="s">
        <v>1678</v>
      </c>
      <c r="B30" s="55" t="s">
        <v>2656</v>
      </c>
      <c r="C30" s="59" t="s">
        <v>1709</v>
      </c>
      <c r="D30" s="125"/>
      <c r="E30" s="121"/>
      <c r="F30" s="339" t="s">
        <v>1698</v>
      </c>
      <c r="G30" s="14"/>
    </row>
    <row r="31" spans="1:7" ht="87.6" customHeight="1" x14ac:dyDescent="0.25">
      <c r="A31" s="102" t="s">
        <v>1678</v>
      </c>
      <c r="B31" s="55" t="s">
        <v>2657</v>
      </c>
      <c r="C31" s="59" t="s">
        <v>1710</v>
      </c>
      <c r="D31" s="125"/>
      <c r="E31" s="121"/>
      <c r="F31" s="339" t="s">
        <v>1698</v>
      </c>
      <c r="G31" s="14"/>
    </row>
    <row r="32" spans="1:7" ht="87.6" customHeight="1" x14ac:dyDescent="0.25">
      <c r="A32" s="102" t="s">
        <v>1678</v>
      </c>
      <c r="B32" s="55" t="s">
        <v>2658</v>
      </c>
      <c r="C32" s="59" t="s">
        <v>1711</v>
      </c>
      <c r="D32" s="125"/>
      <c r="E32" s="121"/>
      <c r="F32" s="339" t="s">
        <v>1698</v>
      </c>
      <c r="G32" s="14"/>
    </row>
    <row r="33" spans="1:9" ht="87.6" customHeight="1" x14ac:dyDescent="0.25">
      <c r="A33" s="102" t="s">
        <v>1678</v>
      </c>
      <c r="B33" s="55" t="s">
        <v>2659</v>
      </c>
      <c r="C33" s="59" t="s">
        <v>1713</v>
      </c>
      <c r="D33" s="125"/>
      <c r="E33" s="121"/>
      <c r="F33" s="339" t="s">
        <v>1698</v>
      </c>
      <c r="G33" s="14"/>
    </row>
    <row r="34" spans="1:9" ht="87.6" customHeight="1" x14ac:dyDescent="0.25">
      <c r="A34" s="102" t="s">
        <v>1678</v>
      </c>
      <c r="B34" s="55" t="s">
        <v>2660</v>
      </c>
      <c r="C34" s="59" t="s">
        <v>1714</v>
      </c>
      <c r="D34" s="125"/>
      <c r="E34" s="121"/>
      <c r="F34" s="339" t="s">
        <v>1698</v>
      </c>
      <c r="G34" s="14"/>
    </row>
    <row r="35" spans="1:9" ht="42.75" customHeight="1" x14ac:dyDescent="0.25">
      <c r="A35" s="102" t="s">
        <v>1678</v>
      </c>
      <c r="B35" s="55" t="s">
        <v>2661</v>
      </c>
      <c r="C35" s="59" t="s">
        <v>1715</v>
      </c>
      <c r="D35" s="125"/>
      <c r="E35" s="121"/>
      <c r="F35" s="339" t="s">
        <v>1698</v>
      </c>
      <c r="G35" s="14"/>
    </row>
    <row r="36" spans="1:9" ht="72" customHeight="1" x14ac:dyDescent="0.25">
      <c r="A36" s="102" t="s">
        <v>1678</v>
      </c>
      <c r="B36" s="55" t="s">
        <v>2662</v>
      </c>
      <c r="C36" s="59" t="s">
        <v>1716</v>
      </c>
      <c r="D36" s="125"/>
      <c r="E36" s="121"/>
      <c r="F36" s="339" t="s">
        <v>1717</v>
      </c>
      <c r="G36" s="14"/>
    </row>
    <row r="37" spans="1:9" ht="216" customHeight="1" x14ac:dyDescent="0.25">
      <c r="A37" s="102" t="s">
        <v>1678</v>
      </c>
      <c r="B37" s="55" t="s">
        <v>2663</v>
      </c>
      <c r="C37" s="59" t="s">
        <v>1718</v>
      </c>
      <c r="D37" s="125"/>
      <c r="E37" s="121"/>
      <c r="F37" s="339" t="s">
        <v>1717</v>
      </c>
      <c r="G37" s="14"/>
    </row>
    <row r="38" spans="1:9" ht="18" customHeight="1" x14ac:dyDescent="0.25">
      <c r="A38" s="102" t="s">
        <v>1678</v>
      </c>
      <c r="B38" s="55" t="s">
        <v>2664</v>
      </c>
      <c r="C38" s="59" t="s">
        <v>1719</v>
      </c>
      <c r="D38" s="125"/>
      <c r="E38" s="121"/>
      <c r="F38" s="339" t="s">
        <v>1698</v>
      </c>
      <c r="G38" s="14"/>
    </row>
    <row r="39" spans="1:9" ht="39" customHeight="1" x14ac:dyDescent="0.25">
      <c r="A39" s="102" t="s">
        <v>1678</v>
      </c>
      <c r="B39" s="55" t="s">
        <v>2665</v>
      </c>
      <c r="C39" s="59" t="s">
        <v>1720</v>
      </c>
      <c r="D39" s="125"/>
      <c r="E39" s="121"/>
      <c r="F39" s="339" t="s">
        <v>1698</v>
      </c>
      <c r="G39" s="14"/>
    </row>
    <row r="40" spans="1:9" ht="36.75" customHeight="1" x14ac:dyDescent="0.25">
      <c r="A40" s="102" t="s">
        <v>1678</v>
      </c>
      <c r="B40" s="55" t="s">
        <v>2666</v>
      </c>
      <c r="C40" s="59" t="s">
        <v>1721</v>
      </c>
      <c r="D40" s="125"/>
      <c r="E40" s="121"/>
      <c r="F40" s="339" t="s">
        <v>1698</v>
      </c>
      <c r="G40" s="14"/>
    </row>
    <row r="41" spans="1:9" ht="28.5" customHeight="1" x14ac:dyDescent="0.25">
      <c r="A41" s="102" t="s">
        <v>1678</v>
      </c>
      <c r="B41" s="55" t="s">
        <v>2667</v>
      </c>
      <c r="C41" s="59" t="s">
        <v>1722</v>
      </c>
      <c r="D41" s="125"/>
      <c r="E41" s="121"/>
      <c r="F41" s="339" t="s">
        <v>1698</v>
      </c>
      <c r="G41" s="14"/>
    </row>
    <row r="42" spans="1:9" ht="41.25" customHeight="1" x14ac:dyDescent="0.25">
      <c r="A42" s="102" t="s">
        <v>1678</v>
      </c>
      <c r="B42" s="55" t="s">
        <v>2668</v>
      </c>
      <c r="C42" s="59" t="s">
        <v>1723</v>
      </c>
      <c r="D42" s="125"/>
      <c r="E42" s="121"/>
      <c r="F42" s="339" t="s">
        <v>1698</v>
      </c>
      <c r="G42" s="14"/>
    </row>
    <row r="43" spans="1:9" ht="38.25" customHeight="1" x14ac:dyDescent="0.25">
      <c r="A43" s="102" t="s">
        <v>1678</v>
      </c>
      <c r="B43" s="55" t="s">
        <v>2669</v>
      </c>
      <c r="C43" s="59" t="s">
        <v>1724</v>
      </c>
      <c r="D43" s="125"/>
      <c r="E43" s="121"/>
      <c r="F43" s="339" t="s">
        <v>1698</v>
      </c>
      <c r="G43" s="14"/>
    </row>
    <row r="44" spans="1:9" ht="60" customHeight="1" x14ac:dyDescent="0.25">
      <c r="A44" s="102" t="s">
        <v>1678</v>
      </c>
      <c r="B44" s="55" t="s">
        <v>2670</v>
      </c>
      <c r="C44" s="59" t="s">
        <v>2969</v>
      </c>
      <c r="D44" s="125"/>
      <c r="E44" s="121"/>
      <c r="F44" s="339" t="s">
        <v>1698</v>
      </c>
      <c r="G44" s="14"/>
    </row>
    <row r="45" spans="1:9" ht="36.75" customHeight="1" x14ac:dyDescent="0.25">
      <c r="A45" s="102" t="s">
        <v>1678</v>
      </c>
      <c r="B45" s="55" t="s">
        <v>2671</v>
      </c>
      <c r="C45" s="59" t="s">
        <v>1725</v>
      </c>
      <c r="D45" s="125"/>
      <c r="E45" s="121"/>
      <c r="F45" s="339" t="s">
        <v>1698</v>
      </c>
      <c r="G45" s="14"/>
    </row>
    <row r="46" spans="1:9" ht="52.5" customHeight="1" x14ac:dyDescent="0.25">
      <c r="A46" s="102" t="s">
        <v>1678</v>
      </c>
      <c r="B46" s="55" t="s">
        <v>2672</v>
      </c>
      <c r="C46" s="59" t="s">
        <v>1726</v>
      </c>
      <c r="D46" s="129"/>
      <c r="E46" s="121"/>
      <c r="F46" s="340" t="s">
        <v>1698</v>
      </c>
      <c r="G46" s="14"/>
      <c r="I46" s="32"/>
    </row>
    <row r="47" spans="1:9" ht="36.75" customHeight="1" x14ac:dyDescent="0.25">
      <c r="A47" s="102" t="s">
        <v>1678</v>
      </c>
      <c r="B47" s="55" t="s">
        <v>2673</v>
      </c>
      <c r="C47" s="59" t="s">
        <v>1727</v>
      </c>
      <c r="D47" s="125"/>
      <c r="E47" s="121"/>
      <c r="F47" s="339" t="s">
        <v>1698</v>
      </c>
      <c r="G47" s="14"/>
    </row>
    <row r="48" spans="1:9" ht="36.75" customHeight="1" x14ac:dyDescent="0.25">
      <c r="A48" s="102" t="s">
        <v>1678</v>
      </c>
      <c r="B48" s="55" t="s">
        <v>2674</v>
      </c>
      <c r="C48" s="59" t="s">
        <v>1728</v>
      </c>
      <c r="D48" s="125"/>
      <c r="E48" s="121"/>
      <c r="F48" s="339" t="s">
        <v>1698</v>
      </c>
      <c r="G48" s="14"/>
    </row>
    <row r="49" spans="1:9" ht="55.5" customHeight="1" x14ac:dyDescent="0.25">
      <c r="A49" s="102" t="s">
        <v>1678</v>
      </c>
      <c r="B49" s="55" t="s">
        <v>2675</v>
      </c>
      <c r="C49" s="59" t="s">
        <v>1729</v>
      </c>
      <c r="D49" s="125"/>
      <c r="E49" s="121"/>
      <c r="F49" s="339" t="s">
        <v>1698</v>
      </c>
      <c r="G49" s="14"/>
    </row>
    <row r="50" spans="1:9" ht="72.75" customHeight="1" x14ac:dyDescent="0.25">
      <c r="A50" s="275" t="s">
        <v>1730</v>
      </c>
      <c r="B50" s="370" t="s">
        <v>2799</v>
      </c>
      <c r="C50" s="418" t="s">
        <v>2827</v>
      </c>
      <c r="D50" s="419" t="str">
        <f>IF(COUNTIF(D51:D64,"NO CUMPLE")&gt;0,"NO CUMPLE CONDICIÓN",IF(COUNTIF(D51:D64,"CUMPLE")=0,"NO APLICA","CUMPLE"))</f>
        <v>NO APLICA</v>
      </c>
      <c r="E50" s="420" t="str">
        <f>CONCATENATE(IF(D51="NO CUMPLE",CONCATENATE(E51," / "),""),IF(D52="NO CUMPLE",CONCATENATE(E52," / "),""),IF(D53="NO CUMPLE",CONCATENATE(E53," / "),""),IF(D54="NO CUMPLE",CONCATENATE(E54," / "),""),IF(D55="NO CUMPLE",CONCATENATE(E55," / "),""),IF(D56="NO CUMPLE",CONCATENATE(E56," / "),""),IF(D57="NO CUMPLE",CONCATENATE(E57," / "),""),IF(D58="NO CUMPLE",CONCATENATE(E58," / "),""),IF(D59="NO CUMPLE",CONCATENATE(E59," / "),""),IF(D60="NO CUMPLE",CONCATENATE(E60," / "),""),IF(D61="NO CUMPLE",CONCATENATE(E61," / "),""),IF(D62="NO CUMPLE",CONCATENATE(E62," / "),""),IF(D63="NO CUMPLE",CONCATENATE(E63," / "),""),IF(D64="NO CUMPLE",CONCATENATE(E64," / "),""))</f>
        <v/>
      </c>
      <c r="F50" s="421" t="s">
        <v>1731</v>
      </c>
      <c r="G50" s="14">
        <f t="shared" si="1"/>
        <v>3</v>
      </c>
    </row>
    <row r="51" spans="1:9" ht="87" x14ac:dyDescent="0.25">
      <c r="A51" s="102" t="s">
        <v>1678</v>
      </c>
      <c r="B51" s="55" t="s">
        <v>2676</v>
      </c>
      <c r="C51" s="59" t="s">
        <v>2857</v>
      </c>
      <c r="D51" s="125"/>
      <c r="E51" s="121"/>
      <c r="F51" s="339" t="s">
        <v>1732</v>
      </c>
      <c r="G51" s="14"/>
    </row>
    <row r="52" spans="1:9" ht="57.75" x14ac:dyDescent="0.25">
      <c r="A52" s="102" t="s">
        <v>1678</v>
      </c>
      <c r="B52" s="55" t="s">
        <v>2677</v>
      </c>
      <c r="C52" s="59" t="s">
        <v>2858</v>
      </c>
      <c r="D52" s="125"/>
      <c r="E52" s="121"/>
      <c r="F52" s="339" t="s">
        <v>1732</v>
      </c>
      <c r="G52" s="14"/>
    </row>
    <row r="53" spans="1:9" ht="41.25" x14ac:dyDescent="0.25">
      <c r="A53" s="102" t="s">
        <v>1678</v>
      </c>
      <c r="B53" s="55" t="s">
        <v>2678</v>
      </c>
      <c r="C53" s="59" t="s">
        <v>1733</v>
      </c>
      <c r="D53" s="125"/>
      <c r="E53" s="121"/>
      <c r="F53" s="339" t="s">
        <v>1732</v>
      </c>
      <c r="G53" s="14"/>
    </row>
    <row r="54" spans="1:9" ht="57.75" x14ac:dyDescent="0.25">
      <c r="A54" s="102" t="s">
        <v>1678</v>
      </c>
      <c r="B54" s="55" t="s">
        <v>2679</v>
      </c>
      <c r="C54" s="59" t="s">
        <v>2859</v>
      </c>
      <c r="D54" s="129"/>
      <c r="E54" s="121"/>
      <c r="F54" s="340" t="s">
        <v>1732</v>
      </c>
      <c r="G54" s="14"/>
      <c r="I54" s="32"/>
    </row>
    <row r="55" spans="1:9" ht="41.25" x14ac:dyDescent="0.25">
      <c r="A55" s="102" t="s">
        <v>1678</v>
      </c>
      <c r="B55" s="55" t="s">
        <v>2680</v>
      </c>
      <c r="C55" s="276" t="s">
        <v>1734</v>
      </c>
      <c r="D55" s="277"/>
      <c r="E55" s="387"/>
      <c r="F55" s="339" t="s">
        <v>1732</v>
      </c>
      <c r="G55" s="14"/>
    </row>
    <row r="56" spans="1:9" ht="149.44999999999999" customHeight="1" x14ac:dyDescent="0.25">
      <c r="A56" s="102" t="s">
        <v>1678</v>
      </c>
      <c r="B56" s="55" t="s">
        <v>2681</v>
      </c>
      <c r="C56" s="59" t="s">
        <v>2860</v>
      </c>
      <c r="D56" s="125"/>
      <c r="E56" s="121"/>
      <c r="F56" s="339" t="s">
        <v>1732</v>
      </c>
      <c r="G56" s="14"/>
    </row>
    <row r="57" spans="1:9" ht="41.25" x14ac:dyDescent="0.25">
      <c r="A57" s="102" t="s">
        <v>1678</v>
      </c>
      <c r="B57" s="55" t="s">
        <v>2682</v>
      </c>
      <c r="C57" s="59" t="s">
        <v>2861</v>
      </c>
      <c r="D57" s="125"/>
      <c r="E57" s="121"/>
      <c r="F57" s="339" t="s">
        <v>1732</v>
      </c>
      <c r="G57" s="14"/>
    </row>
    <row r="58" spans="1:9" ht="64.5" customHeight="1" x14ac:dyDescent="0.25">
      <c r="A58" s="102" t="s">
        <v>1678</v>
      </c>
      <c r="B58" s="55" t="s">
        <v>2683</v>
      </c>
      <c r="C58" s="59" t="s">
        <v>1735</v>
      </c>
      <c r="D58" s="125"/>
      <c r="E58" s="121"/>
      <c r="F58" s="339" t="s">
        <v>1732</v>
      </c>
      <c r="G58" s="14"/>
    </row>
    <row r="59" spans="1:9" ht="41.25" x14ac:dyDescent="0.25">
      <c r="A59" s="102" t="s">
        <v>1678</v>
      </c>
      <c r="B59" s="55" t="s">
        <v>2684</v>
      </c>
      <c r="C59" s="59" t="s">
        <v>1736</v>
      </c>
      <c r="D59" s="125"/>
      <c r="E59" s="121"/>
      <c r="F59" s="339" t="s">
        <v>1732</v>
      </c>
      <c r="G59" s="14"/>
    </row>
    <row r="60" spans="1:9" ht="63.75" customHeight="1" x14ac:dyDescent="0.25">
      <c r="A60" s="102" t="s">
        <v>1678</v>
      </c>
      <c r="B60" s="55" t="s">
        <v>2685</v>
      </c>
      <c r="C60" s="59" t="s">
        <v>1737</v>
      </c>
      <c r="D60" s="125"/>
      <c r="E60" s="121"/>
      <c r="F60" s="339" t="s">
        <v>1732</v>
      </c>
      <c r="G60" s="14"/>
    </row>
    <row r="61" spans="1:9" ht="84.75" customHeight="1" x14ac:dyDescent="0.25">
      <c r="A61" s="102" t="s">
        <v>1678</v>
      </c>
      <c r="B61" s="55" t="s">
        <v>2686</v>
      </c>
      <c r="C61" s="59" t="s">
        <v>2862</v>
      </c>
      <c r="D61" s="125"/>
      <c r="E61" s="121"/>
      <c r="F61" s="339" t="s">
        <v>1732</v>
      </c>
      <c r="G61" s="14"/>
    </row>
    <row r="62" spans="1:9" ht="42.75" x14ac:dyDescent="0.25">
      <c r="A62" s="102" t="s">
        <v>1678</v>
      </c>
      <c r="B62" s="55" t="s">
        <v>2687</v>
      </c>
      <c r="C62" s="59" t="s">
        <v>1738</v>
      </c>
      <c r="D62" s="125"/>
      <c r="E62" s="121"/>
      <c r="F62" s="339" t="s">
        <v>1732</v>
      </c>
      <c r="G62" s="14"/>
    </row>
    <row r="63" spans="1:9" ht="41.25" x14ac:dyDescent="0.25">
      <c r="A63" s="102" t="s">
        <v>1678</v>
      </c>
      <c r="B63" s="55" t="s">
        <v>2688</v>
      </c>
      <c r="C63" s="59" t="s">
        <v>1739</v>
      </c>
      <c r="D63" s="125"/>
      <c r="E63" s="121"/>
      <c r="F63" s="339" t="s">
        <v>1732</v>
      </c>
      <c r="G63" s="14"/>
    </row>
    <row r="64" spans="1:9" ht="41.25" x14ac:dyDescent="0.25">
      <c r="A64" s="102" t="s">
        <v>1678</v>
      </c>
      <c r="B64" s="55" t="s">
        <v>2689</v>
      </c>
      <c r="C64" s="59" t="s">
        <v>1740</v>
      </c>
      <c r="D64" s="125"/>
      <c r="E64" s="121"/>
      <c r="F64" s="339" t="s">
        <v>1732</v>
      </c>
      <c r="G64" s="14"/>
    </row>
    <row r="65" spans="1:7" s="14" customFormat="1" ht="60" customHeight="1" x14ac:dyDescent="0.25">
      <c r="A65" s="101"/>
      <c r="B65" s="369" t="s">
        <v>2800</v>
      </c>
      <c r="C65" s="414" t="s">
        <v>3010</v>
      </c>
      <c r="D65" s="415" t="str">
        <f>IF(COUNTIF(D67:D76,"NO CUMPLE")&gt;0,"NO CUMPLE CONDICIÓN",IF(COUNTIF(D67:D76,"CUMPLE")=0,"NO APLICA","CUMPLE"))</f>
        <v>NO APLICA</v>
      </c>
      <c r="E65" s="416" t="str">
        <f>CONCATENATE(IF(D67="NO CUMPLE",CONCATENATE(E67," / "),""),IF(D68="NO CUMPLE",CONCATENATE(E68," / "),""),IF(D69="NO CUMPLE",CONCATENATE(E69," / "),""),IF(D70="NO CUMPLE",CONCATENATE(E70," / "),""),IF(D71="NO CUMPLE",CONCATENATE(E71," / "),""),IF(D72="NO CUMPLE",CONCATENATE(E72," / "),""),IF(D73="NO CUMPLE",CONCATENATE(E73," / "),""),IF(D74="NO CUMPLE",CONCATENATE(E74," / "),""),IF(D75="NO CUMPLE",CONCATENATE(E75," / "),""),IF(D76="NO CUMPLE",CONCATENATE(E76," / "),""))</f>
        <v/>
      </c>
      <c r="F65" s="417" t="s">
        <v>2844</v>
      </c>
      <c r="G65" s="14">
        <f t="shared" si="1"/>
        <v>3</v>
      </c>
    </row>
    <row r="66" spans="1:7" s="14" customFormat="1" ht="60" customHeight="1" x14ac:dyDescent="0.25">
      <c r="A66" s="101"/>
      <c r="B66" s="369" t="s">
        <v>2800</v>
      </c>
      <c r="C66" s="414" t="s">
        <v>3010</v>
      </c>
      <c r="D66" s="415" t="str">
        <f>IF(COUNTIF(D77:D87,"NO CUMPLE")&gt;0,"NO CUMPLE CONDICIÓN",IF(COUNTIF(D77:D87,"CUMPLE")=0,"NO APLICA","CUMPLE"))</f>
        <v>NO APLICA</v>
      </c>
      <c r="E66" s="416" t="str">
        <f>CONCATENATE(IF(D77="NO CUMPLE",CONCATENATE(E77," / "),""),IF(D78="NO CUMPLE",CONCATENATE(E78," / "),""),IF(D79="NO CUMPLE",CONCATENATE(E79," / "),""),IF(D80="NO CUMPLE",CONCATENATE(E80," / "),""),IF(D81="NO CUMPLE",CONCATENATE(E81," / "),""),IF(D82="NO CUMPLE",CONCATENATE(E82," / "),""),IF(D83="NO CUMPLE",CONCATENATE(E83," / "),""),IF(D84="NO CUMPLE",CONCATENATE(E84," / "),""),IF(D85="NO CUMPLE",CONCATENATE(E85," / "),""),IF(D86="NO CUMPLE",CONCATENATE(E86," / "),""),IF(D87="NO CUMPLE",CONCATENATE(E87," / "),""))</f>
        <v/>
      </c>
      <c r="F66" s="417" t="s">
        <v>2844</v>
      </c>
      <c r="G66" s="14">
        <f t="shared" ref="G66" si="2">IF(D66="CUMPLE",1,IF(D66="NO CUMPLE CONDICIÓN",2,3))</f>
        <v>3</v>
      </c>
    </row>
    <row r="67" spans="1:7" ht="87" customHeight="1" x14ac:dyDescent="0.25">
      <c r="A67" s="102" t="s">
        <v>1678</v>
      </c>
      <c r="B67" s="55" t="s">
        <v>2690</v>
      </c>
      <c r="C67" s="59" t="s">
        <v>2864</v>
      </c>
      <c r="D67" s="125"/>
      <c r="E67" s="121"/>
      <c r="F67" s="339" t="s">
        <v>1741</v>
      </c>
      <c r="G67" s="14"/>
    </row>
    <row r="68" spans="1:7" ht="42.75" x14ac:dyDescent="0.25">
      <c r="A68" s="102" t="s">
        <v>1678</v>
      </c>
      <c r="B68" s="55" t="s">
        <v>2691</v>
      </c>
      <c r="C68" s="59" t="s">
        <v>2863</v>
      </c>
      <c r="D68" s="125"/>
      <c r="E68" s="121"/>
      <c r="F68" s="339" t="s">
        <v>1741</v>
      </c>
      <c r="G68" s="14"/>
    </row>
    <row r="69" spans="1:7" ht="41.25" x14ac:dyDescent="0.25">
      <c r="A69" s="102" t="s">
        <v>1678</v>
      </c>
      <c r="B69" s="55" t="s">
        <v>2692</v>
      </c>
      <c r="C69" s="59" t="s">
        <v>1742</v>
      </c>
      <c r="D69" s="125"/>
      <c r="E69" s="121"/>
      <c r="F69" s="339" t="s">
        <v>1741</v>
      </c>
      <c r="G69" s="14"/>
    </row>
    <row r="70" spans="1:7" ht="42.75" x14ac:dyDescent="0.25">
      <c r="A70" s="102" t="s">
        <v>1678</v>
      </c>
      <c r="B70" s="55" t="s">
        <v>2693</v>
      </c>
      <c r="C70" s="59" t="s">
        <v>1743</v>
      </c>
      <c r="D70" s="125"/>
      <c r="E70" s="121"/>
      <c r="F70" s="339" t="s">
        <v>1741</v>
      </c>
      <c r="G70" s="14"/>
    </row>
    <row r="71" spans="1:7" ht="100.5" customHeight="1" x14ac:dyDescent="0.25">
      <c r="A71" s="102" t="s">
        <v>1678</v>
      </c>
      <c r="B71" s="55" t="s">
        <v>2945</v>
      </c>
      <c r="C71" s="59" t="s">
        <v>2865</v>
      </c>
      <c r="D71" s="125"/>
      <c r="E71" s="121"/>
      <c r="F71" s="339" t="s">
        <v>1744</v>
      </c>
      <c r="G71" s="14"/>
    </row>
    <row r="72" spans="1:7" ht="57.75" x14ac:dyDescent="0.25">
      <c r="A72" s="102" t="s">
        <v>1678</v>
      </c>
      <c r="B72" s="55" t="s">
        <v>2946</v>
      </c>
      <c r="C72" s="59" t="s">
        <v>2866</v>
      </c>
      <c r="D72" s="125"/>
      <c r="E72" s="121"/>
      <c r="F72" s="339" t="s">
        <v>1744</v>
      </c>
      <c r="G72" s="14"/>
    </row>
    <row r="73" spans="1:7" ht="57.75" x14ac:dyDescent="0.25">
      <c r="A73" s="102" t="s">
        <v>1678</v>
      </c>
      <c r="B73" s="55" t="s">
        <v>2947</v>
      </c>
      <c r="C73" s="59" t="s">
        <v>2867</v>
      </c>
      <c r="D73" s="125"/>
      <c r="E73" s="121"/>
      <c r="F73" s="339" t="s">
        <v>1744</v>
      </c>
      <c r="G73" s="14"/>
    </row>
    <row r="74" spans="1:7" ht="42.75" x14ac:dyDescent="0.25">
      <c r="A74" s="102" t="s">
        <v>1678</v>
      </c>
      <c r="B74" s="55" t="s">
        <v>2948</v>
      </c>
      <c r="C74" s="59" t="s">
        <v>1745</v>
      </c>
      <c r="D74" s="125"/>
      <c r="E74" s="121"/>
      <c r="F74" s="339" t="s">
        <v>1744</v>
      </c>
      <c r="G74" s="14"/>
    </row>
    <row r="75" spans="1:7" ht="115.5" x14ac:dyDescent="0.25">
      <c r="A75" s="102" t="s">
        <v>1678</v>
      </c>
      <c r="B75" s="55" t="s">
        <v>2949</v>
      </c>
      <c r="C75" s="59" t="s">
        <v>2868</v>
      </c>
      <c r="D75" s="125"/>
      <c r="E75" s="121"/>
      <c r="F75" s="339" t="s">
        <v>1744</v>
      </c>
      <c r="G75" s="14"/>
    </row>
    <row r="76" spans="1:7" ht="28.5" x14ac:dyDescent="0.25">
      <c r="A76" s="102" t="s">
        <v>1678</v>
      </c>
      <c r="B76" s="55" t="s">
        <v>2950</v>
      </c>
      <c r="C76" s="59" t="s">
        <v>2869</v>
      </c>
      <c r="D76" s="125"/>
      <c r="E76" s="121"/>
      <c r="F76" s="339"/>
      <c r="G76" s="14"/>
    </row>
    <row r="77" spans="1:7" ht="57" x14ac:dyDescent="0.25">
      <c r="A77" s="102" t="s">
        <v>1678</v>
      </c>
      <c r="B77" s="55" t="s">
        <v>2951</v>
      </c>
      <c r="C77" s="59" t="s">
        <v>2870</v>
      </c>
      <c r="D77" s="125"/>
      <c r="E77" s="121"/>
      <c r="F77" s="339"/>
      <c r="G77" s="14"/>
    </row>
    <row r="78" spans="1:7" ht="42.75" x14ac:dyDescent="0.25">
      <c r="A78" s="102" t="s">
        <v>1678</v>
      </c>
      <c r="B78" s="55" t="s">
        <v>2952</v>
      </c>
      <c r="C78" s="59" t="s">
        <v>1747</v>
      </c>
      <c r="D78" s="125"/>
      <c r="E78" s="121"/>
      <c r="F78" s="339" t="s">
        <v>1748</v>
      </c>
      <c r="G78" s="14"/>
    </row>
    <row r="79" spans="1:7" ht="41.25" x14ac:dyDescent="0.25">
      <c r="A79" s="102" t="s">
        <v>1678</v>
      </c>
      <c r="B79" s="55" t="s">
        <v>2953</v>
      </c>
      <c r="C79" s="59" t="s">
        <v>2871</v>
      </c>
      <c r="D79" s="125"/>
      <c r="E79" s="121"/>
      <c r="F79" s="339" t="s">
        <v>1748</v>
      </c>
      <c r="G79" s="14"/>
    </row>
    <row r="80" spans="1:7" ht="45.75" customHeight="1" x14ac:dyDescent="0.25">
      <c r="A80" s="102" t="s">
        <v>1678</v>
      </c>
      <c r="B80" s="55" t="s">
        <v>2954</v>
      </c>
      <c r="C80" s="59" t="s">
        <v>1749</v>
      </c>
      <c r="D80" s="125"/>
      <c r="E80" s="121"/>
      <c r="F80" s="339"/>
      <c r="G80" s="14"/>
    </row>
    <row r="81" spans="1:7" ht="71.25" x14ac:dyDescent="0.25">
      <c r="A81" s="102" t="s">
        <v>1678</v>
      </c>
      <c r="B81" s="55" t="s">
        <v>2955</v>
      </c>
      <c r="C81" s="59" t="s">
        <v>2872</v>
      </c>
      <c r="D81" s="125"/>
      <c r="E81" s="121"/>
      <c r="F81" s="339" t="s">
        <v>1750</v>
      </c>
      <c r="G81" s="14"/>
    </row>
    <row r="82" spans="1:7" ht="41.25" x14ac:dyDescent="0.25">
      <c r="A82" s="102" t="s">
        <v>1678</v>
      </c>
      <c r="B82" s="55" t="s">
        <v>2956</v>
      </c>
      <c r="C82" s="59" t="s">
        <v>2873</v>
      </c>
      <c r="D82" s="125"/>
      <c r="E82" s="121"/>
      <c r="F82" s="339" t="s">
        <v>1750</v>
      </c>
      <c r="G82" s="14"/>
    </row>
    <row r="83" spans="1:7" ht="36" customHeight="1" x14ac:dyDescent="0.25">
      <c r="A83" s="102"/>
      <c r="B83" s="55" t="s">
        <v>2957</v>
      </c>
      <c r="C83" s="59" t="s">
        <v>1751</v>
      </c>
      <c r="D83" s="125"/>
      <c r="E83" s="121"/>
      <c r="F83" s="339"/>
      <c r="G83" s="14"/>
    </row>
    <row r="84" spans="1:7" ht="33" customHeight="1" x14ac:dyDescent="0.25">
      <c r="A84" s="102"/>
      <c r="B84" s="55" t="s">
        <v>2958</v>
      </c>
      <c r="C84" s="59" t="s">
        <v>1752</v>
      </c>
      <c r="D84" s="125"/>
      <c r="E84" s="121"/>
      <c r="F84" s="339"/>
      <c r="G84" s="14"/>
    </row>
    <row r="85" spans="1:7" ht="41.25" x14ac:dyDescent="0.25">
      <c r="A85" s="102" t="s">
        <v>1678</v>
      </c>
      <c r="B85" s="55" t="s">
        <v>2959</v>
      </c>
      <c r="C85" s="59" t="s">
        <v>2874</v>
      </c>
      <c r="D85" s="125"/>
      <c r="E85" s="121"/>
      <c r="F85" s="339" t="s">
        <v>1750</v>
      </c>
      <c r="G85" s="14"/>
    </row>
    <row r="86" spans="1:7" ht="42.75" x14ac:dyDescent="0.25">
      <c r="A86" s="102" t="s">
        <v>1678</v>
      </c>
      <c r="B86" s="55" t="s">
        <v>2960</v>
      </c>
      <c r="C86" s="59" t="s">
        <v>1746</v>
      </c>
      <c r="D86" s="125"/>
      <c r="E86" s="121"/>
      <c r="F86" s="339" t="s">
        <v>1750</v>
      </c>
      <c r="G86" s="14"/>
    </row>
    <row r="87" spans="1:7" ht="189.95" customHeight="1" x14ac:dyDescent="0.25">
      <c r="A87" s="102" t="s">
        <v>1678</v>
      </c>
      <c r="B87" s="55" t="s">
        <v>2961</v>
      </c>
      <c r="C87" s="335" t="s">
        <v>2970</v>
      </c>
      <c r="D87" s="336"/>
      <c r="E87" s="388"/>
      <c r="F87" s="339" t="s">
        <v>2971</v>
      </c>
      <c r="G87" s="14"/>
    </row>
    <row r="88" spans="1:7" ht="33" x14ac:dyDescent="0.25">
      <c r="A88" s="307" t="s">
        <v>1753</v>
      </c>
      <c r="B88" s="425" t="s">
        <v>2801</v>
      </c>
      <c r="C88" s="426" t="s">
        <v>1755</v>
      </c>
      <c r="D88" s="427" t="str">
        <f>IF(COUNTIF(D89:D89,"NO CUMPLE")&gt;0,"NO CUMPLE CONDICIÓN",IF(COUNTIF(D89:D89,"CUMPLE")=0,"NO APLICA","CUMPLE"))</f>
        <v>NO APLICA</v>
      </c>
      <c r="E88" s="420" t="str">
        <f>CONCATENATE(IF(D89="NO CUMPLE",CONCATENATE(E89," "),""))</f>
        <v/>
      </c>
      <c r="F88" s="428" t="s">
        <v>1756</v>
      </c>
      <c r="G88" s="14">
        <f t="shared" ref="G88" si="3">IF(D88="CUMPLE",1,IF(D88="NO CUMPLE CONDICIÓN",2,3))</f>
        <v>3</v>
      </c>
    </row>
    <row r="89" spans="1:7" ht="42" thickBot="1" x14ac:dyDescent="0.3">
      <c r="A89" s="307" t="s">
        <v>1753</v>
      </c>
      <c r="B89" s="333" t="s">
        <v>3005</v>
      </c>
      <c r="C89" s="92" t="s">
        <v>1757</v>
      </c>
      <c r="D89" s="126"/>
      <c r="E89" s="347"/>
      <c r="F89" s="334" t="s">
        <v>1758</v>
      </c>
    </row>
    <row r="91" spans="1:7" hidden="1" x14ac:dyDescent="0.25">
      <c r="C91" s="93" t="s">
        <v>1759</v>
      </c>
      <c r="D91" s="14">
        <f>COUNTIF(G3:G89,1)</f>
        <v>0</v>
      </c>
    </row>
    <row r="92" spans="1:7" hidden="1" x14ac:dyDescent="0.25">
      <c r="C92" s="93" t="s">
        <v>1760</v>
      </c>
      <c r="D92" s="14">
        <f>COUNTIF(G3:G89,2)</f>
        <v>0</v>
      </c>
    </row>
    <row r="93" spans="1:7" hidden="1" x14ac:dyDescent="0.25">
      <c r="C93" s="93" t="s">
        <v>1761</v>
      </c>
      <c r="D93" s="14">
        <f>COUNTIF(G3:G89,3)</f>
        <v>12</v>
      </c>
    </row>
  </sheetData>
  <sheetProtection algorithmName="SHA-512" hashValue="phlxrLqnMzRP38Ex1aZ8z8p3E3/HqWwB8DDkKWKzNMHvU1o8xXl3d6WZHi12fH+9zgTquxcP5L9uDq0pk7TLPA==" saltValue="kMtMAWYUyqR68lpgWW/xNQ==" spinCount="100000" sheet="1" formatRows="0" autoFilter="0"/>
  <mergeCells count="1">
    <mergeCell ref="B1:E1"/>
  </mergeCells>
  <phoneticPr fontId="35" type="noConversion"/>
  <conditionalFormatting sqref="D3">
    <cfRule type="cellIs" dxfId="121" priority="15" operator="equal">
      <formula>"NO CUMPLE CONDICIÓN"</formula>
    </cfRule>
    <cfRule type="cellIs" dxfId="120" priority="16" operator="equal">
      <formula>"No Cumple"</formula>
    </cfRule>
  </conditionalFormatting>
  <conditionalFormatting sqref="D5">
    <cfRule type="cellIs" dxfId="119" priority="27" operator="equal">
      <formula>"NO CUMPLE CONDICIÓN"</formula>
    </cfRule>
    <cfRule type="cellIs" dxfId="118" priority="28" operator="equal">
      <formula>"No Cumple"</formula>
    </cfRule>
  </conditionalFormatting>
  <conditionalFormatting sqref="D8">
    <cfRule type="cellIs" dxfId="117" priority="13" operator="equal">
      <formula>"NO CUMPLE CONDICIÓN"</formula>
    </cfRule>
    <cfRule type="cellIs" dxfId="116" priority="14" operator="equal">
      <formula>"No Cumple"</formula>
    </cfRule>
  </conditionalFormatting>
  <conditionalFormatting sqref="D10">
    <cfRule type="cellIs" dxfId="115" priority="25" operator="equal">
      <formula>"NO CUMPLE CONDICIÓN"</formula>
    </cfRule>
    <cfRule type="cellIs" dxfId="114" priority="26" operator="equal">
      <formula>"No Cumple"</formula>
    </cfRule>
  </conditionalFormatting>
  <conditionalFormatting sqref="D12">
    <cfRule type="cellIs" dxfId="113" priority="23" operator="equal">
      <formula>"NO CUMPLE CONDICIÓN"</formula>
    </cfRule>
    <cfRule type="cellIs" dxfId="112" priority="24" operator="equal">
      <formula>"No Cumple"</formula>
    </cfRule>
  </conditionalFormatting>
  <conditionalFormatting sqref="D14:D16">
    <cfRule type="cellIs" dxfId="111" priority="21" operator="equal">
      <formula>"NO CUMPLE CONDICIÓN"</formula>
    </cfRule>
    <cfRule type="cellIs" dxfId="110" priority="22" operator="equal">
      <formula>"No Cumple"</formula>
    </cfRule>
  </conditionalFormatting>
  <conditionalFormatting sqref="D50">
    <cfRule type="cellIs" dxfId="109" priority="19" operator="equal">
      <formula>"NO CUMPLE CONDICIÓN"</formula>
    </cfRule>
    <cfRule type="cellIs" dxfId="108" priority="20" operator="equal">
      <formula>"No Cumple"</formula>
    </cfRule>
  </conditionalFormatting>
  <conditionalFormatting sqref="D65:D66">
    <cfRule type="cellIs" dxfId="107" priority="17" operator="equal">
      <formula>"NO CUMPLE CONDICIÓN"</formula>
    </cfRule>
    <cfRule type="cellIs" dxfId="106" priority="18" operator="equal">
      <formula>"No Cumple"</formula>
    </cfRule>
  </conditionalFormatting>
  <conditionalFormatting sqref="D88">
    <cfRule type="cellIs" dxfId="105" priority="1" operator="equal">
      <formula>"NO CUMPLE CONDICIÓN"</formula>
    </cfRule>
    <cfRule type="cellIs" dxfId="104" priority="2" operator="equal">
      <formula>"No Cumple"</formula>
    </cfRule>
  </conditionalFormatting>
  <dataValidations count="2">
    <dataValidation type="list" allowBlank="1" showInputMessage="1" showErrorMessage="1" sqref="D11 D13 D9 D32:D37 D4 D29 D39 D46 D56 D58 D62:D63 D74:D86 D53:D54 D67:D68 D70:D72" xr:uid="{2E7BFE03-C3C9-4E4E-8150-5682C5068571}">
      <formula1>"CUMPLE,NO CUMPLE,NO APLICA"</formula1>
    </dataValidation>
    <dataValidation type="list" allowBlank="1" showInputMessage="1" showErrorMessage="1" sqref="D30:D31 D17:D28 D6:D7 D64 D38 D51:D52 D55 D57 D59:D61 D89 D73 D40:D45 D47:D49 D69 D87" xr:uid="{064A09C6-18C9-436C-825A-F86D2E38D4C3}">
      <formula1>"CUMPLE,NO CUMPLE"</formula1>
    </dataValidation>
  </dataValidations>
  <hyperlinks>
    <hyperlink ref="A50" location="'Tabla 3. Amb Adec y Seg - Áreas'!A1" display="Click" xr:uid="{F7177CD2-5B6E-4B86-B045-8C11C7F900B6}"/>
    <hyperlink ref="A1" location="PORTADA!A1" display="Portada" xr:uid="{1362CD37-0319-42F2-86D4-289207899F6B}"/>
  </hyperlinks>
  <printOptions horizontalCentered="1"/>
  <pageMargins left="0.31496062992125984" right="0.31496062992125984" top="1.1417322834645669" bottom="0.74803149606299213" header="0.31496062992125984" footer="0.31496062992125984"/>
  <pageSetup scale="59" fitToHeight="0" orientation="landscape" r:id="rId1"/>
  <headerFooter>
    <oddHeader xml:space="preserve">&amp;L&amp;G&amp;C"PROCESO DE INSPECCIÓN, VIGILANCIA Y CONTROL
INSTRUMENTO IV
HOGAR SUSTITUTO
RESTABLECIMIENTO DE DERECHOS"  
&amp;R"IN75.IVC
Versión 4
30/07/2026
Clasificación de la Información
CLASIFICADA"
</oddHeader>
    <oddFooter>&amp;C&amp;G</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E8DF80-6D56-445F-BD57-63E320057BE0}">
  <sheetPr>
    <tabColor rgb="FFFFFF00"/>
    <pageSetUpPr fitToPage="1"/>
  </sheetPr>
  <dimension ref="A1:G68"/>
  <sheetViews>
    <sheetView topLeftCell="A56" zoomScale="70" zoomScaleNormal="70" zoomScalePageLayoutView="60" workbookViewId="0">
      <selection activeCell="A11" sqref="A11"/>
    </sheetView>
  </sheetViews>
  <sheetFormatPr baseColWidth="10" defaultColWidth="11.42578125" defaultRowHeight="15" x14ac:dyDescent="0.25"/>
  <cols>
    <col min="1" max="1" width="7.42578125" style="103" customWidth="1"/>
    <col min="2" max="2" width="12.140625" style="14" customWidth="1"/>
    <col min="3" max="3" width="106.42578125" customWidth="1"/>
    <col min="4" max="4" width="21.140625" customWidth="1"/>
    <col min="5" max="5" width="95.140625" customWidth="1"/>
    <col min="6" max="6" width="37.42578125" customWidth="1"/>
    <col min="7" max="7" width="11.42578125" hidden="1" customWidth="1"/>
  </cols>
  <sheetData>
    <row r="1" spans="1:7" s="34" customFormat="1" ht="21.75" customHeight="1" thickBot="1" x14ac:dyDescent="0.3">
      <c r="A1" s="401" t="s">
        <v>1670</v>
      </c>
      <c r="B1" s="561" t="s">
        <v>2877</v>
      </c>
      <c r="C1" s="562"/>
      <c r="D1" s="562"/>
      <c r="E1" s="563"/>
      <c r="F1" s="271"/>
    </row>
    <row r="2" spans="1:7" s="32" customFormat="1" ht="59.25" customHeight="1" thickBot="1" x14ac:dyDescent="0.3">
      <c r="A2" s="100" t="s">
        <v>1671</v>
      </c>
      <c r="B2" s="64" t="s">
        <v>1672</v>
      </c>
      <c r="C2" s="72" t="s">
        <v>1673</v>
      </c>
      <c r="D2" s="62" t="s">
        <v>1674</v>
      </c>
      <c r="E2" s="63" t="s">
        <v>1675</v>
      </c>
      <c r="F2" s="33" t="s">
        <v>1676</v>
      </c>
    </row>
    <row r="3" spans="1:7" ht="30.75" customHeight="1" x14ac:dyDescent="0.25">
      <c r="A3" s="101"/>
      <c r="B3" s="429" t="s">
        <v>2579</v>
      </c>
      <c r="C3" s="430" t="s">
        <v>1681</v>
      </c>
      <c r="D3" s="423" t="str">
        <f>IF(COUNTIF(D4:D5,"NO CUMPLE")&gt;0,"NO CUMPLE CONDICIÓN",IF(COUNTIF(D4:D5,"CUMPLE")=0,"NO APLICA","CUMPLE"))</f>
        <v>NO APLICA</v>
      </c>
      <c r="E3" s="431" t="str">
        <f>CONCATENATE(IF(D4="NO CUMPLE",CONCATENATE(E4," / "),""),IF(D5="NO CUMPLE",CONCATENATE(E5,"  "),""))</f>
        <v/>
      </c>
      <c r="F3" s="432" t="s">
        <v>2972</v>
      </c>
      <c r="G3" s="14">
        <f>IF(D3="CUMPLE",1,IF(D3="NO CUMPLE CONDICIÓN",2,3))</f>
        <v>3</v>
      </c>
    </row>
    <row r="4" spans="1:7" ht="69" customHeight="1" x14ac:dyDescent="0.25">
      <c r="A4" s="102" t="s">
        <v>1678</v>
      </c>
      <c r="B4" s="343" t="s">
        <v>2580</v>
      </c>
      <c r="C4" s="272" t="s">
        <v>1762</v>
      </c>
      <c r="D4" s="125"/>
      <c r="E4" s="121"/>
      <c r="F4" s="273" t="s">
        <v>1763</v>
      </c>
      <c r="G4" s="14"/>
    </row>
    <row r="5" spans="1:7" ht="99.75" customHeight="1" x14ac:dyDescent="0.25">
      <c r="A5" s="102" t="s">
        <v>1678</v>
      </c>
      <c r="B5" s="343" t="s">
        <v>2581</v>
      </c>
      <c r="C5" s="272" t="s">
        <v>1764</v>
      </c>
      <c r="D5" s="125"/>
      <c r="E5" s="121"/>
      <c r="F5" s="273" t="s">
        <v>1763</v>
      </c>
      <c r="G5" s="14"/>
    </row>
    <row r="6" spans="1:7" ht="42" customHeight="1" x14ac:dyDescent="0.25">
      <c r="A6" s="102" t="s">
        <v>1678</v>
      </c>
      <c r="B6" s="433" t="s">
        <v>2582</v>
      </c>
      <c r="C6" s="422" t="s">
        <v>1690</v>
      </c>
      <c r="D6" s="419" t="str">
        <f>IF(COUNTIF(D7:D7,"NO CUMPLE")&gt;0,"NO CUMPLE CONDICIÓN",IF(COUNTIF(D7:D7,"CUMPLE")=0,"NO APLICA","CUMPLE"))</f>
        <v>NO APLICA</v>
      </c>
      <c r="E6" s="420" t="str">
        <f>CONCATENATE(IF(D7="NO CUMPLE",CONCATENATE(E7," "),""))</f>
        <v/>
      </c>
      <c r="F6" s="432" t="s">
        <v>2856</v>
      </c>
      <c r="G6" s="14">
        <f t="shared" ref="G6:G49" si="0">IF(D6="CUMPLE",1,IF(D6="NO CUMPLE CONDICIÓN",2,3))</f>
        <v>3</v>
      </c>
    </row>
    <row r="7" spans="1:7" ht="66" customHeight="1" x14ac:dyDescent="0.25">
      <c r="A7" s="102" t="s">
        <v>1678</v>
      </c>
      <c r="B7" s="343" t="s">
        <v>2583</v>
      </c>
      <c r="C7" s="56" t="s">
        <v>1692</v>
      </c>
      <c r="D7" s="125"/>
      <c r="E7" s="121"/>
      <c r="F7" s="273" t="s">
        <v>1765</v>
      </c>
      <c r="G7" s="14"/>
    </row>
    <row r="8" spans="1:7" ht="33.75" customHeight="1" x14ac:dyDescent="0.25">
      <c r="A8" s="102" t="s">
        <v>1678</v>
      </c>
      <c r="B8" s="433" t="s">
        <v>2584</v>
      </c>
      <c r="C8" s="422" t="s">
        <v>1694</v>
      </c>
      <c r="D8" s="419" t="str">
        <f>IF(COUNTIF(D9:D9,"NO CUMPLE")&gt;0,"NO CUMPLE CONDICIÓN",IF(COUNTIF(D9:D9,"CUMPLE")=0,"NO APLICA","CUMPLE"))</f>
        <v>NO APLICA</v>
      </c>
      <c r="E8" s="420" t="str">
        <f>CONCATENATE(IF(D9="NO CUMPLE",CONCATENATE(E9," "),""))</f>
        <v/>
      </c>
      <c r="F8" s="432" t="s">
        <v>2855</v>
      </c>
      <c r="G8" s="14">
        <f t="shared" si="0"/>
        <v>3</v>
      </c>
    </row>
    <row r="9" spans="1:7" ht="63.75" customHeight="1" x14ac:dyDescent="0.25">
      <c r="A9" s="102" t="s">
        <v>1678</v>
      </c>
      <c r="B9" s="343" t="s">
        <v>2585</v>
      </c>
      <c r="C9" s="56" t="s">
        <v>1695</v>
      </c>
      <c r="D9" s="125"/>
      <c r="E9" s="121"/>
      <c r="F9" s="273" t="s">
        <v>1766</v>
      </c>
      <c r="G9" s="14"/>
    </row>
    <row r="10" spans="1:7" ht="42.75" customHeight="1" x14ac:dyDescent="0.25">
      <c r="A10" s="102" t="s">
        <v>1678</v>
      </c>
      <c r="B10" s="433" t="s">
        <v>2586</v>
      </c>
      <c r="C10" s="422" t="s">
        <v>1767</v>
      </c>
      <c r="D10" s="419" t="str">
        <f>IF(COUNTIF(D11:D11,"NO CUMPLE")&gt;0,"NO CUMPLE CONDICIÓN",IF(COUNTIF(D11:D11,"CUMPLE")=0,"NO APLICA","CUMPLE"))</f>
        <v>NO APLICA</v>
      </c>
      <c r="E10" s="420" t="str">
        <f>CONCATENATE(IF(D11="NO CUMPLE",CONCATENATE(E11," "),""))</f>
        <v/>
      </c>
      <c r="F10" s="432" t="s">
        <v>2854</v>
      </c>
      <c r="G10" s="14">
        <f t="shared" si="0"/>
        <v>3</v>
      </c>
    </row>
    <row r="11" spans="1:7" ht="41.25" x14ac:dyDescent="0.25">
      <c r="A11" s="102" t="s">
        <v>1678</v>
      </c>
      <c r="B11" s="343" t="s">
        <v>2587</v>
      </c>
      <c r="C11" s="56" t="s">
        <v>1768</v>
      </c>
      <c r="D11" s="125"/>
      <c r="E11" s="121"/>
      <c r="F11" s="273" t="s">
        <v>1769</v>
      </c>
      <c r="G11" s="14"/>
    </row>
    <row r="12" spans="1:7" ht="36.75" customHeight="1" x14ac:dyDescent="0.25">
      <c r="A12" s="102" t="s">
        <v>1678</v>
      </c>
      <c r="B12" s="434" t="s">
        <v>2588</v>
      </c>
      <c r="C12" s="435" t="s">
        <v>1770</v>
      </c>
      <c r="D12" s="415" t="str">
        <f>IF(COUNTIF(D15:D24,"NO CUMPLE")&gt;0,"NO CUMPLE CONDICIÓN",IF(COUNTIF(D15:D24,"CUMPLE")=0,"NO APLICA","CUMPLE"))</f>
        <v>NO APLICA</v>
      </c>
      <c r="E12" s="416" t="str">
        <f>CONCATENATE(IF(D15="NO CUMPLE",CONCATENATE(E15," / "),""),IF(D16="NO CUMPLE",CONCATENATE(E16," / "),""),IF(D17="NO CUMPLE",CONCATENATE(E17," / "),""),IF(D18="NO CUMPLE",CONCATENATE(E18," / "),""),IF(D19="NO CUMPLE",CONCATENATE(E19," / "),""),IF(D20="NO CUMPLE",CONCATENATE(E20," / "),""),IF(D21="NO CUMPLE",CONCATENATE(E21," / "),""),IF(D22="NO CUMPLE",CONCATENATE(E22," / "),""),IF(D23="NO CUMPLE",CONCATENATE(E23," / "),""),IF(D24="NO CUMPLE",CONCATENATE(E24," / "),""))</f>
        <v/>
      </c>
      <c r="F12" s="436" t="s">
        <v>2852</v>
      </c>
      <c r="G12" s="14">
        <f t="shared" si="0"/>
        <v>3</v>
      </c>
    </row>
    <row r="13" spans="1:7" ht="36.75" customHeight="1" x14ac:dyDescent="0.25">
      <c r="A13" s="102" t="s">
        <v>1678</v>
      </c>
      <c r="B13" s="434" t="s">
        <v>2588</v>
      </c>
      <c r="C13" s="435" t="s">
        <v>1770</v>
      </c>
      <c r="D13" s="415" t="str">
        <f>IF(COUNTIF(D25:D34,"NO CUMPLE")&gt;0,"NO CUMPLE CONDICIÓN",IF(COUNTIF(D25:D34,"CUMPLE")=0,"NO APLICA","CUMPLE"))</f>
        <v>NO APLICA</v>
      </c>
      <c r="E13" s="416" t="str">
        <f>CONCATENATE(IF(D25="NO CUMPLE",CONCATENATE(E25," / "),""),IF(D26="NO CUMPLE",CONCATENATE(E26," / "),""),IF(D27="NO CUMPLE",CONCATENATE(E27," / "),""),IF(D28="NO CUMPLE",CONCATENATE(E28," / "),""),IF(D29="NO CUMPLE",CONCATENATE(E29," / "),""),IF(D30="NO CUMPLE",CONCATENATE(E30," / "),""),IF(D31="NO CUMPLE",CONCATENATE(E31," / "),""),IF(D32="NO CUMPLE",CONCATENATE(E32," / "),""),IF(D33="NO CUMPLE",CONCATENATE(E33," / "),""),IF(D34="NO CUMPLE",CONCATENATE(E34," / "),""))</f>
        <v/>
      </c>
      <c r="F13" s="436" t="s">
        <v>2852</v>
      </c>
      <c r="G13" s="14">
        <f t="shared" si="0"/>
        <v>3</v>
      </c>
    </row>
    <row r="14" spans="1:7" ht="36.75" customHeight="1" x14ac:dyDescent="0.25">
      <c r="A14" s="102" t="s">
        <v>1678</v>
      </c>
      <c r="B14" s="434" t="s">
        <v>2588</v>
      </c>
      <c r="C14" s="435" t="s">
        <v>1770</v>
      </c>
      <c r="D14" s="415" t="str">
        <f>IF(COUNTIF(D35:D48,"NO CUMPLE")&gt;0,"NO CUMPLE CONDICIÓN",IF(COUNTIF(D35:D48,"CUMPLE")=0,"NO APLICA","CUMPLE"))</f>
        <v>NO APLICA</v>
      </c>
      <c r="E14" s="416" t="str">
        <f>CONCATENATE(IF(D35="NO CUMPLE",CONCATENATE(E35," / "),""),IF(D36="NO CUMPLE",CONCATENATE(E36," / "),""),IF(D37="NO CUMPLE",CONCATENATE(E37," / "),""),IF(D38="NO CUMPLE",CONCATENATE(E38," / "),""),IF(D39="NO CUMPLE",CONCATENATE(E39," / "),""),IF(D40="NO CUMPLE",CONCATENATE(E40," / "),""),IF(D41="NO CUMPLE",CONCATENATE(E41," / "),""),IF(D42="NO CUMPLE",CONCATENATE(E42," / "),""),IF(D43="NO CUMPLE",CONCATENATE(E43," / "),""),IF(D44="NO CUMPLE",CONCATENATE(E44," / "),""),IF(D45="NO CUMPLE",CONCATENATE(E45," / "),""),IF(D46="NO CUMPLE",CONCATENATE(E46," / "),""),IF(D47="NO CUMPLE",CONCATENATE(E47," / "),""),IF(D486="NO CUMPLE",CONCATENATE(E48," / "),""))</f>
        <v/>
      </c>
      <c r="F14" s="436" t="s">
        <v>2852</v>
      </c>
      <c r="G14" s="14">
        <f t="shared" si="0"/>
        <v>3</v>
      </c>
    </row>
    <row r="15" spans="1:7" ht="27" customHeight="1" x14ac:dyDescent="0.25">
      <c r="A15" s="102" t="s">
        <v>1678</v>
      </c>
      <c r="B15" s="343" t="s">
        <v>2589</v>
      </c>
      <c r="C15" s="59" t="s">
        <v>1697</v>
      </c>
      <c r="D15" s="125"/>
      <c r="E15" s="121"/>
      <c r="F15" s="273" t="s">
        <v>1771</v>
      </c>
      <c r="G15" s="14"/>
    </row>
    <row r="16" spans="1:7" ht="47.25" customHeight="1" x14ac:dyDescent="0.25">
      <c r="A16" s="102" t="s">
        <v>1678</v>
      </c>
      <c r="B16" s="343" t="s">
        <v>2590</v>
      </c>
      <c r="C16" s="59" t="s">
        <v>1772</v>
      </c>
      <c r="D16" s="125"/>
      <c r="E16" s="121"/>
      <c r="F16" s="273" t="s">
        <v>1771</v>
      </c>
      <c r="G16" s="14"/>
    </row>
    <row r="17" spans="1:7" ht="32.25" customHeight="1" x14ac:dyDescent="0.25">
      <c r="A17" s="102" t="s">
        <v>1678</v>
      </c>
      <c r="B17" s="343" t="s">
        <v>2591</v>
      </c>
      <c r="C17" s="59" t="s">
        <v>1700</v>
      </c>
      <c r="D17" s="125"/>
      <c r="E17" s="121"/>
      <c r="F17" s="273" t="s">
        <v>1771</v>
      </c>
      <c r="G17" s="14"/>
    </row>
    <row r="18" spans="1:7" ht="53.25" customHeight="1" x14ac:dyDescent="0.25">
      <c r="A18" s="102" t="s">
        <v>1678</v>
      </c>
      <c r="B18" s="343" t="s">
        <v>2592</v>
      </c>
      <c r="C18" s="59" t="s">
        <v>1701</v>
      </c>
      <c r="D18" s="125"/>
      <c r="E18" s="121"/>
      <c r="F18" s="273" t="s">
        <v>1771</v>
      </c>
      <c r="G18" s="14"/>
    </row>
    <row r="19" spans="1:7" ht="48.75" customHeight="1" x14ac:dyDescent="0.25">
      <c r="A19" s="102" t="s">
        <v>1678</v>
      </c>
      <c r="B19" s="343" t="s">
        <v>2593</v>
      </c>
      <c r="C19" s="59" t="s">
        <v>2967</v>
      </c>
      <c r="D19" s="125"/>
      <c r="E19" s="121"/>
      <c r="F19" s="273" t="s">
        <v>1771</v>
      </c>
      <c r="G19" s="14"/>
    </row>
    <row r="20" spans="1:7" ht="27.75" customHeight="1" x14ac:dyDescent="0.25">
      <c r="A20" s="102" t="s">
        <v>1678</v>
      </c>
      <c r="B20" s="343" t="s">
        <v>2594</v>
      </c>
      <c r="C20" s="59" t="s">
        <v>1702</v>
      </c>
      <c r="D20" s="125"/>
      <c r="E20" s="121"/>
      <c r="F20" s="273" t="s">
        <v>1771</v>
      </c>
      <c r="G20" s="14"/>
    </row>
    <row r="21" spans="1:7" ht="36.75" customHeight="1" x14ac:dyDescent="0.25">
      <c r="A21" s="102" t="s">
        <v>1678</v>
      </c>
      <c r="B21" s="343" t="s">
        <v>2595</v>
      </c>
      <c r="C21" s="59" t="s">
        <v>1703</v>
      </c>
      <c r="D21" s="125"/>
      <c r="E21" s="121"/>
      <c r="F21" s="273" t="s">
        <v>1771</v>
      </c>
      <c r="G21" s="14"/>
    </row>
    <row r="22" spans="1:7" ht="52.7" customHeight="1" x14ac:dyDescent="0.25">
      <c r="A22" s="102" t="s">
        <v>1678</v>
      </c>
      <c r="B22" s="343" t="s">
        <v>2596</v>
      </c>
      <c r="C22" s="59" t="s">
        <v>2968</v>
      </c>
      <c r="D22" s="125"/>
      <c r="E22" s="121"/>
      <c r="F22" s="273" t="s">
        <v>1771</v>
      </c>
      <c r="G22" s="14"/>
    </row>
    <row r="23" spans="1:7" ht="45" customHeight="1" x14ac:dyDescent="0.25">
      <c r="A23" s="102" t="s">
        <v>1678</v>
      </c>
      <c r="B23" s="343" t="s">
        <v>2597</v>
      </c>
      <c r="C23" s="59" t="s">
        <v>1704</v>
      </c>
      <c r="D23" s="125"/>
      <c r="E23" s="121"/>
      <c r="F23" s="273" t="s">
        <v>1771</v>
      </c>
      <c r="G23" s="14"/>
    </row>
    <row r="24" spans="1:7" ht="37.5" customHeight="1" x14ac:dyDescent="0.25">
      <c r="A24" s="102" t="s">
        <v>1678</v>
      </c>
      <c r="B24" s="343" t="s">
        <v>2598</v>
      </c>
      <c r="C24" s="59" t="s">
        <v>1705</v>
      </c>
      <c r="D24" s="125"/>
      <c r="E24" s="121"/>
      <c r="F24" s="273" t="s">
        <v>1771</v>
      </c>
      <c r="G24" s="14"/>
    </row>
    <row r="25" spans="1:7" ht="37.5" customHeight="1" x14ac:dyDescent="0.25">
      <c r="A25" s="102" t="s">
        <v>1678</v>
      </c>
      <c r="B25" s="343" t="s">
        <v>2599</v>
      </c>
      <c r="C25" s="59" t="s">
        <v>1706</v>
      </c>
      <c r="D25" s="125"/>
      <c r="E25" s="121"/>
      <c r="F25" s="273" t="s">
        <v>1771</v>
      </c>
      <c r="G25" s="14"/>
    </row>
    <row r="26" spans="1:7" ht="60" customHeight="1" x14ac:dyDescent="0.25">
      <c r="A26" s="102" t="s">
        <v>1678</v>
      </c>
      <c r="B26" s="343" t="s">
        <v>2600</v>
      </c>
      <c r="C26" s="59" t="s">
        <v>1707</v>
      </c>
      <c r="D26" s="125"/>
      <c r="E26" s="121"/>
      <c r="F26" s="273" t="s">
        <v>1771</v>
      </c>
      <c r="G26" s="14"/>
    </row>
    <row r="27" spans="1:7" ht="87.6" customHeight="1" x14ac:dyDescent="0.25">
      <c r="A27" s="102" t="s">
        <v>1678</v>
      </c>
      <c r="B27" s="343" t="s">
        <v>2601</v>
      </c>
      <c r="C27" s="59" t="s">
        <v>1773</v>
      </c>
      <c r="D27" s="125"/>
      <c r="E27" s="121"/>
      <c r="F27" s="273" t="s">
        <v>1771</v>
      </c>
      <c r="G27" s="14"/>
    </row>
    <row r="28" spans="1:7" ht="42.75" customHeight="1" x14ac:dyDescent="0.25">
      <c r="A28" s="102" t="s">
        <v>1678</v>
      </c>
      <c r="B28" s="343" t="s">
        <v>2602</v>
      </c>
      <c r="C28" s="59" t="s">
        <v>1774</v>
      </c>
      <c r="D28" s="125"/>
      <c r="E28" s="121"/>
      <c r="F28" s="273" t="s">
        <v>1771</v>
      </c>
      <c r="G28" s="14"/>
    </row>
    <row r="29" spans="1:7" ht="42.75" customHeight="1" x14ac:dyDescent="0.25">
      <c r="A29" s="102" t="s">
        <v>1678</v>
      </c>
      <c r="B29" s="343" t="s">
        <v>2603</v>
      </c>
      <c r="C29" s="59" t="s">
        <v>1709</v>
      </c>
      <c r="D29" s="125"/>
      <c r="E29" s="121"/>
      <c r="F29" s="273" t="s">
        <v>1771</v>
      </c>
      <c r="G29" s="14"/>
    </row>
    <row r="30" spans="1:7" ht="42.75" customHeight="1" x14ac:dyDescent="0.25">
      <c r="A30" s="102" t="s">
        <v>1678</v>
      </c>
      <c r="B30" s="343" t="s">
        <v>2604</v>
      </c>
      <c r="C30" s="59" t="s">
        <v>1710</v>
      </c>
      <c r="D30" s="125"/>
      <c r="E30" s="121"/>
      <c r="F30" s="273" t="s">
        <v>1771</v>
      </c>
      <c r="G30" s="14"/>
    </row>
    <row r="31" spans="1:7" ht="33.75" customHeight="1" x14ac:dyDescent="0.25">
      <c r="A31" s="102" t="s">
        <v>1678</v>
      </c>
      <c r="B31" s="343" t="s">
        <v>2605</v>
      </c>
      <c r="C31" s="59" t="s">
        <v>1775</v>
      </c>
      <c r="D31" s="125"/>
      <c r="E31" s="121"/>
      <c r="F31" s="273" t="s">
        <v>1771</v>
      </c>
      <c r="G31" s="14"/>
    </row>
    <row r="32" spans="1:7" ht="33.75" customHeight="1" x14ac:dyDescent="0.25">
      <c r="A32" s="102" t="s">
        <v>1678</v>
      </c>
      <c r="B32" s="343" t="s">
        <v>2606</v>
      </c>
      <c r="C32" s="59" t="s">
        <v>1776</v>
      </c>
      <c r="D32" s="125"/>
      <c r="E32" s="121"/>
      <c r="F32" s="273" t="s">
        <v>1771</v>
      </c>
      <c r="G32" s="14"/>
    </row>
    <row r="33" spans="1:7" ht="33.75" customHeight="1" x14ac:dyDescent="0.25">
      <c r="A33" s="102" t="s">
        <v>1678</v>
      </c>
      <c r="B33" s="343" t="s">
        <v>2607</v>
      </c>
      <c r="C33" s="59" t="s">
        <v>1711</v>
      </c>
      <c r="D33" s="125"/>
      <c r="E33" s="121"/>
      <c r="F33" s="273" t="s">
        <v>1771</v>
      </c>
      <c r="G33" s="14"/>
    </row>
    <row r="34" spans="1:7" ht="39" customHeight="1" x14ac:dyDescent="0.25">
      <c r="A34" s="102" t="s">
        <v>1678</v>
      </c>
      <c r="B34" s="343" t="s">
        <v>2608</v>
      </c>
      <c r="C34" s="59" t="s">
        <v>1777</v>
      </c>
      <c r="D34" s="125"/>
      <c r="E34" s="121"/>
      <c r="F34" s="273" t="s">
        <v>1771</v>
      </c>
      <c r="G34" s="14"/>
    </row>
    <row r="35" spans="1:7" ht="39" customHeight="1" x14ac:dyDescent="0.25">
      <c r="A35" s="102" t="s">
        <v>1678</v>
      </c>
      <c r="B35" s="343" t="s">
        <v>2609</v>
      </c>
      <c r="C35" s="59" t="s">
        <v>1778</v>
      </c>
      <c r="D35" s="125"/>
      <c r="E35" s="121"/>
      <c r="F35" s="273" t="s">
        <v>1771</v>
      </c>
      <c r="G35" s="14"/>
    </row>
    <row r="36" spans="1:7" ht="33.75" customHeight="1" x14ac:dyDescent="0.25">
      <c r="A36" s="102" t="s">
        <v>1678</v>
      </c>
      <c r="B36" s="343" t="s">
        <v>2610</v>
      </c>
      <c r="C36" s="59" t="s">
        <v>1715</v>
      </c>
      <c r="D36" s="125"/>
      <c r="E36" s="121"/>
      <c r="F36" s="273" t="s">
        <v>1771</v>
      </c>
      <c r="G36" s="14"/>
    </row>
    <row r="37" spans="1:7" ht="35.25" customHeight="1" x14ac:dyDescent="0.25">
      <c r="A37" s="102" t="s">
        <v>1678</v>
      </c>
      <c r="B37" s="343" t="s">
        <v>2611</v>
      </c>
      <c r="C37" s="59" t="s">
        <v>1716</v>
      </c>
      <c r="D37" s="125"/>
      <c r="E37" s="121"/>
      <c r="F37" s="273" t="s">
        <v>1771</v>
      </c>
      <c r="G37" s="14"/>
    </row>
    <row r="38" spans="1:7" ht="186" customHeight="1" x14ac:dyDescent="0.25">
      <c r="A38" s="102" t="s">
        <v>1678</v>
      </c>
      <c r="B38" s="343" t="s">
        <v>2612</v>
      </c>
      <c r="C38" s="59" t="s">
        <v>1718</v>
      </c>
      <c r="D38" s="125"/>
      <c r="E38" s="121"/>
      <c r="F38" s="273" t="s">
        <v>1779</v>
      </c>
      <c r="G38" s="14"/>
    </row>
    <row r="39" spans="1:7" ht="41.25" customHeight="1" x14ac:dyDescent="0.25">
      <c r="A39" s="102" t="s">
        <v>1678</v>
      </c>
      <c r="B39" s="343" t="s">
        <v>2613</v>
      </c>
      <c r="C39" s="59" t="s">
        <v>1719</v>
      </c>
      <c r="D39" s="125"/>
      <c r="E39" s="121"/>
      <c r="F39" s="273" t="s">
        <v>1771</v>
      </c>
      <c r="G39" s="14"/>
    </row>
    <row r="40" spans="1:7" ht="46.5" customHeight="1" x14ac:dyDescent="0.25">
      <c r="A40" s="102" t="s">
        <v>1678</v>
      </c>
      <c r="B40" s="343" t="s">
        <v>2614</v>
      </c>
      <c r="C40" s="59" t="s">
        <v>1720</v>
      </c>
      <c r="D40" s="125"/>
      <c r="E40" s="121"/>
      <c r="F40" s="273" t="s">
        <v>1771</v>
      </c>
      <c r="G40" s="14"/>
    </row>
    <row r="41" spans="1:7" ht="36.75" customHeight="1" x14ac:dyDescent="0.25">
      <c r="A41" s="102" t="s">
        <v>1678</v>
      </c>
      <c r="B41" s="343" t="s">
        <v>2615</v>
      </c>
      <c r="C41" s="59" t="s">
        <v>1721</v>
      </c>
      <c r="D41" s="125"/>
      <c r="E41" s="121"/>
      <c r="F41" s="273" t="s">
        <v>1771</v>
      </c>
      <c r="G41" s="14"/>
    </row>
    <row r="42" spans="1:7" ht="28.5" customHeight="1" x14ac:dyDescent="0.25">
      <c r="A42" s="102" t="s">
        <v>1678</v>
      </c>
      <c r="B42" s="343" t="s">
        <v>2616</v>
      </c>
      <c r="C42" s="59" t="s">
        <v>1722</v>
      </c>
      <c r="D42" s="125"/>
      <c r="E42" s="121"/>
      <c r="F42" s="273" t="s">
        <v>1771</v>
      </c>
      <c r="G42" s="14"/>
    </row>
    <row r="43" spans="1:7" ht="32.25" customHeight="1" x14ac:dyDescent="0.25">
      <c r="A43" s="102" t="s">
        <v>1678</v>
      </c>
      <c r="B43" s="343" t="s">
        <v>2617</v>
      </c>
      <c r="C43" s="59" t="s">
        <v>1780</v>
      </c>
      <c r="D43" s="125"/>
      <c r="E43" s="121"/>
      <c r="F43" s="273" t="s">
        <v>1771</v>
      </c>
      <c r="G43" s="14"/>
    </row>
    <row r="44" spans="1:7" ht="41.25" customHeight="1" x14ac:dyDescent="0.25">
      <c r="A44" s="102" t="s">
        <v>1678</v>
      </c>
      <c r="B44" s="343" t="s">
        <v>2618</v>
      </c>
      <c r="C44" s="59" t="s">
        <v>1723</v>
      </c>
      <c r="D44" s="125"/>
      <c r="E44" s="121"/>
      <c r="F44" s="273" t="s">
        <v>1771</v>
      </c>
      <c r="G44" s="14"/>
    </row>
    <row r="45" spans="1:7" ht="38.25" customHeight="1" x14ac:dyDescent="0.25">
      <c r="A45" s="102" t="s">
        <v>1678</v>
      </c>
      <c r="B45" s="343" t="s">
        <v>2619</v>
      </c>
      <c r="C45" s="59" t="s">
        <v>1781</v>
      </c>
      <c r="D45" s="125"/>
      <c r="E45" s="121"/>
      <c r="F45" s="273" t="s">
        <v>1771</v>
      </c>
      <c r="G45" s="14"/>
    </row>
    <row r="46" spans="1:7" ht="36.75" customHeight="1" x14ac:dyDescent="0.25">
      <c r="A46" s="102" t="s">
        <v>1678</v>
      </c>
      <c r="B46" s="343" t="s">
        <v>2620</v>
      </c>
      <c r="C46" s="59" t="s">
        <v>1782</v>
      </c>
      <c r="D46" s="125"/>
      <c r="E46" s="121"/>
      <c r="F46" s="273" t="s">
        <v>1771</v>
      </c>
      <c r="G46" s="14"/>
    </row>
    <row r="47" spans="1:7" ht="36.75" customHeight="1" x14ac:dyDescent="0.25">
      <c r="A47" s="102" t="s">
        <v>1678</v>
      </c>
      <c r="B47" s="343" t="s">
        <v>2621</v>
      </c>
      <c r="C47" s="59" t="s">
        <v>1783</v>
      </c>
      <c r="D47" s="125"/>
      <c r="E47" s="121"/>
      <c r="F47" s="273" t="s">
        <v>1771</v>
      </c>
      <c r="G47" s="14"/>
    </row>
    <row r="48" spans="1:7" ht="36.75" customHeight="1" x14ac:dyDescent="0.25">
      <c r="A48" s="102" t="s">
        <v>1678</v>
      </c>
      <c r="B48" s="343" t="s">
        <v>2622</v>
      </c>
      <c r="C48" s="59" t="s">
        <v>1784</v>
      </c>
      <c r="D48" s="125"/>
      <c r="E48" s="121"/>
      <c r="F48" s="273" t="s">
        <v>1771</v>
      </c>
      <c r="G48" s="14"/>
    </row>
    <row r="49" spans="1:7" s="14" customFormat="1" ht="60" customHeight="1" x14ac:dyDescent="0.25">
      <c r="A49" s="101"/>
      <c r="B49" s="434" t="s">
        <v>2623</v>
      </c>
      <c r="C49" s="435" t="s">
        <v>1785</v>
      </c>
      <c r="D49" s="415" t="str">
        <f>IF(COUNTIF(D50:D62,"NO CUMPLE")&gt;0,"NO CUMPLE CONDICIÓN",IF(COUNTIF(D50:D62,"CUMPLE")=0,"NO APLICA","CUMPLE"))</f>
        <v>NO APLICA</v>
      </c>
      <c r="E49" s="416" t="str">
        <f>CONCATENATE(IF(D50="NO CUMPLE",CONCATENATE(E50," / "),""),IF(D51="NO CUMPLE",CONCATENATE(E51," / "),""),IF(D52="NO CUMPLE",CONCATENATE(E52," / "),""),IF(D53="NO CUMPLE",CONCATENATE(E53," / "),""),IF(D54="NO CUMPLE",CONCATENATE(E54," / "),""),IF(D55="NO CUMPLE",CONCATENATE(E55," / "),""),IF(D56="NO CUMPLE",CONCATENATE(E56," / "),""),IF(D57="NO CUMPLE",CONCATENATE(E57," / "),""),IF(D58="NO CUMPLE",CONCATENATE(E58," / "),""),IF(D59="NO CUMPLE",CONCATENATE(E59," / "),""),IF(D60="NO CUMPLE",CONCATENATE(E60," / "),""),IF(D61="NO CUMPLE",CONCATENATE(E61," / "),""),IF(D62="NO CUMPLE",CONCATENATE(E62," / "),""))</f>
        <v/>
      </c>
      <c r="F49" s="436" t="s">
        <v>2850</v>
      </c>
      <c r="G49" s="14">
        <f t="shared" si="0"/>
        <v>3</v>
      </c>
    </row>
    <row r="50" spans="1:7" ht="32.1" customHeight="1" x14ac:dyDescent="0.25">
      <c r="A50" s="102" t="s">
        <v>1678</v>
      </c>
      <c r="B50" s="343" t="s">
        <v>2624</v>
      </c>
      <c r="C50" s="59" t="s">
        <v>1787</v>
      </c>
      <c r="D50" s="125"/>
      <c r="E50" s="121"/>
      <c r="F50" s="273" t="s">
        <v>1786</v>
      </c>
      <c r="G50" s="14"/>
    </row>
    <row r="51" spans="1:7" ht="111" customHeight="1" x14ac:dyDescent="0.25">
      <c r="A51" s="102" t="s">
        <v>1678</v>
      </c>
      <c r="B51" s="343" t="s">
        <v>2625</v>
      </c>
      <c r="C51" s="59" t="s">
        <v>1788</v>
      </c>
      <c r="D51" s="125"/>
      <c r="E51" s="121"/>
      <c r="F51" s="273" t="s">
        <v>1786</v>
      </c>
      <c r="G51" s="14"/>
    </row>
    <row r="52" spans="1:7" ht="32.1" customHeight="1" x14ac:dyDescent="0.25">
      <c r="A52" s="102" t="s">
        <v>1678</v>
      </c>
      <c r="B52" s="343" t="s">
        <v>2626</v>
      </c>
      <c r="C52" s="59" t="s">
        <v>1789</v>
      </c>
      <c r="D52" s="125"/>
      <c r="E52" s="121"/>
      <c r="F52" s="273" t="s">
        <v>1786</v>
      </c>
      <c r="G52" s="14"/>
    </row>
    <row r="53" spans="1:7" ht="92.45" customHeight="1" x14ac:dyDescent="0.25">
      <c r="A53" s="102" t="s">
        <v>1678</v>
      </c>
      <c r="B53" s="343" t="s">
        <v>2627</v>
      </c>
      <c r="C53" s="59" t="s">
        <v>1790</v>
      </c>
      <c r="D53" s="125"/>
      <c r="E53" s="121"/>
      <c r="F53" s="273" t="s">
        <v>1786</v>
      </c>
      <c r="G53" s="14"/>
    </row>
    <row r="54" spans="1:7" ht="32.1" customHeight="1" x14ac:dyDescent="0.25">
      <c r="A54" s="102"/>
      <c r="B54" s="343" t="s">
        <v>2628</v>
      </c>
      <c r="C54" s="59" t="s">
        <v>1791</v>
      </c>
      <c r="D54" s="125"/>
      <c r="E54" s="121"/>
      <c r="F54" s="273" t="s">
        <v>1786</v>
      </c>
      <c r="G54" s="14"/>
    </row>
    <row r="55" spans="1:7" ht="72" customHeight="1" x14ac:dyDescent="0.25">
      <c r="A55" s="102"/>
      <c r="B55" s="343" t="s">
        <v>2629</v>
      </c>
      <c r="C55" s="59" t="s">
        <v>1792</v>
      </c>
      <c r="D55" s="125"/>
      <c r="E55" s="121"/>
      <c r="F55" s="273" t="s">
        <v>1786</v>
      </c>
      <c r="G55" s="14"/>
    </row>
    <row r="56" spans="1:7" ht="32.1" customHeight="1" x14ac:dyDescent="0.25">
      <c r="A56" s="102" t="s">
        <v>1678</v>
      </c>
      <c r="B56" s="343" t="s">
        <v>2630</v>
      </c>
      <c r="C56" s="59" t="s">
        <v>1793</v>
      </c>
      <c r="D56" s="125"/>
      <c r="E56" s="121"/>
      <c r="F56" s="273" t="s">
        <v>1786</v>
      </c>
      <c r="G56" s="14"/>
    </row>
    <row r="57" spans="1:7" ht="83.45" customHeight="1" x14ac:dyDescent="0.25">
      <c r="A57" s="102" t="s">
        <v>1678</v>
      </c>
      <c r="B57" s="343" t="s">
        <v>2631</v>
      </c>
      <c r="C57" s="59" t="s">
        <v>1794</v>
      </c>
      <c r="D57" s="125"/>
      <c r="E57" s="121"/>
      <c r="F57" s="273" t="s">
        <v>1786</v>
      </c>
      <c r="G57" s="14"/>
    </row>
    <row r="58" spans="1:7" ht="32.1" customHeight="1" x14ac:dyDescent="0.25">
      <c r="A58" s="102" t="s">
        <v>1678</v>
      </c>
      <c r="B58" s="343" t="s">
        <v>2632</v>
      </c>
      <c r="C58" s="59" t="s">
        <v>1795</v>
      </c>
      <c r="D58" s="125"/>
      <c r="E58" s="121"/>
      <c r="F58" s="273" t="s">
        <v>1786</v>
      </c>
      <c r="G58" s="14"/>
    </row>
    <row r="59" spans="1:7" ht="77.45" customHeight="1" x14ac:dyDescent="0.25">
      <c r="A59" s="102" t="s">
        <v>1678</v>
      </c>
      <c r="B59" s="343" t="s">
        <v>2633</v>
      </c>
      <c r="C59" s="59" t="s">
        <v>2875</v>
      </c>
      <c r="D59" s="125"/>
      <c r="E59" s="121"/>
      <c r="F59" s="273" t="s">
        <v>1786</v>
      </c>
      <c r="G59" s="14"/>
    </row>
    <row r="60" spans="1:7" s="35" customFormat="1" ht="189.6" customHeight="1" x14ac:dyDescent="0.25">
      <c r="A60" s="102"/>
      <c r="B60" s="343" t="s">
        <v>2634</v>
      </c>
      <c r="C60" s="59" t="s">
        <v>1796</v>
      </c>
      <c r="D60" s="125"/>
      <c r="E60" s="121"/>
      <c r="F60" s="273" t="s">
        <v>1786</v>
      </c>
      <c r="G60" s="14"/>
    </row>
    <row r="61" spans="1:7" ht="34.5" customHeight="1" x14ac:dyDescent="0.25">
      <c r="A61" s="102" t="s">
        <v>1678</v>
      </c>
      <c r="B61" s="343" t="s">
        <v>2635</v>
      </c>
      <c r="C61" s="59" t="s">
        <v>1797</v>
      </c>
      <c r="D61" s="125"/>
      <c r="E61" s="121"/>
      <c r="F61" s="273" t="s">
        <v>1786</v>
      </c>
      <c r="G61" s="14"/>
    </row>
    <row r="62" spans="1:7" ht="58.5" customHeight="1" thickBot="1" x14ac:dyDescent="0.3">
      <c r="A62" s="102" t="s">
        <v>1678</v>
      </c>
      <c r="B62" s="344" t="s">
        <v>2636</v>
      </c>
      <c r="C62" s="90" t="s">
        <v>1798</v>
      </c>
      <c r="D62" s="126"/>
      <c r="E62" s="122"/>
      <c r="F62" s="274" t="s">
        <v>1786</v>
      </c>
      <c r="G62" s="14"/>
    </row>
    <row r="63" spans="1:7" ht="26.25" customHeight="1" x14ac:dyDescent="0.25">
      <c r="A63" s="101"/>
      <c r="B63" s="233"/>
      <c r="C63" s="341"/>
      <c r="D63" s="470"/>
      <c r="E63" s="236"/>
      <c r="F63" s="38"/>
      <c r="G63" s="14"/>
    </row>
    <row r="64" spans="1:7" hidden="1" x14ac:dyDescent="0.25">
      <c r="A64" s="101"/>
      <c r="B64" s="233"/>
      <c r="C64" s="93" t="s">
        <v>1759</v>
      </c>
      <c r="D64" s="342">
        <f>COUNTIF(G3:G62,1)</f>
        <v>0</v>
      </c>
      <c r="E64" s="236"/>
      <c r="F64" s="38"/>
      <c r="G64" s="14"/>
    </row>
    <row r="65" spans="3:4" hidden="1" x14ac:dyDescent="0.25">
      <c r="C65" s="93" t="s">
        <v>1760</v>
      </c>
      <c r="D65" s="14">
        <f>COUNTIF(G3:G62,2)</f>
        <v>0</v>
      </c>
    </row>
    <row r="66" spans="3:4" hidden="1" x14ac:dyDescent="0.25">
      <c r="C66" s="93" t="s">
        <v>1761</v>
      </c>
      <c r="D66" s="14">
        <f>COUNTIF(G3:G62,3)</f>
        <v>8</v>
      </c>
    </row>
    <row r="67" spans="3:4" hidden="1" x14ac:dyDescent="0.25"/>
    <row r="68" spans="3:4" hidden="1" x14ac:dyDescent="0.25"/>
  </sheetData>
  <sheetProtection algorithmName="SHA-512" hashValue="DaQNOTKJfx2MYeHD0kAny9KtFZyUlE+CYV+HYsO/vaqFnpyJirxNlcu8rMe1N5GskvO7zuF6xkw7RpMzDexfsQ==" saltValue="N0xR3hlpOUT23TnH7dNwXA==" spinCount="100000" sheet="1" formatRows="0" autoFilter="0"/>
  <mergeCells count="1">
    <mergeCell ref="B1:E1"/>
  </mergeCells>
  <phoneticPr fontId="35" type="noConversion"/>
  <conditionalFormatting sqref="D3">
    <cfRule type="cellIs" dxfId="103" priority="13" operator="equal">
      <formula>"NO CUMPLE CONDICIÓN"</formula>
    </cfRule>
    <cfRule type="cellIs" dxfId="102" priority="14" operator="equal">
      <formula>"No Cumple"</formula>
    </cfRule>
  </conditionalFormatting>
  <conditionalFormatting sqref="D6">
    <cfRule type="cellIs" dxfId="101" priority="11" operator="equal">
      <formula>"NO CUMPLE CONDICIÓN"</formula>
    </cfRule>
    <cfRule type="cellIs" dxfId="100" priority="12" operator="equal">
      <formula>"No Cumple"</formula>
    </cfRule>
  </conditionalFormatting>
  <conditionalFormatting sqref="D8">
    <cfRule type="cellIs" dxfId="99" priority="9" operator="equal">
      <formula>"NO CUMPLE CONDICIÓN"</formula>
    </cfRule>
    <cfRule type="cellIs" dxfId="98" priority="10" operator="equal">
      <formula>"No Cumple"</formula>
    </cfRule>
  </conditionalFormatting>
  <conditionalFormatting sqref="D10">
    <cfRule type="cellIs" dxfId="97" priority="7" operator="equal">
      <formula>"NO CUMPLE CONDICIÓN"</formula>
    </cfRule>
    <cfRule type="cellIs" dxfId="96" priority="8" operator="equal">
      <formula>"No Cumple"</formula>
    </cfRule>
  </conditionalFormatting>
  <conditionalFormatting sqref="D12:D14">
    <cfRule type="cellIs" dxfId="95" priority="5" operator="equal">
      <formula>"NO CUMPLE CONDICIÓN"</formula>
    </cfRule>
    <cfRule type="cellIs" dxfId="94" priority="6" operator="equal">
      <formula>"No Cumple"</formula>
    </cfRule>
  </conditionalFormatting>
  <conditionalFormatting sqref="D49">
    <cfRule type="cellIs" dxfId="93" priority="3" operator="equal">
      <formula>"NO CUMPLE CONDICIÓN"</formula>
    </cfRule>
    <cfRule type="cellIs" dxfId="92" priority="4" operator="equal">
      <formula>"No Cumple"</formula>
    </cfRule>
  </conditionalFormatting>
  <dataValidations count="2">
    <dataValidation type="list" allowBlank="1" showInputMessage="1" showErrorMessage="1" sqref="D41:D48 D28:D32 D4:D5 D11 D15:D26 D39 D50:D62" xr:uid="{E6F4C17B-3DBD-4BF9-80CB-78968B8D9BFF}">
      <formula1>"CUMPLE,NO CUMPLE"</formula1>
    </dataValidation>
    <dataValidation type="list" allowBlank="1" showInputMessage="1" showErrorMessage="1" sqref="D7 D9 D27 D33:D38 D40" xr:uid="{B868FBE2-B952-4F8D-92FB-EB1B2259A8E6}">
      <formula1>"CUMPLE,NO CUMPLE,NO APLICA"</formula1>
    </dataValidation>
  </dataValidations>
  <hyperlinks>
    <hyperlink ref="A1" location="PORTADA!A1" display="Portada" xr:uid="{64E5A1AF-5FB1-4C2F-975A-DF456C010139}"/>
  </hyperlinks>
  <printOptions horizontalCentered="1"/>
  <pageMargins left="0.31496062992125984" right="0.31496062992125984" top="1.1417322834645669" bottom="0.74803149606299213" header="0.31496062992125984" footer="0.31496062992125984"/>
  <pageSetup scale="56" fitToHeight="0" orientation="landscape" r:id="rId1"/>
  <headerFooter>
    <oddHeader xml:space="preserve">&amp;L&amp;G&amp;C"PROCESO DE INSPECCIÓN, VIGILANCIA Y CONTROL
INSTRUMENTO IV
HOGAR SUSTITUTO
RESTABLECIMIENTO DE DERECHOS"  
&amp;R"IN75.IVC
Versión 4
30/07/2026
Clasificación de la Información
CLASIFICADA"
</oddHeader>
    <oddFooter>&amp;C&amp;G</oddFooter>
  </headerFooter>
  <ignoredErrors>
    <ignoredError sqref="D64" unlockedFormula="1"/>
  </ignoredErrors>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845D1D-43CD-4E13-B8C8-8CE7B8015189}">
  <sheetPr>
    <tabColor rgb="FFF2CEEF"/>
    <pageSetUpPr fitToPage="1"/>
  </sheetPr>
  <dimension ref="A1:I60"/>
  <sheetViews>
    <sheetView topLeftCell="A46" zoomScale="80" zoomScaleNormal="80" workbookViewId="0">
      <selection activeCell="A11" sqref="A11"/>
    </sheetView>
  </sheetViews>
  <sheetFormatPr baseColWidth="10" defaultColWidth="11.42578125" defaultRowHeight="15" x14ac:dyDescent="0.25"/>
  <cols>
    <col min="1" max="1" width="9" style="103" customWidth="1"/>
    <col min="2" max="2" width="7.140625" style="14" customWidth="1"/>
    <col min="3" max="3" width="93.140625" customWidth="1"/>
    <col min="4" max="4" width="19.85546875" customWidth="1"/>
    <col min="5" max="5" width="93.42578125" customWidth="1"/>
    <col min="6" max="6" width="46.42578125" style="48" customWidth="1"/>
    <col min="7" max="7" width="11.42578125" style="14" hidden="1" customWidth="1"/>
  </cols>
  <sheetData>
    <row r="1" spans="1:7" s="34" customFormat="1" ht="20.25" customHeight="1" thickBot="1" x14ac:dyDescent="0.3">
      <c r="A1" s="401" t="s">
        <v>1670</v>
      </c>
      <c r="B1" s="564" t="s">
        <v>1799</v>
      </c>
      <c r="C1" s="565"/>
      <c r="D1" s="565"/>
      <c r="E1" s="566"/>
      <c r="F1" s="221"/>
      <c r="G1" s="70"/>
    </row>
    <row r="2" spans="1:7" s="32" customFormat="1" ht="74.25" customHeight="1" x14ac:dyDescent="0.25">
      <c r="A2" s="345" t="s">
        <v>1671</v>
      </c>
      <c r="B2" s="222" t="s">
        <v>1672</v>
      </c>
      <c r="C2" s="223" t="s">
        <v>1673</v>
      </c>
      <c r="D2" s="224" t="s">
        <v>1674</v>
      </c>
      <c r="E2" s="63" t="s">
        <v>1675</v>
      </c>
      <c r="F2" s="225" t="s">
        <v>1676</v>
      </c>
      <c r="G2" s="50"/>
    </row>
    <row r="3" spans="1:7" ht="71.45" customHeight="1" x14ac:dyDescent="0.25">
      <c r="B3" s="370" t="s">
        <v>1800</v>
      </c>
      <c r="C3" s="426" t="s">
        <v>2880</v>
      </c>
      <c r="D3" s="419" t="str">
        <f>IF(COUNTIF(D4:D11,"NO CUMPLE")&gt;0,"NO CUMPLE CONDICIÓN",IF(COUNTIF(D4:D11,"CUMPLE")=0,"NO APLICA","CUMPLE"))</f>
        <v>NO APLICA</v>
      </c>
      <c r="E3" s="439" t="str">
        <f>CONCATENATE(IF(D4="NO CUMPLE",CONCATENATE(E4," / "),""),IF(D5="NO CUMPLE",CONCATENATE(E5," / "),""),IF(D6="NO CUMPLE",CONCATENATE(E6," / "),""),IF(D7="NO CUMPLE",CONCATENATE(E7," / "),""),IF(D8="NO CUMPLE",CONCATENATE(E8," / "),""),IF(D9="NO CUMPLE",CONCATENATE(E9," / "),""),IF(D10="NO CUMPLE",CONCATENATE(E10," / "),""),IF(D11="NO CUMPLE",CONCATENATE(E11," / "),""))</f>
        <v/>
      </c>
      <c r="F3" s="440" t="s">
        <v>2885</v>
      </c>
      <c r="G3" s="14">
        <f>IF(D3="CUMPLE",1,IF(D3="NO CUMPLE CONDICIÓN",2,3))</f>
        <v>3</v>
      </c>
    </row>
    <row r="4" spans="1:7" ht="110.25" customHeight="1" x14ac:dyDescent="0.25">
      <c r="A4" s="105" t="s">
        <v>1801</v>
      </c>
      <c r="B4" s="55" t="s">
        <v>1802</v>
      </c>
      <c r="C4" s="68" t="s">
        <v>2886</v>
      </c>
      <c r="D4" s="125"/>
      <c r="E4" s="123"/>
      <c r="F4" s="289" t="s">
        <v>2882</v>
      </c>
    </row>
    <row r="5" spans="1:7" ht="162" customHeight="1" x14ac:dyDescent="0.25">
      <c r="A5" s="105" t="s">
        <v>1801</v>
      </c>
      <c r="B5" s="55" t="s">
        <v>1803</v>
      </c>
      <c r="C5" s="272" t="s">
        <v>2813</v>
      </c>
      <c r="D5" s="125"/>
      <c r="E5" s="123"/>
      <c r="F5" s="289" t="s">
        <v>2883</v>
      </c>
    </row>
    <row r="6" spans="1:7" ht="84.95" customHeight="1" x14ac:dyDescent="0.25">
      <c r="A6" s="105" t="s">
        <v>1801</v>
      </c>
      <c r="B6" s="55" t="s">
        <v>1804</v>
      </c>
      <c r="C6" s="68" t="s">
        <v>1805</v>
      </c>
      <c r="D6" s="125"/>
      <c r="E6" s="123"/>
      <c r="F6" s="289" t="s">
        <v>2884</v>
      </c>
    </row>
    <row r="7" spans="1:7" ht="56.1" customHeight="1" x14ac:dyDescent="0.25">
      <c r="A7" s="105" t="s">
        <v>1801</v>
      </c>
      <c r="B7" s="55" t="s">
        <v>1806</v>
      </c>
      <c r="C7" s="68" t="s">
        <v>1807</v>
      </c>
      <c r="D7" s="125"/>
      <c r="E7" s="123"/>
      <c r="F7" s="289" t="s">
        <v>1808</v>
      </c>
    </row>
    <row r="8" spans="1:7" ht="69.75" customHeight="1" x14ac:dyDescent="0.25">
      <c r="A8" s="105" t="s">
        <v>1801</v>
      </c>
      <c r="B8" s="55" t="s">
        <v>1809</v>
      </c>
      <c r="C8" s="272" t="s">
        <v>1810</v>
      </c>
      <c r="D8" s="125"/>
      <c r="E8" s="123"/>
      <c r="F8" s="289" t="s">
        <v>1811</v>
      </c>
    </row>
    <row r="9" spans="1:7" ht="108" customHeight="1" x14ac:dyDescent="0.25">
      <c r="A9" s="105"/>
      <c r="B9" s="55" t="s">
        <v>1804</v>
      </c>
      <c r="C9" s="272" t="s">
        <v>2881</v>
      </c>
      <c r="D9" s="125"/>
      <c r="E9" s="123"/>
      <c r="F9" s="289" t="s">
        <v>2887</v>
      </c>
    </row>
    <row r="10" spans="1:7" ht="94.5" customHeight="1" x14ac:dyDescent="0.25">
      <c r="A10" s="105" t="s">
        <v>1801</v>
      </c>
      <c r="B10" s="55" t="s">
        <v>1806</v>
      </c>
      <c r="C10" s="285" t="s">
        <v>1812</v>
      </c>
      <c r="D10" s="125"/>
      <c r="E10" s="123"/>
      <c r="F10" s="289" t="s">
        <v>1814</v>
      </c>
    </row>
    <row r="11" spans="1:7" ht="56.1" customHeight="1" x14ac:dyDescent="0.25">
      <c r="A11" s="105" t="s">
        <v>1801</v>
      </c>
      <c r="B11" s="55" t="s">
        <v>1809</v>
      </c>
      <c r="C11" s="68" t="s">
        <v>1813</v>
      </c>
      <c r="D11" s="125"/>
      <c r="E11" s="123"/>
      <c r="F11" s="289" t="s">
        <v>1814</v>
      </c>
    </row>
    <row r="12" spans="1:7" ht="56.1" customHeight="1" x14ac:dyDescent="0.25">
      <c r="B12" s="441" t="s">
        <v>1815</v>
      </c>
      <c r="C12" s="426" t="s">
        <v>1816</v>
      </c>
      <c r="D12" s="419" t="str">
        <f>IF(COUNTIF(D13:D15,"NO CUMPLE")&gt;0,"NO CUMPLE CONDICIÓN",IF(COUNTIF(D13:D15,"CUMPLE")=0,"NO APLICA","CUMPLE"))</f>
        <v>NO APLICA</v>
      </c>
      <c r="E12" s="439" t="str">
        <f>CONCATENATE(IF(D13="NO CUMPLE",CONCATENATE(E13," / "),""),IF(D14="NO CUMPLE",CONCATENATE(E14," / "),""),IF(D15="NO CUMPLE",CONCATENATE(E15," / "),""))</f>
        <v/>
      </c>
      <c r="F12" s="440" t="s">
        <v>2888</v>
      </c>
      <c r="G12" s="14">
        <f>IF(D12="CUMPLE",1,IF(D12="NO CUMPLE CONDICIÓN",2,3))</f>
        <v>3</v>
      </c>
    </row>
    <row r="13" spans="1:7" ht="201.75" customHeight="1" x14ac:dyDescent="0.25">
      <c r="A13" s="105" t="s">
        <v>1801</v>
      </c>
      <c r="B13" s="55" t="s">
        <v>1817</v>
      </c>
      <c r="C13" s="281" t="s">
        <v>1818</v>
      </c>
      <c r="D13" s="125"/>
      <c r="E13" s="123"/>
      <c r="F13" s="289" t="s">
        <v>2975</v>
      </c>
    </row>
    <row r="14" spans="1:7" ht="57" customHeight="1" x14ac:dyDescent="0.25">
      <c r="A14" s="105" t="s">
        <v>1801</v>
      </c>
      <c r="B14" s="55" t="s">
        <v>1819</v>
      </c>
      <c r="C14" s="67" t="s">
        <v>1820</v>
      </c>
      <c r="D14" s="125"/>
      <c r="E14" s="123"/>
      <c r="F14" s="289" t="s">
        <v>2889</v>
      </c>
    </row>
    <row r="15" spans="1:7" ht="69.599999999999994" customHeight="1" x14ac:dyDescent="0.25">
      <c r="A15" s="105" t="s">
        <v>1801</v>
      </c>
      <c r="B15" s="55" t="s">
        <v>1821</v>
      </c>
      <c r="C15" s="281" t="s">
        <v>1822</v>
      </c>
      <c r="D15" s="125"/>
      <c r="E15" s="123"/>
      <c r="F15" s="289" t="s">
        <v>2976</v>
      </c>
    </row>
    <row r="16" spans="1:7" ht="83.45" customHeight="1" x14ac:dyDescent="0.25">
      <c r="A16" s="105" t="s">
        <v>1801</v>
      </c>
      <c r="B16" s="437" t="s">
        <v>1823</v>
      </c>
      <c r="C16" s="438" t="s">
        <v>2838</v>
      </c>
      <c r="D16" s="419" t="str">
        <f>IF(COUNTIF(D17:D20,"NO CUMPLE")&gt;0,"NO CUMPLE CONDICIÓN",IF(COUNTIF(D17:D20,"CUMPLE")=0,"NO APLICA","CUMPLE"))</f>
        <v>NO APLICA</v>
      </c>
      <c r="E16" s="439" t="str">
        <f>CONCATENATE(IF(D17="NO CUMPLE",CONCATENATE(E17," / "),""),IF(D18="NO CUMPLE",CONCATENATE(E18," / "),""),IF(D19="NO CUMPLE",CONCATENATE(E19," / "),""),IF(D20="NO CUMPLE",CONCATENATE(E20," / "),""))</f>
        <v/>
      </c>
      <c r="F16" s="440" t="s">
        <v>2977</v>
      </c>
      <c r="G16" s="14">
        <f>IF(D16="CUMPLE",1,IF(D16="NO CUMPLE CONDICIÓN",2,3))</f>
        <v>3</v>
      </c>
    </row>
    <row r="17" spans="1:7" ht="89.45" customHeight="1" x14ac:dyDescent="0.25">
      <c r="A17" s="105" t="s">
        <v>1801</v>
      </c>
      <c r="B17" s="284" t="s">
        <v>1824</v>
      </c>
      <c r="C17" s="282" t="s">
        <v>1825</v>
      </c>
      <c r="D17" s="259"/>
      <c r="E17" s="123"/>
      <c r="F17" s="289" t="s">
        <v>2978</v>
      </c>
    </row>
    <row r="18" spans="1:7" ht="93.6" customHeight="1" x14ac:dyDescent="0.25">
      <c r="A18" s="105" t="s">
        <v>1801</v>
      </c>
      <c r="B18" s="284" t="s">
        <v>1826</v>
      </c>
      <c r="C18" s="272" t="s">
        <v>1827</v>
      </c>
      <c r="D18" s="259"/>
      <c r="E18" s="123"/>
      <c r="F18" s="289" t="s">
        <v>2979</v>
      </c>
    </row>
    <row r="19" spans="1:7" ht="103.5" customHeight="1" x14ac:dyDescent="0.25">
      <c r="A19" s="105" t="s">
        <v>1801</v>
      </c>
      <c r="B19" s="284" t="s">
        <v>1828</v>
      </c>
      <c r="C19" s="282" t="s">
        <v>2839</v>
      </c>
      <c r="D19" s="259"/>
      <c r="E19" s="123"/>
      <c r="F19" s="289" t="s">
        <v>2979</v>
      </c>
    </row>
    <row r="20" spans="1:7" ht="79.5" customHeight="1" x14ac:dyDescent="0.25">
      <c r="A20" s="105" t="s">
        <v>1801</v>
      </c>
      <c r="B20" s="284" t="s">
        <v>1829</v>
      </c>
      <c r="C20" s="282" t="s">
        <v>1830</v>
      </c>
      <c r="D20" s="259"/>
      <c r="E20" s="123"/>
      <c r="F20" s="289" t="s">
        <v>2979</v>
      </c>
    </row>
    <row r="21" spans="1:7" ht="45" customHeight="1" x14ac:dyDescent="0.25">
      <c r="B21" s="370" t="s">
        <v>1831</v>
      </c>
      <c r="C21" s="442" t="s">
        <v>2832</v>
      </c>
      <c r="D21" s="419" t="str">
        <f>IF(COUNTIF(D22:D22,"NO CUMPLE")&gt;0,"NO CUMPLE CONDICIÓN",IF(COUNTIF(D22:D22,"CUMPLE")=0,"NO APLICA","CUMPLE"))</f>
        <v>NO APLICA</v>
      </c>
      <c r="E21" s="439" t="str">
        <f>CONCATENATE(IF(D22="NO CUMPLE",CONCATENATE(E22," / "),""))</f>
        <v/>
      </c>
      <c r="F21" s="443" t="s">
        <v>1832</v>
      </c>
      <c r="G21" s="14">
        <f>IF(D21="CUMPLE",1,IF(D21="NO CUMPLE CONDICIÓN",2,3))</f>
        <v>3</v>
      </c>
    </row>
    <row r="22" spans="1:7" ht="72" x14ac:dyDescent="0.25">
      <c r="A22" s="105" t="s">
        <v>1801</v>
      </c>
      <c r="B22" s="55" t="s">
        <v>1833</v>
      </c>
      <c r="C22" s="285" t="s">
        <v>1834</v>
      </c>
      <c r="D22" s="125"/>
      <c r="E22" s="123"/>
      <c r="F22" s="290" t="s">
        <v>1832</v>
      </c>
    </row>
    <row r="23" spans="1:7" ht="45.95" customHeight="1" x14ac:dyDescent="0.25">
      <c r="B23" s="370" t="s">
        <v>1835</v>
      </c>
      <c r="C23" s="438" t="s">
        <v>2833</v>
      </c>
      <c r="D23" s="419" t="str">
        <f>IF(COUNTIF(D24:D28,"NO CUMPLE")&gt;0,"NO CUMPLE CONDICIÓN",IF(COUNTIF(D24:D28,"CUMPLE")=0,"NO APLICA","CUMPLE"))</f>
        <v>NO APLICA</v>
      </c>
      <c r="E23" s="439" t="str">
        <f>CONCATENATE(IF(D24="NO CUMPLE",CONCATENATE(E24," / "),""),IF(D25="NO CUMPLE",CONCATENATE(E25," / "),""),IF(D26="NO CUMPLE",CONCATENATE(E26," / "),""),IF(D27="NO CUMPLE",CONCATENATE(E27," / "),""),IF(D28="NO CUMPLE",CONCATENATE(E28," / "),""))</f>
        <v/>
      </c>
      <c r="F23" s="440" t="s">
        <v>2891</v>
      </c>
      <c r="G23" s="14">
        <f>IF(D23="CUMPLE",1,IF(D23="NO CUMPLE CONDICIÓN",2,3))</f>
        <v>3</v>
      </c>
    </row>
    <row r="24" spans="1:7" ht="86.25" x14ac:dyDescent="0.25">
      <c r="A24" s="105" t="s">
        <v>1801</v>
      </c>
      <c r="B24" s="55" t="s">
        <v>1836</v>
      </c>
      <c r="C24" s="67" t="s">
        <v>1837</v>
      </c>
      <c r="D24" s="125"/>
      <c r="E24" s="123"/>
      <c r="F24" s="289" t="s">
        <v>2892</v>
      </c>
    </row>
    <row r="25" spans="1:7" ht="43.5" customHeight="1" x14ac:dyDescent="0.25">
      <c r="A25" s="105" t="s">
        <v>1801</v>
      </c>
      <c r="B25" s="55" t="s">
        <v>1838</v>
      </c>
      <c r="C25" s="67" t="s">
        <v>2890</v>
      </c>
      <c r="D25" s="260"/>
      <c r="E25" s="124"/>
      <c r="F25" s="291" t="s">
        <v>2892</v>
      </c>
    </row>
    <row r="26" spans="1:7" ht="45.95" customHeight="1" x14ac:dyDescent="0.25">
      <c r="A26" s="105" t="s">
        <v>1801</v>
      </c>
      <c r="B26" s="55" t="s">
        <v>1839</v>
      </c>
      <c r="C26" s="67" t="s">
        <v>1840</v>
      </c>
      <c r="D26" s="125"/>
      <c r="E26" s="123"/>
      <c r="F26" s="289" t="s">
        <v>2892</v>
      </c>
    </row>
    <row r="27" spans="1:7" ht="48" customHeight="1" x14ac:dyDescent="0.25">
      <c r="A27" s="105" t="s">
        <v>1801</v>
      </c>
      <c r="B27" s="55" t="s">
        <v>1841</v>
      </c>
      <c r="C27" s="67" t="s">
        <v>1842</v>
      </c>
      <c r="D27" s="125"/>
      <c r="E27" s="123"/>
      <c r="F27" s="289" t="s">
        <v>2893</v>
      </c>
    </row>
    <row r="28" spans="1:7" ht="63.6" customHeight="1" x14ac:dyDescent="0.25">
      <c r="A28" s="105" t="s">
        <v>1801</v>
      </c>
      <c r="B28" s="55" t="s">
        <v>1843</v>
      </c>
      <c r="C28" s="67" t="s">
        <v>2980</v>
      </c>
      <c r="D28" s="125"/>
      <c r="E28" s="123"/>
      <c r="F28" s="289" t="s">
        <v>2981</v>
      </c>
    </row>
    <row r="29" spans="1:7" s="35" customFormat="1" ht="66.95" customHeight="1" x14ac:dyDescent="0.25">
      <c r="A29" s="106"/>
      <c r="B29" s="370" t="s">
        <v>1844</v>
      </c>
      <c r="C29" s="426" t="s">
        <v>1845</v>
      </c>
      <c r="D29" s="419" t="str">
        <f>IF(COUNTIF(D32:D38,"NO CUMPLE")&gt;0,"NO CUMPLE CONDICIÓN",IF(COUNTIF(D32:D38,"CUMPLE")=0,"NO APLICA","CUMPLE"))</f>
        <v>NO APLICA</v>
      </c>
      <c r="E29" s="439" t="str">
        <f>CONCATENATE(IF(D32="NO CUMPLE",CONCATENATE(E32," / "),""),IF(D33="NO CUMPLE",CONCATENATE(E33," / "),""),IF(D34="NO CUMPLE",CONCATENATE(E34," / "),""),IF(D35="NO CUMPLE",CONCATENATE(E35," / "),""),IF(D36="NO CUMPLE",CONCATENATE(E36," / "),""),IF(D37="NO CUMPLE",CONCATENATE(E37," / "),""),IF(D38="NO CUMPLE",CONCATENATE(E38," / "),""))</f>
        <v/>
      </c>
      <c r="F29" s="440" t="s">
        <v>2894</v>
      </c>
      <c r="G29" s="14">
        <f>IF(D29="CUMPLE",1,IF(D29="NO CUMPLE CONDICIÓN",2,3))</f>
        <v>3</v>
      </c>
    </row>
    <row r="30" spans="1:7" s="35" customFormat="1" ht="66.95" customHeight="1" x14ac:dyDescent="0.25">
      <c r="A30" s="106"/>
      <c r="B30" s="370" t="s">
        <v>1844</v>
      </c>
      <c r="C30" s="426" t="s">
        <v>1845</v>
      </c>
      <c r="D30" s="419" t="str">
        <f>IF(COUNTIF(D40:D42,"NO CUMPLE")&gt;0,"NO CUMPLE CONDICIÓN",IF(COUNTIF(D40:D42,"CUMPLE")=0,"NO APLICA","CUMPLE"))</f>
        <v>NO APLICA</v>
      </c>
      <c r="E30" s="439" t="str">
        <f>CONCATENATE(IF(D40="NO CUMPLE",CONCATENATE(E40," / "),""),IF(D41="NO CUMPLE",CONCATENATE(E41," / "),""),IF(D42="NO CUMPLE",CONCATENATE(E42," / "),""))</f>
        <v/>
      </c>
      <c r="F30" s="440" t="s">
        <v>2895</v>
      </c>
      <c r="G30" s="14">
        <f>IF(D30="CUMPLE",1,IF(D30="NO CUMPLE CONDICIÓN",2,3))</f>
        <v>3</v>
      </c>
    </row>
    <row r="31" spans="1:7" s="35" customFormat="1" ht="45.95" customHeight="1" x14ac:dyDescent="0.25">
      <c r="A31" s="106"/>
      <c r="B31" s="85"/>
      <c r="C31" s="283" t="s">
        <v>1846</v>
      </c>
      <c r="D31" s="348"/>
      <c r="E31" s="87"/>
      <c r="F31" s="291"/>
      <c r="G31" s="14"/>
    </row>
    <row r="32" spans="1:7" s="35" customFormat="1" ht="66.95" customHeight="1" x14ac:dyDescent="0.25">
      <c r="A32" s="105" t="s">
        <v>1801</v>
      </c>
      <c r="B32" s="308" t="s">
        <v>1847</v>
      </c>
      <c r="C32" s="285" t="s">
        <v>1848</v>
      </c>
      <c r="D32" s="286"/>
      <c r="E32" s="202"/>
      <c r="F32" s="289" t="s">
        <v>2897</v>
      </c>
      <c r="G32" s="261"/>
    </row>
    <row r="33" spans="1:9" s="35" customFormat="1" ht="50.45" customHeight="1" x14ac:dyDescent="0.25">
      <c r="A33" s="105" t="s">
        <v>1801</v>
      </c>
      <c r="B33" s="308" t="s">
        <v>1849</v>
      </c>
      <c r="C33" s="285" t="s">
        <v>1850</v>
      </c>
      <c r="D33" s="286"/>
      <c r="E33" s="202"/>
      <c r="F33" s="289" t="s">
        <v>2897</v>
      </c>
      <c r="G33" s="261"/>
    </row>
    <row r="34" spans="1:9" s="35" customFormat="1" ht="57.95" customHeight="1" x14ac:dyDescent="0.25">
      <c r="A34" s="105" t="s">
        <v>1801</v>
      </c>
      <c r="B34" s="308" t="s">
        <v>1851</v>
      </c>
      <c r="C34" s="285" t="s">
        <v>1852</v>
      </c>
      <c r="D34" s="286"/>
      <c r="E34" s="202"/>
      <c r="F34" s="289" t="s">
        <v>2897</v>
      </c>
      <c r="G34" s="261"/>
    </row>
    <row r="35" spans="1:9" s="35" customFormat="1" ht="274.5" customHeight="1" x14ac:dyDescent="0.25">
      <c r="A35" s="105" t="s">
        <v>1801</v>
      </c>
      <c r="B35" s="308" t="s">
        <v>1853</v>
      </c>
      <c r="C35" s="285" t="s">
        <v>2896</v>
      </c>
      <c r="D35" s="286"/>
      <c r="E35" s="202"/>
      <c r="F35" s="289" t="s">
        <v>1854</v>
      </c>
      <c r="G35" s="261"/>
    </row>
    <row r="36" spans="1:9" s="35" customFormat="1" ht="183.75" customHeight="1" x14ac:dyDescent="0.25">
      <c r="A36" s="105" t="s">
        <v>1801</v>
      </c>
      <c r="B36" s="308" t="s">
        <v>1855</v>
      </c>
      <c r="C36" s="285" t="s">
        <v>1856</v>
      </c>
      <c r="D36" s="286"/>
      <c r="E36" s="202"/>
      <c r="F36" s="289" t="s">
        <v>2898</v>
      </c>
      <c r="G36" s="261"/>
    </row>
    <row r="37" spans="1:9" s="35" customFormat="1" ht="66" customHeight="1" x14ac:dyDescent="0.25">
      <c r="A37" s="105" t="s">
        <v>1801</v>
      </c>
      <c r="B37" s="308" t="s">
        <v>1857</v>
      </c>
      <c r="C37" s="285" t="s">
        <v>1858</v>
      </c>
      <c r="D37" s="286"/>
      <c r="E37" s="202"/>
      <c r="F37" s="289" t="s">
        <v>2899</v>
      </c>
      <c r="G37" s="261"/>
    </row>
    <row r="38" spans="1:9" s="35" customFormat="1" ht="66" customHeight="1" x14ac:dyDescent="0.25">
      <c r="A38" s="105" t="s">
        <v>1801</v>
      </c>
      <c r="B38" s="308" t="s">
        <v>1859</v>
      </c>
      <c r="C38" s="285" t="s">
        <v>1860</v>
      </c>
      <c r="D38" s="286"/>
      <c r="E38" s="202"/>
      <c r="F38" s="289" t="s">
        <v>2900</v>
      </c>
      <c r="G38" s="261"/>
    </row>
    <row r="39" spans="1:9" s="35" customFormat="1" ht="54.6" customHeight="1" x14ac:dyDescent="0.25">
      <c r="A39" s="106"/>
      <c r="B39" s="85"/>
      <c r="C39" s="283" t="s">
        <v>1861</v>
      </c>
      <c r="D39" s="348"/>
      <c r="E39" s="87"/>
      <c r="F39" s="291"/>
      <c r="G39" s="261"/>
    </row>
    <row r="40" spans="1:9" s="35" customFormat="1" ht="162.75" customHeight="1" x14ac:dyDescent="0.25">
      <c r="A40" s="105" t="s">
        <v>1801</v>
      </c>
      <c r="B40" s="284" t="s">
        <v>1862</v>
      </c>
      <c r="C40" s="285" t="s">
        <v>2982</v>
      </c>
      <c r="D40" s="286"/>
      <c r="E40" s="287"/>
      <c r="F40" s="289" t="s">
        <v>1863</v>
      </c>
      <c r="G40" s="262"/>
      <c r="H40" s="263"/>
    </row>
    <row r="41" spans="1:9" s="35" customFormat="1" ht="194.25" customHeight="1" x14ac:dyDescent="0.25">
      <c r="A41" s="105" t="s">
        <v>1801</v>
      </c>
      <c r="B41" s="284" t="s">
        <v>1864</v>
      </c>
      <c r="C41" s="281" t="s">
        <v>1865</v>
      </c>
      <c r="D41" s="286"/>
      <c r="E41" s="287"/>
      <c r="F41" s="289" t="s">
        <v>1854</v>
      </c>
      <c r="G41" s="262"/>
      <c r="H41" s="263"/>
    </row>
    <row r="42" spans="1:9" s="35" customFormat="1" ht="129" customHeight="1" x14ac:dyDescent="0.25">
      <c r="A42" s="105" t="s">
        <v>1801</v>
      </c>
      <c r="B42" s="284" t="s">
        <v>1866</v>
      </c>
      <c r="C42" s="281" t="s">
        <v>2902</v>
      </c>
      <c r="D42" s="286"/>
      <c r="E42" s="287"/>
      <c r="F42" s="289" t="s">
        <v>2901</v>
      </c>
      <c r="G42" s="262"/>
      <c r="H42" s="263"/>
    </row>
    <row r="43" spans="1:9" ht="48.95" customHeight="1" x14ac:dyDescent="0.25">
      <c r="B43" s="370" t="s">
        <v>1867</v>
      </c>
      <c r="C43" s="435" t="s">
        <v>1868</v>
      </c>
      <c r="D43" s="419" t="str">
        <f>IF(COUNTIF(D44:D48,"NO CUMPLE")&gt;0,"NO CUMPLE CONDICIÓN",IF(COUNTIF(D44:D48,"CUMPLE")=0,"NO APLICA","CUMPLE"))</f>
        <v>NO APLICA</v>
      </c>
      <c r="E43" s="439" t="str">
        <f>CONCATENATE(IF(D44="NO CUMPLE",CONCATENATE(E44," / "),""),IF(D45="NO CUMPLE",CONCATENATE(E45," / "),""),IF(D46="NO CUMPLE",CONCATENATE(E46," / "),""),IF(D47="NO CUMPLE",CONCATENATE(E47," / "),""),IF(D48="NO CUMPLE",CONCATENATE(E48," / "),""))</f>
        <v/>
      </c>
      <c r="F43" s="440" t="s">
        <v>1869</v>
      </c>
      <c r="G43" s="14">
        <f>IF(D43="CUMPLE",1,IF(D43="NO CUMPLE CONDICIÓN",2,3))</f>
        <v>3</v>
      </c>
    </row>
    <row r="44" spans="1:9" ht="82.5" customHeight="1" x14ac:dyDescent="0.25">
      <c r="A44" s="105" t="s">
        <v>1801</v>
      </c>
      <c r="B44" s="55" t="s">
        <v>1870</v>
      </c>
      <c r="C44" s="67" t="s">
        <v>1871</v>
      </c>
      <c r="D44" s="125"/>
      <c r="E44" s="123"/>
      <c r="F44" s="289" t="s">
        <v>1872</v>
      </c>
    </row>
    <row r="45" spans="1:9" ht="71.45" customHeight="1" x14ac:dyDescent="0.25">
      <c r="A45" s="105" t="s">
        <v>1801</v>
      </c>
      <c r="B45" s="55" t="s">
        <v>1873</v>
      </c>
      <c r="C45" s="67" t="s">
        <v>1874</v>
      </c>
      <c r="D45" s="125"/>
      <c r="E45" s="123"/>
      <c r="F45" s="289" t="s">
        <v>1875</v>
      </c>
    </row>
    <row r="46" spans="1:9" ht="71.45" customHeight="1" x14ac:dyDescent="0.25">
      <c r="A46" s="105"/>
      <c r="B46" s="55" t="s">
        <v>1876</v>
      </c>
      <c r="C46" s="281" t="s">
        <v>1877</v>
      </c>
      <c r="D46" s="125"/>
      <c r="E46" s="123"/>
      <c r="F46" s="289" t="s">
        <v>1878</v>
      </c>
    </row>
    <row r="47" spans="1:9" ht="71.45" customHeight="1" x14ac:dyDescent="0.25">
      <c r="A47" s="105"/>
      <c r="B47" s="55" t="s">
        <v>1879</v>
      </c>
      <c r="C47" s="281" t="s">
        <v>1880</v>
      </c>
      <c r="D47" s="127"/>
      <c r="E47" s="202"/>
      <c r="F47" s="289" t="s">
        <v>1881</v>
      </c>
      <c r="G47" s="264"/>
      <c r="H47" s="265"/>
      <c r="I47" s="265"/>
    </row>
    <row r="48" spans="1:9" ht="72.599999999999994" customHeight="1" x14ac:dyDescent="0.25">
      <c r="A48" s="105" t="s">
        <v>1801</v>
      </c>
      <c r="B48" s="55" t="s">
        <v>1882</v>
      </c>
      <c r="C48" s="281" t="s">
        <v>1883</v>
      </c>
      <c r="D48" s="127"/>
      <c r="E48" s="202"/>
      <c r="F48" s="289" t="s">
        <v>1884</v>
      </c>
    </row>
    <row r="49" spans="1:7" ht="54" customHeight="1" x14ac:dyDescent="0.25">
      <c r="B49" s="370" t="s">
        <v>1885</v>
      </c>
      <c r="C49" s="442" t="s">
        <v>1886</v>
      </c>
      <c r="D49" s="419" t="str">
        <f>IF(COUNTIF(D50:D51,"NO CUMPLE")&gt;0,"NO CUMPLE CONDICIÓN",IF(COUNTIF(D50:D51,"CUMPLE")=0,"NO APLICA","CUMPLE"))</f>
        <v>NO APLICA</v>
      </c>
      <c r="E49" s="439" t="str">
        <f>CONCATENATE(IF(D50="NO CUMPLE",CONCATENATE(E50," / "),""),IF(D51="NO CUMPLE",CONCATENATE(E51," / "),""))</f>
        <v/>
      </c>
      <c r="F49" s="440" t="s">
        <v>1887</v>
      </c>
      <c r="G49" s="14">
        <f>IF(D49="CUMPLE",1,IF(D49="NO CUMPLE CONDICIÓN",2,3))</f>
        <v>3</v>
      </c>
    </row>
    <row r="50" spans="1:7" ht="144" customHeight="1" x14ac:dyDescent="0.25">
      <c r="A50" s="105" t="s">
        <v>1801</v>
      </c>
      <c r="B50" s="55" t="s">
        <v>1888</v>
      </c>
      <c r="C50" s="67" t="s">
        <v>1889</v>
      </c>
      <c r="D50" s="125"/>
      <c r="E50" s="123"/>
      <c r="F50" s="289" t="s">
        <v>2843</v>
      </c>
    </row>
    <row r="51" spans="1:7" ht="52.5" customHeight="1" x14ac:dyDescent="0.25">
      <c r="A51" s="105" t="s">
        <v>1801</v>
      </c>
      <c r="B51" s="55" t="s">
        <v>1891</v>
      </c>
      <c r="C51" s="288" t="s">
        <v>1892</v>
      </c>
      <c r="D51" s="125"/>
      <c r="E51" s="123"/>
      <c r="F51" s="289" t="s">
        <v>1890</v>
      </c>
    </row>
    <row r="52" spans="1:7" ht="71.099999999999994" customHeight="1" x14ac:dyDescent="0.25">
      <c r="B52" s="370" t="s">
        <v>1893</v>
      </c>
      <c r="C52" s="426" t="s">
        <v>1894</v>
      </c>
      <c r="D52" s="419" t="str">
        <f>IF(COUNTIF(D53:D53,"NO CUMPLE")&gt;0,"NO CUMPLE CONDICIÓN",IF(COUNTIF(D53:D53,"CUMPLE")=0,"NO APLICA","CUMPLE"))</f>
        <v>NO APLICA</v>
      </c>
      <c r="E52" s="439" t="str">
        <f>CONCATENATE(IF(D53="NO CUMPLE",CONCATENATE(E53," / "),""))</f>
        <v/>
      </c>
      <c r="F52" s="440" t="s">
        <v>2973</v>
      </c>
      <c r="G52" s="14">
        <f t="shared" ref="G52" si="0">IF(D52="CUMPLE",1,IF(D52="NO CUMPLE CONDICIÓN",2,3))</f>
        <v>3</v>
      </c>
    </row>
    <row r="53" spans="1:7" ht="63.95" customHeight="1" thickBot="1" x14ac:dyDescent="0.3">
      <c r="A53" s="105" t="s">
        <v>1801</v>
      </c>
      <c r="B53" s="60" t="s">
        <v>1895</v>
      </c>
      <c r="C53" s="346" t="s">
        <v>2974</v>
      </c>
      <c r="D53" s="126"/>
      <c r="E53" s="347"/>
      <c r="F53" s="289" t="s">
        <v>2973</v>
      </c>
    </row>
    <row r="54" spans="1:7" x14ac:dyDescent="0.25">
      <c r="C54" s="14"/>
      <c r="D54" s="487"/>
      <c r="E54" s="14"/>
      <c r="F54" s="101"/>
    </row>
    <row r="55" spans="1:7" hidden="1" x14ac:dyDescent="0.25">
      <c r="C55" s="14"/>
      <c r="D55" s="14"/>
      <c r="E55" s="14"/>
      <c r="F55" s="101"/>
    </row>
    <row r="56" spans="1:7" hidden="1" x14ac:dyDescent="0.25">
      <c r="C56" s="93" t="s">
        <v>1759</v>
      </c>
      <c r="D56" s="258">
        <f>COUNTIF(G3:G53,1)</f>
        <v>0</v>
      </c>
      <c r="E56" s="14"/>
      <c r="F56" s="101"/>
    </row>
    <row r="57" spans="1:7" hidden="1" x14ac:dyDescent="0.25">
      <c r="C57" s="93" t="s">
        <v>1760</v>
      </c>
      <c r="D57" s="258">
        <f>COUNTIF(G3:G53,2)</f>
        <v>0</v>
      </c>
      <c r="E57" s="14"/>
      <c r="F57" s="101"/>
    </row>
    <row r="58" spans="1:7" hidden="1" x14ac:dyDescent="0.25">
      <c r="C58" s="93" t="s">
        <v>1761</v>
      </c>
      <c r="D58" s="258">
        <f>COUNTIF(G3:G53,3)</f>
        <v>10</v>
      </c>
      <c r="E58" s="14"/>
      <c r="F58" s="101"/>
    </row>
    <row r="59" spans="1:7" hidden="1" x14ac:dyDescent="0.25"/>
    <row r="60" spans="1:7" hidden="1" x14ac:dyDescent="0.25"/>
  </sheetData>
  <sheetProtection algorithmName="SHA-512" hashValue="MIzMPBUxLCYeyAC2yemF1WHXCQklqJC5Wtb09Jj3BNKIIGAaAASRiKF9X8VFTe1RxONLCMHht6nNPcd291p3Ng==" saltValue="BQg1kA8prWnNCVdnEG1adg==" spinCount="100000" sheet="1" formatRows="0" autoFilter="0"/>
  <mergeCells count="1">
    <mergeCell ref="B1:E1"/>
  </mergeCells>
  <phoneticPr fontId="35" type="noConversion"/>
  <conditionalFormatting sqref="D3">
    <cfRule type="cellIs" dxfId="91" priority="17" operator="equal">
      <formula>"NO CUMPLE CONDICIÓN"</formula>
    </cfRule>
    <cfRule type="cellIs" dxfId="90" priority="18" operator="equal">
      <formula>"No Cumple"</formula>
    </cfRule>
  </conditionalFormatting>
  <conditionalFormatting sqref="D12">
    <cfRule type="cellIs" dxfId="89" priority="29" operator="equal">
      <formula>"NO CUMPLE CONDICIÓN"</formula>
    </cfRule>
    <cfRule type="cellIs" dxfId="88" priority="30" operator="equal">
      <formula>"No Cumple"</formula>
    </cfRule>
  </conditionalFormatting>
  <conditionalFormatting sqref="D16">
    <cfRule type="cellIs" dxfId="87" priority="15" operator="equal">
      <formula>"NO CUMPLE CONDICIÓN"</formula>
    </cfRule>
    <cfRule type="cellIs" dxfId="86" priority="16" operator="equal">
      <formula>"No Cumple"</formula>
    </cfRule>
  </conditionalFormatting>
  <conditionalFormatting sqref="D21">
    <cfRule type="cellIs" dxfId="85" priority="13" operator="equal">
      <formula>"NO CUMPLE CONDICIÓN"</formula>
    </cfRule>
    <cfRule type="cellIs" dxfId="84" priority="14" operator="equal">
      <formula>"No Cumple"</formula>
    </cfRule>
  </conditionalFormatting>
  <conditionalFormatting sqref="D23">
    <cfRule type="cellIs" dxfId="83" priority="11" operator="equal">
      <formula>"NO CUMPLE CONDICIÓN"</formula>
    </cfRule>
    <cfRule type="cellIs" dxfId="82" priority="12" operator="equal">
      <formula>"No Cumple"</formula>
    </cfRule>
  </conditionalFormatting>
  <conditionalFormatting sqref="D29:D30">
    <cfRule type="cellIs" dxfId="81" priority="1" operator="equal">
      <formula>"NO CUMPLE CONDICIÓN"</formula>
    </cfRule>
    <cfRule type="cellIs" dxfId="80" priority="2" operator="equal">
      <formula>"No Cumple"</formula>
    </cfRule>
  </conditionalFormatting>
  <conditionalFormatting sqref="D43">
    <cfRule type="cellIs" dxfId="79" priority="7" operator="equal">
      <formula>"NO CUMPLE CONDICIÓN"</formula>
    </cfRule>
    <cfRule type="cellIs" dxfId="78" priority="8" operator="equal">
      <formula>"No Cumple"</formula>
    </cfRule>
  </conditionalFormatting>
  <conditionalFormatting sqref="D49">
    <cfRule type="cellIs" dxfId="77" priority="5" operator="equal">
      <formula>"NO CUMPLE CONDICIÓN"</formula>
    </cfRule>
    <cfRule type="cellIs" dxfId="76" priority="6" operator="equal">
      <formula>"No Cumple"</formula>
    </cfRule>
  </conditionalFormatting>
  <conditionalFormatting sqref="D52">
    <cfRule type="cellIs" dxfId="75" priority="3" operator="equal">
      <formula>"NO CUMPLE CONDICIÓN"</formula>
    </cfRule>
    <cfRule type="cellIs" dxfId="74" priority="4" operator="equal">
      <formula>"No Cumple"</formula>
    </cfRule>
  </conditionalFormatting>
  <dataValidations count="2">
    <dataValidation type="list" allowBlank="1" showInputMessage="1" showErrorMessage="1" sqref="D40:D41 D32:D38 D50" xr:uid="{2BE15576-6A2B-4E79-BF52-974B805D3433}">
      <formula1>"CUMPLE,NO CUMPLE,NO APLICA"</formula1>
    </dataValidation>
    <dataValidation type="list" allowBlank="1" showInputMessage="1" showErrorMessage="1" sqref="D4:D11 D22 D24:D28 D42 D53 D13:D15 D44:D48 D17:D20 D51" xr:uid="{CD67C216-420A-4D7B-BEFD-932D6E295AAF}">
      <formula1>"CUMPLE,NO CUMPLE"</formula1>
    </dataValidation>
  </dataValidations>
  <hyperlinks>
    <hyperlink ref="A1" location="PORTADA!A1" display="Portada" xr:uid="{B9C437D5-5CD5-45B6-85B9-A75B0889E25D}"/>
  </hyperlinks>
  <printOptions horizontalCentered="1"/>
  <pageMargins left="0.31496062992125984" right="0.31496062992125984" top="1.1417322834645669" bottom="0.74803149606299213" header="0.31496062992125984" footer="0.31496062992125984"/>
  <pageSetup scale="61" fitToHeight="0" orientation="landscape" r:id="rId1"/>
  <headerFooter>
    <oddHeader xml:space="preserve">&amp;L&amp;G&amp;C"PROCESO DE INSPECCIÓN, VIGILANCIA Y CONTROL
INSTRUMENTO IV
HOGAR SUSTITUTO
RESTABLECIMIENTO DE DERECHOS"  
&amp;R"IN75.IVC
Versión 4
30/07/2026
Clasificación de la Información
CLASIFICADA"
</oddHeader>
    <oddFooter>&amp;C&amp;G</oddFoot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4F3C0D-9258-45C4-8F4A-E0C19938672E}">
  <sheetPr>
    <tabColor rgb="FFFFCCCC"/>
    <pageSetUpPr fitToPage="1"/>
  </sheetPr>
  <dimension ref="A1:H70"/>
  <sheetViews>
    <sheetView topLeftCell="A61" zoomScale="90" zoomScaleNormal="90" workbookViewId="0">
      <selection activeCell="A11" sqref="A11"/>
    </sheetView>
  </sheetViews>
  <sheetFormatPr baseColWidth="10" defaultColWidth="11.42578125" defaultRowHeight="15" x14ac:dyDescent="0.25"/>
  <cols>
    <col min="1" max="1" width="6.85546875" style="31" customWidth="1"/>
    <col min="2" max="2" width="9.85546875" style="37" customWidth="1"/>
    <col min="3" max="3" width="82.42578125" style="32" customWidth="1"/>
    <col min="4" max="4" width="19.85546875" style="258" customWidth="1"/>
    <col min="5" max="5" width="99.7109375" style="34" customWidth="1"/>
    <col min="6" max="6" width="45" style="109" customWidth="1"/>
    <col min="7" max="7" width="10.140625" style="30" hidden="1" customWidth="1"/>
    <col min="8" max="8" width="82.85546875" style="34" customWidth="1"/>
    <col min="9" max="16384" width="11.42578125" style="34"/>
  </cols>
  <sheetData>
    <row r="1" spans="1:8" ht="21" customHeight="1" thickBot="1" x14ac:dyDescent="0.3">
      <c r="A1" s="401" t="s">
        <v>1670</v>
      </c>
      <c r="B1" s="567" t="s">
        <v>1896</v>
      </c>
      <c r="C1" s="568"/>
      <c r="D1" s="568"/>
      <c r="E1" s="569"/>
      <c r="F1" s="108"/>
    </row>
    <row r="2" spans="1:8" ht="74.25" customHeight="1" thickBot="1" x14ac:dyDescent="0.3">
      <c r="A2" s="345" t="s">
        <v>1671</v>
      </c>
      <c r="B2" s="61" t="s">
        <v>1672</v>
      </c>
      <c r="C2" s="64" t="s">
        <v>1673</v>
      </c>
      <c r="D2" s="62" t="s">
        <v>1674</v>
      </c>
      <c r="E2" s="63" t="s">
        <v>1675</v>
      </c>
      <c r="F2" s="36" t="s">
        <v>1676</v>
      </c>
    </row>
    <row r="3" spans="1:8" ht="54.75" customHeight="1" x14ac:dyDescent="0.25">
      <c r="B3" s="370" t="s">
        <v>1897</v>
      </c>
      <c r="C3" s="444" t="s">
        <v>1898</v>
      </c>
      <c r="D3" s="427" t="str">
        <f>IF(COUNTIF(D4:D6,"NO CUMPLE")&gt;0,"NO CUMPLE CONDICIÓN",IF(COUNTIF(D4:D6,"CUMPLE")=0,"NO APLICA","CUMPLE"))</f>
        <v>NO APLICA</v>
      </c>
      <c r="E3" s="445" t="str">
        <f>CONCATENATE(IF(D4="NO CUMPLE",CONCATENATE(E4," / "),""),IF(D5="NO CUMPLE",CONCATENATE(E5," / "),""),IF(D6="NO CUMPLE",CONCATENATE(E6," / "),""))</f>
        <v/>
      </c>
      <c r="F3" s="446" t="s">
        <v>2916</v>
      </c>
      <c r="G3" s="70">
        <f>IF(D3="CUMPLE",1,IF(D3="NO CUMPLE CONDICIÓN",2,3))</f>
        <v>3</v>
      </c>
    </row>
    <row r="4" spans="1:8" ht="90.75" customHeight="1" x14ac:dyDescent="0.25">
      <c r="A4" s="107" t="s">
        <v>1753</v>
      </c>
      <c r="B4" s="55" t="s">
        <v>1899</v>
      </c>
      <c r="C4" s="59" t="s">
        <v>2749</v>
      </c>
      <c r="D4" s="129"/>
      <c r="E4" s="392"/>
      <c r="F4" s="49" t="s">
        <v>1900</v>
      </c>
      <c r="G4" s="70"/>
    </row>
    <row r="5" spans="1:8" ht="75.75" customHeight="1" x14ac:dyDescent="0.25">
      <c r="A5" s="107" t="s">
        <v>1753</v>
      </c>
      <c r="B5" s="55" t="s">
        <v>1901</v>
      </c>
      <c r="C5" s="59" t="s">
        <v>2750</v>
      </c>
      <c r="D5" s="129"/>
      <c r="E5" s="392"/>
      <c r="F5" s="403" t="s">
        <v>2917</v>
      </c>
      <c r="G5" s="70"/>
      <c r="H5" s="325"/>
    </row>
    <row r="6" spans="1:8" ht="189.75" x14ac:dyDescent="0.25">
      <c r="A6" s="107" t="s">
        <v>1753</v>
      </c>
      <c r="B6" s="55" t="s">
        <v>1902</v>
      </c>
      <c r="C6" s="59" t="s">
        <v>2751</v>
      </c>
      <c r="D6" s="129"/>
      <c r="E6" s="390"/>
      <c r="F6" s="403" t="s">
        <v>2918</v>
      </c>
      <c r="G6" s="70"/>
      <c r="H6" s="322"/>
    </row>
    <row r="7" spans="1:8" ht="35.450000000000003" customHeight="1" x14ac:dyDescent="0.25">
      <c r="B7" s="425" t="s">
        <v>1754</v>
      </c>
      <c r="C7" s="426" t="s">
        <v>1903</v>
      </c>
      <c r="D7" s="427" t="str">
        <f>IF(COUNTIF(D9:D18,"NO CUMPLE")&gt;0,"NO CUMPLE CONDICIÓN",IF(COUNTIF(D9:D18,"CUMPLE")=0,"NO APLICA","CUMPLE"))</f>
        <v>NO APLICA</v>
      </c>
      <c r="E7" s="445" t="str">
        <f>CONCATENATE(IF(D9="NO CUMPLE",CONCATENATE(E9," / "),""),IF(D10="NO CUMPLE",CONCATENATE(E10," / "),""),IF(D11="NO CUMPLE",CONCATENATE(E11," / "),""),IF(D12="NO CUMPLE",CONCATENATE(E12," / "),""),IF(D13="NO CUMPLE",CONCATENATE(E13," / "),""),IF(D14="NO CUMPLE",CONCATENATE(E14," / "),""),IF(D15="NO CUMPLE",CONCATENATE(E15," / "),""),IF(D16="NO CUMPLE",CONCATENATE(E16," / "),""),IF(D17="NO CUMPLE",CONCATENATE(E17," / "),""),IF(D18="NO CUMPLE",CONCATENATE(E18," / "),""))</f>
        <v/>
      </c>
      <c r="F7" s="447" t="s">
        <v>2919</v>
      </c>
      <c r="G7" s="70">
        <f>IF(D7="CUMPLE",1,IF(D7="NO CUMPLE CONDICIÓN",2,3))</f>
        <v>3</v>
      </c>
    </row>
    <row r="8" spans="1:8" ht="61.5" customHeight="1" x14ac:dyDescent="0.25">
      <c r="B8" s="89"/>
      <c r="C8" s="86" t="s">
        <v>1905</v>
      </c>
      <c r="D8" s="116"/>
      <c r="E8" s="389"/>
      <c r="F8" s="310" t="s">
        <v>1906</v>
      </c>
      <c r="G8" s="70"/>
    </row>
    <row r="9" spans="1:8" ht="103.5" customHeight="1" x14ac:dyDescent="0.25">
      <c r="A9" s="107" t="s">
        <v>1753</v>
      </c>
      <c r="B9" s="308" t="s">
        <v>1907</v>
      </c>
      <c r="C9" s="68" t="s">
        <v>1908</v>
      </c>
      <c r="D9" s="213"/>
      <c r="E9" s="391"/>
      <c r="F9" s="256" t="s">
        <v>1904</v>
      </c>
      <c r="G9" s="70"/>
      <c r="H9" s="326"/>
    </row>
    <row r="10" spans="1:8" ht="199.5" customHeight="1" x14ac:dyDescent="0.25">
      <c r="A10" s="107" t="s">
        <v>1753</v>
      </c>
      <c r="B10" s="308" t="s">
        <v>1909</v>
      </c>
      <c r="C10" s="68" t="s">
        <v>2752</v>
      </c>
      <c r="D10" s="213"/>
      <c r="E10" s="391"/>
      <c r="F10" s="256" t="s">
        <v>1910</v>
      </c>
      <c r="G10" s="70"/>
      <c r="H10" s="327" t="s">
        <v>1911</v>
      </c>
    </row>
    <row r="11" spans="1:8" ht="66" x14ac:dyDescent="0.25">
      <c r="A11" s="107" t="s">
        <v>1753</v>
      </c>
      <c r="B11" s="308" t="s">
        <v>1912</v>
      </c>
      <c r="C11" s="59" t="s">
        <v>1913</v>
      </c>
      <c r="D11" s="213"/>
      <c r="E11" s="391"/>
      <c r="F11" s="256" t="s">
        <v>1914</v>
      </c>
      <c r="G11" s="70"/>
      <c r="H11" s="327"/>
    </row>
    <row r="12" spans="1:8" ht="81" customHeight="1" x14ac:dyDescent="0.25">
      <c r="A12" s="107" t="s">
        <v>1753</v>
      </c>
      <c r="B12" s="308" t="s">
        <v>1915</v>
      </c>
      <c r="C12" s="59" t="s">
        <v>1916</v>
      </c>
      <c r="D12" s="129"/>
      <c r="E12" s="390"/>
      <c r="F12" s="256" t="s">
        <v>1917</v>
      </c>
      <c r="G12" s="70"/>
      <c r="H12" s="327"/>
    </row>
    <row r="13" spans="1:8" ht="171.75" x14ac:dyDescent="0.25">
      <c r="A13" s="107" t="s">
        <v>1753</v>
      </c>
      <c r="B13" s="308" t="s">
        <v>1918</v>
      </c>
      <c r="C13" s="349" t="s">
        <v>1919</v>
      </c>
      <c r="D13" s="129"/>
      <c r="E13" s="390"/>
      <c r="F13" s="256" t="s">
        <v>1920</v>
      </c>
      <c r="G13" s="70"/>
      <c r="H13" s="326"/>
    </row>
    <row r="14" spans="1:8" ht="77.25" customHeight="1" x14ac:dyDescent="0.25">
      <c r="A14" s="107" t="s">
        <v>1753</v>
      </c>
      <c r="B14" s="308" t="s">
        <v>1921</v>
      </c>
      <c r="C14" s="59" t="s">
        <v>1922</v>
      </c>
      <c r="D14" s="213"/>
      <c r="E14" s="391"/>
      <c r="F14" s="256" t="s">
        <v>1923</v>
      </c>
      <c r="G14" s="70"/>
      <c r="H14" s="325"/>
    </row>
    <row r="15" spans="1:8" ht="75" customHeight="1" x14ac:dyDescent="0.25">
      <c r="A15" s="107" t="s">
        <v>1753</v>
      </c>
      <c r="B15" s="308" t="s">
        <v>1924</v>
      </c>
      <c r="C15" s="59" t="s">
        <v>1925</v>
      </c>
      <c r="D15" s="213"/>
      <c r="E15" s="391"/>
      <c r="F15" s="256" t="s">
        <v>1926</v>
      </c>
      <c r="G15" s="70"/>
      <c r="H15" s="326"/>
    </row>
    <row r="16" spans="1:8" ht="156.75" customHeight="1" x14ac:dyDescent="0.25">
      <c r="A16" s="107" t="s">
        <v>1753</v>
      </c>
      <c r="B16" s="308" t="s">
        <v>1927</v>
      </c>
      <c r="C16" s="349" t="s">
        <v>1928</v>
      </c>
      <c r="D16" s="129"/>
      <c r="E16" s="390"/>
      <c r="F16" s="256" t="s">
        <v>1929</v>
      </c>
      <c r="G16" s="70"/>
      <c r="H16" s="328"/>
    </row>
    <row r="17" spans="1:8" ht="146.25" customHeight="1" x14ac:dyDescent="0.25">
      <c r="A17" s="107" t="s">
        <v>1753</v>
      </c>
      <c r="B17" s="308" t="s">
        <v>1930</v>
      </c>
      <c r="C17" s="59" t="s">
        <v>1931</v>
      </c>
      <c r="D17" s="213"/>
      <c r="E17" s="391"/>
      <c r="F17" s="256" t="s">
        <v>1932</v>
      </c>
      <c r="G17" s="70"/>
      <c r="H17" s="329"/>
    </row>
    <row r="18" spans="1:8" ht="222.75" customHeight="1" x14ac:dyDescent="0.25">
      <c r="A18" s="107" t="s">
        <v>1753</v>
      </c>
      <c r="B18" s="308" t="s">
        <v>1933</v>
      </c>
      <c r="C18" s="404" t="s">
        <v>1934</v>
      </c>
      <c r="D18" s="213"/>
      <c r="E18" s="391"/>
      <c r="F18" s="256" t="s">
        <v>1935</v>
      </c>
      <c r="G18" s="70"/>
      <c r="H18" s="325"/>
    </row>
    <row r="19" spans="1:8" ht="43.5" customHeight="1" x14ac:dyDescent="0.25">
      <c r="A19" s="257"/>
      <c r="B19" s="370" t="s">
        <v>1936</v>
      </c>
      <c r="C19" s="448" t="s">
        <v>1937</v>
      </c>
      <c r="D19" s="427" t="str">
        <f>IF(COUNTIF(D20:D22,"NO CUMPLE")&gt;0,"NO CUMPLE CONDICIÓN",IF(COUNTIF(D20:D22,"CUMPLE")=0,"NO APLICA","CUMPLE"))</f>
        <v>NO APLICA</v>
      </c>
      <c r="E19" s="445" t="str">
        <f>CONCATENATE(IF(D20="NO CUMPLE",CONCATENATE(E20," / "),""),IF(D21="NO CUMPLE",CONCATENATE(E21," / "),""),IF(D22="NO CUMPLE",CONCATENATE(E22," / "),""))</f>
        <v/>
      </c>
      <c r="F19" s="449" t="s">
        <v>1938</v>
      </c>
      <c r="G19" s="70">
        <f>IF(D19="CUMPLE",1,IF(D19="NO CUMPLE CONDICIÓN",2,3))</f>
        <v>3</v>
      </c>
      <c r="H19" s="325"/>
    </row>
    <row r="20" spans="1:8" ht="97.5" customHeight="1" x14ac:dyDescent="0.25">
      <c r="A20" s="107" t="s">
        <v>1753</v>
      </c>
      <c r="B20" s="55" t="s">
        <v>1939</v>
      </c>
      <c r="C20" s="68" t="s">
        <v>1940</v>
      </c>
      <c r="D20" s="129"/>
      <c r="E20" s="390"/>
      <c r="F20" s="192" t="s">
        <v>1941</v>
      </c>
      <c r="G20" s="70"/>
      <c r="H20" s="328"/>
    </row>
    <row r="21" spans="1:8" ht="53.25" customHeight="1" x14ac:dyDescent="0.25">
      <c r="A21" s="107" t="s">
        <v>1753</v>
      </c>
      <c r="B21" s="55" t="s">
        <v>1942</v>
      </c>
      <c r="C21" s="59" t="s">
        <v>1943</v>
      </c>
      <c r="D21" s="129"/>
      <c r="E21" s="390"/>
      <c r="F21" s="256" t="s">
        <v>1944</v>
      </c>
      <c r="G21" s="70"/>
      <c r="H21" s="325"/>
    </row>
    <row r="22" spans="1:8" ht="43.5" customHeight="1" x14ac:dyDescent="0.25">
      <c r="A22" s="107" t="s">
        <v>1753</v>
      </c>
      <c r="B22" s="55" t="s">
        <v>1945</v>
      </c>
      <c r="C22" s="59" t="s">
        <v>1946</v>
      </c>
      <c r="D22" s="129"/>
      <c r="E22" s="390"/>
      <c r="F22" s="256" t="s">
        <v>1941</v>
      </c>
      <c r="G22" s="70"/>
      <c r="H22" s="325"/>
    </row>
    <row r="23" spans="1:8" ht="43.5" customHeight="1" x14ac:dyDescent="0.25">
      <c r="A23" s="107"/>
      <c r="B23" s="370" t="s">
        <v>1947</v>
      </c>
      <c r="C23" s="426" t="s">
        <v>1948</v>
      </c>
      <c r="D23" s="427" t="str">
        <f>IF(COUNTIF(D24:D31,"NO CUMPLE")&gt;0,"NO CUMPLE CONDICIÓN",IF(COUNTIF(D24:D31,"CUMPLE")=0,"NO APLICA","CUMPLE"))</f>
        <v>NO APLICA</v>
      </c>
      <c r="E23" s="445" t="str">
        <f>CONCATENATE(IF(D24="NO CUMPLE",CONCATENATE(E24," / "),""),IF(D25="NO CUMPLE",CONCATENATE(E25," / "),""),IF(D26="NO CUMPLE",CONCATENATE(E26," / "),""),IF(D27="NO CUMPLE",CONCATENATE(E27," / "),""),IF(D28="NO CUMPLE",CONCATENATE(E28," / "),""),IF(D29="NO CUMPLE",CONCATENATE(E29," / "),""),IF(D30="NO CUMPLE",CONCATENATE(E30," / "),""),IF(D31="NO CUMPLE",CONCATENATE(E31," / "),""))</f>
        <v/>
      </c>
      <c r="F23" s="449" t="s">
        <v>1949</v>
      </c>
      <c r="G23" s="70">
        <f>IF(D23="CUMPLE",1,IF(D23="NO CUMPLE CONDICIÓN",2,3))</f>
        <v>3</v>
      </c>
      <c r="H23" s="110"/>
    </row>
    <row r="24" spans="1:8" ht="66" x14ac:dyDescent="0.25">
      <c r="A24" s="107" t="s">
        <v>1753</v>
      </c>
      <c r="B24" s="55" t="s">
        <v>1950</v>
      </c>
      <c r="C24" s="68" t="s">
        <v>1951</v>
      </c>
      <c r="D24" s="129"/>
      <c r="E24" s="390"/>
      <c r="F24" s="49" t="s">
        <v>1952</v>
      </c>
      <c r="G24" s="70"/>
      <c r="H24" s="325"/>
    </row>
    <row r="25" spans="1:8" ht="66" x14ac:dyDescent="0.25">
      <c r="A25" s="107" t="s">
        <v>1753</v>
      </c>
      <c r="B25" s="55" t="s">
        <v>1953</v>
      </c>
      <c r="C25" s="68" t="s">
        <v>1954</v>
      </c>
      <c r="D25" s="129"/>
      <c r="E25" s="390"/>
      <c r="F25" s="49" t="s">
        <v>1952</v>
      </c>
      <c r="G25" s="70"/>
    </row>
    <row r="26" spans="1:8" ht="178.5" customHeight="1" x14ac:dyDescent="0.25">
      <c r="A26" s="107" t="s">
        <v>1753</v>
      </c>
      <c r="B26" s="55" t="s">
        <v>1955</v>
      </c>
      <c r="C26" s="68" t="s">
        <v>1956</v>
      </c>
      <c r="D26" s="129"/>
      <c r="E26" s="390"/>
      <c r="F26" s="192" t="s">
        <v>1957</v>
      </c>
      <c r="G26" s="70"/>
      <c r="H26" s="110"/>
    </row>
    <row r="27" spans="1:8" ht="264" customHeight="1" x14ac:dyDescent="0.25">
      <c r="A27" s="107" t="s">
        <v>1753</v>
      </c>
      <c r="B27" s="55" t="s">
        <v>1958</v>
      </c>
      <c r="C27" s="68" t="s">
        <v>2984</v>
      </c>
      <c r="D27" s="129"/>
      <c r="E27" s="390"/>
      <c r="F27" s="49" t="s">
        <v>1959</v>
      </c>
      <c r="G27" s="70"/>
      <c r="H27" s="328"/>
    </row>
    <row r="28" spans="1:8" ht="43.5" customHeight="1" x14ac:dyDescent="0.25">
      <c r="A28" s="107" t="s">
        <v>1753</v>
      </c>
      <c r="B28" s="55" t="s">
        <v>1960</v>
      </c>
      <c r="C28" s="68" t="s">
        <v>1961</v>
      </c>
      <c r="D28" s="129"/>
      <c r="E28" s="390"/>
      <c r="F28" s="49" t="s">
        <v>1962</v>
      </c>
      <c r="G28" s="70"/>
      <c r="H28" s="328"/>
    </row>
    <row r="29" spans="1:8" ht="195" customHeight="1" x14ac:dyDescent="0.25">
      <c r="A29" s="107" t="s">
        <v>1753</v>
      </c>
      <c r="B29" s="55" t="s">
        <v>1963</v>
      </c>
      <c r="C29" s="68" t="s">
        <v>1964</v>
      </c>
      <c r="D29" s="129"/>
      <c r="E29" s="390"/>
      <c r="F29" s="49" t="s">
        <v>1965</v>
      </c>
      <c r="G29" s="70"/>
      <c r="H29" s="328"/>
    </row>
    <row r="30" spans="1:8" ht="99" x14ac:dyDescent="0.25">
      <c r="A30" s="107" t="s">
        <v>1753</v>
      </c>
      <c r="B30" s="55" t="s">
        <v>1966</v>
      </c>
      <c r="C30" s="68" t="s">
        <v>1967</v>
      </c>
      <c r="D30" s="129"/>
      <c r="E30" s="390"/>
      <c r="F30" s="49" t="s">
        <v>1968</v>
      </c>
      <c r="G30" s="70"/>
      <c r="H30" s="328"/>
    </row>
    <row r="31" spans="1:8" ht="90.75" x14ac:dyDescent="0.25">
      <c r="A31" s="107" t="s">
        <v>1753</v>
      </c>
      <c r="B31" s="55" t="s">
        <v>1969</v>
      </c>
      <c r="C31" s="68" t="s">
        <v>1970</v>
      </c>
      <c r="D31" s="129"/>
      <c r="E31" s="390"/>
      <c r="F31" s="49" t="s">
        <v>1971</v>
      </c>
      <c r="G31" s="70"/>
      <c r="H31" s="325"/>
    </row>
    <row r="32" spans="1:8" ht="66" customHeight="1" x14ac:dyDescent="0.25">
      <c r="B32" s="370" t="s">
        <v>1972</v>
      </c>
      <c r="C32" s="426" t="s">
        <v>1973</v>
      </c>
      <c r="D32" s="427" t="str">
        <f>IF(COUNTIF(D35:D45,"NO CUMPLE")&gt;0,"NO CUMPLE CONDICIÓN",IF(COUNTIF(D35:D45,"CUMPLE")=0,"NO APLICA","CUMPLE"))</f>
        <v>NO APLICA</v>
      </c>
      <c r="E32" s="445" t="str">
        <f>CONCATENATE(IF(D35="NO CUMPLE",CONCATENATE(E35," / "),""),IF(D36="NO CUMPLE",CONCATENATE(E36," / "),""),IF(D38="NO CUMPLE",CONCATENATE(E38," / "),""),IF(D39="NO CUMPLE",CONCATENATE(E39," / "),""),IF(D40="NO CUMPLE",CONCATENATE(E40," / "),""),IF(D41="NO CUMPLE",CONCATENATE(E41," / "),""),IF(D42="NO CUMPLE",CONCATENATE(E42," / "),""),IF(D43="NO CUMPLE",CONCATENATE(E43," / "),""),IF(D44="NO CUMPLE",CONCATENATE(E44," / "),""),IF(D45="NO CUMPLE",CONCATENATE(E45," / "),""))</f>
        <v/>
      </c>
      <c r="F32" s="449" t="s">
        <v>2845</v>
      </c>
      <c r="G32" s="70">
        <f>IF(D32="CUMPLE",1,IF(D32="NO CUMPLE CONDICIÓN",2,3))</f>
        <v>3</v>
      </c>
    </row>
    <row r="33" spans="1:8" ht="78.75" customHeight="1" x14ac:dyDescent="0.25">
      <c r="B33" s="370" t="s">
        <v>1972</v>
      </c>
      <c r="C33" s="426" t="s">
        <v>1973</v>
      </c>
      <c r="D33" s="427" t="str">
        <f>IF(COUNTIF(D46:D55,"NO CUMPLE")&gt;0,"NO CUMPLE CONDICIÓN",IF(COUNTIF(D46:D55,"CUMPLE")=0,"NO APLICA","CUMPLE"))</f>
        <v>NO APLICA</v>
      </c>
      <c r="E33" s="445" t="str">
        <f>CONCATENATE(IF(D46="NO CUMPLE",CONCATENATE(E46," / "),""),CONCATENATE(IF(D47="NO CUMPLE",CONCATENATE(E47," / "),""),IF(D48="NO CUMPLE",CONCATENATE(E48," / "),""),IF(D49="NO CUMPLE",CONCATENATE(E49," / "),""),IF(D50="NO CUMPLE",CONCATENATE(E50," / "),""),IF(D51="NO CUMPLE",CONCATENATE(E51," / "),""),IF(D52="NO CUMPLE",CONCATENATE(E52," / "),""),IF(D53="NO CUMPLE",CONCATENATE(E53," / "),""),IF(D54="NO CUMPLE",CONCATENATE(E54," / "),""),IF(D55="NO CUMPLE",CONCATENATE(E55," / "),"")))</f>
        <v/>
      </c>
      <c r="F33" s="449" t="s">
        <v>2845</v>
      </c>
      <c r="G33" s="70">
        <f>IF(D33="CUMPLE",1,IF(D33="NO CUMPLE CONDICIÓN",2,3))</f>
        <v>3</v>
      </c>
    </row>
    <row r="34" spans="1:8" ht="68.25" customHeight="1" x14ac:dyDescent="0.25">
      <c r="B34" s="370" t="s">
        <v>1972</v>
      </c>
      <c r="C34" s="426" t="s">
        <v>1973</v>
      </c>
      <c r="D34" s="427" t="str">
        <f>IF(COUNTIF(D56:D63,"NO CUMPLE")&gt;0,"NO CUMPLE CONDICIÓN",IF(COUNTIF(D56:D63,"CUMPLE")=0,"NO APLICA","CUMPLE"))</f>
        <v>NO APLICA</v>
      </c>
      <c r="E34" s="445" t="str">
        <f>CONCATENATE(IF(D56="NO CUMPLE",CONCATENATE(E56," / "),""),IF(D57="NO CUMPLE",CONCATENATE(E57," / "),""),IF(D58="NO CUMPLE",CONCATENATE(E58," / "),""),IF(D59="NO CUMPLE",CONCATENATE(E59," / "),""),IF(D60="NO CUMPLE",CONCATENATE(E60," / "),""),IF(D61="NO CUMPLE",CONCATENATE(E61," / "),""),IF(D62="NO CUMPLE",CONCATENATE(E62," / "),""),IF(D63="NO CUMPLE",CONCATENATE(E63," / "),""))</f>
        <v/>
      </c>
      <c r="F34" s="449" t="s">
        <v>2845</v>
      </c>
      <c r="G34" s="70">
        <f>IF(D34="CUMPLE",1,IF(D34="NO CUMPLE CONDICIÓN",2,3))</f>
        <v>3</v>
      </c>
    </row>
    <row r="35" spans="1:8" ht="115.5" x14ac:dyDescent="0.25">
      <c r="A35" s="107" t="s">
        <v>1753</v>
      </c>
      <c r="B35" s="55" t="s">
        <v>1974</v>
      </c>
      <c r="C35" s="91" t="s">
        <v>2753</v>
      </c>
      <c r="D35" s="129"/>
      <c r="E35" s="390"/>
      <c r="F35" s="49" t="s">
        <v>1975</v>
      </c>
      <c r="G35" s="70"/>
      <c r="H35" s="328" t="s">
        <v>1976</v>
      </c>
    </row>
    <row r="36" spans="1:8" ht="33.75" customHeight="1" x14ac:dyDescent="0.25">
      <c r="A36" s="187" t="s">
        <v>1977</v>
      </c>
      <c r="B36" s="55" t="s">
        <v>1978</v>
      </c>
      <c r="C36" s="59" t="s">
        <v>2906</v>
      </c>
      <c r="D36" s="129"/>
      <c r="E36" s="390"/>
      <c r="F36" s="49" t="s">
        <v>1979</v>
      </c>
      <c r="G36" s="70"/>
    </row>
    <row r="37" spans="1:8" ht="51" customHeight="1" x14ac:dyDescent="0.25">
      <c r="B37" s="85"/>
      <c r="C37" s="86" t="s">
        <v>1980</v>
      </c>
      <c r="D37" s="86"/>
      <c r="E37" s="389"/>
      <c r="F37" s="49" t="s">
        <v>1906</v>
      </c>
      <c r="G37" s="70"/>
    </row>
    <row r="38" spans="1:8" ht="162.75" customHeight="1" x14ac:dyDescent="0.25">
      <c r="A38" s="107" t="s">
        <v>1753</v>
      </c>
      <c r="B38" s="55" t="s">
        <v>1981</v>
      </c>
      <c r="C38" s="68" t="s">
        <v>2983</v>
      </c>
      <c r="D38" s="129"/>
      <c r="E38" s="390"/>
      <c r="F38" s="49" t="s">
        <v>1975</v>
      </c>
      <c r="G38" s="70"/>
    </row>
    <row r="39" spans="1:8" ht="115.5" x14ac:dyDescent="0.25">
      <c r="A39" s="107" t="s">
        <v>1753</v>
      </c>
      <c r="B39" s="55" t="s">
        <v>1982</v>
      </c>
      <c r="C39" s="59" t="s">
        <v>1983</v>
      </c>
      <c r="D39" s="129"/>
      <c r="E39" s="390"/>
      <c r="F39" s="49" t="s">
        <v>1975</v>
      </c>
      <c r="G39" s="70"/>
    </row>
    <row r="40" spans="1:8" ht="115.5" x14ac:dyDescent="0.25">
      <c r="A40" s="107" t="s">
        <v>1753</v>
      </c>
      <c r="B40" s="55" t="s">
        <v>1984</v>
      </c>
      <c r="C40" s="59" t="s">
        <v>1985</v>
      </c>
      <c r="D40" s="129"/>
      <c r="E40" s="390"/>
      <c r="F40" s="49" t="s">
        <v>1975</v>
      </c>
      <c r="G40" s="70"/>
    </row>
    <row r="41" spans="1:8" ht="115.5" x14ac:dyDescent="0.25">
      <c r="A41" s="107" t="s">
        <v>1753</v>
      </c>
      <c r="B41" s="55" t="s">
        <v>1986</v>
      </c>
      <c r="C41" s="59" t="s">
        <v>1987</v>
      </c>
      <c r="D41" s="129"/>
      <c r="E41" s="390"/>
      <c r="F41" s="49" t="s">
        <v>1975</v>
      </c>
      <c r="G41" s="70"/>
    </row>
    <row r="42" spans="1:8" ht="115.5" x14ac:dyDescent="0.25">
      <c r="A42" s="107" t="s">
        <v>1753</v>
      </c>
      <c r="B42" s="55" t="s">
        <v>1988</v>
      </c>
      <c r="C42" s="59" t="s">
        <v>1989</v>
      </c>
      <c r="D42" s="129"/>
      <c r="E42" s="390"/>
      <c r="F42" s="49" t="s">
        <v>1975</v>
      </c>
      <c r="G42" s="70"/>
    </row>
    <row r="43" spans="1:8" ht="115.5" x14ac:dyDescent="0.25">
      <c r="A43" s="107" t="s">
        <v>1753</v>
      </c>
      <c r="B43" s="55" t="s">
        <v>1990</v>
      </c>
      <c r="C43" s="59" t="s">
        <v>1991</v>
      </c>
      <c r="D43" s="129"/>
      <c r="E43" s="390"/>
      <c r="F43" s="49" t="s">
        <v>1975</v>
      </c>
      <c r="G43" s="70"/>
    </row>
    <row r="44" spans="1:8" ht="115.5" x14ac:dyDescent="0.25">
      <c r="A44" s="107" t="s">
        <v>1753</v>
      </c>
      <c r="B44" s="55" t="s">
        <v>1992</v>
      </c>
      <c r="C44" s="59" t="s">
        <v>1993</v>
      </c>
      <c r="D44" s="129"/>
      <c r="E44" s="390"/>
      <c r="F44" s="49" t="s">
        <v>1975</v>
      </c>
      <c r="G44" s="70"/>
    </row>
    <row r="45" spans="1:8" ht="115.5" x14ac:dyDescent="0.25">
      <c r="A45" s="107" t="s">
        <v>1753</v>
      </c>
      <c r="B45" s="55" t="s">
        <v>1994</v>
      </c>
      <c r="C45" s="59" t="s">
        <v>1995</v>
      </c>
      <c r="D45" s="129"/>
      <c r="E45" s="390"/>
      <c r="F45" s="49" t="s">
        <v>1975</v>
      </c>
      <c r="G45" s="70"/>
    </row>
    <row r="46" spans="1:8" ht="115.5" x14ac:dyDescent="0.25">
      <c r="A46" s="107" t="s">
        <v>1753</v>
      </c>
      <c r="B46" s="55" t="s">
        <v>1996</v>
      </c>
      <c r="C46" s="59" t="s">
        <v>2754</v>
      </c>
      <c r="D46" s="129"/>
      <c r="E46" s="390"/>
      <c r="F46" s="49" t="s">
        <v>1975</v>
      </c>
      <c r="G46" s="70"/>
    </row>
    <row r="47" spans="1:8" ht="115.5" x14ac:dyDescent="0.25">
      <c r="A47" s="107" t="s">
        <v>1753</v>
      </c>
      <c r="B47" s="55" t="s">
        <v>1997</v>
      </c>
      <c r="C47" s="59" t="s">
        <v>1998</v>
      </c>
      <c r="D47" s="129"/>
      <c r="E47" s="390"/>
      <c r="F47" s="49" t="s">
        <v>1975</v>
      </c>
      <c r="G47" s="70"/>
    </row>
    <row r="48" spans="1:8" ht="115.5" x14ac:dyDescent="0.25">
      <c r="A48" s="107" t="s">
        <v>1753</v>
      </c>
      <c r="B48" s="55" t="s">
        <v>1999</v>
      </c>
      <c r="C48" s="59" t="s">
        <v>2000</v>
      </c>
      <c r="D48" s="129"/>
      <c r="E48" s="390"/>
      <c r="F48" s="49" t="s">
        <v>1975</v>
      </c>
      <c r="G48" s="70"/>
    </row>
    <row r="49" spans="1:8" ht="115.5" x14ac:dyDescent="0.25">
      <c r="A49" s="107" t="s">
        <v>1753</v>
      </c>
      <c r="B49" s="55" t="s">
        <v>2001</v>
      </c>
      <c r="C49" s="59" t="s">
        <v>2002</v>
      </c>
      <c r="D49" s="129"/>
      <c r="E49" s="390"/>
      <c r="F49" s="49" t="s">
        <v>1975</v>
      </c>
      <c r="G49" s="70"/>
    </row>
    <row r="50" spans="1:8" ht="115.5" x14ac:dyDescent="0.25">
      <c r="A50" s="107" t="s">
        <v>1753</v>
      </c>
      <c r="B50" s="55" t="s">
        <v>2003</v>
      </c>
      <c r="C50" s="59" t="s">
        <v>2004</v>
      </c>
      <c r="D50" s="129"/>
      <c r="E50" s="390"/>
      <c r="F50" s="49" t="s">
        <v>1975</v>
      </c>
      <c r="G50" s="70"/>
    </row>
    <row r="51" spans="1:8" ht="115.5" x14ac:dyDescent="0.25">
      <c r="A51" s="107" t="s">
        <v>1753</v>
      </c>
      <c r="B51" s="55" t="s">
        <v>2005</v>
      </c>
      <c r="C51" s="59" t="s">
        <v>2006</v>
      </c>
      <c r="D51" s="129"/>
      <c r="E51" s="390"/>
      <c r="F51" s="49" t="s">
        <v>1975</v>
      </c>
      <c r="G51" s="70"/>
    </row>
    <row r="52" spans="1:8" ht="115.5" x14ac:dyDescent="0.25">
      <c r="A52" s="107" t="s">
        <v>1753</v>
      </c>
      <c r="B52" s="55" t="s">
        <v>2007</v>
      </c>
      <c r="C52" s="59" t="s">
        <v>2008</v>
      </c>
      <c r="D52" s="129"/>
      <c r="E52" s="390"/>
      <c r="F52" s="49" t="s">
        <v>1975</v>
      </c>
      <c r="G52" s="70"/>
    </row>
    <row r="53" spans="1:8" ht="115.5" x14ac:dyDescent="0.25">
      <c r="A53" s="107" t="s">
        <v>1753</v>
      </c>
      <c r="B53" s="55" t="s">
        <v>2009</v>
      </c>
      <c r="C53" s="59" t="s">
        <v>2010</v>
      </c>
      <c r="D53" s="129"/>
      <c r="E53" s="390"/>
      <c r="F53" s="49" t="s">
        <v>1975</v>
      </c>
      <c r="G53" s="70"/>
      <c r="H53" s="329"/>
    </row>
    <row r="54" spans="1:8" ht="313.5" customHeight="1" x14ac:dyDescent="0.25">
      <c r="A54" s="107" t="s">
        <v>1753</v>
      </c>
      <c r="B54" s="55" t="s">
        <v>2011</v>
      </c>
      <c r="C54" s="59" t="s">
        <v>2825</v>
      </c>
      <c r="D54" s="129"/>
      <c r="E54" s="390"/>
      <c r="F54" s="49" t="s">
        <v>1975</v>
      </c>
      <c r="G54" s="70"/>
    </row>
    <row r="55" spans="1:8" ht="115.5" x14ac:dyDescent="0.25">
      <c r="A55" s="107" t="s">
        <v>1753</v>
      </c>
      <c r="B55" s="55" t="s">
        <v>2012</v>
      </c>
      <c r="C55" s="59" t="s">
        <v>2013</v>
      </c>
      <c r="D55" s="129"/>
      <c r="E55" s="390"/>
      <c r="F55" s="49" t="s">
        <v>1975</v>
      </c>
      <c r="G55" s="70"/>
    </row>
    <row r="56" spans="1:8" ht="115.5" x14ac:dyDescent="0.25">
      <c r="A56" s="107" t="s">
        <v>1753</v>
      </c>
      <c r="B56" s="55" t="s">
        <v>2014</v>
      </c>
      <c r="C56" s="59" t="s">
        <v>2015</v>
      </c>
      <c r="D56" s="129"/>
      <c r="E56" s="390"/>
      <c r="F56" s="49" t="s">
        <v>1975</v>
      </c>
      <c r="G56" s="70"/>
    </row>
    <row r="57" spans="1:8" ht="123.75" x14ac:dyDescent="0.25">
      <c r="A57" s="105" t="s">
        <v>1801</v>
      </c>
      <c r="B57" s="55" t="s">
        <v>2016</v>
      </c>
      <c r="C57" s="59" t="s">
        <v>2017</v>
      </c>
      <c r="D57" s="129"/>
      <c r="E57" s="390"/>
      <c r="F57" s="49" t="s">
        <v>2018</v>
      </c>
      <c r="G57" s="70"/>
    </row>
    <row r="58" spans="1:8" ht="123.75" x14ac:dyDescent="0.25">
      <c r="A58" s="105" t="s">
        <v>1801</v>
      </c>
      <c r="B58" s="55" t="s">
        <v>2019</v>
      </c>
      <c r="C58" s="59" t="s">
        <v>2020</v>
      </c>
      <c r="D58" s="129"/>
      <c r="E58" s="390"/>
      <c r="F58" s="49" t="s">
        <v>2018</v>
      </c>
      <c r="G58" s="70"/>
    </row>
    <row r="59" spans="1:8" ht="123.75" x14ac:dyDescent="0.25">
      <c r="A59" s="107" t="s">
        <v>1753</v>
      </c>
      <c r="B59" s="55" t="s">
        <v>2021</v>
      </c>
      <c r="C59" s="59" t="s">
        <v>2022</v>
      </c>
      <c r="D59" s="129"/>
      <c r="E59" s="390"/>
      <c r="F59" s="49" t="s">
        <v>2018</v>
      </c>
      <c r="G59" s="70"/>
    </row>
    <row r="60" spans="1:8" ht="123.75" x14ac:dyDescent="0.25">
      <c r="A60" s="107" t="s">
        <v>1753</v>
      </c>
      <c r="B60" s="55" t="s">
        <v>2023</v>
      </c>
      <c r="C60" s="59" t="s">
        <v>2024</v>
      </c>
      <c r="D60" s="129"/>
      <c r="E60" s="390"/>
      <c r="F60" s="49" t="s">
        <v>2025</v>
      </c>
      <c r="G60" s="70"/>
    </row>
    <row r="61" spans="1:8" ht="123.75" x14ac:dyDescent="0.25">
      <c r="A61" s="107" t="s">
        <v>1753</v>
      </c>
      <c r="B61" s="55" t="s">
        <v>2026</v>
      </c>
      <c r="C61" s="59" t="s">
        <v>2027</v>
      </c>
      <c r="D61" s="129"/>
      <c r="E61" s="390"/>
      <c r="F61" s="49" t="s">
        <v>2018</v>
      </c>
      <c r="G61" s="70"/>
    </row>
    <row r="62" spans="1:8" ht="123.75" x14ac:dyDescent="0.25">
      <c r="A62" s="102" t="s">
        <v>1678</v>
      </c>
      <c r="B62" s="55" t="s">
        <v>2028</v>
      </c>
      <c r="C62" s="59" t="s">
        <v>2029</v>
      </c>
      <c r="D62" s="129"/>
      <c r="E62" s="390"/>
      <c r="F62" s="49" t="s">
        <v>2018</v>
      </c>
      <c r="G62" s="70"/>
    </row>
    <row r="63" spans="1:8" ht="165.75" customHeight="1" x14ac:dyDescent="0.25">
      <c r="A63" s="187" t="s">
        <v>1977</v>
      </c>
      <c r="B63" s="55" t="s">
        <v>2030</v>
      </c>
      <c r="C63" s="59" t="s">
        <v>2826</v>
      </c>
      <c r="D63" s="129"/>
      <c r="E63" s="390"/>
      <c r="F63" s="49" t="s">
        <v>1975</v>
      </c>
      <c r="G63" s="70"/>
    </row>
    <row r="64" spans="1:8" x14ac:dyDescent="0.25">
      <c r="D64" s="490"/>
    </row>
    <row r="65" spans="3:4" hidden="1" x14ac:dyDescent="0.25"/>
    <row r="66" spans="3:4" hidden="1" x14ac:dyDescent="0.25">
      <c r="C66" s="93" t="s">
        <v>1759</v>
      </c>
      <c r="D66" s="258">
        <f>COUNTIF(G3:G63,1)</f>
        <v>0</v>
      </c>
    </row>
    <row r="67" spans="3:4" hidden="1" x14ac:dyDescent="0.25">
      <c r="C67" s="93" t="s">
        <v>1760</v>
      </c>
      <c r="D67" s="258">
        <f>COUNTIF(G3:G63,2)</f>
        <v>0</v>
      </c>
    </row>
    <row r="68" spans="3:4" hidden="1" x14ac:dyDescent="0.25">
      <c r="C68" s="93" t="s">
        <v>1761</v>
      </c>
      <c r="D68" s="258">
        <f>COUNTIF(G3:G63,3)</f>
        <v>7</v>
      </c>
    </row>
    <row r="69" spans="3:4" hidden="1" x14ac:dyDescent="0.25"/>
    <row r="70" spans="3:4" hidden="1" x14ac:dyDescent="0.25"/>
  </sheetData>
  <sheetProtection algorithmName="SHA-512" hashValue="EmjyCM6d71235QMnDkeH1Qb8Zn9/yYBCjhoC5bFozOouodo+Dak4y7AD70CxsFwqlF3wY9tXZICcy4RTGjGrog==" saltValue="Ey/KQV2QQyxlYhaVd+mn+w==" spinCount="100000" sheet="1" formatRows="0" autoFilter="0"/>
  <mergeCells count="1">
    <mergeCell ref="B1:E1"/>
  </mergeCells>
  <conditionalFormatting sqref="D3">
    <cfRule type="cellIs" dxfId="73" priority="11" operator="equal">
      <formula>"NO CUMPLE CONDICIÓN"</formula>
    </cfRule>
    <cfRule type="cellIs" dxfId="72" priority="12" operator="equal">
      <formula>"No Cumple"</formula>
    </cfRule>
  </conditionalFormatting>
  <conditionalFormatting sqref="D7">
    <cfRule type="cellIs" dxfId="71" priority="1" operator="equal">
      <formula>"NO CUMPLE CONDICIÓN"</formula>
    </cfRule>
    <cfRule type="cellIs" dxfId="70" priority="2" operator="equal">
      <formula>"No Cumple"</formula>
    </cfRule>
  </conditionalFormatting>
  <conditionalFormatting sqref="D19">
    <cfRule type="cellIs" dxfId="69" priority="3" operator="equal">
      <formula>"NO CUMPLE CONDICIÓN"</formula>
    </cfRule>
    <cfRule type="cellIs" dxfId="68" priority="4" operator="equal">
      <formula>"No Cumple"</formula>
    </cfRule>
  </conditionalFormatting>
  <conditionalFormatting sqref="D23">
    <cfRule type="cellIs" dxfId="67" priority="9" operator="equal">
      <formula>"NO CUMPLE CONDICIÓN"</formula>
    </cfRule>
    <cfRule type="cellIs" dxfId="66" priority="10" operator="equal">
      <formula>"No Cumple"</formula>
    </cfRule>
  </conditionalFormatting>
  <conditionalFormatting sqref="D32:D34">
    <cfRule type="cellIs" dxfId="65" priority="7" operator="equal">
      <formula>"NO CUMPLE CONDICIÓN"</formula>
    </cfRule>
    <cfRule type="cellIs" dxfId="64" priority="8" operator="equal">
      <formula>"No Cumple"</formula>
    </cfRule>
  </conditionalFormatting>
  <dataValidations count="2">
    <dataValidation type="list" allowBlank="1" showInputMessage="1" showErrorMessage="1" sqref="D30" xr:uid="{F4010C06-DE00-4FCE-AA05-7BA2BAD4CB64}">
      <formula1>"CUMPLE, NO CUMPLE,NO APLICA"</formula1>
    </dataValidation>
    <dataValidation type="list" allowBlank="1" showInputMessage="1" showErrorMessage="1" sqref="D31 D35:D36 D38:D63 D4:D6 D9:D18 D20:D22 D24:D29" xr:uid="{9A149D37-51B5-4268-9CF3-4CD0D0152052}">
      <formula1>"CUMPLE,NO CUMPLE"</formula1>
    </dataValidation>
  </dataValidations>
  <hyperlinks>
    <hyperlink ref="A1" location="PORTADA!A1" display="Portada" xr:uid="{2F0AEB8E-267E-48B6-A99F-75DEBE97A83C}"/>
  </hyperlinks>
  <printOptions horizontalCentered="1"/>
  <pageMargins left="0.31496062992125984" right="0.31496062992125984" top="1.1417322834645669" bottom="0.74803149606299213" header="0.31496062992125984" footer="0.31496062992125984"/>
  <pageSetup scale="62" fitToHeight="0" orientation="landscape" r:id="rId1"/>
  <headerFooter>
    <oddHeader xml:space="preserve">&amp;L&amp;G&amp;C"PROCESO DE INSPECCIÓN, VIGILANCIA Y CONTROL
INSTRUMENTO IV
HOGAR SUSTITUTO
RESTABLECIMIENTO DE DERECHOS"  
&amp;R"IN75.IVC
Versión 4
30/07/2026
Clasificación de la Información
CLASIFICADA"
</oddHeader>
    <oddFooter>&amp;C&amp;G</oddFooter>
  </headerFooter>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6" tint="0.59999389629810485"/>
    <pageSetUpPr fitToPage="1"/>
  </sheetPr>
  <dimension ref="A1:I31"/>
  <sheetViews>
    <sheetView topLeftCell="A23" zoomScale="90" zoomScaleNormal="90" workbookViewId="0">
      <selection activeCell="A11" sqref="A11"/>
    </sheetView>
  </sheetViews>
  <sheetFormatPr baseColWidth="10" defaultColWidth="11.42578125" defaultRowHeight="15" x14ac:dyDescent="0.25"/>
  <cols>
    <col min="1" max="1" width="6.85546875" style="186" customWidth="1"/>
    <col min="2" max="2" width="7.42578125" style="14" customWidth="1"/>
    <col min="3" max="3" width="93.28515625" style="29" customWidth="1"/>
    <col min="4" max="4" width="19.85546875" customWidth="1"/>
    <col min="5" max="5" width="82.85546875" customWidth="1"/>
    <col min="6" max="6" width="38" style="29" customWidth="1"/>
    <col min="7" max="7" width="11.42578125" hidden="1" customWidth="1"/>
  </cols>
  <sheetData>
    <row r="1" spans="1:9" s="34" customFormat="1" ht="21" customHeight="1" thickBot="1" x14ac:dyDescent="0.3">
      <c r="A1" s="401" t="s">
        <v>1670</v>
      </c>
      <c r="B1" s="567" t="s">
        <v>2047</v>
      </c>
      <c r="C1" s="568"/>
      <c r="D1" s="568"/>
      <c r="E1" s="569"/>
      <c r="F1" s="108"/>
      <c r="G1" s="30"/>
    </row>
    <row r="2" spans="1:9" s="32" customFormat="1" ht="74.25" customHeight="1" thickBot="1" x14ac:dyDescent="0.3">
      <c r="A2" s="104" t="s">
        <v>1671</v>
      </c>
      <c r="B2" s="72" t="s">
        <v>1672</v>
      </c>
      <c r="C2" s="76" t="s">
        <v>1673</v>
      </c>
      <c r="D2" s="74" t="s">
        <v>1674</v>
      </c>
      <c r="E2" s="75" t="s">
        <v>1675</v>
      </c>
      <c r="F2" s="33" t="s">
        <v>1676</v>
      </c>
    </row>
    <row r="3" spans="1:9" ht="39" customHeight="1" x14ac:dyDescent="0.25">
      <c r="B3" s="450" t="s">
        <v>2048</v>
      </c>
      <c r="C3" s="451" t="s">
        <v>2049</v>
      </c>
      <c r="D3" s="424" t="str">
        <f>IF(COUNTIF(D4:D5,"NO CUMPLE")&gt;0,"NO CUMPLE CONDICIÓN",IF(COUNTIF(D4:D5,"CUMPLE")=0,"NO APLICA","CUMPLE"))</f>
        <v>NO APLICA</v>
      </c>
      <c r="E3" s="452" t="str">
        <f>CONCATENATE(IF(D4="NO CUMPLE",CONCATENATE(E4," / "),""),IF(D5="NO CUMPLE",CONCATENATE(E5," / "),""))</f>
        <v/>
      </c>
      <c r="F3" s="453" t="s">
        <v>2985</v>
      </c>
      <c r="G3" s="14">
        <f>IF(D3="CUMPLE",1,IF(D3="NO CUMPLE CONDICIÓN",2,3))</f>
        <v>3</v>
      </c>
      <c r="I3" s="32"/>
    </row>
    <row r="4" spans="1:9" ht="38.25" customHeight="1" x14ac:dyDescent="0.25">
      <c r="A4" s="187" t="s">
        <v>1977</v>
      </c>
      <c r="B4" s="55" t="s">
        <v>2050</v>
      </c>
      <c r="C4" s="59" t="s">
        <v>2051</v>
      </c>
      <c r="D4" s="125"/>
      <c r="E4" s="387"/>
      <c r="F4" s="362" t="s">
        <v>2985</v>
      </c>
      <c r="G4" s="14"/>
      <c r="I4" s="32"/>
    </row>
    <row r="5" spans="1:9" ht="63" customHeight="1" x14ac:dyDescent="0.25">
      <c r="A5" s="187" t="s">
        <v>1977</v>
      </c>
      <c r="B5" s="55" t="s">
        <v>2705</v>
      </c>
      <c r="C5" s="69" t="s">
        <v>2706</v>
      </c>
      <c r="D5" s="125"/>
      <c r="E5" s="121"/>
      <c r="F5" s="362" t="s">
        <v>2986</v>
      </c>
      <c r="I5" s="32"/>
    </row>
    <row r="6" spans="1:9" ht="37.5" customHeight="1" x14ac:dyDescent="0.25">
      <c r="A6" s="185"/>
      <c r="B6" s="370" t="s">
        <v>2052</v>
      </c>
      <c r="C6" s="418" t="s">
        <v>2053</v>
      </c>
      <c r="D6" s="419" t="str">
        <f>IF(COUNTIF(D7:D9,"NO CUMPLE")&gt;0,"NO CUMPLE CONDICIÓN",IF(COUNTIF(D7:D9,"CUMPLE")=0,"NO APLICA","CUMPLE"))</f>
        <v>NO APLICA</v>
      </c>
      <c r="E6" s="420" t="str">
        <f>CONCATENATE(IF(D7="NO CUMPLE",CONCATENATE(E7," / "),""),IF(D8="NO CUMPLE",CONCATENATE(E8," / "),""),IF(D9="NO CUMPLE",CONCATENATE(E9," / "),""))</f>
        <v/>
      </c>
      <c r="F6" s="453" t="s">
        <v>2987</v>
      </c>
      <c r="G6" s="14">
        <f>IF(D6="CUMPLE",1,IF(D6="NO CUMPLE CONDICIÓN",2,3))</f>
        <v>3</v>
      </c>
      <c r="I6" s="32"/>
    </row>
    <row r="7" spans="1:9" ht="37.5" customHeight="1" x14ac:dyDescent="0.25">
      <c r="A7" s="187" t="s">
        <v>1977</v>
      </c>
      <c r="B7" s="55" t="s">
        <v>2054</v>
      </c>
      <c r="C7" s="59" t="s">
        <v>2055</v>
      </c>
      <c r="D7" s="125"/>
      <c r="E7" s="121"/>
      <c r="F7" s="362" t="s">
        <v>2987</v>
      </c>
      <c r="G7" s="14"/>
      <c r="I7" s="32"/>
    </row>
    <row r="8" spans="1:9" ht="99.75" x14ac:dyDescent="0.25">
      <c r="A8" s="187" t="s">
        <v>1977</v>
      </c>
      <c r="B8" s="55" t="s">
        <v>2056</v>
      </c>
      <c r="C8" s="59" t="s">
        <v>2057</v>
      </c>
      <c r="D8" s="125"/>
      <c r="E8" s="121"/>
      <c r="F8" s="362" t="s">
        <v>2987</v>
      </c>
      <c r="G8" s="14"/>
      <c r="I8" s="32"/>
    </row>
    <row r="9" spans="1:9" ht="79.5" customHeight="1" x14ac:dyDescent="0.25">
      <c r="A9" s="187" t="s">
        <v>1977</v>
      </c>
      <c r="B9" s="55" t="s">
        <v>2058</v>
      </c>
      <c r="C9" s="59" t="s">
        <v>2059</v>
      </c>
      <c r="D9" s="125"/>
      <c r="E9" s="121"/>
      <c r="F9" s="362" t="s">
        <v>2988</v>
      </c>
      <c r="G9" s="14"/>
      <c r="I9" s="32"/>
    </row>
    <row r="10" spans="1:9" ht="37.5" customHeight="1" x14ac:dyDescent="0.25">
      <c r="A10" s="185"/>
      <c r="B10" s="370" t="s">
        <v>2060</v>
      </c>
      <c r="C10" s="418" t="s">
        <v>2707</v>
      </c>
      <c r="D10" s="419" t="str">
        <f>IF(COUNTIF(D11:D14,"NO CUMPLE")&gt;0,"NO CUMPLE CONDICIÓN",IF(COUNTIF(D11:D14,"CUMPLE")=0,"NO APLICA","CUMPLE"))</f>
        <v>NO APLICA</v>
      </c>
      <c r="E10" s="420" t="str">
        <f>CONCATENATE(IF(D11="NO CUMPLE",CONCATENATE(E11," / "),""),IF(D12="NO CUMPLE",CONCATENATE(E12," / "),""),IF(D13="NO CUMPLE",CONCATENATE(E13," / "),""),IF(D14="NO CUMPLE",CONCATENATE(E14," / "),""))</f>
        <v/>
      </c>
      <c r="F10" s="453" t="s">
        <v>2987</v>
      </c>
      <c r="G10" s="14">
        <f>IF(D10="CUMPLE",1,IF(D10="NO CUMPLE CONDICIÓN",2,3))</f>
        <v>3</v>
      </c>
      <c r="I10" s="32"/>
    </row>
    <row r="11" spans="1:9" ht="57" x14ac:dyDescent="0.25">
      <c r="A11" s="187" t="s">
        <v>1977</v>
      </c>
      <c r="B11" s="55" t="s">
        <v>2061</v>
      </c>
      <c r="C11" s="69" t="s">
        <v>2708</v>
      </c>
      <c r="D11" s="125"/>
      <c r="E11" s="121"/>
      <c r="F11" s="362" t="s">
        <v>2987</v>
      </c>
      <c r="G11" s="14"/>
      <c r="I11" s="32"/>
    </row>
    <row r="12" spans="1:9" ht="44.25" customHeight="1" x14ac:dyDescent="0.25">
      <c r="A12" s="188" t="s">
        <v>1977</v>
      </c>
      <c r="B12" s="55" t="s">
        <v>2062</v>
      </c>
      <c r="C12" s="69" t="s">
        <v>2989</v>
      </c>
      <c r="D12" s="125"/>
      <c r="E12" s="121"/>
      <c r="F12" s="362" t="s">
        <v>2987</v>
      </c>
      <c r="G12" s="14"/>
      <c r="I12" s="32"/>
    </row>
    <row r="13" spans="1:9" ht="54.75" customHeight="1" x14ac:dyDescent="0.25">
      <c r="A13" s="187" t="s">
        <v>1977</v>
      </c>
      <c r="B13" s="55" t="s">
        <v>2063</v>
      </c>
      <c r="C13" s="67" t="s">
        <v>2709</v>
      </c>
      <c r="D13" s="125"/>
      <c r="E13" s="121"/>
      <c r="F13" s="362" t="s">
        <v>2987</v>
      </c>
      <c r="G13" s="14"/>
      <c r="I13" s="32"/>
    </row>
    <row r="14" spans="1:9" ht="42.75" x14ac:dyDescent="0.25">
      <c r="A14" s="187" t="s">
        <v>1977</v>
      </c>
      <c r="B14" s="55" t="s">
        <v>2710</v>
      </c>
      <c r="C14" s="69" t="s">
        <v>2711</v>
      </c>
      <c r="D14" s="125"/>
      <c r="E14" s="121"/>
      <c r="F14" s="362" t="s">
        <v>2987</v>
      </c>
      <c r="G14" s="14"/>
      <c r="I14" s="32"/>
    </row>
    <row r="15" spans="1:9" ht="33.75" customHeight="1" x14ac:dyDescent="0.25">
      <c r="A15" s="185"/>
      <c r="B15" s="370" t="s">
        <v>2490</v>
      </c>
      <c r="C15" s="418" t="s">
        <v>2990</v>
      </c>
      <c r="D15" s="419" t="str">
        <f>IF(COUNTIF(D16:D19,"NO CUMPLE")&gt;0,"NO CUMPLE CONDICIÓN",IF(COUNTIF(D16:D19,"CUMPLE")=0,"NO APLICA","CUMPLE"))</f>
        <v>NO APLICA</v>
      </c>
      <c r="E15" s="420" t="str">
        <f>CONCATENATE(IF(D16="NO CUMPLE",CONCATENATE(E16," / "),""),IF(D17="NO CUMPLE",CONCATENATE(E17," / "),""),IF(D18="NO CUMPLE",CONCATENATE(E18," / "),""),IF(D19="NO CUMPLE",CONCATENATE(E19," / "),""))</f>
        <v/>
      </c>
      <c r="F15" s="453" t="s">
        <v>2987</v>
      </c>
      <c r="G15" s="14">
        <f>IF(D15="CUMPLE",1,IF(D15="NO CUMPLE CONDICIÓN",2,3))</f>
        <v>3</v>
      </c>
      <c r="I15" s="32"/>
    </row>
    <row r="16" spans="1:9" ht="85.5" x14ac:dyDescent="0.25">
      <c r="A16" s="187" t="s">
        <v>1977</v>
      </c>
      <c r="B16" s="55" t="s">
        <v>2065</v>
      </c>
      <c r="C16" s="359" t="s">
        <v>2991</v>
      </c>
      <c r="D16" s="125"/>
      <c r="E16" s="121"/>
      <c r="F16" s="362" t="s">
        <v>2987</v>
      </c>
      <c r="G16" s="14"/>
      <c r="I16" s="32"/>
    </row>
    <row r="17" spans="1:9" ht="171" x14ac:dyDescent="0.25">
      <c r="A17" s="187" t="s">
        <v>1977</v>
      </c>
      <c r="B17" s="55" t="s">
        <v>2066</v>
      </c>
      <c r="C17" s="359" t="s">
        <v>2755</v>
      </c>
      <c r="D17" s="125"/>
      <c r="E17" s="121"/>
      <c r="F17" s="362" t="s">
        <v>2992</v>
      </c>
      <c r="G17" s="14"/>
      <c r="I17" s="32"/>
    </row>
    <row r="18" spans="1:9" ht="85.5" x14ac:dyDescent="0.25">
      <c r="A18" s="187" t="s">
        <v>1977</v>
      </c>
      <c r="B18" s="55" t="s">
        <v>2730</v>
      </c>
      <c r="C18" s="360" t="s">
        <v>2719</v>
      </c>
      <c r="D18" s="125"/>
      <c r="E18" s="121"/>
      <c r="F18" s="362" t="s">
        <v>2993</v>
      </c>
      <c r="G18" s="14"/>
      <c r="I18" s="32"/>
    </row>
    <row r="19" spans="1:9" ht="114" x14ac:dyDescent="0.25">
      <c r="A19" s="187" t="s">
        <v>1977</v>
      </c>
      <c r="B19" s="55" t="s">
        <v>2731</v>
      </c>
      <c r="C19" s="361" t="s">
        <v>2712</v>
      </c>
      <c r="D19" s="125"/>
      <c r="E19" s="121"/>
      <c r="F19" s="362" t="s">
        <v>2994</v>
      </c>
      <c r="I19" s="32"/>
    </row>
    <row r="20" spans="1:9" ht="49.5" x14ac:dyDescent="0.25">
      <c r="B20" s="370" t="s">
        <v>2491</v>
      </c>
      <c r="C20" s="418" t="s">
        <v>2713</v>
      </c>
      <c r="D20" s="419" t="str">
        <f>IF(COUNTIF(D21:D22,"NO CUMPLE")&gt;0,"NO CUMPLE CONDICIÓN",IF(COUNTIF(D21:D22,"CUMPLE")=0,"NO APLICA","CUMPLE"))</f>
        <v>NO APLICA</v>
      </c>
      <c r="E20" s="420" t="str">
        <f>CONCATENATE(IF(D21="NO CUMPLE",CONCATENATE(E21," / "),""),IF(D22="NO CUMPLE",CONCATENATE(E22," / "),""))</f>
        <v/>
      </c>
      <c r="F20" s="453" t="s">
        <v>2995</v>
      </c>
      <c r="G20" s="14">
        <f>IF(D20="CUMPLE",1,IF(D20="NO CUMPLE CONDICIÓN",2,3))</f>
        <v>3</v>
      </c>
    </row>
    <row r="21" spans="1:9" ht="85.5" x14ac:dyDescent="0.25">
      <c r="A21" s="187" t="s">
        <v>1977</v>
      </c>
      <c r="B21" s="55" t="s">
        <v>2067</v>
      </c>
      <c r="C21" s="360" t="s">
        <v>2714</v>
      </c>
      <c r="D21" s="125"/>
      <c r="E21" s="121"/>
      <c r="F21" s="362" t="s">
        <v>2715</v>
      </c>
    </row>
    <row r="22" spans="1:9" ht="46.5" customHeight="1" x14ac:dyDescent="0.25">
      <c r="A22" s="187" t="s">
        <v>1977</v>
      </c>
      <c r="B22" s="55" t="s">
        <v>2068</v>
      </c>
      <c r="C22" s="288" t="s">
        <v>2716</v>
      </c>
      <c r="D22" s="125"/>
      <c r="E22" s="121"/>
      <c r="F22" s="362" t="s">
        <v>2996</v>
      </c>
    </row>
    <row r="23" spans="1:9" ht="60" customHeight="1" x14ac:dyDescent="0.25">
      <c r="B23" s="370" t="s">
        <v>2492</v>
      </c>
      <c r="C23" s="418" t="s">
        <v>2064</v>
      </c>
      <c r="D23" s="419" t="str">
        <f>IF(COUNTIF(D24:D25,"NO CUMPLE")&gt;0,"NO CUMPLE CONDICIÓN",IF(COUNTIF(D24:D25,"CUMPLE")=0,"NO APLICA","CUMPLE"))</f>
        <v>NO APLICA</v>
      </c>
      <c r="E23" s="420" t="str">
        <f>CONCATENATE(IF(D24="NO CUMPLE",CONCATENATE(E24," / "),""),IF(D25="NO CUMPLE",CONCATENATE(E25," / "),""))</f>
        <v/>
      </c>
      <c r="F23" s="453" t="s">
        <v>2717</v>
      </c>
      <c r="G23" s="14">
        <f>IF(D23="CUMPLE",1,IF(D23="NO CUMPLE CONDICIÓN",2,3))</f>
        <v>3</v>
      </c>
    </row>
    <row r="24" spans="1:9" ht="156.75" x14ac:dyDescent="0.25">
      <c r="A24" s="187" t="s">
        <v>1977</v>
      </c>
      <c r="B24" s="55" t="s">
        <v>2732</v>
      </c>
      <c r="C24" s="56" t="s">
        <v>2756</v>
      </c>
      <c r="D24" s="125"/>
      <c r="E24" s="363"/>
      <c r="F24" s="362" t="s">
        <v>2717</v>
      </c>
    </row>
    <row r="25" spans="1:9" ht="111" customHeight="1" thickBot="1" x14ac:dyDescent="0.3">
      <c r="A25" s="187" t="s">
        <v>1977</v>
      </c>
      <c r="B25" s="60" t="s">
        <v>2733</v>
      </c>
      <c r="C25" s="65" t="s">
        <v>2718</v>
      </c>
      <c r="D25" s="126"/>
      <c r="E25" s="364"/>
      <c r="F25" s="362" t="s">
        <v>2717</v>
      </c>
    </row>
    <row r="27" spans="1:9" hidden="1" x14ac:dyDescent="0.25"/>
    <row r="28" spans="1:9" hidden="1" x14ac:dyDescent="0.25">
      <c r="C28" s="93" t="s">
        <v>1759</v>
      </c>
      <c r="D28" s="258">
        <f>COUNTIF(G3:G25,1)</f>
        <v>0</v>
      </c>
    </row>
    <row r="29" spans="1:9" hidden="1" x14ac:dyDescent="0.25">
      <c r="C29" s="93" t="s">
        <v>1760</v>
      </c>
      <c r="D29" s="258">
        <f>COUNTIF(G3:G25,2)</f>
        <v>0</v>
      </c>
    </row>
    <row r="30" spans="1:9" hidden="1" x14ac:dyDescent="0.25">
      <c r="C30" s="93" t="s">
        <v>1761</v>
      </c>
      <c r="D30" s="258">
        <f>COUNTIF(G3:G25,3)</f>
        <v>6</v>
      </c>
    </row>
    <row r="31" spans="1:9" hidden="1" x14ac:dyDescent="0.25"/>
  </sheetData>
  <sheetProtection algorithmName="SHA-512" hashValue="Qk9RfmjVhvxKZ8m7IMUQKRbABjC1Gi38pfrBJvFdefv5Nlji/zY2OyQLgGMJru3VM5A+LJU7nJEA+wjxiNfaTA==" saltValue="ERa1M8Bme8StOzMbbSO51g==" spinCount="100000" sheet="1" formatRows="0" autoFilter="0"/>
  <mergeCells count="1">
    <mergeCell ref="B1:E1"/>
  </mergeCells>
  <phoneticPr fontId="35" type="noConversion"/>
  <conditionalFormatting sqref="D3">
    <cfRule type="cellIs" dxfId="63" priority="11" operator="equal">
      <formula>"NO CUMPLE CONDICIÓN"</formula>
    </cfRule>
    <cfRule type="cellIs" dxfId="62" priority="12" operator="equal">
      <formula>"No Cumple"</formula>
    </cfRule>
  </conditionalFormatting>
  <conditionalFormatting sqref="D6">
    <cfRule type="cellIs" dxfId="61" priority="9" operator="equal">
      <formula>"NO CUMPLE CONDICIÓN"</formula>
    </cfRule>
    <cfRule type="cellIs" dxfId="60" priority="10" operator="equal">
      <formula>"No Cumple"</formula>
    </cfRule>
  </conditionalFormatting>
  <conditionalFormatting sqref="D10">
    <cfRule type="cellIs" dxfId="59" priority="7" operator="equal">
      <formula>"NO CUMPLE CONDICIÓN"</formula>
    </cfRule>
    <cfRule type="cellIs" dxfId="58" priority="8" operator="equal">
      <formula>"No Cumple"</formula>
    </cfRule>
  </conditionalFormatting>
  <conditionalFormatting sqref="D15">
    <cfRule type="cellIs" dxfId="57" priority="3" operator="equal">
      <formula>"NO CUMPLE CONDICIÓN"</formula>
    </cfRule>
    <cfRule type="cellIs" dxfId="56" priority="4" operator="equal">
      <formula>"No Cumple"</formula>
    </cfRule>
  </conditionalFormatting>
  <conditionalFormatting sqref="D20">
    <cfRule type="cellIs" dxfId="55" priority="1" operator="equal">
      <formula>"NO CUMPLE CONDICIÓN"</formula>
    </cfRule>
    <cfRule type="cellIs" dxfId="54" priority="2" operator="equal">
      <formula>"No Cumple"</formula>
    </cfRule>
  </conditionalFormatting>
  <conditionalFormatting sqref="D23">
    <cfRule type="cellIs" dxfId="53" priority="5" operator="equal">
      <formula>"NO CUMPLE CONDICIÓN"</formula>
    </cfRule>
    <cfRule type="cellIs" dxfId="52" priority="6" operator="equal">
      <formula>"No Cumple"</formula>
    </cfRule>
  </conditionalFormatting>
  <dataValidations count="1">
    <dataValidation type="list" allowBlank="1" showInputMessage="1" showErrorMessage="1" sqref="D4:D5 D7:D9 D24:D25 D11:D14 D16:D19 D21:D22" xr:uid="{00000000-0002-0000-0700-000000000000}">
      <formula1>"CUMPLE,NO CUMPLE"</formula1>
    </dataValidation>
  </dataValidations>
  <hyperlinks>
    <hyperlink ref="A1" location="PORTADA!A1" display="Portada" xr:uid="{DD6033CD-DD41-48E6-92C5-8A0F14E7E177}"/>
  </hyperlinks>
  <printOptions horizontalCentered="1"/>
  <pageMargins left="0.31496062992125984" right="0.31496062992125984" top="1.1417322834645669" bottom="0.74803149606299213" header="0.31496062992125984" footer="0.31496062992125984"/>
  <pageSetup scale="65" fitToHeight="0" orientation="landscape" r:id="rId1"/>
  <headerFooter>
    <oddHeader xml:space="preserve">&amp;L&amp;G&amp;C"PROCESO DE INSPECCIÓN, VIGILANCIA Y CONTROL
INSTRUMENTO IV
HOGAR SUSTITUTO
RESTABLECIMIENTO DE DERECHOS"  
&amp;R"IN75.IVC
Versión 4
30/07/2026
Clasificación de la Información
CLASIFICADA"
</oddHeader>
    <oddFooter>&amp;C&amp;G</oddFooter>
  </headerFooter>
  <drawing r:id="rId2"/>
  <legacyDrawingHF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76ddc973-6f3e-458c-98dc-616d12e59db2">
      <Terms xmlns="http://schemas.microsoft.com/office/infopath/2007/PartnerControls"/>
    </lcf76f155ced4ddcb4097134ff3c332f>
    <TaxCatchAll xmlns="07df56aa-f336-4b80-aa61-75267864e9e7"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CBAB2D1B7E1D91439D22BD14EE047FE5" ma:contentTypeVersion="20" ma:contentTypeDescription="Crear nuevo documento." ma:contentTypeScope="" ma:versionID="ffa1dae6ddc4714b54db8eaf8102ad21">
  <xsd:schema xmlns:xsd="http://www.w3.org/2001/XMLSchema" xmlns:xs="http://www.w3.org/2001/XMLSchema" xmlns:p="http://schemas.microsoft.com/office/2006/metadata/properties" xmlns:ns2="76ddc973-6f3e-458c-98dc-616d12e59db2" xmlns:ns3="07df56aa-f336-4b80-aa61-75267864e9e7" targetNamespace="http://schemas.microsoft.com/office/2006/metadata/properties" ma:root="true" ma:fieldsID="6f0692868a7ddbee28aeda77964c7acf" ns2:_="" ns3:_="">
    <xsd:import namespace="76ddc973-6f3e-458c-98dc-616d12e59db2"/>
    <xsd:import namespace="07df56aa-f336-4b80-aa61-75267864e9e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Location"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ddc973-6f3e-458c-98dc-616d12e59db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7df56aa-f336-4b80-aa61-75267864e9e7" elementFormDefault="qualified">
    <xsd:import namespace="http://schemas.microsoft.com/office/2006/documentManagement/types"/>
    <xsd:import namespace="http://schemas.microsoft.com/office/infopath/2007/PartnerControls"/>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ae402e89-c748-4c02-8d41-8114b5e6d98c}" ma:internalName="TaxCatchAll" ma:showField="CatchAllData" ma:web="07df56aa-f336-4b80-aa61-75267864e9e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5444065-5D48-467C-A331-D2F45AFA65C2}">
  <ds:schemaRefs>
    <ds:schemaRef ds:uri="http://schemas.microsoft.com/sharepoint/v3/contenttype/forms"/>
  </ds:schemaRefs>
</ds:datastoreItem>
</file>

<file path=customXml/itemProps2.xml><?xml version="1.0" encoding="utf-8"?>
<ds:datastoreItem xmlns:ds="http://schemas.openxmlformats.org/officeDocument/2006/customXml" ds:itemID="{590AFC20-12B9-4300-A8E7-B52550454D4A}">
  <ds:schemaRefs>
    <ds:schemaRef ds:uri="http://schemas.microsoft.com/office/2006/metadata/properties"/>
    <ds:schemaRef ds:uri="http://schemas.microsoft.com/office/infopath/2007/PartnerControls"/>
    <ds:schemaRef ds:uri="76ddc973-6f3e-458c-98dc-616d12e59db2"/>
    <ds:schemaRef ds:uri="07df56aa-f336-4b80-aa61-75267864e9e7"/>
  </ds:schemaRefs>
</ds:datastoreItem>
</file>

<file path=customXml/itemProps3.xml><?xml version="1.0" encoding="utf-8"?>
<ds:datastoreItem xmlns:ds="http://schemas.openxmlformats.org/officeDocument/2006/customXml" ds:itemID="{CB460FB5-5B6E-45A1-A50C-786E8CAC7F3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6ddc973-6f3e-458c-98dc-616d12e59db2"/>
    <ds:schemaRef ds:uri="07df56aa-f336-4b80-aa61-75267864e9e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3d92a5f3-bc7a-4a79-8c5e-5e483f7789bf}" enabled="0" method="" siteId="{3d92a5f3-bc7a-4a79-8c5e-5e483f7789bf}"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24</vt:i4>
      </vt:variant>
      <vt:variant>
        <vt:lpstr>Rangos con nombre</vt:lpstr>
      </vt:variant>
      <vt:variant>
        <vt:i4>21</vt:i4>
      </vt:variant>
    </vt:vector>
  </HeadingPairs>
  <TitlesOfParts>
    <vt:vector size="45" baseType="lpstr">
      <vt:lpstr>LISTAS</vt:lpstr>
      <vt:lpstr>PORTADA</vt:lpstr>
      <vt:lpstr>INSTRUCTIVO</vt:lpstr>
      <vt:lpstr>1. Información General</vt:lpstr>
      <vt:lpstr>2.Ambientes Adec y Seg UDS</vt:lpstr>
      <vt:lpstr>2.Ambientes Adec y Seg EAS</vt:lpstr>
      <vt:lpstr>3. Alimentacion y Nutrición</vt:lpstr>
      <vt:lpstr>4. Modelo de Atencion</vt:lpstr>
      <vt:lpstr>5. Talento Humano</vt:lpstr>
      <vt:lpstr>6. Financiero</vt:lpstr>
      <vt:lpstr>7. Dotacion</vt:lpstr>
      <vt:lpstr>Anexo 1 Violencias</vt:lpstr>
      <vt:lpstr>Anexo 2. Discapacidad</vt:lpstr>
      <vt:lpstr>Anexo 3. Gestantes y Lactan</vt:lpstr>
      <vt:lpstr>Anexo 4. Situaciones Especiales</vt:lpstr>
      <vt:lpstr>Anexo 5. Ubicaciones</vt:lpstr>
      <vt:lpstr>Tabla 1. Amb Adec y Seg - Áreas</vt:lpstr>
      <vt:lpstr>Tabla 2. Talento Humano</vt:lpstr>
      <vt:lpstr>Tabla 3 Evid. no cumpl M.A.</vt:lpstr>
      <vt:lpstr>TEMP</vt:lpstr>
      <vt:lpstr>Condiciones NO cumplimiento</vt:lpstr>
      <vt:lpstr>Acta_Cierre</vt:lpstr>
      <vt:lpstr>Oculto</vt:lpstr>
      <vt:lpstr>Plan de Mejoramiento</vt:lpstr>
      <vt:lpstr>'1. Información General'!Área_de_impresión</vt:lpstr>
      <vt:lpstr>'2.Ambientes Adec y Seg EAS'!Área_de_impresión</vt:lpstr>
      <vt:lpstr>'2.Ambientes Adec y Seg UDS'!Área_de_impresión</vt:lpstr>
      <vt:lpstr>'3. Alimentacion y Nutrición'!Área_de_impresión</vt:lpstr>
      <vt:lpstr>'4. Modelo de Atencion'!Área_de_impresión</vt:lpstr>
      <vt:lpstr>'5. Talento Humano'!Área_de_impresión</vt:lpstr>
      <vt:lpstr>'6. Financiero'!Área_de_impresión</vt:lpstr>
      <vt:lpstr>'7. Dotacion'!Área_de_impresión</vt:lpstr>
      <vt:lpstr>Acta_Cierre!Área_de_impresión</vt:lpstr>
      <vt:lpstr>'Anexo 1 Violencias'!Área_de_impresión</vt:lpstr>
      <vt:lpstr>'Anexo 2. Discapacidad'!Área_de_impresión</vt:lpstr>
      <vt:lpstr>'Anexo 3. Gestantes y Lactan'!Área_de_impresión</vt:lpstr>
      <vt:lpstr>'Anexo 4. Situaciones Especiales'!Área_de_impresión</vt:lpstr>
      <vt:lpstr>'Anexo 5. Ubicaciones'!Área_de_impresión</vt:lpstr>
      <vt:lpstr>'Condiciones NO cumplimiento'!Área_de_impresión</vt:lpstr>
      <vt:lpstr>INSTRUCTIVO!Área_de_impresión</vt:lpstr>
      <vt:lpstr>PORTADA!Área_de_impresión</vt:lpstr>
      <vt:lpstr>'Tabla 1. Amb Adec y Seg - Áreas'!Área_de_impresión</vt:lpstr>
      <vt:lpstr>'Tabla 2. Talento Humano'!Área_de_impresión</vt:lpstr>
      <vt:lpstr>'Condiciones NO cumplimiento'!Títulos_a_imprimir</vt:lpstr>
      <vt:lpstr>'Plan de Mejoramiento'!Títulos_a_imprimir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Carlos Alberto Cuervo Fonce</dc:creator>
  <cp:keywords/>
  <dc:description/>
  <cp:lastModifiedBy>Cesar Augusto Rodriguez Chaparro</cp:lastModifiedBy>
  <cp:revision/>
  <cp:lastPrinted>2026-07-30T19:32:57Z</cp:lastPrinted>
  <dcterms:created xsi:type="dcterms:W3CDTF">2025-06-13T16:00:54Z</dcterms:created>
  <dcterms:modified xsi:type="dcterms:W3CDTF">2026-07-30T19:33:30Z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0x010100CBAB2D1B7E1D91439D22BD14EE047FE5</vt:lpwstr>
  </property>
  <property fmtid="{D5CDD505-2E9C-101B-9397-08002B2CF9AE}" pid="3" name="MediaServiceImageTags">
    <vt:lpwstr/>
  </property>
</Properties>
</file>