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1.xml" ContentType="application/vnd.openxmlformats-officedocument.drawing+xml"/>
  <Override PartName="/xl/drawings/drawing1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6" documentId="13_ncr:1_{5D76D909-9181-DA47-9561-58B5619C66F1}" xr6:coauthVersionLast="47" xr6:coauthVersionMax="47" xr10:uidLastSave="{307164F2-7C33-4C8D-A83D-1D7D3274634D}"/>
  <bookViews>
    <workbookView xWindow="-120" yWindow="-120" windowWidth="29040" windowHeight="15720" tabRatio="829" firstSheet="1" activeTab="1" xr2:uid="{00000000-000D-0000-FFFF-FFFF00000000}"/>
  </bookViews>
  <sheets>
    <sheet name="LISTAS" sheetId="2" state="hidden" r:id="rId1"/>
    <sheet name="PORTADA" sheetId="47" r:id="rId2"/>
    <sheet name="INSTRUCTIVO" sheetId="52" r:id="rId3"/>
    <sheet name="1. Información General" sheetId="49" r:id="rId4"/>
    <sheet name="2.Ambientes Edu. y Protecto" sheetId="56" r:id="rId5"/>
    <sheet name="3. Salud y Nutrición" sheetId="53" r:id="rId6"/>
    <sheet name="4. Familia, Comunidades y Redes" sheetId="42" r:id="rId7"/>
    <sheet name="5. Proceso Pedagógico" sheetId="43" r:id="rId8"/>
    <sheet name="6. Administrativo y Gestión" sheetId="41" r:id="rId9"/>
    <sheet name="7. Financiero " sheetId="58" r:id="rId10"/>
    <sheet name="8. Talento Humano" sheetId="59" r:id="rId11"/>
    <sheet name="Tabla 1. Áreas" sheetId="55" r:id="rId12"/>
    <sheet name="Tabla 2 Evid. no cumplimiento" sheetId="64" r:id="rId13"/>
    <sheet name="Tabla 3. Estructu Talento Hum" sheetId="63" r:id="rId14"/>
    <sheet name="Tabla 4 Registro Muestra TH" sheetId="60" r:id="rId15"/>
    <sheet name="Tabla 5 Perfiles TH" sheetId="61" r:id="rId16"/>
    <sheet name="Anexo 1. Doc. Inscripcion" sheetId="57" r:id="rId17"/>
    <sheet name="TEMP" sheetId="38" state="hidden" r:id="rId18"/>
    <sheet name="Condiciones NO cumplimiento " sheetId="65" r:id="rId19"/>
    <sheet name="Acta_Cierre " sheetId="66" r:id="rId20"/>
    <sheet name="Oculto" sheetId="39" state="hidden" r:id="rId21"/>
  </sheets>
  <externalReferences>
    <externalReference r:id="rId22"/>
    <externalReference r:id="rId23"/>
    <externalReference r:id="rId24"/>
  </externalReferences>
  <definedNames>
    <definedName name="_xlnm._FilterDatabase" localSheetId="4" hidden="1">'2.Ambientes Edu. y Protecto'!$A$2:$G$97</definedName>
    <definedName name="_xlnm._FilterDatabase" localSheetId="5" hidden="1">'3. Salud y Nutrición'!$A$2:$G$2</definedName>
    <definedName name="_xlnm._FilterDatabase" localSheetId="6" hidden="1">'4. Familia, Comunidades y Redes'!$A$2:$H$25</definedName>
    <definedName name="_xlnm._FilterDatabase" localSheetId="7" hidden="1">'5. Proceso Pedagógico'!$A$2:$H$21</definedName>
    <definedName name="_xlnm._FilterDatabase" localSheetId="8" hidden="1">'6. Administrativo y Gestión'!$A$2:$H$20</definedName>
    <definedName name="_xlnm._FilterDatabase" localSheetId="9" hidden="1">'7. Financiero '!$B$2:$E$2</definedName>
    <definedName name="_xlnm._FilterDatabase" localSheetId="10" hidden="1">'8. Talento Humano'!$B$2:$E$2</definedName>
    <definedName name="_xlnm._FilterDatabase" localSheetId="18" hidden="1">'Condiciones NO cumplimiento '!$A$2:$G$2</definedName>
    <definedName name="_xlnm.Print_Area" localSheetId="3">'1. Información General'!$A$1:$F$40</definedName>
    <definedName name="_xlnm.Print_Area" localSheetId="4">'2.Ambientes Edu. y Protecto'!$B$1:$E$97</definedName>
    <definedName name="_xlnm.Print_Area" localSheetId="5">'3. Salud y Nutrición'!$B$1:$E$105</definedName>
    <definedName name="_xlnm.Print_Area" localSheetId="6">'4. Familia, Comunidades y Redes'!$B$1:$E$35</definedName>
    <definedName name="_xlnm.Print_Area" localSheetId="7">'5. Proceso Pedagógico'!$B$1:$E$28</definedName>
    <definedName name="_xlnm.Print_Area" localSheetId="8">'6. Administrativo y Gestión'!$B$1:$E$20</definedName>
    <definedName name="_xlnm.Print_Area" localSheetId="9">'7. Financiero '!$B$1:$E$18</definedName>
    <definedName name="_xlnm.Print_Area" localSheetId="10">'8. Talento Humano'!$B$1:$E$26</definedName>
    <definedName name="_xlnm.Print_Area" localSheetId="19">'Acta_Cierre '!$A$1:$F$45</definedName>
    <definedName name="_xlnm.Print_Area" localSheetId="16">'Anexo 1. Doc. Inscripcion'!$B$1:$D$15</definedName>
    <definedName name="_xlnm.Print_Area" localSheetId="18">'Condiciones NO cumplimiento '!$A$1:$G$40</definedName>
    <definedName name="_xlnm.Print_Area" localSheetId="2">INSTRUCTIVO!$A$1:$B$93</definedName>
    <definedName name="_xlnm.Print_Area" localSheetId="1">PORTADA!$A$1:$E$39</definedName>
    <definedName name="_xlnm.Print_Area" localSheetId="11">'Tabla 1. Áreas'!$A$1:$I$55</definedName>
    <definedName name="_xlnm.Print_Area" localSheetId="12">'Tabla 2 Evid. no cumplimiento'!$B$1:$N$12</definedName>
    <definedName name="_xlnm.Print_Area" localSheetId="13">'Tabla 3. Estructu Talento Hum'!$A$1:$D$21</definedName>
    <definedName name="_xlnm.Print_Area" localSheetId="14">'Tabla 4 Registro Muestra TH'!$A$1:$AO$14</definedName>
    <definedName name="_xlnm.Print_Area" localSheetId="15">'Tabla 5 Perfiles TH'!$B$1:$F$14</definedName>
    <definedName name="_xlnm.Print_Area" localSheetId="17">TEMP!#REF!</definedName>
    <definedName name="Auditoría" localSheetId="2">#REF!</definedName>
    <definedName name="Auditoría">[1]!Acciones[Auditoría]</definedName>
    <definedName name="b" localSheetId="2">#REF!</definedName>
    <definedName name="b" localSheetId="11">'[1]Verificables Comp. Legal'!$D$40</definedName>
    <definedName name="b" localSheetId="13">'[1]Verificables Comp. Legal'!$D$40</definedName>
    <definedName name="b" localSheetId="14">'[2]Verificables Comp. Legal'!$D$40</definedName>
    <definedName name="b" localSheetId="15">'[3]Verificables Comp. Legal'!$D$40</definedName>
    <definedName name="b">'[1]Verificables Comp. Legal'!$D$40</definedName>
    <definedName name="ca" localSheetId="2">#REF!</definedName>
    <definedName name="ca" localSheetId="11">'[1]Verificables Comp. Legal'!$K$19</definedName>
    <definedName name="ca" localSheetId="13">'[1]Verificables Comp. Legal'!$K$19</definedName>
    <definedName name="ca" localSheetId="14">'[2]Verificables Comp. Legal'!$K$19</definedName>
    <definedName name="ca" localSheetId="15">'[3]Verificables Comp. Legal'!$K$19</definedName>
    <definedName name="ca">'[1]Verificables Comp. Legal'!$K$19</definedName>
    <definedName name="camp" localSheetId="2">#REF!</definedName>
    <definedName name="camp" localSheetId="11">'[1]Verificables Comp. Legal'!$U$16</definedName>
    <definedName name="camp" localSheetId="13">'[1]Verificables Comp. Legal'!$U$16</definedName>
    <definedName name="camp" localSheetId="14">'[2]Verificables Comp. Legal'!$U$16</definedName>
    <definedName name="camp" localSheetId="15">'[3]Verificables Comp. Legal'!$U$16</definedName>
    <definedName name="camp">'[1]Verificables Comp. Legal'!$U$16</definedName>
    <definedName name="cap" localSheetId="2">#REF!</definedName>
    <definedName name="cap" localSheetId="11">'[1]Verificables Comp. Legal'!$O$29</definedName>
    <definedName name="cap" localSheetId="13">'[1]Verificables Comp. Legal'!$O$29</definedName>
    <definedName name="cap" localSheetId="14">'[2]Verificables Comp. Legal'!$O$29</definedName>
    <definedName name="cap" localSheetId="15">'[3]Verificables Comp. Legal'!$O$29</definedName>
    <definedName name="cap">'[1]Verificables Comp. Legal'!$O$29</definedName>
    <definedName name="car" localSheetId="2">#REF!</definedName>
    <definedName name="car" localSheetId="11">'[1]Verificables Comp. Legal'!$K$16</definedName>
    <definedName name="car" localSheetId="13">'[1]Verificables Comp. Legal'!$K$16</definedName>
    <definedName name="car" localSheetId="14">'[2]Verificables Comp. Legal'!$K$16</definedName>
    <definedName name="car" localSheetId="15">'[3]Verificables Comp. Legal'!$K$16</definedName>
    <definedName name="car">'[1]Verificables Comp. Legal'!$K$16</definedName>
    <definedName name="carg" localSheetId="2">#REF!</definedName>
    <definedName name="carg" localSheetId="11">'[1]Verificables Comp. Legal'!$K$17</definedName>
    <definedName name="carg" localSheetId="13">'[1]Verificables Comp. Legal'!$K$17</definedName>
    <definedName name="carg" localSheetId="14">'[2]Verificables Comp. Legal'!$K$17</definedName>
    <definedName name="carg" localSheetId="15">'[3]Verificables Comp. Legal'!$K$17</definedName>
    <definedName name="carg">'[1]Verificables Comp. Legal'!$K$17</definedName>
    <definedName name="cargo" localSheetId="2">#REF!</definedName>
    <definedName name="cargo" localSheetId="11">'[1]Verificables Comp. Legal'!$K$18</definedName>
    <definedName name="cargo" localSheetId="13">'[1]Verificables Comp. Legal'!$K$18</definedName>
    <definedName name="cargo" localSheetId="14">'[2]Verificables Comp. Legal'!$K$18</definedName>
    <definedName name="cargo" localSheetId="15">'[3]Verificables Comp. Legal'!$K$18</definedName>
    <definedName name="cargo">'[1]Verificables Comp. Legal'!$K$18</definedName>
    <definedName name="cargoo" localSheetId="2">#REF!</definedName>
    <definedName name="cargoo" localSheetId="11">'[1]Verificables Comp. Legal'!$J$38</definedName>
    <definedName name="cargoo" localSheetId="13">'[1]Verificables Comp. Legal'!$J$38</definedName>
    <definedName name="cargoo" localSheetId="14">'[2]Verificables Comp. Legal'!$J$38</definedName>
    <definedName name="cargoo" localSheetId="15">'[3]Verificables Comp. Legal'!$J$38</definedName>
    <definedName name="cargoo">'[1]Verificables Comp. Legal'!$J$38</definedName>
    <definedName name="cargooo" localSheetId="2">#REF!</definedName>
    <definedName name="cargooo" localSheetId="11">'[1]Verificables Comp. Legal'!$J$37</definedName>
    <definedName name="cargooo" localSheetId="13">'[1]Verificables Comp. Legal'!$J$37</definedName>
    <definedName name="cargooo" localSheetId="14">'[2]Verificables Comp. Legal'!$J$37</definedName>
    <definedName name="cargooo" localSheetId="15">'[3]Verificables Comp. Legal'!$J$37</definedName>
    <definedName name="cargooo">'[1]Verificables Comp. Legal'!$J$37</definedName>
    <definedName name="carrr" localSheetId="2">#REF!</definedName>
    <definedName name="carrr" localSheetId="11">'[1]Verificables Comp. Legal'!$J$39</definedName>
    <definedName name="carrr" localSheetId="13">'[1]Verificables Comp. Legal'!$J$39</definedName>
    <definedName name="carrr" localSheetId="14">'[2]Verificables Comp. Legal'!$J$39</definedName>
    <definedName name="carrr" localSheetId="15">'[3]Verificables Comp. Legal'!$J$39</definedName>
    <definedName name="carrr">'[1]Verificables Comp. Legal'!$J$39</definedName>
    <definedName name="carrrr" localSheetId="2">#REF!</definedName>
    <definedName name="carrrr" localSheetId="11">'[1]Verificables Comp. Legal'!$J$40</definedName>
    <definedName name="carrrr" localSheetId="13">'[1]Verificables Comp. Legal'!$J$40</definedName>
    <definedName name="carrrr" localSheetId="14">'[2]Verificables Comp. Legal'!$J$40</definedName>
    <definedName name="carrrr" localSheetId="15">'[3]Verificables Comp. Legal'!$J$40</definedName>
    <definedName name="carrrr">'[1]Verificables Comp. Legal'!$J$40</definedName>
    <definedName name="codpo" localSheetId="2">#REF!</definedName>
    <definedName name="codpo" localSheetId="11">'[1]Verificables Comp. Legal'!$B$34</definedName>
    <definedName name="codpo" localSheetId="13">'[1]Verificables Comp. Legal'!$B$34</definedName>
    <definedName name="codpo" localSheetId="14">'[2]Verificables Comp. Legal'!$B$34</definedName>
    <definedName name="codpo" localSheetId="15">'[3]Verificables Comp. Legal'!$B$34</definedName>
    <definedName name="codpo">'[1]Verificables Comp. Legal'!$B$34</definedName>
    <definedName name="com" localSheetId="2">#REF!</definedName>
    <definedName name="com" localSheetId="11">'[1]Verificables Comp. Legal'!$U$17</definedName>
    <definedName name="com" localSheetId="13">'[1]Verificables Comp. Legal'!$U$17</definedName>
    <definedName name="com" localSheetId="14">'[2]Verificables Comp. Legal'!$U$17</definedName>
    <definedName name="com" localSheetId="15">'[3]Verificables Comp. Legal'!$U$17</definedName>
    <definedName name="com">'[1]Verificables Comp. Legal'!$U$17</definedName>
    <definedName name="com´p" localSheetId="2">#REF!</definedName>
    <definedName name="com´p" localSheetId="11">'[1]Verificables Comp. Legal'!$U$18</definedName>
    <definedName name="com´p" localSheetId="13">'[1]Verificables Comp. Legal'!$U$18</definedName>
    <definedName name="com´p" localSheetId="14">'[2]Verificables Comp. Legal'!$U$18</definedName>
    <definedName name="com´p" localSheetId="15">'[3]Verificables Comp. Legal'!$U$18</definedName>
    <definedName name="com´p">'[1]Verificables Comp. Legal'!$U$18</definedName>
    <definedName name="compel" localSheetId="2">#REF!</definedName>
    <definedName name="compel" localSheetId="11">'[1]Verificables Comp. Legal'!$Q$38</definedName>
    <definedName name="compel" localSheetId="13">'[1]Verificables Comp. Legal'!$Q$38</definedName>
    <definedName name="compel" localSheetId="14">'[2]Verificables Comp. Legal'!$Q$38</definedName>
    <definedName name="compel" localSheetId="15">'[3]Verificables Comp. Legal'!$Q$38</definedName>
    <definedName name="compel">'[1]Verificables Comp. Legal'!$Q$38</definedName>
    <definedName name="compen" localSheetId="2">#REF!</definedName>
    <definedName name="compen" localSheetId="11">'[1]Verificables Comp. Legal'!$Q$37</definedName>
    <definedName name="compen" localSheetId="13">'[1]Verificables Comp. Legal'!$Q$37</definedName>
    <definedName name="compen" localSheetId="14">'[2]Verificables Comp. Legal'!$Q$37</definedName>
    <definedName name="compen" localSheetId="15">'[3]Verificables Comp. Legal'!$Q$37</definedName>
    <definedName name="compen">'[1]Verificables Comp. Legal'!$Q$37</definedName>
    <definedName name="compo" localSheetId="2">#REF!</definedName>
    <definedName name="compo" localSheetId="11">'[1]Verificables Comp. Legal'!$U$19</definedName>
    <definedName name="compo" localSheetId="13">'[1]Verificables Comp. Legal'!$U$19</definedName>
    <definedName name="compo" localSheetId="14">'[2]Verificables Comp. Legal'!$U$19</definedName>
    <definedName name="compo" localSheetId="15">'[3]Verificables Comp. Legal'!$U$19</definedName>
    <definedName name="compo">'[1]Verificables Comp. Legal'!$U$19</definedName>
    <definedName name="comppa" localSheetId="2">#REF!</definedName>
    <definedName name="comppa" localSheetId="11">'[1]Verificables Comp. Legal'!$Q$39</definedName>
    <definedName name="comppa" localSheetId="13">'[1]Verificables Comp. Legal'!$Q$39</definedName>
    <definedName name="comppa" localSheetId="14">'[2]Verificables Comp. Legal'!$Q$39</definedName>
    <definedName name="comppa" localSheetId="15">'[3]Verificables Comp. Legal'!$Q$39</definedName>
    <definedName name="comppa">'[1]Verificables Comp. Legal'!$Q$39</definedName>
    <definedName name="comppar" localSheetId="2">#REF!</definedName>
    <definedName name="comppar" localSheetId="11">'[1]Verificables Comp. Legal'!$Q$40</definedName>
    <definedName name="comppar" localSheetId="13">'[1]Verificables Comp. Legal'!$Q$40</definedName>
    <definedName name="comppar" localSheetId="14">'[2]Verificables Comp. Legal'!$Q$40</definedName>
    <definedName name="comppar" localSheetId="15">'[3]Verificables Comp. Legal'!$Q$40</definedName>
    <definedName name="comppar">'[1]Verificables Comp. Legal'!$Q$40</definedName>
    <definedName name="correo" localSheetId="2">#REF!</definedName>
    <definedName name="correo" localSheetId="11">'[1]Verificables Comp. Legal'!$U$23</definedName>
    <definedName name="correo" localSheetId="13">'[1]Verificables Comp. Legal'!$U$23</definedName>
    <definedName name="correo" localSheetId="14">'[2]Verificables Comp. Legal'!$U$23</definedName>
    <definedName name="correo" localSheetId="15">'[3]Verificables Comp. Legal'!$U$23</definedName>
    <definedName name="correo">'[1]Verificables Comp. Legal'!$U$23</definedName>
    <definedName name="CPIA" localSheetId="2">#REF!</definedName>
    <definedName name="CPIA">[1]!Acciones[Auditoría]</definedName>
    <definedName name="cumple" localSheetId="11">#REF!</definedName>
    <definedName name="cumple">#REF!</definedName>
    <definedName name="cupo" localSheetId="2">#REF!</definedName>
    <definedName name="cupo" localSheetId="11">'[1]Verificables Comp. Legal'!$Q$29</definedName>
    <definedName name="cupo" localSheetId="13">'[1]Verificables Comp. Legal'!$Q$29</definedName>
    <definedName name="cupo" localSheetId="14">'[2]Verificables Comp. Legal'!$Q$29</definedName>
    <definedName name="cupo" localSheetId="15">'[3]Verificables Comp. Legal'!$Q$29</definedName>
    <definedName name="cupo">'[1]Verificables Comp. Legal'!$Q$29</definedName>
    <definedName name="cz" localSheetId="2">#REF!</definedName>
    <definedName name="cz" localSheetId="11">'[1]Verificables Comp. Legal'!$O$22</definedName>
    <definedName name="cz" localSheetId="13">'[1]Verificables Comp. Legal'!$O$22</definedName>
    <definedName name="cz" localSheetId="14">'[2]Verificables Comp. Legal'!$O$22</definedName>
    <definedName name="cz" localSheetId="15">'[3]Verificables Comp. Legal'!$O$22</definedName>
    <definedName name="cz">'[1]Verificables Comp. Legal'!$O$22</definedName>
    <definedName name="desp" localSheetId="2">#REF!</definedName>
    <definedName name="desp" localSheetId="11">'[1]Verificables Comp. Legal'!$M$30</definedName>
    <definedName name="desp" localSheetId="13">'[1]Verificables Comp. Legal'!$M$30</definedName>
    <definedName name="desp" localSheetId="14">'[2]Verificables Comp. Legal'!$M$30</definedName>
    <definedName name="desp" localSheetId="15">'[3]Verificables Comp. Legal'!$M$30</definedName>
    <definedName name="desp">'[1]Verificables Comp. Legal'!$M$30</definedName>
    <definedName name="dir" localSheetId="2">#REF!</definedName>
    <definedName name="dir" localSheetId="11">'[1]Verificables Comp. Legal'!$D$25</definedName>
    <definedName name="dir" localSheetId="13">'[1]Verificables Comp. Legal'!$D$25</definedName>
    <definedName name="dir" localSheetId="14">'[2]Verificables Comp. Legal'!$D$25</definedName>
    <definedName name="dir" localSheetId="15">'[3]Verificables Comp. Legal'!$D$25</definedName>
    <definedName name="dir">'[1]Verificables Comp. Legal'!$D$25</definedName>
    <definedName name="dirse" localSheetId="2">#REF!</definedName>
    <definedName name="dirse" localSheetId="11">'[1]Verificables Comp. Legal'!$D$32</definedName>
    <definedName name="dirse" localSheetId="13">'[1]Verificables Comp. Legal'!$D$32</definedName>
    <definedName name="dirse" localSheetId="14">'[2]Verificables Comp. Legal'!$D$32</definedName>
    <definedName name="dirse" localSheetId="15">'[3]Verificables Comp. Legal'!$D$32</definedName>
    <definedName name="dirse">'[1]Verificables Comp. Legal'!$D$32</definedName>
    <definedName name="dr" localSheetId="2">#REF!</definedName>
    <definedName name="dr" localSheetId="11">'[1]Verificables Comp. Legal'!$K$28</definedName>
    <definedName name="dr" localSheetId="13">'[1]Verificables Comp. Legal'!$K$28</definedName>
    <definedName name="dr" localSheetId="14">'[2]Verificables Comp. Legal'!$K$28</definedName>
    <definedName name="dr" localSheetId="15">'[3]Verificables Comp. Legal'!$K$28</definedName>
    <definedName name="dr">'[1]Verificables Comp. Legal'!$K$28</definedName>
    <definedName name="email" localSheetId="2">#REF!</definedName>
    <definedName name="email" localSheetId="11">'[1]Verificables Comp. Legal'!$S$28</definedName>
    <definedName name="email" localSheetId="13">'[1]Verificables Comp. Legal'!$S$28</definedName>
    <definedName name="email" localSheetId="14">'[2]Verificables Comp. Legal'!$S$28</definedName>
    <definedName name="email" localSheetId="15">'[3]Verificables Comp. Legal'!$S$28</definedName>
    <definedName name="email">'[1]Verificables Comp. Legal'!$S$28</definedName>
    <definedName name="fal" localSheetId="2">#REF!</definedName>
    <definedName name="fal" localSheetId="11">'[1]Verificables Comp. Legal'!$C$30</definedName>
    <definedName name="fal" localSheetId="13">'[1]Verificables Comp. Legal'!$C$30</definedName>
    <definedName name="fal" localSheetId="14">'[2]Verificables Comp. Legal'!$C$30</definedName>
    <definedName name="fal" localSheetId="15">'[3]Verificables Comp. Legal'!$C$30</definedName>
    <definedName name="fal">'[1]Verificables Comp. Legal'!$C$30</definedName>
    <definedName name="fecha" localSheetId="2">#REF!</definedName>
    <definedName name="fecha" localSheetId="11">'[1]Verificables Comp. Legal'!$D$11</definedName>
    <definedName name="fecha" localSheetId="13">'[1]Verificables Comp. Legal'!$D$11</definedName>
    <definedName name="fecha" localSheetId="14">'[2]Verificables Comp. Legal'!$D$11</definedName>
    <definedName name="fecha" localSheetId="15">'[3]Verificables Comp. Legal'!$D$11</definedName>
    <definedName name="fecha">'[1]Verificables Comp. Legal'!$D$11</definedName>
    <definedName name="fechaa" localSheetId="2">#REF!</definedName>
    <definedName name="fechaa" localSheetId="11">'[1]Verificables Comp. Legal'!$D$13</definedName>
    <definedName name="fechaa" localSheetId="13">'[1]Verificables Comp. Legal'!$D$13</definedName>
    <definedName name="fechaa" localSheetId="14">'[2]Verificables Comp. Legal'!$D$13</definedName>
    <definedName name="fechaa" localSheetId="15">'[3]Verificables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11">'[1]Verificables Comp. Legal'!$M$26</definedName>
    <definedName name="lf" localSheetId="13">'[1]Verificables Comp. Legal'!$M$26</definedName>
    <definedName name="lf" localSheetId="14">'[2]Verificables Comp. Legal'!$M$26</definedName>
    <definedName name="lf" localSheetId="15">'[3]Verificables Comp. Legal'!$M$26</definedName>
    <definedName name="lf">'[1]Verificables Comp. Legal'!$M$26</definedName>
    <definedName name="m" localSheetId="2">#REF!</definedName>
    <definedName name="m" localSheetId="11">'[1]Verificables Comp. Legal'!$D$39</definedName>
    <definedName name="m" localSheetId="13">'[1]Verificables Comp. Legal'!$D$39</definedName>
    <definedName name="m" localSheetId="14">'[2]Verificables Comp. Legal'!$D$39</definedName>
    <definedName name="m" localSheetId="15">'[3]Verificables Comp. Legal'!$D$39</definedName>
    <definedName name="m">'[1]Verificables Comp. Legal'!$D$39</definedName>
    <definedName name="mun" localSheetId="2">#REF!</definedName>
    <definedName name="mun" localSheetId="11">'[1]Verificables Comp. Legal'!$O$23</definedName>
    <definedName name="mun" localSheetId="13">'[1]Verificables Comp. Legal'!$O$23</definedName>
    <definedName name="mun" localSheetId="14">'[2]Verificables Comp. Legal'!$O$23</definedName>
    <definedName name="mun" localSheetId="15">'[3]Verificables Comp. Legal'!$O$23</definedName>
    <definedName name="mun">'[1]Verificables Comp. Legal'!$O$23</definedName>
    <definedName name="muni" localSheetId="2">#REF!</definedName>
    <definedName name="muni" localSheetId="11">'[1]Verificables Comp. Legal'!$O$28</definedName>
    <definedName name="muni" localSheetId="13">'[1]Verificables Comp. Legal'!$O$28</definedName>
    <definedName name="muni" localSheetId="14">'[2]Verificables Comp. Legal'!$O$28</definedName>
    <definedName name="muni" localSheetId="15">'[3]Verificables Comp. Legal'!$O$28</definedName>
    <definedName name="muni">'[1]Verificables Comp. Legal'!$O$28</definedName>
    <definedName name="n" localSheetId="2">#REF!</definedName>
    <definedName name="n" localSheetId="11">'[1]Verificables Comp. Legal'!$D$37</definedName>
    <definedName name="n" localSheetId="13">'[1]Verificables Comp. Legal'!$D$37</definedName>
    <definedName name="n" localSheetId="14">'[2]Verificables Comp. Legal'!$D$37</definedName>
    <definedName name="n" localSheetId="15">'[3]Verificables Comp. Legal'!$D$37</definedName>
    <definedName name="n">'[1]Verificables Comp. Legal'!$D$37</definedName>
    <definedName name="nit" localSheetId="2">#REF!</definedName>
    <definedName name="nit" localSheetId="11">'[1]Verificables Comp. Legal'!$J$23</definedName>
    <definedName name="nit" localSheetId="13">'[1]Verificables Comp. Legal'!$J$23</definedName>
    <definedName name="nit" localSheetId="14">'[2]Verificables Comp. Legal'!$J$23</definedName>
    <definedName name="nit" localSheetId="15">'[3]Verificables Comp. Legal'!$J$23</definedName>
    <definedName name="nit">'[1]Verificables Comp. Legal'!$J$23</definedName>
    <definedName name="no" localSheetId="2">#REF!</definedName>
    <definedName name="no" localSheetId="11">'[1]Verificables Comp. Legal'!$F$31</definedName>
    <definedName name="no" localSheetId="13">'[1]Verificables Comp. Legal'!$F$31</definedName>
    <definedName name="no" localSheetId="14">'[2]Verificables Comp. Legal'!$F$31</definedName>
    <definedName name="no" localSheetId="15">'[3]Verificables Comp. Legal'!$F$31</definedName>
    <definedName name="no">'[1]Verificables Comp. Legal'!$F$31</definedName>
    <definedName name="noaplica" localSheetId="11">#REF!</definedName>
    <definedName name="noaplica">#REF!</definedName>
    <definedName name="nomb" localSheetId="2">#REF!</definedName>
    <definedName name="nomb" localSheetId="11">'[1]Verificables Comp. Legal'!$D$23</definedName>
    <definedName name="nomb" localSheetId="13">'[1]Verificables Comp. Legal'!$D$23</definedName>
    <definedName name="nomb" localSheetId="14">'[2]Verificables Comp. Legal'!$D$23</definedName>
    <definedName name="nomb" localSheetId="15">'[3]Verificables Comp. Legal'!$D$23</definedName>
    <definedName name="nomb">'[1]Verificables Comp. Legal'!$D$23</definedName>
    <definedName name="nombrep" localSheetId="2">#REF!</definedName>
    <definedName name="nombrep" localSheetId="11">'[1]Verificables Comp. Legal'!$D$24</definedName>
    <definedName name="nombrep" localSheetId="13">'[1]Verificables Comp. Legal'!$D$24</definedName>
    <definedName name="nombrep" localSheetId="14">'[2]Verificables Comp. Legal'!$D$24</definedName>
    <definedName name="nombrep" localSheetId="15">'[3]Verificables Comp. Legal'!$D$24</definedName>
    <definedName name="nombrep">'[1]Verificables Comp. Legal'!$D$24</definedName>
    <definedName name="nomrep" localSheetId="2">#REF!</definedName>
    <definedName name="nomrep" localSheetId="11">'[1]Verificables Comp. Legal'!$D$29</definedName>
    <definedName name="nomrep" localSheetId="13">'[1]Verificables Comp. Legal'!$D$29</definedName>
    <definedName name="nomrep" localSheetId="14">'[2]Verificables Comp. Legal'!$D$29</definedName>
    <definedName name="nomrep" localSheetId="15">'[3]Verificables Comp. Legal'!$D$29</definedName>
    <definedName name="nomrep">'[1]Verificables Comp. Legal'!$D$29</definedName>
    <definedName name="nomun" localSheetId="2">#REF!</definedName>
    <definedName name="nomun" localSheetId="11">'[1]Verificables Comp. Legal'!$D$28</definedName>
    <definedName name="nomun" localSheetId="13">'[1]Verificables Comp. Legal'!$D$28</definedName>
    <definedName name="nomun" localSheetId="14">'[2]Verificables Comp. Legal'!$D$28</definedName>
    <definedName name="nomun" localSheetId="15">'[3]Verificables Comp. Legal'!$D$28</definedName>
    <definedName name="nomun">'[1]Verificables Comp. Legal'!$D$28</definedName>
    <definedName name="numbe" localSheetId="2">#REF!</definedName>
    <definedName name="numbe" localSheetId="11">'[1]Verificables Comp. Legal'!$S$29</definedName>
    <definedName name="numbe" localSheetId="13">'[1]Verificables Comp. Legal'!$S$29</definedName>
    <definedName name="numbe" localSheetId="14">'[2]Verificables Comp. Legal'!$S$29</definedName>
    <definedName name="numbe" localSheetId="15">'[3]Verificables Comp. Legal'!$S$29</definedName>
    <definedName name="numbe">'[1]Verificables Comp. Legal'!$S$29</definedName>
    <definedName name="numbea" localSheetId="2">#REF!</definedName>
    <definedName name="numbea" localSheetId="11">'[1]Verificables Comp. Legal'!$W$29</definedName>
    <definedName name="numbea" localSheetId="13">'[1]Verificables Comp. Legal'!$W$29</definedName>
    <definedName name="numbea" localSheetId="14">'[2]Verificables Comp. Legal'!$W$29</definedName>
    <definedName name="numbea" localSheetId="15">'[3]Verificables Comp. Legal'!$W$29</definedName>
    <definedName name="numbea">'[1]Verificables Comp. Legal'!$W$29</definedName>
    <definedName name="numero" localSheetId="2">#REF!</definedName>
    <definedName name="numero" localSheetId="11">'[1]Verificables Comp. Legal'!$D$12</definedName>
    <definedName name="numero" localSheetId="13">'[1]Verificables Comp. Legal'!$D$12</definedName>
    <definedName name="numero" localSheetId="14">'[2]Verificables Comp. Legal'!$D$12</definedName>
    <definedName name="numero" localSheetId="15">'[3]Verificables Comp. Legal'!$D$12</definedName>
    <definedName name="numero">'[1]Verificables Comp. Legal'!$D$12</definedName>
    <definedName name="numid" localSheetId="2">#REF!</definedName>
    <definedName name="numid" localSheetId="11">'[1]Verificables Comp. Legal'!$O$24</definedName>
    <definedName name="numid" localSheetId="13">'[1]Verificables Comp. Legal'!$O$24</definedName>
    <definedName name="numid" localSheetId="14">'[2]Verificables Comp. Legal'!$O$24</definedName>
    <definedName name="numid" localSheetId="15">'[3]Verificables Comp. Legal'!$O$24</definedName>
    <definedName name="numid">'[1]Verificables Comp. Legal'!$O$24</definedName>
    <definedName name="o" localSheetId="2">#REF!</definedName>
    <definedName name="o" localSheetId="11">'[1]Verificables Comp. Legal'!$D$38</definedName>
    <definedName name="o" localSheetId="13">'[1]Verificables Comp. Legal'!$D$38</definedName>
    <definedName name="o" localSheetId="14">'[2]Verificables Comp. Legal'!$D$38</definedName>
    <definedName name="o" localSheetId="15">'[3]Verificables Comp. Legal'!$D$38</definedName>
    <definedName name="o">'[1]Verificables Comp. Legal'!$D$38</definedName>
    <definedName name="obj" localSheetId="2">#REF!</definedName>
    <definedName name="obj" localSheetId="11">'[1]Verificables Comp. Legal'!$D$14</definedName>
    <definedName name="obj" localSheetId="13">'[1]Verificables Comp. Legal'!$D$14</definedName>
    <definedName name="obj" localSheetId="14">'[2]Verificables Comp. Legal'!$D$14</definedName>
    <definedName name="obj" localSheetId="15">'[3]Verificables Comp. Legal'!$D$14</definedName>
    <definedName name="obj">'[1]Verificables Comp. Legal'!$D$14</definedName>
    <definedName name="piyc" localSheetId="2">#REF!</definedName>
    <definedName name="piyc" localSheetId="11">'[1]Verificables Comp. Legal'!$I$35</definedName>
    <definedName name="piyc" localSheetId="13">'[1]Verificables Comp. Legal'!$I$35</definedName>
    <definedName name="piyc" localSheetId="14">'[2]Verificables Comp. Legal'!$I$35</definedName>
    <definedName name="piyc" localSheetId="15">'[3]Verificables Comp. Legal'!$I$35</definedName>
    <definedName name="piyc">'[1]Verificables Comp. Legal'!$I$35</definedName>
    <definedName name="pj" localSheetId="2">#REF!</definedName>
    <definedName name="pj" localSheetId="11">'[1]Verificables Comp. Legal'!$D$26</definedName>
    <definedName name="pj" localSheetId="13">'[1]Verificables Comp. Legal'!$D$26</definedName>
    <definedName name="pj" localSheetId="14">'[2]Verificables Comp. Legal'!$D$26</definedName>
    <definedName name="pj" localSheetId="15">'[3]Verificables Comp. Legal'!$D$26</definedName>
    <definedName name="pj">'[1]Verificables Comp. Legal'!$D$26</definedName>
    <definedName name="porfe" localSheetId="2">#REF!</definedName>
    <definedName name="porfe" localSheetId="11">'[1]Verificables Comp. Legal'!$D$19</definedName>
    <definedName name="porfe" localSheetId="13">'[1]Verificables Comp. Legal'!$D$19</definedName>
    <definedName name="porfe" localSheetId="14">'[2]Verificables Comp. Legal'!$D$19</definedName>
    <definedName name="porfe" localSheetId="15">'[3]Verificables Comp. Legal'!$D$19</definedName>
    <definedName name="porfe">'[1]Verificables Comp. Legal'!$D$19</definedName>
    <definedName name="pro" localSheetId="2">#REF!</definedName>
    <definedName name="pro" localSheetId="11">'[1]Verificables Comp. Legal'!$D$17</definedName>
    <definedName name="pro" localSheetId="13">'[1]Verificables Comp. Legal'!$D$17</definedName>
    <definedName name="pro" localSheetId="14">'[2]Verificables Comp. Legal'!$D$17</definedName>
    <definedName name="pro" localSheetId="15">'[3]Verificables Comp. Legal'!$D$17</definedName>
    <definedName name="pro">'[1]Verificables Comp. Legal'!$D$17</definedName>
    <definedName name="prof" localSheetId="2">#REF!</definedName>
    <definedName name="prof" localSheetId="11">'[1]Verificables Comp. Legal'!$D$18</definedName>
    <definedName name="prof" localSheetId="13">'[1]Verificables Comp. Legal'!$D$18</definedName>
    <definedName name="prof" localSheetId="14">'[2]Verificables Comp. Legal'!$D$18</definedName>
    <definedName name="prof" localSheetId="15">'[3]Verificables Comp. Legal'!$D$18</definedName>
    <definedName name="prof">'[1]Verificables Comp. Legal'!$D$18</definedName>
    <definedName name="reg" localSheetId="2">#REF!</definedName>
    <definedName name="reg" localSheetId="11">'[1]Verificables Comp. Legal'!$D$22</definedName>
    <definedName name="reg" localSheetId="13">'[1]Verificables Comp. Legal'!$D$22</definedName>
    <definedName name="reg" localSheetId="14">'[2]Verificables Comp. Legal'!$D$22</definedName>
    <definedName name="reg" localSheetId="15">'[3]Verificables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11">'[1]Verificables Comp. Legal'!$D$16</definedName>
    <definedName name="respli" localSheetId="13">'[1]Verificables Comp. Legal'!$D$16</definedName>
    <definedName name="respli" localSheetId="14">'[2]Verificables Comp. Legal'!$D$16</definedName>
    <definedName name="respli" localSheetId="15">'[3]Verificables Comp. Legal'!$D$16</definedName>
    <definedName name="respli">'[1]Verificables Comp. Legal'!$D$16</definedName>
    <definedName name="si" localSheetId="2">#REF!</definedName>
    <definedName name="si" localSheetId="11">'[1]Verificables Comp. Legal'!$D$31</definedName>
    <definedName name="si" localSheetId="13">'[1]Verificables Comp. Legal'!$D$31</definedName>
    <definedName name="si" localSheetId="14">'[2]Verificables Comp. Legal'!$D$31</definedName>
    <definedName name="si" localSheetId="15">'[3]Verificables Comp. Legal'!$D$31</definedName>
    <definedName name="si">'[1]Verificables Comp. Legal'!$D$31</definedName>
    <definedName name="te" localSheetId="2">#REF!</definedName>
    <definedName name="te" localSheetId="11">'[1]Verificables Comp. Legal'!$K$29</definedName>
    <definedName name="te" localSheetId="13">'[1]Verificables Comp. Legal'!$K$29</definedName>
    <definedName name="te" localSheetId="14">'[2]Verificables Comp. Legal'!$K$29</definedName>
    <definedName name="te" localSheetId="15">'[3]Verificables Comp. Legal'!$K$29</definedName>
    <definedName name="te">'[1]Verificables Comp. Legal'!$K$29</definedName>
    <definedName name="tel" localSheetId="2">#REF!</definedName>
    <definedName name="tel" localSheetId="11">'[1]Verificables Comp. Legal'!$W$24</definedName>
    <definedName name="tel" localSheetId="13">'[1]Verificables Comp. Legal'!$W$24</definedName>
    <definedName name="tel" localSheetId="14">'[2]Verificables Comp. Legal'!$W$24</definedName>
    <definedName name="tel" localSheetId="15">'[3]Verificables Comp. Legal'!$W$24</definedName>
    <definedName name="tel">'[1]Verificables Comp. Legal'!$W$24</definedName>
    <definedName name="telad" localSheetId="2">#REF!</definedName>
    <definedName name="telad" localSheetId="11">'[1]Verificables Comp. Legal'!$O$25</definedName>
    <definedName name="telad" localSheetId="13">'[1]Verificables Comp. Legal'!$O$25</definedName>
    <definedName name="telad" localSheetId="14">'[2]Verificables Comp. Legal'!$O$25</definedName>
    <definedName name="telad" localSheetId="15">'[3]Verificables Comp. Legal'!$O$25</definedName>
    <definedName name="telad">'[1]Verificables Comp. Legal'!$O$25</definedName>
    <definedName name="telun" localSheetId="2">#REF!</definedName>
    <definedName name="telun" localSheetId="11">'[1]Verificables Comp. Legal'!$W$28</definedName>
    <definedName name="telun" localSheetId="13">'[1]Verificables Comp. Legal'!$W$28</definedName>
    <definedName name="telun" localSheetId="14">'[2]Verificables Comp. Legal'!$W$28</definedName>
    <definedName name="telun" localSheetId="15">'[3]Verificables Comp. Legal'!$W$28</definedName>
    <definedName name="telun">'[1]Verificables Comp. Legal'!$W$28</definedName>
    <definedName name="tipo" localSheetId="2">#REF!</definedName>
    <definedName name="tipo" localSheetId="11">'[1]Lista Información'!$J$5:$K$5</definedName>
    <definedName name="tipo" localSheetId="13">'[1]Lista Información'!$J$5:$K$5</definedName>
    <definedName name="tipo" localSheetId="14">'[2]Lista Información'!$J$5:$K$5</definedName>
    <definedName name="tipo" localSheetId="15">'[3]Lista Información'!$J$5:$K$5</definedName>
    <definedName name="tipo">'[1]Lista Información'!$J$5:$K$5</definedName>
    <definedName name="tipoa" localSheetId="2">#REF!</definedName>
    <definedName name="tipoa" localSheetId="11">'[1]Verificables Comp. Legal'!$D$10</definedName>
    <definedName name="tipoa" localSheetId="13">'[1]Verificables Comp. Legal'!$D$10</definedName>
    <definedName name="tipoa" localSheetId="14">'[2]Verificables Comp. Legal'!$D$10</definedName>
    <definedName name="tipoa" localSheetId="15">'[3]Verificables Comp. Legal'!$D$10</definedName>
    <definedName name="tipoa">'[1]Verificables Comp. Legal'!$D$10</definedName>
    <definedName name="tipoa2" localSheetId="2">#REF!</definedName>
    <definedName name="tipoa2" localSheetId="11">'[1]Verificables Comp. Legal'!$P$10</definedName>
    <definedName name="tipoa2" localSheetId="13">'[1]Verificables Comp. Legal'!$P$10</definedName>
    <definedName name="tipoa2" localSheetId="14">'[2]Verificables Comp. Legal'!$P$10</definedName>
    <definedName name="tipoa2" localSheetId="15">'[3]Verificables Comp. Legal'!$P$10</definedName>
    <definedName name="tipoa2">'[1]Verificables Comp. Legal'!$P$10</definedName>
    <definedName name="_xlnm.Print_Titles" localSheetId="18">'Condiciones NO cumplimiento '!$1:$2</definedName>
    <definedName name="verificacion" localSheetId="2">#REF!</definedName>
    <definedName name="verificacion" localSheetId="11">'[1]Verificables Comp. Legal'!$V$12</definedName>
    <definedName name="verificacion" localSheetId="13">'[1]Verificables Comp. Legal'!$V$12</definedName>
    <definedName name="verificacion" localSheetId="14">'[2]Verificables Comp. Legal'!$V$12</definedName>
    <definedName name="verificacion" localSheetId="15">'[3]Verificables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6" i="38" l="1"/>
  <c r="H57" i="38"/>
  <c r="G12" i="58"/>
  <c r="G7" i="58"/>
  <c r="E12" i="58"/>
  <c r="D12" i="58"/>
  <c r="E7" i="58"/>
  <c r="D7" i="58"/>
  <c r="E3" i="58"/>
  <c r="D3" i="58"/>
  <c r="JC4" i="39"/>
  <c r="JB4" i="39"/>
  <c r="JA4" i="39"/>
  <c r="IZ4" i="39"/>
  <c r="IY4" i="39"/>
  <c r="IX4" i="39"/>
  <c r="IW4" i="39"/>
  <c r="IV4" i="39"/>
  <c r="IU4" i="39"/>
  <c r="IT4" i="39"/>
  <c r="IS4" i="39"/>
  <c r="IR4" i="39"/>
  <c r="IQ4" i="39"/>
  <c r="IP4" i="39"/>
  <c r="IO4" i="39"/>
  <c r="IN4" i="39"/>
  <c r="IM4" i="39"/>
  <c r="IL4" i="39"/>
  <c r="IK4" i="39"/>
  <c r="IJ4" i="39"/>
  <c r="II4" i="39"/>
  <c r="IH4" i="39"/>
  <c r="IG4" i="39"/>
  <c r="IF4" i="39"/>
  <c r="IE4" i="39"/>
  <c r="ID4" i="39"/>
  <c r="IC4" i="39"/>
  <c r="IB4" i="39"/>
  <c r="IA4" i="39"/>
  <c r="HZ4" i="39"/>
  <c r="HY4" i="39"/>
  <c r="HX4" i="39"/>
  <c r="HW4" i="39"/>
  <c r="HV4" i="39"/>
  <c r="HU4" i="39"/>
  <c r="HT4" i="39"/>
  <c r="HS4" i="39"/>
  <c r="HR4" i="39"/>
  <c r="HQ4" i="39"/>
  <c r="HP4" i="39"/>
  <c r="HO4" i="39"/>
  <c r="HN4" i="39"/>
  <c r="HM4" i="39"/>
  <c r="HL4" i="39"/>
  <c r="HK4" i="39"/>
  <c r="HJ4" i="39"/>
  <c r="HI4" i="39"/>
  <c r="HH4" i="39"/>
  <c r="HG4" i="39"/>
  <c r="HF4" i="39"/>
  <c r="HE4" i="39"/>
  <c r="HD4" i="39"/>
  <c r="HC4" i="39"/>
  <c r="HB4" i="39"/>
  <c r="HA4" i="39"/>
  <c r="GZ4" i="39"/>
  <c r="GY4" i="39"/>
  <c r="GX4" i="39"/>
  <c r="GW4" i="39"/>
  <c r="GV4" i="39"/>
  <c r="GU4" i="39"/>
  <c r="GT4" i="39"/>
  <c r="GS4" i="39"/>
  <c r="GR4" i="39"/>
  <c r="GQ4" i="39"/>
  <c r="GP4" i="39"/>
  <c r="GO4" i="39"/>
  <c r="GN4" i="39"/>
  <c r="GM4" i="39"/>
  <c r="GL4" i="39"/>
  <c r="GK4" i="39"/>
  <c r="GJ4" i="39"/>
  <c r="GI4" i="39"/>
  <c r="GH4" i="39"/>
  <c r="GG4" i="39"/>
  <c r="GF4" i="39"/>
  <c r="GE4" i="39"/>
  <c r="GD4" i="39"/>
  <c r="GC4" i="39"/>
  <c r="GB4" i="39"/>
  <c r="GA4" i="39"/>
  <c r="FZ4" i="39"/>
  <c r="FY4" i="39"/>
  <c r="FX4" i="39"/>
  <c r="FW4" i="39"/>
  <c r="FV4" i="39"/>
  <c r="FU4" i="39"/>
  <c r="FT4" i="39"/>
  <c r="FS4" i="39"/>
  <c r="FR4" i="39"/>
  <c r="FQ4" i="39"/>
  <c r="FP4" i="39"/>
  <c r="FO4" i="39"/>
  <c r="FN4" i="39"/>
  <c r="FM4" i="39"/>
  <c r="FL4" i="39"/>
  <c r="FK4" i="39"/>
  <c r="FJ4" i="39"/>
  <c r="FI4" i="39"/>
  <c r="FH4" i="39"/>
  <c r="FG4" i="39"/>
  <c r="FF4" i="39"/>
  <c r="FE4" i="39"/>
  <c r="E19" i="56"/>
  <c r="H18" i="38"/>
  <c r="FD4" i="39"/>
  <c r="FC4" i="39"/>
  <c r="FB4" i="39"/>
  <c r="FA4" i="39"/>
  <c r="EZ4" i="39"/>
  <c r="EY4" i="39"/>
  <c r="EX4" i="39"/>
  <c r="EW4" i="39"/>
  <c r="EV4" i="39"/>
  <c r="EU4" i="39"/>
  <c r="ET4" i="39"/>
  <c r="ES4" i="39"/>
  <c r="ER4" i="39"/>
  <c r="EQ4" i="39"/>
  <c r="EP4" i="39"/>
  <c r="EO4" i="39"/>
  <c r="EN4" i="39"/>
  <c r="EM4" i="39"/>
  <c r="EL4" i="39"/>
  <c r="EK4" i="39"/>
  <c r="EJ4" i="39"/>
  <c r="EI4" i="39"/>
  <c r="EH4" i="39"/>
  <c r="EG4" i="39"/>
  <c r="EF4" i="39"/>
  <c r="EE4" i="39"/>
  <c r="ED4" i="39"/>
  <c r="EC4" i="39"/>
  <c r="EB4" i="39"/>
  <c r="EA4" i="39"/>
  <c r="DZ4" i="39"/>
  <c r="DY4" i="39"/>
  <c r="DX4" i="39"/>
  <c r="DW4" i="39"/>
  <c r="DV4" i="39"/>
  <c r="DU4" i="39"/>
  <c r="DT4" i="39"/>
  <c r="DS4" i="39"/>
  <c r="DR4" i="39"/>
  <c r="DQ4" i="39"/>
  <c r="DP4" i="39"/>
  <c r="DO4" i="39"/>
  <c r="DN4" i="39"/>
  <c r="DM4" i="39"/>
  <c r="DL4" i="39"/>
  <c r="DK4" i="39"/>
  <c r="DJ4" i="39"/>
  <c r="DI4" i="39"/>
  <c r="DH4" i="39"/>
  <c r="DG4" i="39"/>
  <c r="DF4" i="39"/>
  <c r="DE4" i="39"/>
  <c r="DD4" i="39"/>
  <c r="DC4" i="39"/>
  <c r="DB4" i="39"/>
  <c r="DA4" i="39"/>
  <c r="CZ4" i="39"/>
  <c r="CY4" i="39"/>
  <c r="CX4" i="39"/>
  <c r="CW4" i="39"/>
  <c r="CV4" i="39"/>
  <c r="CU4" i="39"/>
  <c r="CT4" i="39"/>
  <c r="CS4" i="39"/>
  <c r="CR4" i="39"/>
  <c r="CQ4" i="39"/>
  <c r="CP4" i="39"/>
  <c r="CO4" i="39"/>
  <c r="CN4" i="39"/>
  <c r="CM4" i="39"/>
  <c r="CL4" i="39"/>
  <c r="CK4" i="39"/>
  <c r="CJ4" i="39"/>
  <c r="CI4" i="39"/>
  <c r="CH4" i="39"/>
  <c r="CG4" i="39"/>
  <c r="CF4" i="39"/>
  <c r="CE4" i="39"/>
  <c r="CD4" i="39"/>
  <c r="CC4" i="39"/>
  <c r="CB4" i="39"/>
  <c r="CA4" i="39"/>
  <c r="BZ4" i="39"/>
  <c r="BY4" i="39"/>
  <c r="BX4" i="39"/>
  <c r="BW4" i="39"/>
  <c r="BV4" i="39"/>
  <c r="BU4" i="39"/>
  <c r="BT4" i="39"/>
  <c r="BS4" i="39"/>
  <c r="BR4" i="39"/>
  <c r="BQ4" i="39"/>
  <c r="BP4" i="39"/>
  <c r="BO4" i="39"/>
  <c r="G5" i="56"/>
  <c r="E5" i="56"/>
  <c r="D5" i="56"/>
  <c r="AS4" i="39"/>
  <c r="AR4" i="39"/>
  <c r="AQ4" i="39"/>
  <c r="AP4" i="39"/>
  <c r="AO4" i="39"/>
  <c r="AN4" i="39"/>
  <c r="AS3" i="39"/>
  <c r="AR3" i="39"/>
  <c r="AQ3" i="39"/>
  <c r="AP3" i="39"/>
  <c r="AO3" i="39"/>
  <c r="AN3" i="39"/>
  <c r="BM4" i="39"/>
  <c r="BL4" i="39"/>
  <c r="BK4" i="39"/>
  <c r="BJ4" i="39"/>
  <c r="BI4" i="39"/>
  <c r="BH4" i="39"/>
  <c r="BG4" i="39"/>
  <c r="BF4" i="39"/>
  <c r="BE4" i="39"/>
  <c r="BD4" i="39"/>
  <c r="BC4" i="39"/>
  <c r="BB4" i="39"/>
  <c r="BA4" i="39"/>
  <c r="AZ4" i="39"/>
  <c r="AY4" i="39"/>
  <c r="AX4" i="39"/>
  <c r="AW4" i="39"/>
  <c r="AV4" i="39"/>
  <c r="AU4" i="39"/>
  <c r="AT4" i="39"/>
  <c r="AM4" i="39"/>
  <c r="AL4" i="39"/>
  <c r="AK4" i="39"/>
  <c r="AJ4" i="39"/>
  <c r="AI4" i="39" l="1"/>
  <c r="AH4" i="39"/>
  <c r="AG4" i="39"/>
  <c r="AF4" i="39"/>
  <c r="AE4" i="39"/>
  <c r="AD4" i="39"/>
  <c r="AC4" i="39"/>
  <c r="AB4" i="39"/>
  <c r="AA4" i="39"/>
  <c r="Z4" i="39"/>
  <c r="Y4" i="39"/>
  <c r="X4" i="39"/>
  <c r="W4" i="39"/>
  <c r="V4" i="39"/>
  <c r="U4" i="39"/>
  <c r="T4" i="39"/>
  <c r="S4" i="39"/>
  <c r="R4" i="39"/>
  <c r="Q4" i="39"/>
  <c r="P4" i="39"/>
  <c r="O4" i="39"/>
  <c r="N4" i="39"/>
  <c r="M4" i="39"/>
  <c r="L4" i="39"/>
  <c r="K4" i="39"/>
  <c r="J4" i="39"/>
  <c r="I4" i="39"/>
  <c r="H4" i="39"/>
  <c r="G4" i="39"/>
  <c r="F4" i="39"/>
  <c r="E4" i="39"/>
  <c r="D4" i="39"/>
  <c r="C4" i="39"/>
  <c r="B4" i="39"/>
  <c r="A4" i="39"/>
  <c r="H58" i="38"/>
  <c r="H59" i="38"/>
  <c r="H60" i="38"/>
  <c r="H61" i="38"/>
  <c r="H62" i="38"/>
  <c r="H63" i="38"/>
  <c r="H53" i="38"/>
  <c r="H54" i="38"/>
  <c r="H41" i="38"/>
  <c r="H42" i="38"/>
  <c r="H43" i="38"/>
  <c r="H32" i="38"/>
  <c r="H33" i="38"/>
  <c r="H34" i="38"/>
  <c r="H35" i="38"/>
  <c r="H36" i="38"/>
  <c r="H11" i="38"/>
  <c r="H12" i="38"/>
  <c r="H13" i="38"/>
  <c r="H14" i="38"/>
  <c r="H15" i="38"/>
  <c r="H16" i="38"/>
  <c r="H17" i="38"/>
  <c r="H4" i="38"/>
  <c r="H5" i="38"/>
  <c r="H6" i="38"/>
  <c r="H7" i="38"/>
  <c r="H8" i="38"/>
  <c r="H9" i="38"/>
  <c r="H10" i="38"/>
  <c r="C17" i="63" l="1"/>
  <c r="E17" i="59"/>
  <c r="E6" i="59"/>
  <c r="D6" i="59"/>
  <c r="E17" i="41"/>
  <c r="D17" i="41"/>
  <c r="G17" i="41" s="1"/>
  <c r="E15" i="41"/>
  <c r="D15" i="41"/>
  <c r="G15" i="41" s="1"/>
  <c r="E12" i="41"/>
  <c r="D12" i="41"/>
  <c r="G12" i="41" s="1"/>
  <c r="E6" i="41"/>
  <c r="D6" i="41"/>
  <c r="G6" i="41" s="1"/>
  <c r="E3" i="41"/>
  <c r="D3" i="41"/>
  <c r="G20" i="43"/>
  <c r="G14" i="43"/>
  <c r="E25" i="43"/>
  <c r="D25" i="43"/>
  <c r="G25" i="43" s="1"/>
  <c r="E20" i="43"/>
  <c r="D20" i="43"/>
  <c r="E14" i="43"/>
  <c r="D14" i="43"/>
  <c r="E9" i="43"/>
  <c r="D9" i="43"/>
  <c r="G9" i="43" s="1"/>
  <c r="E5" i="43"/>
  <c r="D5" i="43"/>
  <c r="G5" i="43" s="1"/>
  <c r="E3" i="43"/>
  <c r="D3" i="43"/>
  <c r="G32" i="42"/>
  <c r="G26" i="42"/>
  <c r="G22" i="42"/>
  <c r="G18" i="42"/>
  <c r="G12" i="42"/>
  <c r="G5" i="42"/>
  <c r="E32" i="42"/>
  <c r="D32" i="42"/>
  <c r="E26" i="42"/>
  <c r="D26" i="42"/>
  <c r="E22" i="42"/>
  <c r="D22" i="42"/>
  <c r="E18" i="42"/>
  <c r="D18" i="42"/>
  <c r="E12" i="42"/>
  <c r="D12" i="42"/>
  <c r="E5" i="42"/>
  <c r="D5" i="42"/>
  <c r="E3" i="42"/>
  <c r="D3" i="42"/>
  <c r="E99" i="53"/>
  <c r="D99" i="53"/>
  <c r="E96" i="53"/>
  <c r="D96" i="53"/>
  <c r="E93" i="53"/>
  <c r="D93" i="53"/>
  <c r="E81" i="53"/>
  <c r="D81" i="53"/>
  <c r="E72" i="53"/>
  <c r="D72" i="53"/>
  <c r="G72" i="53" s="1"/>
  <c r="E70" i="53"/>
  <c r="D70" i="53"/>
  <c r="E64" i="53"/>
  <c r="D64" i="53"/>
  <c r="E62" i="53"/>
  <c r="D62" i="53"/>
  <c r="E57" i="53"/>
  <c r="D57" i="53"/>
  <c r="E46" i="53"/>
  <c r="D46" i="53"/>
  <c r="G46" i="53" s="1"/>
  <c r="E37" i="53"/>
  <c r="D37" i="53"/>
  <c r="G37" i="53" s="1"/>
  <c r="E33" i="53"/>
  <c r="D33" i="53"/>
  <c r="G33" i="53" s="1"/>
  <c r="E28" i="53"/>
  <c r="D28" i="53"/>
  <c r="G28" i="53" s="1"/>
  <c r="E14" i="53"/>
  <c r="D14" i="53"/>
  <c r="G14" i="53" s="1"/>
  <c r="E13" i="53"/>
  <c r="D13" i="53"/>
  <c r="G13" i="53" s="1"/>
  <c r="E11" i="53"/>
  <c r="D11" i="53"/>
  <c r="G11" i="53" s="1"/>
  <c r="E6" i="53"/>
  <c r="D6" i="53"/>
  <c r="G6" i="53" s="1"/>
  <c r="E3" i="53"/>
  <c r="D3" i="53"/>
  <c r="E96" i="56"/>
  <c r="D96" i="56"/>
  <c r="E89" i="56"/>
  <c r="D89" i="56"/>
  <c r="E71" i="56"/>
  <c r="D71" i="56"/>
  <c r="G71" i="56" s="1"/>
  <c r="E70" i="56"/>
  <c r="D70" i="56"/>
  <c r="E64" i="56"/>
  <c r="D64" i="56"/>
  <c r="E33" i="56"/>
  <c r="D33" i="56"/>
  <c r="G33" i="56" s="1"/>
  <c r="E32" i="56"/>
  <c r="D32" i="56"/>
  <c r="G32" i="56" s="1"/>
  <c r="E31" i="56"/>
  <c r="D31" i="56"/>
  <c r="E28" i="56"/>
  <c r="D28" i="56"/>
  <c r="E24" i="56"/>
  <c r="D24" i="56"/>
  <c r="E21" i="56"/>
  <c r="D21" i="56"/>
  <c r="D19" i="56"/>
  <c r="E11" i="56"/>
  <c r="D11" i="56"/>
  <c r="E7" i="56"/>
  <c r="D7" i="56"/>
  <c r="D3" i="56"/>
  <c r="E3" i="56"/>
  <c r="C3" i="38" l="1" a="1"/>
  <c r="C50" i="38" a="1"/>
  <c r="C44" i="38" a="1"/>
  <c r="C19" i="38" a="1"/>
  <c r="C37" i="38" a="1"/>
  <c r="BN4" i="39"/>
  <c r="JU4" i="39"/>
  <c r="NA4" i="39"/>
  <c r="LJ4" i="39" l="1"/>
  <c r="LI4" i="39"/>
  <c r="LH4" i="39"/>
  <c r="LG4" i="39"/>
  <c r="LF4" i="39"/>
  <c r="LE4" i="39"/>
  <c r="LD4" i="39"/>
  <c r="LC4" i="39"/>
  <c r="LB4" i="39"/>
  <c r="LA4" i="39"/>
  <c r="KZ4" i="39"/>
  <c r="KY4" i="39"/>
  <c r="KX4" i="39"/>
  <c r="KW4" i="39"/>
  <c r="KV4" i="39"/>
  <c r="KU4" i="39"/>
  <c r="KT4" i="39"/>
  <c r="KS4" i="39"/>
  <c r="KR4" i="39"/>
  <c r="KQ4" i="39"/>
  <c r="KP4" i="39"/>
  <c r="KO4" i="39"/>
  <c r="KN4" i="39"/>
  <c r="KM4" i="39"/>
  <c r="KL4" i="39"/>
  <c r="KK4" i="39"/>
  <c r="KJ4" i="39"/>
  <c r="KI4" i="39"/>
  <c r="KH4" i="39"/>
  <c r="KG4" i="39"/>
  <c r="KF4" i="39"/>
  <c r="KE4" i="39"/>
  <c r="KD4" i="39"/>
  <c r="KC4" i="39"/>
  <c r="KB4" i="39"/>
  <c r="KA4" i="39"/>
  <c r="JZ4" i="39"/>
  <c r="JY4" i="39"/>
  <c r="JX4" i="39"/>
  <c r="JW4" i="39"/>
  <c r="JV4" i="39"/>
  <c r="JT4" i="39"/>
  <c r="JS4" i="39"/>
  <c r="JR4" i="39"/>
  <c r="JQ4" i="39"/>
  <c r="JP4" i="39"/>
  <c r="JO4" i="39"/>
  <c r="JN4" i="39"/>
  <c r="JM4" i="39"/>
  <c r="JL4" i="39"/>
  <c r="JK4" i="39"/>
  <c r="JJ4" i="39"/>
  <c r="JI4" i="39"/>
  <c r="JH4" i="39"/>
  <c r="JG4" i="39"/>
  <c r="JF4" i="39"/>
  <c r="JE4" i="39"/>
  <c r="JD4" i="39"/>
  <c r="LY4" i="39" l="1"/>
  <c r="MT4" i="39"/>
  <c r="MU4" i="39"/>
  <c r="MW4" i="39"/>
  <c r="MX4" i="39"/>
  <c r="MY4" i="39"/>
  <c r="MZ4" i="39"/>
  <c r="NC4" i="39"/>
  <c r="NE4" i="39"/>
  <c r="NF4" i="39"/>
  <c r="NH4" i="39"/>
  <c r="NI4" i="39"/>
  <c r="NJ4" i="39"/>
  <c r="NK4" i="39"/>
  <c r="NL4" i="39"/>
  <c r="NM4" i="39"/>
  <c r="NO4" i="39"/>
  <c r="NP4" i="39"/>
  <c r="MB4" i="39"/>
  <c r="MA4" i="39"/>
  <c r="LZ4" i="39"/>
  <c r="LX4" i="39"/>
  <c r="LW4" i="39"/>
  <c r="LV4" i="39"/>
  <c r="LU4" i="39"/>
  <c r="LT4" i="39"/>
  <c r="LS4" i="39"/>
  <c r="LR4" i="39"/>
  <c r="LQ4" i="39"/>
  <c r="LP4" i="39"/>
  <c r="LO4" i="39"/>
  <c r="LN4" i="39"/>
  <c r="LM4" i="39"/>
  <c r="LL4" i="39"/>
  <c r="MR4" i="39"/>
  <c r="MQ4" i="39"/>
  <c r="MP4" i="39"/>
  <c r="MO4" i="39"/>
  <c r="MN4" i="39"/>
  <c r="MM4" i="39"/>
  <c r="ML4" i="39"/>
  <c r="MK4" i="39"/>
  <c r="MJ4" i="39"/>
  <c r="MI4" i="39"/>
  <c r="MH4" i="39"/>
  <c r="MG4" i="39"/>
  <c r="MF4" i="39"/>
  <c r="ME4" i="39"/>
  <c r="MD4" i="39"/>
  <c r="D17" i="63"/>
  <c r="B3" i="63"/>
  <c r="B10" i="63"/>
  <c r="B9" i="63"/>
  <c r="B8" i="63"/>
  <c r="B7" i="63"/>
  <c r="B6" i="63"/>
  <c r="B4" i="63"/>
  <c r="B5" i="63"/>
  <c r="B17" i="63"/>
  <c r="E24" i="59" l="1"/>
  <c r="D24" i="59"/>
  <c r="D17" i="59"/>
  <c r="E14" i="59"/>
  <c r="D14" i="59"/>
  <c r="E12" i="59"/>
  <c r="D12" i="59"/>
  <c r="E3" i="59"/>
  <c r="D3" i="59"/>
  <c r="C58" i="38" s="1" a="1"/>
  <c r="C55" i="38" l="1" a="1"/>
  <c r="G14" i="59"/>
  <c r="ND4" i="39"/>
  <c r="G3" i="58"/>
  <c r="MC4" i="39"/>
  <c r="G17" i="59"/>
  <c r="NG4" i="39"/>
  <c r="G3" i="59"/>
  <c r="MS4" i="39"/>
  <c r="G24" i="59"/>
  <c r="NN4" i="39"/>
  <c r="G12" i="59"/>
  <c r="NB4" i="39"/>
  <c r="G6" i="59"/>
  <c r="MV4" i="39"/>
  <c r="D22" i="58"/>
  <c r="D10" i="66" s="1"/>
  <c r="D23" i="58"/>
  <c r="E10" i="66" s="1"/>
  <c r="D21" i="58"/>
  <c r="C10" i="66" s="1"/>
  <c r="D31" i="59"/>
  <c r="E11" i="66" s="1"/>
  <c r="D30" i="59"/>
  <c r="D11" i="66" s="1"/>
  <c r="D29" i="59"/>
  <c r="C11" i="66" s="1"/>
  <c r="F11" i="66" l="1"/>
  <c r="F10" i="66"/>
  <c r="LK4" i="39"/>
  <c r="G3" i="41"/>
  <c r="G96" i="56"/>
  <c r="G89" i="56"/>
  <c r="G70" i="56"/>
  <c r="G64" i="56"/>
  <c r="G31" i="56"/>
  <c r="G28" i="56"/>
  <c r="G24" i="56"/>
  <c r="G21" i="56"/>
  <c r="G19" i="56"/>
  <c r="G11" i="56"/>
  <c r="G7" i="56"/>
  <c r="G3" i="56"/>
  <c r="D102" i="56" l="1"/>
  <c r="E5" i="66" s="1"/>
  <c r="D101" i="56"/>
  <c r="D5" i="66" s="1"/>
  <c r="D100" i="56"/>
  <c r="C5" i="66" s="1"/>
  <c r="F5" i="66" s="1"/>
  <c r="D25" i="41"/>
  <c r="E9" i="66" s="1"/>
  <c r="D24" i="41"/>
  <c r="D9" i="66" s="1"/>
  <c r="D23" i="41"/>
  <c r="C9" i="66" s="1"/>
  <c r="G3" i="42"/>
  <c r="E53" i="55"/>
  <c r="H53" i="55" s="1"/>
  <c r="E48" i="55"/>
  <c r="H48" i="55" s="1"/>
  <c r="E43" i="55"/>
  <c r="H43" i="55" s="1"/>
  <c r="F33" i="55"/>
  <c r="H33" i="55" s="1"/>
  <c r="F32" i="55"/>
  <c r="H32" i="55" s="1"/>
  <c r="F31" i="55"/>
  <c r="H31" i="55" s="1"/>
  <c r="F30" i="55"/>
  <c r="H30" i="55" s="1"/>
  <c r="F29" i="55"/>
  <c r="H29" i="55" s="1"/>
  <c r="F28" i="55"/>
  <c r="H28" i="55" s="1"/>
  <c r="F27" i="55"/>
  <c r="H27" i="55" s="1"/>
  <c r="F26" i="55"/>
  <c r="H26" i="55" s="1"/>
  <c r="F25" i="55"/>
  <c r="H25" i="55" s="1"/>
  <c r="F24" i="55"/>
  <c r="H24" i="55" s="1"/>
  <c r="F23" i="55"/>
  <c r="H23" i="55" s="1"/>
  <c r="F22" i="55"/>
  <c r="H22" i="55" s="1"/>
  <c r="F21" i="55"/>
  <c r="H21" i="55" s="1"/>
  <c r="F20" i="55"/>
  <c r="H20" i="55" s="1"/>
  <c r="F19" i="55"/>
  <c r="H19" i="55" s="1"/>
  <c r="F18" i="55"/>
  <c r="H18" i="55" s="1"/>
  <c r="F17" i="55"/>
  <c r="H17" i="55" s="1"/>
  <c r="F16" i="55"/>
  <c r="H16" i="55" s="1"/>
  <c r="F15" i="55"/>
  <c r="H15" i="55" s="1"/>
  <c r="F14" i="55"/>
  <c r="H14" i="55" s="1"/>
  <c r="F13" i="55"/>
  <c r="H13" i="55" s="1"/>
  <c r="F12" i="55"/>
  <c r="H12" i="55" s="1"/>
  <c r="F11" i="55"/>
  <c r="H11" i="55" s="1"/>
  <c r="F10" i="55"/>
  <c r="H10" i="55" s="1"/>
  <c r="F9" i="55"/>
  <c r="H9" i="55" s="1"/>
  <c r="F8" i="55"/>
  <c r="H8" i="55" s="1"/>
  <c r="F7" i="55"/>
  <c r="H7" i="55" s="1"/>
  <c r="F6" i="55"/>
  <c r="H6" i="55" s="1"/>
  <c r="F5" i="55"/>
  <c r="H5" i="55" s="1"/>
  <c r="F4" i="55"/>
  <c r="H4" i="55" s="1"/>
  <c r="F9" i="66" l="1"/>
  <c r="D39" i="42"/>
  <c r="D7" i="66" s="1"/>
  <c r="D40" i="42"/>
  <c r="E7" i="66" s="1"/>
  <c r="D38" i="42"/>
  <c r="C7" i="66" s="1"/>
  <c r="G43" i="55"/>
  <c r="G48" i="55"/>
  <c r="G53" i="55"/>
  <c r="F7" i="66" l="1"/>
  <c r="G99" i="53"/>
  <c r="G96" i="53"/>
  <c r="G93" i="53"/>
  <c r="G81" i="53"/>
  <c r="G70" i="53"/>
  <c r="G64" i="53"/>
  <c r="G62" i="53"/>
  <c r="G3" i="53"/>
  <c r="D109" i="53" l="1"/>
  <c r="D6" i="66" s="1"/>
  <c r="G57" i="53"/>
  <c r="D110" i="53" s="1"/>
  <c r="E6" i="66" s="1"/>
  <c r="D108" i="53" l="1"/>
  <c r="C6" i="66" s="1"/>
  <c r="E3" i="52"/>
  <c r="F6" i="66" l="1"/>
  <c r="F17" i="49"/>
  <c r="D17" i="49"/>
  <c r="G3" i="43" l="1"/>
  <c r="D31" i="43" l="1"/>
  <c r="C8" i="66" s="1"/>
  <c r="D32" i="43"/>
  <c r="D8" i="66" s="1"/>
  <c r="D12" i="66" s="1"/>
  <c r="D33" i="43"/>
  <c r="E8" i="66" s="1"/>
  <c r="E12" i="66" s="1"/>
  <c r="H51" i="38"/>
  <c r="H52" i="38"/>
  <c r="H30" i="38"/>
  <c r="H31" i="38"/>
  <c r="H28" i="38"/>
  <c r="H29" i="38"/>
  <c r="H26" i="38"/>
  <c r="H27" i="38"/>
  <c r="H24" i="38"/>
  <c r="H25" i="38"/>
  <c r="H22" i="38"/>
  <c r="H23" i="38"/>
  <c r="H20" i="38"/>
  <c r="H21" i="38"/>
  <c r="H19" i="38"/>
  <c r="H49" i="38"/>
  <c r="H48" i="38"/>
  <c r="H44" i="38"/>
  <c r="H45" i="38"/>
  <c r="H46" i="38"/>
  <c r="H47" i="38"/>
  <c r="H50" i="38"/>
  <c r="H40" i="38"/>
  <c r="F8" i="66" l="1"/>
  <c r="F12" i="66" s="1"/>
  <c r="C12" i="66"/>
  <c r="H38" i="38"/>
  <c r="H39" i="38"/>
  <c r="H37" i="38"/>
  <c r="A3" i="65" s="1" a="1"/>
  <c r="D167" i="2" l="1" a="1"/>
  <c r="D167" i="2" s="1"/>
  <c r="H3" i="38" l="1"/>
  <c r="E167" i="2"/>
  <c r="H55" i="3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tc={E297CBCB-FD06-4748-A10F-64BC7AB302D2}</author>
  </authors>
  <commentList>
    <comment ref="S2" authorId="0" shapeId="0" xr:uid="{E297CBCB-FD06-4748-A10F-64BC7AB302D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Insertar otra columna con  
“Certificado del Sistema Registro Nacional de Medidas Correctivas - RNMC de la Policía Nacional”.  Continuando con el formato SI y NO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tc={32085E01-332E-4250-ACFB-B0A9339389FF}</author>
    <author>tc={6360C517-21D9-4D42-891E-8AD977B95153}</author>
    <author>tc={9B10881D-DD8F-454E-AE5B-D29381096AB0}</author>
  </authors>
  <commentList>
    <comment ref="LP3" authorId="0" shapeId="0" xr:uid="{32085E01-332E-4250-ACFB-B0A9339389FF}">
      <text>
        <t>[Comentario encadenado]
Su versión de Excel le permite leer este comentario encadenado; sin embargo, las ediciones que se apliquen se quitarán si el archivo se abre en una versión más reciente de Excel. Más información: https://go.microsoft.com/fwlink/?linkid=870924
Comentario:
    1. Se sugiere eliminar esta condición, toda vez que ya se encuentra en la condición 4.1.1.</t>
      </text>
    </comment>
    <comment ref="LR3" authorId="1" shapeId="0" xr:uid="{6360C517-21D9-4D42-891E-8AD977B95153}">
      <text>
        <t>[Comentario encadenado]
Su versión de Excel le permite leer este comentario encadenado; sin embargo, las ediciones que se apliquen se quitarán si el archivo se abre en una versión más reciente de Excel. Más información: https://go.microsoft.com/fwlink/?linkid=870924
Comentario:
    1. Se sugiere eliminar esta condición, toda vez que ya se encuentra en la condición 4.1.1.</t>
      </text>
    </comment>
    <comment ref="LV3" authorId="2" shapeId="0" xr:uid="{9B10881D-DD8F-454E-AE5B-D29381096AB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 conjuntamente esta condición, toda vez que la información registrada no se encuentra dentro del estándar 54 de la Guía, no logré identificar de donde se registra esta información.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<sst xmlns="http://schemas.openxmlformats.org/spreadsheetml/2006/main" count="4230" uniqueCount="2710">
  <si>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</si>
  <si>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</si>
  <si>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</si>
  <si>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</si>
  <si>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</si>
  <si>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</si>
  <si>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</si>
  <si>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</si>
  <si>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</si>
  <si>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</si>
  <si>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</si>
  <si>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</si>
  <si>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</si>
  <si>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</si>
  <si>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</si>
  <si>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</si>
  <si>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</si>
  <si>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</si>
  <si>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</si>
  <si>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</si>
  <si>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</si>
  <si>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</si>
  <si>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</si>
  <si>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</si>
  <si>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</si>
  <si>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</si>
  <si>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</si>
  <si>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</si>
  <si>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</si>
  <si>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</si>
  <si>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</si>
  <si>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</si>
  <si>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</si>
  <si>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</si>
  <si>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</si>
  <si>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</si>
  <si>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</si>
  <si>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</si>
  <si>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</si>
  <si>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</si>
  <si>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</si>
  <si>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</si>
  <si>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</si>
  <si>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</si>
  <si>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</si>
  <si>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</si>
  <si>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</si>
  <si>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</si>
  <si>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</si>
  <si>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</si>
  <si>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</si>
  <si>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</si>
  <si>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</si>
  <si>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</si>
  <si>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</si>
  <si>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</si>
  <si>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</si>
  <si>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</si>
  <si>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</si>
  <si>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</si>
  <si>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</si>
  <si>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</si>
  <si>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</si>
  <si>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</si>
  <si>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</si>
  <si>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</si>
  <si>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</si>
  <si>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</si>
  <si>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</si>
  <si>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</si>
  <si>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</si>
  <si>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</si>
  <si>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</si>
  <si>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</si>
  <si>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</si>
  <si>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</si>
  <si>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</si>
  <si>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</si>
  <si>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</si>
  <si>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</si>
  <si>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</si>
  <si>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</si>
  <si>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</si>
  <si>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</si>
  <si>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</si>
  <si>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</si>
  <si>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</si>
  <si>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</si>
  <si>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</si>
  <si>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</si>
  <si>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</si>
  <si>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</si>
  <si>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</si>
  <si>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</si>
  <si>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</si>
  <si>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</si>
  <si>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</si>
  <si>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</si>
  <si>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</si>
  <si>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</si>
  <si>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</si>
  <si>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</si>
  <si>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</si>
  <si>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</si>
  <si>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</si>
  <si>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</si>
  <si>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</si>
  <si>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</si>
  <si>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</si>
  <si>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</si>
  <si>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</si>
  <si>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</si>
  <si>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</si>
  <si>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</si>
  <si>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</si>
  <si>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</si>
  <si>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</si>
  <si>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</si>
  <si>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</si>
  <si>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</si>
  <si>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</si>
  <si>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</si>
  <si>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</si>
  <si>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</si>
  <si>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</si>
  <si>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</si>
  <si>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</si>
  <si>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</si>
  <si>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</si>
  <si>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</si>
  <si>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</si>
  <si>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</si>
  <si>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</si>
  <si>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</si>
  <si>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</si>
  <si>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</si>
  <si>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</si>
  <si>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</si>
  <si>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</si>
  <si>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</si>
  <si>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</si>
  <si>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</si>
  <si>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</si>
  <si>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</si>
  <si>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</si>
  <si>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</si>
  <si>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</si>
  <si>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</si>
  <si>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</si>
  <si>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</si>
  <si>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</si>
  <si>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</si>
  <si>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</si>
  <si>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</si>
  <si>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</si>
  <si>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</si>
  <si>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</si>
  <si>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</si>
  <si>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</si>
  <si>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</si>
  <si>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</si>
  <si>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</si>
  <si>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</si>
  <si>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</si>
  <si>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</si>
  <si>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</si>
  <si>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</si>
  <si>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</si>
  <si>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</si>
  <si>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</si>
  <si>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</si>
  <si>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</si>
  <si>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</si>
  <si>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</si>
  <si>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</si>
  <si>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</si>
  <si>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</si>
  <si>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</si>
  <si>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</si>
  <si>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</si>
  <si>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</si>
  <si>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</si>
  <si>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</si>
  <si>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</si>
  <si>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</si>
  <si>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</si>
  <si>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</si>
  <si>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</si>
  <si>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</si>
  <si>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</si>
  <si>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</si>
  <si>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</si>
  <si>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</si>
  <si>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</si>
  <si>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</si>
  <si>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</si>
  <si>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</si>
  <si>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</si>
  <si>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</si>
  <si>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</si>
  <si>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</si>
  <si>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</si>
  <si>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</si>
  <si>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</si>
  <si>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</si>
  <si>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</si>
  <si>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</si>
  <si>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</si>
  <si>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</si>
  <si>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</si>
  <si>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</si>
  <si>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</si>
  <si>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</si>
  <si>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</si>
  <si>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</si>
  <si>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</si>
  <si>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</si>
  <si>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</si>
  <si>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</si>
  <si>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</si>
  <si>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</si>
  <si>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</si>
  <si>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</si>
  <si>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</si>
  <si>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</si>
  <si>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</si>
  <si>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</si>
  <si>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</si>
  <si>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</si>
  <si>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</si>
  <si>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</si>
  <si>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</si>
  <si>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</si>
  <si>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</si>
  <si>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</si>
  <si>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</si>
  <si>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</si>
  <si>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</si>
  <si>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</si>
  <si>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</si>
  <si>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</si>
  <si>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</si>
  <si>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</si>
  <si>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</si>
  <si>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</si>
  <si>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</si>
  <si>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</si>
  <si>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</si>
  <si>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</si>
  <si>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</si>
  <si>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</si>
  <si>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</si>
  <si>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</si>
  <si>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</si>
  <si>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</si>
  <si>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</si>
  <si>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</si>
  <si>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</si>
  <si>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</si>
  <si>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</si>
  <si>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</si>
  <si>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</si>
  <si>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</si>
  <si>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</si>
  <si>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</si>
  <si>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</si>
  <si>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</si>
  <si>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</si>
  <si>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</si>
  <si>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</si>
  <si>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</si>
  <si>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</si>
  <si>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</si>
  <si>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</si>
  <si>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</si>
  <si>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</si>
  <si>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</si>
  <si>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</si>
  <si>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</si>
  <si>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</si>
  <si>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</si>
  <si>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</si>
  <si>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</si>
  <si>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</si>
  <si>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</si>
  <si>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</si>
  <si>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</si>
  <si>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</si>
  <si>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</si>
  <si>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</si>
  <si>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</si>
  <si>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</si>
  <si>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</si>
  <si>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</si>
  <si>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</si>
  <si>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</si>
  <si>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</si>
  <si>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</si>
  <si>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</si>
  <si>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</si>
  <si>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</si>
  <si>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</si>
  <si>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</si>
  <si>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</si>
  <si>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</si>
  <si>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</si>
  <si>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</si>
  <si>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</si>
  <si>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</si>
  <si>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</si>
  <si>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</si>
  <si>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</si>
  <si>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</si>
  <si>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</si>
  <si>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</si>
  <si>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</si>
  <si>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</si>
  <si>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</si>
  <si>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</si>
  <si>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</si>
  <si>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</si>
  <si>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</si>
  <si>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</si>
  <si>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</si>
  <si>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</si>
  <si>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</si>
  <si>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</si>
  <si>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</si>
  <si>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</si>
  <si>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</si>
  <si>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</si>
  <si>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</si>
  <si>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</si>
  <si>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</si>
  <si>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</si>
  <si>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</si>
  <si>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</si>
  <si>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</si>
  <si>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</si>
  <si>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</si>
  <si>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</si>
  <si>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</si>
  <si>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</si>
  <si>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</si>
  <si>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</si>
  <si>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</si>
  <si>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</si>
  <si>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</si>
  <si>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</si>
  <si>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</si>
  <si>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</si>
  <si>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</si>
  <si>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</si>
  <si>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</si>
  <si>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</si>
  <si>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</si>
  <si>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</si>
  <si>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</si>
  <si>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</si>
  <si>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</si>
  <si>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</si>
  <si>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</si>
  <si>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</si>
  <si>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</si>
  <si>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</si>
  <si>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</si>
  <si>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</si>
  <si>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</si>
  <si>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</si>
  <si>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</si>
  <si>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</si>
  <si>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</si>
  <si>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</si>
  <si>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</si>
  <si>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</si>
  <si>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</si>
  <si>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</si>
  <si>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</si>
  <si>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</si>
  <si>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</si>
  <si>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</si>
  <si>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</si>
  <si>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</si>
  <si>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</si>
  <si>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</si>
  <si>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</si>
  <si>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</si>
  <si>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</si>
  <si>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</si>
  <si>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</si>
  <si>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</si>
  <si>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</si>
  <si>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</si>
  <si>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</si>
  <si>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</si>
  <si>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</si>
  <si>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</si>
  <si>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</si>
  <si>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</si>
  <si>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</si>
  <si>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</si>
  <si>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</si>
  <si>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</si>
  <si>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</si>
  <si>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</si>
  <si>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</si>
  <si>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</si>
  <si>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</si>
  <si>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</si>
  <si>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</si>
  <si>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</si>
  <si>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</si>
  <si>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</si>
  <si>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</si>
  <si>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</si>
  <si>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</si>
  <si>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</si>
  <si>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</si>
  <si>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</si>
  <si>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</si>
  <si>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</si>
  <si>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</si>
  <si>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</si>
  <si>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</si>
  <si>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</si>
  <si>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</si>
  <si>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</si>
  <si>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</si>
  <si>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</si>
  <si>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</si>
  <si>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</si>
  <si>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</si>
  <si>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</si>
  <si>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</si>
  <si>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</si>
  <si>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</si>
  <si>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</si>
  <si>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</si>
  <si>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</si>
  <si>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</si>
  <si>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</si>
  <si>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</si>
  <si>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</si>
  <si>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</si>
  <si>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</si>
  <si>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</si>
  <si>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</si>
  <si>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</si>
  <si>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</si>
  <si>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</si>
  <si>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</si>
  <si>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</si>
  <si>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</si>
  <si>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</si>
  <si>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</si>
  <si>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</si>
  <si>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</si>
  <si>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</si>
  <si>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</si>
  <si>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</si>
  <si>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</si>
  <si>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</si>
  <si>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</si>
  <si>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</si>
  <si>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</si>
  <si>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</si>
  <si>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</si>
  <si>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</si>
  <si>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</si>
  <si>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</si>
  <si>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</si>
  <si>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</si>
  <si>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</si>
  <si>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</si>
  <si>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</si>
  <si>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</si>
  <si>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</si>
  <si>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</si>
  <si>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</si>
  <si>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</si>
  <si>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</si>
  <si>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</si>
  <si>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</si>
  <si>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</si>
  <si>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</si>
  <si>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</si>
  <si>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</si>
  <si>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</si>
  <si>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</si>
  <si>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</si>
  <si>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</si>
  <si>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</si>
  <si>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</si>
  <si>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</si>
  <si>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</si>
  <si>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</si>
  <si>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</si>
  <si>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</si>
  <si>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</si>
  <si>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</si>
  <si>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</si>
  <si>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</si>
  <si>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</si>
  <si>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</si>
  <si>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</si>
  <si>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</si>
  <si>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</si>
  <si>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</si>
  <si>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</si>
  <si>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</si>
  <si>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</si>
  <si>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</si>
  <si>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</si>
  <si>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</si>
  <si>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</si>
  <si>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</si>
  <si>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</si>
  <si>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</si>
  <si>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</si>
  <si>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</si>
  <si>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</si>
  <si>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</si>
  <si>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</si>
  <si>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</si>
  <si>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</si>
  <si>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</si>
  <si>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</si>
  <si>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</si>
  <si>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</si>
  <si>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</si>
  <si>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</si>
  <si>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</si>
  <si>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</si>
  <si>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</si>
  <si>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</si>
  <si>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</si>
  <si>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</si>
  <si>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</si>
  <si>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</si>
  <si>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</si>
  <si>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</si>
  <si>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</si>
  <si>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</si>
  <si>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</si>
  <si>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</si>
  <si>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</si>
  <si>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</si>
  <si>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</si>
  <si>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</si>
  <si>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</si>
  <si>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</si>
  <si>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</si>
  <si>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</si>
  <si>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</si>
  <si>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</si>
  <si>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</si>
  <si>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</si>
  <si>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</si>
  <si>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</si>
  <si>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</si>
  <si>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</si>
  <si>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</si>
  <si>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</si>
  <si>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</si>
  <si>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</si>
  <si>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</si>
  <si>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</si>
  <si>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</si>
  <si>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</si>
  <si>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</si>
  <si>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</si>
  <si>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</si>
  <si>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</si>
  <si>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</si>
  <si>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</si>
  <si>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</si>
  <si>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</si>
  <si>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</si>
  <si>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</si>
  <si>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</si>
  <si>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</si>
  <si>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</si>
  <si>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</si>
  <si>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</si>
  <si>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</si>
  <si>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</si>
  <si>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</si>
  <si>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</si>
  <si>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</si>
  <si>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</si>
  <si>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</si>
  <si>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</si>
  <si>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</si>
  <si>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</si>
  <si>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</si>
  <si>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</si>
  <si>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</si>
  <si>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</si>
  <si>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</si>
  <si>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</si>
  <si>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</si>
  <si>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</si>
  <si>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</si>
  <si>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</si>
  <si>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</si>
  <si>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</si>
  <si>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</si>
  <si>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</si>
  <si>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</si>
  <si>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</si>
  <si>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</si>
  <si>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</si>
  <si>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</si>
  <si>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</si>
  <si>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</si>
  <si>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</si>
  <si>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</si>
  <si>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</si>
  <si>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</si>
  <si>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</si>
  <si>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</si>
  <si>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</si>
  <si>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</si>
  <si>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</si>
  <si>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</si>
  <si>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</si>
  <si>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</si>
  <si>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</si>
  <si>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</si>
  <si>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</si>
  <si>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</si>
  <si>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</si>
  <si>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</si>
  <si>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</si>
  <si>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</si>
  <si>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</si>
  <si>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</si>
  <si>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</si>
  <si>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</si>
  <si>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</si>
  <si>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</si>
  <si>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</si>
  <si>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</si>
  <si>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</si>
  <si>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</si>
  <si>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</si>
  <si>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</si>
  <si>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</si>
  <si>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</si>
  <si>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</si>
  <si>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</si>
  <si>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</si>
  <si>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</si>
  <si>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</si>
  <si>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</si>
  <si>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</si>
  <si>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</si>
  <si>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</si>
  <si>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</si>
  <si>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</si>
  <si>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</si>
  <si>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</si>
  <si>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</si>
  <si>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</si>
  <si>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</si>
  <si>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</si>
  <si>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</si>
  <si>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</si>
  <si>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</si>
  <si>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</si>
  <si>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</si>
  <si>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</si>
  <si>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</si>
  <si>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</si>
  <si>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</si>
  <si>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</si>
  <si>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</si>
  <si>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</si>
  <si>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</si>
  <si>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</si>
  <si>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</si>
  <si>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</si>
  <si>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</si>
  <si>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</si>
  <si>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</si>
  <si>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</si>
  <si>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</si>
  <si>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</si>
  <si>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</si>
  <si>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</si>
  <si>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</si>
  <si>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</si>
  <si>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</si>
  <si>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</si>
  <si>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</si>
  <si>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</si>
  <si>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</si>
  <si>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</si>
  <si>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</si>
  <si>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</si>
  <si>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</si>
  <si>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</si>
  <si>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</si>
  <si>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</si>
  <si>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</si>
  <si>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</si>
  <si>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</si>
  <si>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</si>
  <si>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</si>
  <si>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</si>
  <si>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</si>
  <si>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</si>
  <si>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</si>
  <si>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</si>
  <si>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</si>
  <si>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</si>
  <si>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</si>
  <si>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</si>
  <si>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</si>
  <si>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</si>
  <si>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</si>
  <si>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</si>
  <si>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</si>
  <si>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</si>
  <si>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</si>
  <si>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</si>
  <si>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</si>
  <si>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</si>
  <si>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</si>
  <si>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</si>
  <si>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</si>
  <si>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</si>
  <si>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</si>
  <si>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</si>
  <si>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</si>
  <si>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</si>
  <si>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</si>
  <si>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</si>
  <si>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</si>
  <si>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</si>
  <si>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</si>
  <si>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</si>
  <si>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</si>
  <si>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</si>
  <si>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</si>
  <si>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</si>
  <si>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</si>
  <si>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</si>
  <si>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</si>
  <si>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</si>
  <si>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</si>
  <si>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</si>
  <si>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</si>
  <si>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</si>
  <si>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</si>
  <si>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</si>
  <si>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</si>
  <si>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</si>
  <si>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</si>
  <si>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</si>
  <si>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</si>
  <si>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</si>
  <si>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</si>
  <si>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</si>
  <si>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</si>
  <si>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</si>
  <si>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</si>
  <si>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</si>
  <si>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</si>
  <si>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</si>
  <si>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</si>
  <si>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</si>
  <si>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</si>
  <si>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</si>
  <si>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</si>
  <si>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</si>
  <si>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</si>
  <si>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</si>
  <si>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</si>
  <si>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</si>
  <si>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</si>
  <si>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</si>
  <si>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</si>
  <si>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</si>
  <si>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</si>
  <si>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</si>
  <si>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</si>
  <si>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</si>
  <si>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</si>
  <si>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</si>
  <si>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</si>
  <si>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</si>
  <si>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</si>
  <si>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</si>
  <si>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</si>
  <si>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</si>
  <si>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</si>
  <si>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</si>
  <si>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</si>
  <si>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</si>
  <si>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</si>
  <si>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</si>
  <si>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</si>
  <si>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</si>
  <si>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</si>
  <si>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</si>
  <si>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</si>
  <si>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</si>
  <si>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</si>
  <si>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</si>
  <si>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</si>
  <si>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</si>
  <si>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</si>
  <si>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</si>
  <si>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</si>
  <si>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</si>
  <si>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</si>
  <si>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</si>
  <si>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</si>
  <si>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</si>
  <si>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</si>
  <si>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</si>
  <si>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</si>
  <si>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</si>
  <si>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</si>
  <si>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</si>
  <si>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</si>
  <si>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</si>
  <si>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</si>
  <si>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</si>
  <si>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</si>
  <si>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</si>
  <si>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</si>
  <si>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</si>
  <si>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</si>
  <si>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</si>
  <si>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</si>
  <si>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</si>
  <si>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</si>
  <si>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</si>
  <si>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</si>
  <si>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</si>
  <si>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</si>
  <si>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</si>
  <si>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</si>
  <si>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</si>
  <si>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</si>
  <si>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</si>
  <si>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</si>
  <si>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</si>
  <si>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</si>
  <si>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</si>
  <si>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</si>
  <si>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</si>
  <si>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</si>
  <si>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</si>
  <si>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</si>
  <si>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</si>
  <si>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</si>
  <si>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</si>
  <si>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</si>
  <si>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</si>
  <si>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</si>
  <si>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</si>
  <si>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</si>
  <si>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</si>
  <si>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</si>
  <si>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</si>
  <si>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</si>
  <si>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</si>
  <si>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</si>
  <si>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</si>
  <si>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</si>
  <si>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</si>
  <si>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</si>
  <si>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</si>
  <si>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</si>
  <si>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</si>
  <si>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</si>
  <si>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</si>
  <si>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</si>
  <si>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</si>
  <si>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</si>
  <si>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</si>
  <si>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</si>
  <si>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</si>
  <si>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</si>
  <si>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</si>
  <si>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</si>
  <si>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</si>
  <si>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</si>
  <si>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</si>
  <si>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</si>
  <si>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</si>
  <si>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</si>
  <si>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</si>
  <si>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</si>
  <si>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</si>
  <si>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</si>
  <si>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</si>
  <si>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</si>
  <si>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</si>
  <si>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</si>
  <si>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</si>
  <si>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</si>
  <si>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</si>
  <si>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</si>
  <si>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</si>
  <si>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</si>
  <si>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</si>
  <si>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</si>
  <si>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</si>
  <si>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</si>
  <si>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</si>
  <si>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</si>
  <si>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</si>
  <si>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</si>
  <si>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</si>
  <si>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</si>
  <si>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</si>
  <si>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</si>
  <si>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</si>
  <si>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</si>
  <si>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</si>
  <si>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</si>
  <si>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</si>
  <si>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</si>
  <si>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</si>
  <si>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</si>
  <si>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</si>
  <si>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</si>
  <si>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</si>
  <si>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</si>
  <si>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</si>
  <si>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</si>
  <si>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</si>
  <si>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</si>
  <si>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</si>
  <si>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</si>
  <si>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</si>
  <si>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</si>
  <si>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</si>
  <si>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</si>
  <si>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</si>
  <si>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</si>
  <si>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</si>
  <si>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</si>
  <si>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</si>
  <si>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</si>
  <si>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</si>
  <si>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</si>
  <si>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</si>
  <si>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</si>
  <si>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</si>
  <si>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</si>
  <si>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</si>
  <si>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</si>
  <si>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</si>
  <si>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</si>
  <si>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</si>
  <si>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</si>
  <si>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</si>
  <si>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</si>
  <si>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</si>
  <si>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</si>
  <si>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</si>
  <si>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</si>
  <si>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</si>
  <si>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</si>
  <si>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</si>
  <si>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</si>
  <si>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</si>
  <si>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</si>
  <si>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</si>
  <si>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</si>
  <si>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</si>
  <si>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</si>
  <si>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</si>
  <si>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</si>
  <si>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</si>
  <si>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</si>
  <si>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</si>
  <si>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</si>
  <si>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</si>
  <si>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</si>
  <si>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</si>
  <si>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</si>
  <si>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</si>
  <si>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</si>
  <si>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</si>
  <si>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</si>
  <si>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</si>
  <si>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</si>
  <si>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</si>
  <si>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</si>
  <si>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</si>
  <si>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</si>
  <si>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</si>
  <si>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</si>
  <si>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</si>
  <si>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</si>
  <si>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</si>
  <si>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</si>
  <si>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</si>
  <si>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</si>
  <si>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</si>
  <si>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</si>
  <si>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</si>
  <si>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</si>
  <si>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</si>
  <si>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</si>
  <si>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</si>
  <si>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</si>
  <si>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</si>
  <si>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</si>
  <si>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</si>
  <si>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</si>
  <si>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</si>
  <si>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</si>
  <si>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</si>
  <si>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</si>
  <si>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</si>
  <si>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</si>
  <si>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</si>
  <si>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</si>
  <si>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</si>
  <si>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</si>
  <si>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</si>
  <si>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</si>
  <si>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</si>
  <si>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</si>
  <si>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</si>
  <si>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</si>
  <si>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</si>
  <si>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</si>
  <si>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</si>
  <si>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</si>
  <si>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</si>
  <si>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</si>
  <si>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</si>
  <si>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</si>
  <si>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</si>
  <si>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</si>
  <si>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</si>
  <si>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</si>
  <si>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</si>
  <si>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</si>
  <si>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</si>
  <si>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</si>
  <si>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</si>
  <si>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</si>
  <si>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</si>
  <si>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</si>
  <si>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</si>
  <si>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</si>
  <si>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</si>
  <si>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</si>
  <si>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</si>
  <si>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</si>
  <si>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</si>
  <si>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</si>
  <si>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</si>
  <si>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</si>
  <si>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</si>
  <si>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</si>
  <si>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</si>
  <si>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</si>
  <si>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</si>
  <si>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</si>
  <si>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</si>
  <si>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</si>
  <si>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</si>
  <si>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</si>
  <si>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</si>
  <si>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</si>
  <si>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</si>
  <si>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</si>
  <si>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</si>
  <si>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</si>
  <si>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</si>
  <si>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</si>
  <si>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</si>
  <si>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</si>
  <si>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</si>
  <si>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</si>
  <si>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</si>
  <si>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</si>
  <si>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</si>
  <si>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</si>
  <si>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</si>
  <si>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</si>
  <si>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</si>
  <si>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</si>
  <si>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</si>
  <si>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</si>
  <si>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</si>
  <si>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</si>
  <si>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</si>
  <si>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</si>
  <si>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</si>
  <si>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</si>
  <si>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</si>
  <si>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</si>
  <si>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</si>
  <si>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</si>
  <si>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</si>
  <si>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</si>
  <si>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</si>
  <si>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</si>
  <si>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</si>
  <si>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</si>
  <si>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</si>
  <si>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</si>
  <si>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</si>
  <si>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</si>
  <si>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</si>
  <si>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</si>
  <si>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</si>
  <si>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</si>
  <si>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</si>
  <si>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</si>
  <si>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</si>
  <si>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</si>
  <si>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</si>
  <si>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</si>
  <si>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</si>
  <si>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</si>
  <si>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</si>
  <si>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</si>
  <si>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</si>
  <si>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</si>
  <si>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</si>
  <si>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</si>
  <si>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</si>
  <si>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</si>
  <si>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</si>
  <si>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</si>
  <si>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</si>
  <si>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</si>
  <si>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</si>
  <si>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</si>
  <si>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</si>
  <si>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</si>
  <si>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</si>
  <si>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</si>
  <si>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</si>
  <si>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</si>
  <si>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</si>
  <si>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</si>
  <si>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</si>
  <si>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</si>
  <si>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</si>
  <si>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</si>
  <si>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</si>
  <si>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</si>
  <si>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</si>
  <si>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</si>
  <si>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</si>
  <si>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</si>
  <si>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</si>
  <si>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</si>
  <si>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</si>
  <si>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</si>
  <si>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</si>
  <si>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</si>
  <si>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</si>
  <si>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</si>
  <si>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</si>
  <si>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</si>
  <si>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</si>
  <si>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</si>
  <si>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</si>
  <si>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</si>
  <si>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</si>
  <si>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</si>
  <si>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</si>
  <si>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</si>
  <si>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</si>
  <si>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</si>
  <si>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</si>
  <si>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</si>
  <si>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</si>
  <si>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</si>
  <si>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</si>
  <si>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</si>
  <si>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</si>
  <si>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</si>
  <si>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</si>
  <si>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</si>
  <si>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</si>
  <si>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</si>
  <si>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</si>
  <si>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</si>
  <si>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</si>
  <si>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</si>
  <si>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</si>
  <si>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</si>
  <si>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</si>
  <si>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</si>
  <si>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</si>
  <si>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</si>
  <si>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</si>
  <si>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</si>
  <si>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</si>
  <si>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</si>
  <si>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</si>
  <si>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</si>
  <si>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</si>
  <si>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</si>
  <si>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</si>
  <si>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</si>
  <si>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</si>
  <si>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</si>
  <si>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</si>
  <si>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</si>
  <si>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</si>
  <si>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</si>
  <si>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</si>
  <si>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</si>
  <si>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</si>
  <si>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</si>
  <si>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</si>
  <si>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</si>
  <si>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</si>
  <si>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</si>
  <si>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</si>
  <si>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</si>
  <si>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</si>
  <si>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</si>
  <si>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</si>
  <si>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</si>
  <si>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</si>
  <si>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</si>
  <si>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</si>
  <si>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</si>
  <si>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</si>
  <si>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</si>
  <si>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</si>
  <si>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</si>
  <si>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</si>
  <si>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</si>
  <si>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</si>
  <si>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</si>
  <si>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</si>
  <si>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</si>
  <si>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</si>
  <si>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</si>
  <si>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</si>
  <si>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</si>
  <si>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</si>
  <si>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</si>
  <si>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</si>
  <si>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</si>
  <si>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</si>
  <si>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</si>
  <si>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</si>
  <si>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</si>
  <si>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</si>
  <si>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</si>
  <si>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</si>
  <si>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</si>
  <si>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</si>
  <si>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</si>
  <si>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</si>
  <si>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</si>
  <si>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</si>
  <si>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</si>
  <si>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</si>
  <si>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</si>
  <si>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</si>
  <si>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</si>
  <si>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</si>
  <si>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</si>
  <si>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</si>
  <si>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</si>
  <si>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</si>
  <si>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</si>
  <si>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</si>
  <si>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</si>
  <si>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</si>
  <si>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</si>
  <si>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</si>
  <si>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</si>
  <si>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</si>
  <si>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</si>
  <si>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</si>
  <si>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</si>
  <si>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</si>
  <si>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</si>
  <si>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</si>
  <si>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</si>
  <si>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</si>
  <si>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</si>
  <si>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</si>
  <si>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</si>
  <si>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</si>
  <si>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</si>
  <si>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</si>
  <si>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</si>
  <si>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</si>
  <si>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</si>
  <si>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</si>
  <si>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</si>
  <si>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</si>
  <si>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</si>
  <si>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</si>
  <si>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</si>
  <si>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</si>
  <si>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</si>
  <si>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</si>
  <si>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</si>
  <si>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</si>
  <si>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</si>
  <si>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</si>
  <si>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</si>
  <si>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</si>
  <si>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</si>
  <si>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</si>
  <si>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</si>
  <si>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</si>
  <si>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</si>
  <si>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</si>
  <si>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</si>
  <si>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</si>
  <si>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</si>
  <si>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</si>
  <si>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</si>
  <si>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</si>
  <si>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</si>
  <si>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</si>
  <si>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</si>
  <si>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</si>
  <si>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</si>
  <si>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</si>
  <si>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</si>
  <si>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</si>
  <si>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</si>
  <si>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</si>
  <si>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</si>
  <si>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</si>
  <si>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</si>
  <si>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</si>
  <si>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</si>
  <si>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</si>
  <si>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</si>
  <si>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</si>
  <si>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</si>
  <si>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</si>
  <si>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</si>
  <si>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</si>
  <si>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</si>
  <si>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</si>
  <si>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</si>
  <si>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</si>
  <si>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</si>
  <si>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</si>
  <si>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</si>
  <si>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</si>
  <si>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</si>
  <si>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</si>
  <si>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</si>
  <si>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</si>
  <si>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</si>
  <si>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</si>
  <si>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</si>
  <si>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</si>
  <si>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</si>
  <si>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</si>
  <si>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</si>
  <si>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</si>
  <si>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</si>
  <si>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</si>
  <si>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</si>
  <si>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</si>
  <si>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</si>
  <si>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</si>
  <si>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</si>
  <si>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</si>
  <si>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</si>
  <si>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</si>
  <si>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</si>
  <si>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</si>
  <si>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</si>
  <si>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</si>
  <si>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</si>
  <si>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</si>
  <si>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</si>
  <si>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</si>
  <si>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</si>
  <si>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</si>
  <si>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</si>
  <si>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</si>
  <si>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</si>
  <si>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</si>
  <si>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</si>
  <si>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</si>
  <si>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</si>
  <si>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</si>
  <si>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</si>
  <si>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</si>
  <si>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</si>
  <si>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</si>
  <si>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</si>
  <si>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</si>
  <si>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</si>
  <si>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</si>
  <si>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</si>
  <si>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</si>
  <si>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</si>
  <si>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</si>
  <si>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</si>
  <si>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</si>
  <si>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</si>
  <si>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</si>
  <si>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</si>
  <si>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</si>
  <si>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</si>
  <si>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</si>
  <si>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</si>
  <si>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</si>
  <si>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</si>
  <si>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</si>
  <si>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</si>
  <si>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</si>
  <si>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</si>
  <si>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</si>
  <si>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</si>
  <si>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</si>
  <si>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</si>
  <si>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</si>
  <si>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</si>
  <si>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</si>
  <si>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</si>
  <si>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</si>
  <si>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</si>
  <si>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</si>
  <si>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</si>
  <si>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</si>
  <si>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</si>
  <si>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</si>
  <si>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</si>
  <si>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</si>
  <si>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</si>
  <si>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</si>
  <si>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</si>
  <si>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</si>
  <si>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</si>
  <si>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</si>
  <si>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</si>
  <si>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</si>
  <si>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</si>
  <si>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</si>
  <si>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</si>
  <si>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</si>
  <si>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</si>
  <si>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</si>
  <si>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</si>
  <si>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</si>
  <si>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</si>
  <si>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</si>
  <si>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</si>
  <si>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</si>
  <si>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</si>
  <si>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</si>
  <si>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</si>
  <si>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</si>
  <si>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</si>
  <si>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</si>
  <si>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INSTRUCTIVO PARA DILIGENCIAR EL INSTRUMENTO DE VERIFICACION DE LAS CONDICIONES DE PRESTACION DEL SERVICIO - HOGAR INFANTIL</t>
  </si>
  <si>
    <t>ÍTEM</t>
  </si>
  <si>
    <t>DESCRIPCIÓN</t>
  </si>
  <si>
    <t>DILIGENCIAMIENTO INFORMACIÓN GENERAL</t>
  </si>
  <si>
    <t>1. Información de la Institución</t>
  </si>
  <si>
    <t>Nombre de la Institución</t>
  </si>
  <si>
    <t xml:space="preserve">Registre el nombre de la institución </t>
  </si>
  <si>
    <t>NIT</t>
  </si>
  <si>
    <t>Registre el Número de Identificación Tributaria -NIT- de la institución exactamente como aparece en la Registro Único Tributario RUT</t>
  </si>
  <si>
    <t>Dirección de la Sede Administrativa</t>
  </si>
  <si>
    <t>Registre la dirección de la sede administrativa de la institución.</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</si>
  <si>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</si>
  <si>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</si>
  <si>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</si>
  <si>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t>
  </si>
  <si>
    <t>Municipio o Ciudad de la sede administrativa</t>
  </si>
  <si>
    <t xml:space="preserve">Seleccione de lista desplegable el municipio de la sede administrativa de la institución. </t>
  </si>
  <si>
    <t>Número de Personería Jurídica</t>
  </si>
  <si>
    <t>Registre el número de personería jurídica de la institución.</t>
  </si>
  <si>
    <t>Entidad que otorgó la Personería Jurídica</t>
  </si>
  <si>
    <t>Registre el nombre de la entidad que expidió la Personería Jurídica.</t>
  </si>
  <si>
    <t>Nombre y Apellidos del Representante Legal</t>
  </si>
  <si>
    <t>Registre nombres y apellidos completos del representante legal.</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</si>
  <si>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</si>
  <si>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</si>
  <si>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</si>
  <si>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</si>
  <si>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</si>
  <si>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</si>
  <si>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de Servicio</t>
  </si>
  <si>
    <t>1.1. SEDE / UNIDAD DE SERVICIO</t>
  </si>
  <si>
    <r>
      <t xml:space="preserve">Cambie la </t>
    </r>
    <r>
      <rPr>
        <sz val="11"/>
        <color rgb="FFFF0000"/>
        <rFont val="Aptos Narrow"/>
        <family val="2"/>
        <scheme val="minor"/>
      </rPr>
      <t xml:space="preserve">X </t>
    </r>
    <r>
      <rPr>
        <sz val="11"/>
        <rFont val="Aptos Narrow"/>
        <family val="2"/>
        <scheme val="minor"/>
      </rPr>
      <t xml:space="preserve">por el </t>
    </r>
    <r>
      <rPr>
        <sz val="11"/>
        <color theme="1"/>
        <rFont val="Aptos Narrow"/>
        <family val="2"/>
        <scheme val="minor"/>
      </rPr>
      <t xml:space="preserve">número de Unidad de Servicio asignada de acuerdo a la designación realizada por el o la coordinador (a) o el o la líder del Grupo de Inspección y Vigilancia. </t>
    </r>
  </si>
  <si>
    <t xml:space="preserve">Nombre de la Unidad de Servicio </t>
  </si>
  <si>
    <t>Registre el nombre de la Institución.</t>
  </si>
  <si>
    <t>Zona urbana o rural</t>
  </si>
  <si>
    <t>Registre la zona.</t>
  </si>
  <si>
    <t>Departamento de la sede de la Unidad de Servicio</t>
  </si>
  <si>
    <t>Seleccione de lista desplegable el departamento de la sede de Servicio de la institución.</t>
  </si>
  <si>
    <t>Municipio o Ciudad de la sede de la Unidad de Servicio</t>
  </si>
  <si>
    <t>Seleccione de lista desplegable el municipio de la sede de la Unidad de Servicio de la institución.</t>
  </si>
  <si>
    <t>Dirección de la Sede / Unidad de Servicio</t>
  </si>
  <si>
    <t>Registre la dirección de la sede de la Unidad de Servicio de la institución.</t>
  </si>
  <si>
    <t>Registre el número de teléfono o célular que el representante legal indica como número de contacto de la unidad de Servicio.</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</si>
  <si>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</si>
  <si>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</si>
  <si>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</si>
  <si>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inmuble indique personas naturales o jurídicas que participan. Ejemplo: en el comodato participa la Institución y la Gobernación de Cundinamarca, cuando se trate del Instituto Colombiano de Bienestar Familiar solo coloque ICBF.</t>
  </si>
  <si>
    <t>Cupos asignados a la Sede (Unidad de Servicio)</t>
  </si>
  <si>
    <t>Registre el número de cupos asignados.</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</si>
  <si>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</si>
  <si>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</si>
  <si>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</si>
  <si>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</si>
  <si>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</si>
  <si>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</si>
  <si>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</si>
  <si>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</si>
  <si>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</si>
  <si>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</si>
  <si>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</si>
  <si>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</si>
  <si>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</si>
  <si>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</si>
  <si>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</si>
  <si>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</si>
  <si>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</si>
  <si>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</si>
  <si>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</si>
  <si>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</si>
  <si>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</si>
  <si>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</si>
  <si>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</si>
  <si>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</si>
  <si>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</si>
  <si>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</si>
  <si>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 atendida</t>
  </si>
  <si>
    <t>Seleccione la población encontrada al momento de la visita. 
El Hogar Infantil está dirigido a niñas y niños de primera infancia, en el rango de edad de 6 meses hasta los cuatro (4) años, once (11) meses veintinueve (29) días. 
Podrán ser atendidos niñas y niños desde los 6 meses, cuando la UDS cuente con las condiciones requeridas para atender a esta población, y hasta los cinco (5) años, once (11) meses veintinueve (29) días de edad, siempre y cuando no haya oferta de educación preescolar, específicamente de grado de transición.
La atención de niñas y niños de 3 a 6 meses se da en casos excepcionales por la ausencia de red de apoyo de la familia, cuidador o de la comunidad y un evidente riesgo para su integridad, revise que se realizó la asignación de este cupo a través de visita domiciliaria.</t>
  </si>
  <si>
    <t>Modalidad</t>
  </si>
  <si>
    <t>Indique la modalidad de servicio.</t>
  </si>
  <si>
    <t>Servicio</t>
  </si>
  <si>
    <t>Indique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</si>
  <si>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</si>
  <si>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</si>
  <si>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</si>
  <si>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</si>
  <si>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</si>
  <si>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</si>
  <si>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</si>
  <si>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</si>
  <si>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</si>
  <si>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</si>
  <si>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</si>
  <si>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</si>
  <si>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</si>
  <si>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</si>
  <si>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</si>
  <si>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</si>
  <si>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</si>
  <si>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</si>
  <si>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</si>
  <si>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</si>
  <si>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</si>
  <si>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 xml:space="preserve">Registre el número de cupos atendidos en el momento de la visita.
</t>
  </si>
  <si>
    <t>DILIGENCIAMIENTO DE LOS COMPONENTES</t>
  </si>
  <si>
    <t>Responsable del Registro</t>
  </si>
  <si>
    <t>Rol responsable del diligenciamiento del verificable:</t>
  </si>
  <si>
    <t>ING / ARQ: Ingeniero (a) o Arquitecto (a)</t>
  </si>
  <si>
    <t>ND / ING AL: Nutricionista Dietista o Ingeniero (a) de Alimentos</t>
  </si>
  <si>
    <t xml:space="preserve">PSIC / TS / PEDAG / LIC /ADMIN: Psicologo (a) o Trabajador (a) Social o Pedagogo (a) o Licenciado en Educación Especial (a) </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</si>
  <si>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</si>
  <si>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</si>
  <si>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</si>
  <si>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</si>
  <si>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</si>
  <si>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</si>
  <si>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</si>
  <si>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Diligencimiento Ambientes Educativos y Protectores</t>
  </si>
  <si>
    <t>2.4.1 Cuenta con registro de novedades</t>
  </si>
  <si>
    <t xml:space="preserve">Como novedad se contemplan: 
• Accidentes. 
• Cambios en los estados de salud. 
• Cambios en el estado emocional. 
• Razones de inasistencia, para lo cual se debe realizar llamada telefónica e indagar la razón de inasistencia para registrar la novedad. 
Razones de llegadas tarde. 
• Incapacidades. 
• Administración de medicamentos. 
• Casos en que las niñas y los niños no cuenten con registro civil. 
• Casos en que las niñas y los niños no cuentan con soporte de afiliación en salud.
• Casos de niñas y niños que no cuentan con certificación de asistencia a la valoración integral en salud. 
• Casos de niñas y niños que no cuentan con el soporte de aplicación del esquema de vacunación de acuerdo con la edad. </t>
  </si>
  <si>
    <t>Diligencimiento Componente Familia, Comunidades y Redes</t>
  </si>
  <si>
    <t xml:space="preserve">4.1.1  Cuenta con copia física o digital del registro civil de las niñas y los niños (y del documento de identidad de las mujeres gestantes). (Estándar 1.) </t>
  </si>
  <si>
    <t>Para el caso de población migratoria tenga en cuenta el Anexo 1. Documentos Inscripción  
El resultado de este verificable debe ser consistencia con el numeral 6.2.2 y 6.2.4</t>
  </si>
  <si>
    <t xml:space="preserve">4.3.1 Cuenta con la socialización al talento humano del "Protocolo de actuaciones ante alertas de amenazas, vulneración o inobservancia de derechos en los servicios de atención a la Primera Infancia del ICBF" y el "Lineamiento técnico para la prevención de las violencias contra niñas, niños en primera infancia" o documentos que los modifique o sustituya. 
4.3.5 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</si>
  <si>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Para la verificación de este item tenga en cuenta las cualificaciones del Talento Humano, para lo cual podrá indagar con el profesional del equipo de visita responsable de la revisión del componente de Talento Humano. Los resultados de este ítem debe guardar coherencia con los verificables 8.4.1 y 8.4.2.</t>
  </si>
  <si>
    <t xml:space="preserve">Diligencimiento Componente Proceso Pedagógico </t>
  </si>
  <si>
    <t>Para la verificación de las Condiciones de calidad del Componente Proceso Pedagógico tenga en cuenta que:
5.1. Cuenta con un proyecto pedagógico, que responda a la realidad sociocultural y a las particularidades de las niñas, los niños y sus familias o cuidadores.
5.2. Planea, implementa y hace seguimiento a las experiencias pedagógicas y de cuidado llevadas a cabo con las niñas y los niños desde la gestación, orientadas a la promoción del desarrollo infantil.
5.4. Implementa acciones de cuidado con las niñas y los niños desde la gestación que promueven el bienestar, la seguridad y el buen trato.
5.5. Dispone de ambientes enriquecidos para el desarrollo de experiencias pedagógicas intencionadas.
5.6. Cuenta con el seguimiento al desarrollo de cada niña y niño y lo socializa con las familias o cuidadores como mínimo tres veces al año.
5.7. Desarrolla jornadas pedagógicas mínimo una vez al mes con el talento humano para fortalecer su trabajo.</t>
  </si>
  <si>
    <t>Para la verificación de este item, tenga en cuenta que la institución cuente con:
a. Un proyecto pedagógico construido de manera participativa, en el cual se evidencien apuestas, intencionalidades y orientaciones pedagógicas derivadas de la caracterización y de las particularidades e intereses de las niñas y los niños. Confirmar que dicho proyecto esté alineado con el enfoque, modelo, concepciones, filosofías y corrientes pedagógicas que orientan el quehacer institucional, y que guarde relación con las realidades culturales y sociales del territorio. Finalmente, comprobar que el proyecto se implemente a partir del tercer mes de inicio de la atención.
b. Las experiencias pedagógicas y de cuidado desarrolladas con niñas y niños desde la gestación estén orientadas a la promoción del desarrollo infantil, en coherencia con el proyecto pedagógico institucional. Confirmar que dichas experiencias incluyan actividades colectivas e individuales, que integren las voces y experiencias de las niñas y los niños, y que contemplen el uso de diferentes espacios y materiales dentro de la UDS. Revisar que cada jornada cuente con la valoración de la experiencia pedagógica y que la planeación pedagógica esté disponible desde el primer día de atención, realizándose de manera diaria, semanal o, como máximo, quincenal.
c.Las acciones de cuidado se encuentren integradas como parte de las prácticas pedagógicas, incluyendo la adopción de estilos de vida saludable (alimentación, siesta, actividades de cuerpo y movimiento, higiene: cambio de pañal, control de esfínteres, higiene oral, lavado de manos, entre otros). Confirmar que dichas acciones promuevan la dignidad humana, la construcción de identidad, la autonomía, la autoestima, la participación, el ejercicio de ciudadanía, el reconocimiento propio y de los demás, así como el bienestar físico y emocional. Revisar que se garantice el buen trato, la sensibilidad, el cariño y el afecto, respetando los ritmos y tiempos de cada participante, y que se propicie la construcción de vínculos, relaciones de afecto y seguridad.
d. Ambientes pedagógicos flexibles y funcionales que favorezcan interacciones y experiencias orientadas al desarrollo integral y al aprendizaje de las niñas y los niños. Confirmar que dichos ambientes promuevan la igualdad, la participación y la construcción de identidad, teniendo en cuenta la cultura y el contexto territorial. Revisar que exista acceso a materiales y recursos diversos y seguros, y que se generen experiencias en las que los niños y niñas creen y transformen su mundo a través del juego, las expresiones artísticas y la literatura.
e. Realice seguimiento al desarrollo de cada niña y niño al menos una vez al mes, y aplique la Escala de Valoración Cualitativa del Desarrollo Infantil. Confirmar que los resultados de dicho seguimiento se socialicen con las familias o cuidadores como mínimo tres veces al año. Revisar que el proceso identifique las particularidades y la singularidad de cada participante, con el propósito de potenciar su desarrollo integral, favorecer su aprendizaje y promover su bienestar.
f. Realice jornadas de reflexión pedagógica que cumplan con espacios participativos de diálogo entre el talento humano interdisciplinario del servicio.en los cuales se incluyan compromisos y aportes orientados a fortalecer el trabajo con niñas, niños, mujeres y personas en estado de gestación y que su periodicidad y duracióncorrpeodna a  una (1) vez al mes, con una duración de cuatro (4) horas en un (1) día.</t>
  </si>
  <si>
    <t>Diligencimiento Componente Administrativo y de Gestión</t>
  </si>
  <si>
    <t>6.1.1 En observación de la atención y dialogo con los padres de familia se identifica que se presta el servicio ocho (8) horas diarias, cinco (5) días a la semana.</t>
  </si>
  <si>
    <t>Para la verificación de este item indague con el profesional del Proceso Pedagógico sobre los acuerdos del pacto de convivencia.</t>
  </si>
  <si>
    <t>6.2.1 Cuentan los niños y niñas con la totalidad de los documentos requeridos según la muestra seleccionada y están disponibles para consulta.</t>
  </si>
  <si>
    <t>Para la verificación de este item tenga en cuenta el "Anexo 1. Documentos Inscripción"</t>
  </si>
  <si>
    <t xml:space="preserve">6.2.2 Cuentan con la documentación requerida los niñas y niños en proceso migratorio.  </t>
  </si>
  <si>
    <t>Para la verificación de este item tenga en cuenta la "Anexo 1. Documentos Inscripción", lo relacionado con lo indicado para "Niños y Niñas en proceso Migratorio".
El resultado de este verificable debe ser consistencia con el numeral 4.1.1.</t>
  </si>
  <si>
    <t>6.3.2 Atiende población relacionada como excepción.</t>
  </si>
  <si>
    <t>Para la verificación de las excepciones tenga en cuenta la siguiente población:
* Niñas y niños desde los 6 meses.
* Niñas y niños hasta los cinco (5) años, once (11) meses veintinueve (29) días de edad
* Niñas y niños de tres (3) a seis (6) meses</t>
  </si>
  <si>
    <t>Diligencimiento Componente Financiero</t>
  </si>
  <si>
    <t>7.1.2 Garantiza que los recursos aportados sean utilizados exclusivamente para el financiamiento de las actividades previstas en el contrato.</t>
  </si>
  <si>
    <t>Cuando se trate de un convenio interadministrativo, la entidad territorial en el marco de la contratación derivada debe garantizar que estas obligaciones sean incorporadas en sus minutas, en los casos que el servicio se preste bajo los lineamientos del ICBF.</t>
  </si>
  <si>
    <t>7.2.1 Cuenta con el RUT actualizado, completo y cumple con las responsabilidades registradas en el mismo.</t>
  </si>
  <si>
    <t>Para la verificación de este item solicite el RUT actualizado y completo, identifique lo relacionado con la "obligación de llevar contabilidad", e indique si cumple o no.
En el caso de encontrar inconsistencias relacionadas con la facturación electrónica estas se establecerán como "situación  a informar". 
Si se identifica el NO registro del contador y el revisor fiscal se adelantará una "acción inmediata".</t>
  </si>
  <si>
    <t xml:space="preserve">7.2.3 Cuenta con Libro Fiscal de acuerdo a la normatividad vigente. </t>
  </si>
  <si>
    <t>Este verifiable depende de las responsabilidade establecidas en el RUT</t>
  </si>
  <si>
    <t>7.2.4 Lleva la contabilidad desagregada por centro de costos.</t>
  </si>
  <si>
    <t>Diligencimiento Componente Talento Humano</t>
  </si>
  <si>
    <t>8.2.1 El personal cumple con los requisitos de formación académica y experiencia profesional establecidos para ejercer los cargos definidos en el Tabla 5. Perfiles del Talento Humano.
Nota: En caso de no contar con perfiles 1 y 2, se ha llevado el caso al comité técnico operativo y se cuenta con la documentación respectiva.</t>
  </si>
  <si>
    <t>Para la verificación de este item utilice la "Tabla 5 de Talento Humano", teniendo en cuenta la Estructura Operativa para el servicio.</t>
  </si>
  <si>
    <t xml:space="preserve">8.4.2 Cuenta con los soportes de implementación del plan de cualificación tales como actas con el listado de asistencia, contemplando las tematicac minimas establecidas en el  el Anexo Temáticas para cualificación del talento humano vinculado a los servicios de educación inicial en el marco de la atención integral o documento que lo modifique o sustituya. </t>
  </si>
  <si>
    <t>Verificar las temática del "Protocolo de Actuaciones ante Alertas de Amenazas, Vulneración o Inobservancia de Derechos en los Servicios de Atención a la Primera Infancia del ICBF" y el "Lineamiento Técnico para la Prevención de las Violencias contra Niñas, Niños en Primera Infancia". El resultado de este ítem, debe guardar coherencia con los verificables 4.3.1 y 4.3.5.</t>
  </si>
  <si>
    <t xml:space="preserve">Diligencimiento Tabla 1 Areas </t>
  </si>
  <si>
    <t>Espacios Pedagógicos y cantidad de baños</t>
  </si>
  <si>
    <t>Registrar la medida de los espacios pedagógicos y cantidad de niños por cada espacio y unidades sanitarias encontradas de acuerdo a los niños atendidos y las observaciones a que haya lugar.</t>
  </si>
  <si>
    <t>Diligencimiento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</si>
  <si>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</si>
  <si>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</si>
  <si>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</si>
  <si>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</si>
  <si>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</si>
  <si>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</si>
  <si>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</si>
  <si>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</si>
  <si>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2. SEDE / UNIDAD OPERATIVA 1</t>
  </si>
  <si>
    <t>Nombre de la Sede Operativa</t>
  </si>
  <si>
    <t>Departamento de la sede operativa</t>
  </si>
  <si>
    <t>Municipio o Ciudad de la sede operativa</t>
  </si>
  <si>
    <t>Dirección de la Sede / Unidad</t>
  </si>
  <si>
    <t>Seleccione el estado de tenencia del inmueble:</t>
  </si>
  <si>
    <t>Capacidad Instalada</t>
  </si>
  <si>
    <t>Cupos asignados a la Sede</t>
  </si>
  <si>
    <t>3. INFORMACIÓN GENERAL DE LA VISITA</t>
  </si>
  <si>
    <t>Fecha de finalización Visita</t>
  </si>
  <si>
    <t>PROMOCIÓN Y PREVENCIÓN</t>
  </si>
  <si>
    <t>PRIMERA INFANCIA</t>
  </si>
  <si>
    <t>Población Encontrada</t>
  </si>
  <si>
    <t>Tabla de Rangos de Edad:</t>
  </si>
  <si>
    <t>Marca la casilla encontrada</t>
  </si>
  <si>
    <t>Rango de Edad</t>
  </si>
  <si>
    <r>
      <rPr>
        <b/>
        <sz val="11"/>
        <color theme="1"/>
        <rFont val="Arial"/>
        <family val="2"/>
      </rPr>
      <t>OBSERVACIONES</t>
    </r>
    <r>
      <rPr>
        <sz val="11"/>
        <color theme="1"/>
        <rFont val="Arial"/>
        <family val="2"/>
      </rPr>
      <t xml:space="preserve">:   </t>
    </r>
  </si>
  <si>
    <t>Gestantes</t>
  </si>
  <si>
    <t>0 - 3 meses</t>
  </si>
  <si>
    <t>3 - 6 meses</t>
  </si>
  <si>
    <t>6 meses - 4 años, 11 meses y 29 días</t>
  </si>
  <si>
    <t>5 años - 5 años, 11 meses y 29 días</t>
  </si>
  <si>
    <t>Otro</t>
  </si>
  <si>
    <t>Institucional</t>
  </si>
  <si>
    <t>HOGAR INFANTIL</t>
  </si>
  <si>
    <t>4. INFORMACIÓN DEL CONTRATO</t>
  </si>
  <si>
    <t>Regional 1</t>
  </si>
  <si>
    <t>Regional 2</t>
  </si>
  <si>
    <t>Portada</t>
  </si>
  <si>
    <t>2. COMPONENTE AMBIENTES EDUCATIVOS Y PROTECTORES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</si>
  <si>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</si>
  <si>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</si>
  <si>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</si>
  <si>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</si>
  <si>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</si>
  <si>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</si>
  <si>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</si>
  <si>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espacios y/o infraestructuras donde se presta la atención están ubicados fuera de zonas de riesgo no mitigable por causas naturales o humanas de acuerdo con la normatividad técnica vigente.. (Estándar 34)</t>
  </si>
  <si>
    <t>GUÍA OPERATIVA DEL SERVICIO HOGAR INFANTIL - HI  - [GO.1.MT1.PP] Versión 2 del 18-feb.-2025
3.1.5. Componente Ambientes Educativos y Protectores.
Estándar 34 pág. (67 - 68)</t>
  </si>
  <si>
    <t>ING / ARQ</t>
  </si>
  <si>
    <t>2.1.1</t>
  </si>
  <si>
    <r>
      <rPr>
        <sz val="11"/>
        <color rgb="FF000000"/>
        <rFont val="Arial"/>
        <family val="2"/>
      </rPr>
      <t xml:space="preserve">Cuenta con concepto técnico expedido por la Oficina de Planeación Municipal o entidad competente, que confirme lo siguiente:
a. El espacio o infraestructura donde se presta la atención está ubicado fuera de zonas de riesgo no mitigable por fenómenos naturales, socio-naturales o antropogénicos no intencionales (ej.: inundación, remoción en masa, entornos contaminantes, redes de alta tensión, vías de alto tráfico, rondas hídricas, rellenos sanitarios, botaderos a cielo abierto, entre otros.
b. Si no se cuenta con concepto técnico o certificación, debe haber evidencia de gestiones para obtenerlo.
c. Si no se obtiene en un plazo máximo de 3 meses desde el inicio del contrato, se debe reiterar la solicitud cada 3 meses hasta su obtención.
</t>
    </r>
    <r>
      <rPr>
        <b/>
        <sz val="11"/>
        <color rgb="FF000000"/>
        <rFont val="Arial"/>
        <family val="2"/>
      </rPr>
      <t xml:space="preserve">Nota 1: </t>
    </r>
    <r>
      <rPr>
        <sz val="11"/>
        <color rgb="FF000000"/>
        <rFont val="Arial"/>
        <family val="2"/>
      </rPr>
      <t>Si el concepto técnico indica riesgo no mitigable, muy alto o inminente debe existir notificación inmediata al supervisor del contrato y definición de acciones en comité técnico operativo extraordinario.</t>
    </r>
  </si>
  <si>
    <t>2.2</t>
  </si>
  <si>
    <t>Cuenta con concepto de uso del suelo permitido o compatible para jardín infantil o centro de desarrollo infantil o institución educativa. (Estándar 35)</t>
  </si>
  <si>
    <t>GUÍA OPERATIVA DEL SERVICIO HOGAR INFANTIL - HI  - [GO.1.MT1.PP] Versión 2 del 18-feb.-2025
3.1.5. Componente Ambientes Educativos y Protectores.
Estándar 35 pág.(68-69)</t>
  </si>
  <si>
    <t>2.2.1</t>
  </si>
  <si>
    <r>
      <t xml:space="preserve">Cuenta con documento expedido por la autoridad competente del municipio (oficina de planeación municipal, curaduría urbana o autoridad municipal o distrital designada), en el cual se establece que el terreno donde se ubica la unidad permite la localización y funcionamiento de infraestructura para la atención a la Primera Infancia, conforme a la norma urbanística vigente (POT, PBOT o EOT).
a. Para resguardos indígenas: Se evidencia el aval de la Asamblea de la comunidad o el mecanismo definido en su derecho propio, autorizando la construcción o uso de infraestructuras para atención a la Primera Infancia.
</t>
    </r>
    <r>
      <rPr>
        <b/>
        <sz val="11"/>
        <rFont val="Arial"/>
        <family val="2"/>
      </rPr>
      <t>Excepciones al concepto de uso del suelo:</t>
    </r>
    <r>
      <rPr>
        <sz val="11"/>
        <rFont val="Arial"/>
        <family val="2"/>
      </rPr>
      <t xml:space="preserve">
Se confirma si la UDS cuenta con alguno de los siguientes documentos, expedidos a partir de 1988, cuyo uso permitido incluya la prestación del servicio de educación inicial:
*Licencia de construcción
*Permiso de la autoridad indígena
*Reconocimiento de edificación
En estos casos, no se requiere concepto de uso del suelo adicional.
</t>
    </r>
    <r>
      <rPr>
        <b/>
        <sz val="11"/>
        <rFont val="Arial"/>
        <family val="2"/>
      </rPr>
      <t>Nota:</t>
    </r>
    <r>
      <rPr>
        <sz val="11"/>
        <rFont val="Arial"/>
        <family val="2"/>
      </rPr>
      <t xml:space="preserve"> Si no se tiene el concepto, se verifican los soportes de la gestión adelantada para solicitarlo máximo 3 meses desde el inicio del contrato, En caso de no obtenerlo se evidencia la reiteración de la solicitud cada 3 meses hasta lograr su expedición.
</t>
    </r>
  </si>
  <si>
    <t>2.3</t>
  </si>
  <si>
    <r>
      <t xml:space="preserve">Cuenta con licencia de construcción expedida para su funcionamiento, para </t>
    </r>
    <r>
      <rPr>
        <b/>
        <sz val="11"/>
        <rFont val="Arial"/>
        <family val="2"/>
      </rPr>
      <t>inmuebles construidos a partir del año 2011</t>
    </r>
    <r>
      <rPr>
        <sz val="11"/>
        <rFont val="Arial"/>
        <family val="2"/>
      </rPr>
      <t>, y para inmuebles construidos antes del 2011, con un certificado expedido por la secretaria de planeación de la entidad territorial o quien haga sus veces, que evidencie que la infraestructura es apta para su funcionamiento. (Estándar 36)</t>
    </r>
  </si>
  <si>
    <t>GUÍA OPERATIVA DEL SERVICIO HOGAR INFANTIL - HI - [GO.1.MT1.PP] Versión 2 del 18-feb.-2025
3.1.5. Componente Ambientes Educativos y Protectores.
Estándar 36 pág. (69 - 71)</t>
  </si>
  <si>
    <t>2.3.1</t>
  </si>
  <si>
    <r>
      <rPr>
        <sz val="11"/>
        <color rgb="FF000000"/>
        <rFont val="Arial"/>
        <family val="2"/>
      </rPr>
      <t xml:space="preserve">Cuenta con licencia de construcción expedida por la autoridad competente (curaduría urbana, oficina de planeación municipal o quien haga sus veces), y el uso del suelo corresponde al servicio, para inmuebles construidos a partir del año 2011. 
</t>
    </r>
    <r>
      <rPr>
        <b/>
        <sz val="11"/>
        <color rgb="FF000000"/>
        <rFont val="Arial"/>
        <family val="2"/>
      </rPr>
      <t>Nota 1:</t>
    </r>
    <r>
      <rPr>
        <sz val="11"/>
        <color rgb="FF000000"/>
        <rFont val="Arial"/>
        <family val="2"/>
      </rPr>
      <t xml:space="preserve"> Para la verificación, tener en cuenta las modalidades por las que se debe solicitar la Licencia de Construcción.
</t>
    </r>
    <r>
      <rPr>
        <b/>
        <sz val="11"/>
        <color rgb="FF000000"/>
        <rFont val="Arial"/>
        <family val="2"/>
      </rPr>
      <t>Nota 2:</t>
    </r>
    <r>
      <rPr>
        <sz val="11"/>
        <color rgb="FF000000"/>
        <rFont val="Arial"/>
        <family val="2"/>
      </rPr>
      <t xml:space="preserve"> En caso de no contar con la licencia, para inmuebles construidos a partir del año 2011, se debe evidenciar la existencia de soportes del trámite ante la autoridad competente, mínimo en el último año.</t>
    </r>
  </si>
  <si>
    <t>2.3.2</t>
  </si>
  <si>
    <r>
      <rPr>
        <sz val="11"/>
        <color rgb="FF000000"/>
        <rFont val="Arial"/>
        <family val="2"/>
      </rPr>
      <t xml:space="preserve">Cuenta con uno (1) de los siguientes documentos para los inmuebles construidos antes del año 2011:
a. Certificado expedido por la Secretaría de Planeación de la entidad territorial o quien haga sus veces, que especifique que las condiciones de la construcción son aptas para su funcionamiento.
b. Concepto técnico emitido por ingeniero civil o arquitecto con matrícula profesional, en el que se indique si la infraestructura cumple con las normas urbanísticas y de seguridad para el funcionamiento del servicio.
</t>
    </r>
    <r>
      <rPr>
        <b/>
        <sz val="11"/>
        <color rgb="FF000000"/>
        <rFont val="Arial"/>
        <family val="2"/>
      </rPr>
      <t>Nota 1:</t>
    </r>
    <r>
      <rPr>
        <sz val="11"/>
        <color rgb="FF000000"/>
        <rFont val="Arial"/>
        <family val="2"/>
      </rPr>
      <t xml:space="preserve"> Este certificado se tramita una sola vez no es necesaria su actualización cada vigencia a menos que, la Unidad de Servicio cambie de predio.
</t>
    </r>
    <r>
      <rPr>
        <b/>
        <sz val="11"/>
        <color rgb="FF000000"/>
        <rFont val="Arial"/>
        <family val="2"/>
      </rPr>
      <t xml:space="preserve">Nota 2: </t>
    </r>
    <r>
      <rPr>
        <sz val="11"/>
        <color rgb="FF000000"/>
        <rFont val="Arial"/>
        <family val="2"/>
      </rPr>
      <t>En los casos en que el concepto sea negativo, la Unidad de Servicio deberá reubicarse en un plazo no mayor a seis (6) meses.</t>
    </r>
  </si>
  <si>
    <t>2.3.3</t>
  </si>
  <si>
    <r>
      <t xml:space="preserve">Para el caso de territorios indígenas, la Unidad de Servicio cuenta con permiso escrito de la comunidad y autoridad indígena respectiva para el uso y construcción, y dispone de soportes que evidencien la obtención de la licencia de construcción, permiso ante autoridades indígenas o reconocimiento de construcción, tales como:
a. Estudios y diseños arquitectónicos o técnicos (estructurales, hidráulicos y/o eléctricos), estudio de vulnerabilidad sísmica y/o reforzamiento estructural.
b. Radicación de la solicitud de Licencia de Construcción o de reconocimiento ante la oficina de planeación, curaduría urbana o autoridad municipal/distrital competente, realizada por el propietario del inmueble.
c. Respuesta con observaciones a la solicitud de Licencia de Construcción expedida por la autoridad competente.
d. Respuesta a las observaciones firmada por el propietario del inmueble, debidamente radicada ante la autoridad competente.
e.Certificado de que la Licencia de Construcción está en trámite, expedido por la autoridad competente.
f. Comunicación radicada ante la Autoridad Indígena solicitando permiso de construcción.
</t>
    </r>
    <r>
      <rPr>
        <b/>
        <sz val="11"/>
        <color theme="1"/>
        <rFont val="Arial"/>
        <family val="2"/>
      </rPr>
      <t>Nota</t>
    </r>
    <r>
      <rPr>
        <sz val="11"/>
        <color theme="1"/>
        <rFont val="Arial"/>
        <family val="2"/>
      </rPr>
      <t>: Estos documentos deben tener fecha inferior a cuatro (4) meses al momento de la verificación.</t>
    </r>
  </si>
  <si>
    <t>2.4</t>
  </si>
  <si>
    <t>Documenta e implementa un plan para la gestión de riesgos de accidentes o situaciones que afecten la vida o integridad de las niñas, los niños y mujeres gestantes. (Estándar 41, 49 y 50)</t>
  </si>
  <si>
    <t>GUÍA OPERATIVA DEL SERVICIO HOGAR INFANTIL - HI - [GO.1.MT1.PP] Versión 2 del 18-feb.-2025
3.1.5. Componente Ambientes Educativos y Protectores.
Estándar 41 pág.( 77 - 79)</t>
  </si>
  <si>
    <t>2.4.1</t>
  </si>
  <si>
    <r>
      <t xml:space="preserve">A partir del primer mes de atención cuenta con un  Plan de Gestión de Riesgos de Accidentes documentado e implementado que responda al contexto de la UDS, a las particularidades de la comunidad, así mismo, siga las orientaciones definidas en la </t>
    </r>
    <r>
      <rPr>
        <u/>
        <sz val="11"/>
        <color theme="1"/>
        <rFont val="Arial"/>
        <family val="2"/>
      </rPr>
      <t>Guía Orientadora para la Gestión del Riesgo en la Primera Infancia o documento que lo modifique o sustituya</t>
    </r>
    <r>
      <rPr>
        <sz val="11"/>
        <color theme="1"/>
        <rFont val="Arial"/>
        <family val="2"/>
      </rPr>
      <t xml:space="preserve"> y que contenga como mínimo:
• Identificación de factores de riesgo de accidentes.
• Acciones de reducción de riesgos de accidentes (Prevención y mitigación). 
• Procedimiento para la respuesta ante la ocurrencia de un accidente.
• Acciones para la recuperación física y psicológica de las personas afectadas.
• Procedimiento para salidas y desplazamientos de las niñas y los niños para las actividades por fuera de las instalaciones.
• Procedimiento para el suministro de medicamentos prescritos.
• Procedimiento para actuar en caso de extravío y muerte.
• Procedimiento para el ingreso de las niñas y los niños de la UDS.
• Procedimiento para el ingreso de personal ajeno a la UDS
• Permanencia en zonas recreativas.</t>
    </r>
  </si>
  <si>
    <t>2.4.2</t>
  </si>
  <si>
    <r>
      <rPr>
        <sz val="11"/>
        <color rgb="FF000000"/>
        <rFont val="Arial"/>
        <family val="2"/>
      </rPr>
      <t xml:space="preserve">En caso de que la UDS cuente con servicio de transporte o lo utilice para salidas pedagógicas, la EAS o PDS la entidad contratada debe está legalmente autorizada y cumplir con las condiciones definidas por la normatividad vigente, incluyendo:
a. Revisión técnico-mecánica vigente.
b. SOAT vigente.
c. Licencia de conducción vigente del conductor asignado.
</t>
    </r>
    <r>
      <rPr>
        <b/>
        <sz val="11"/>
        <color rgb="FF000000"/>
        <rFont val="Arial"/>
        <family val="2"/>
      </rPr>
      <t>Nota:</t>
    </r>
    <r>
      <rPr>
        <sz val="11"/>
        <color rgb="FF000000"/>
        <rFont val="Arial"/>
        <family val="2"/>
      </rPr>
      <t xml:space="preserve"> Tener en cuenta las orientaciones de la Guía Orientadora para la Gestión del Riesgo en la Primera Infancia o el documento que la modifique o sustituya.</t>
    </r>
  </si>
  <si>
    <t>2.4.3</t>
  </si>
  <si>
    <t>En caso de que la UDS cuente con piscina acuática o haga uso de ella a través de un tercero, la EAS o PDS debe revisar que exista certificado vigente de cumplimiento de las normas de seguridad reglamentarias para su uso, conforme a lo establecido en la Ley 1209 de 2008, Decreto 554 de 2015, compilado en el Decreto Único Reglamentario 780 de 2016 del Ministerio de Salud y Protección Social.</t>
  </si>
  <si>
    <t>2.4.4</t>
  </si>
  <si>
    <t>Se cuenta con evidencias de que el plan de gestión de riesgos de accidentes ha sido socializado a todas las familias, cuidadores de los participantes y al talento humano de la UDS. asimismo, se actualiza cada vez que ocurren cambios en los espacios de prestación del servicio o ante cualquier otra situación relevante.</t>
  </si>
  <si>
    <t>PSIC / TS</t>
  </si>
  <si>
    <t>2.4.5</t>
  </si>
  <si>
    <r>
      <t xml:space="preserve">En caso de haberse materializado alguna situación de riesgo que afecte la vida o integridad de los participantes, la EAS dispone de evidencias sobre la implementación del plan y del informe dirigido al supervisor del contrato o al apoyo a la coordinación en caso de operación directa. Asimismo, se ha diligenciado el </t>
    </r>
    <r>
      <rPr>
        <u/>
        <sz val="11"/>
        <color theme="1"/>
        <rFont val="Arial"/>
        <family val="2"/>
      </rPr>
      <t>Formato de reporte de presuntos hechos de violencia, lesiones y fallecimientos de los participantes de los servicios de primera infancia</t>
    </r>
    <r>
      <rPr>
        <sz val="11"/>
        <color theme="1"/>
        <rFont val="Arial"/>
        <family val="2"/>
      </rPr>
      <t xml:space="preserve">, o el documento que lo reemplace, específicamente en la hoja de denominada lesiones.
</t>
    </r>
    <r>
      <rPr>
        <b/>
        <u/>
        <sz val="11"/>
        <color theme="1"/>
        <rFont val="Arial"/>
        <family val="2"/>
      </rPr>
      <t>Nota:</t>
    </r>
    <r>
      <rPr>
        <sz val="11"/>
        <color theme="1"/>
        <rFont val="Arial"/>
        <family val="2"/>
      </rPr>
      <t xml:space="preserve"> El reporte mensual, no exime a la EAS de reportar el presunto hecho el mismo día de conocida la situación al supervisor o coordinador para operación directa y este, a la vez al área correspondiente en el ICBF.</t>
    </r>
  </si>
  <si>
    <t>2.4.6</t>
  </si>
  <si>
    <r>
      <t xml:space="preserve">Para el caso en que se </t>
    </r>
    <r>
      <rPr>
        <b/>
        <sz val="11"/>
        <color theme="1"/>
        <rFont val="Arial"/>
        <family val="2"/>
      </rPr>
      <t>presente el fallecimiento de un participante</t>
    </r>
    <r>
      <rPr>
        <sz val="11"/>
        <color theme="1"/>
        <rFont val="Arial"/>
        <family val="2"/>
      </rPr>
      <t xml:space="preserve"> </t>
    </r>
    <r>
      <rPr>
        <b/>
        <sz val="11"/>
        <color theme="1"/>
        <rFont val="Arial"/>
        <family val="2"/>
      </rPr>
      <t>por cualquier motivo</t>
    </r>
    <r>
      <rPr>
        <sz val="11"/>
        <color theme="1"/>
        <rFont val="Arial"/>
        <family val="2"/>
      </rPr>
      <t xml:space="preserve">, la UDS debe contar con evidencia del reporte (informe) a la EAS y presentar al supervisor de contrato o al apoyo a la coordinación en caso de operación directa, máximo a los dos (2) días hábiles siguientes a dicho reporte, la información relacionada a continuación:
• Copia del resumen de la historia clínica, previa autorización de la familia. 
• Diligenciar el Formato de reporte de presuntos hechos de violencia, lesiones y fallecimientos de los participantes de los servicios de primera infancia en la hoja de fallecimientos o documento que lo modifique o sustituya, para su respectivo seguimiento. 
• Presentar al supervisor del contrato apoyo a la coordinación en caso de operación directa por el ICBF, el Formato Informe de la Atención Prestada al Usuario Fallecido o documento que lo modifique o sustituya, donde se describe la atención al participante fallecido, las acciones desarrolladas para el acompañamiento a la familia y cuidador, soportes de lo allí reportado y otros que para el momento se dispongan. 
• Realizar la desvinculación del participante fallecido del sistema de información o herramienta que el ICBF determine de forma inmediata una vez haya ocurrido el deceso. 
• En el caso de participantes que no cuentan con documento de identidad y que habitan en comunidades rurales dispersas donde no es posible obtener algunos documentos aquí
relacionados y que hayan fallecido en la comunidad, la EAS o PDS debe buscar alternativas para obtener la información sobre el fallecimiento, por ejemplo, por medio de la autoridad tradicional (para grupos indígenas), presidentes de Junta de Acción Comunal (para población Negra, Afro, Raizal o Palenquera y Campesinas) que certifiquen el fallecimiento y los respectivos soportes frente al deceso. 
</t>
    </r>
    <r>
      <rPr>
        <b/>
        <u/>
        <sz val="11"/>
        <color theme="1"/>
        <rFont val="Arial"/>
        <family val="2"/>
      </rPr>
      <t>Nota:</t>
    </r>
    <r>
      <rPr>
        <sz val="11"/>
        <color theme="1"/>
        <rFont val="Arial"/>
        <family val="2"/>
      </rPr>
      <t xml:space="preserve"> Este informe debe ser preciso respecto a las acciones que adelantó el talento humano de la UDS, incluyendo activación de rutas, seguimiento nutricional, y acciones o acompañamientos familiares y cuidadores. Lo anterior de acuerdo con las orientaciones definidas en la Guía Orientadora para la Gestión de Riesgos en la Primera Infancia, o el documento que lo modifique o sustituya.
</t>
    </r>
  </si>
  <si>
    <t>2.4.7</t>
  </si>
  <si>
    <r>
      <rPr>
        <sz val="11"/>
        <color rgb="FF000000"/>
        <rFont val="Arial"/>
        <family val="2"/>
      </rPr>
      <t xml:space="preserve">En caso de no presentarse situaciones de presuntos hechos de violencia, lesiones y fallecimientos al interior de las UDS, se diligencia de manera mensual el </t>
    </r>
    <r>
      <rPr>
        <u/>
        <sz val="11"/>
        <color rgb="FF000000"/>
        <rFont val="Arial"/>
        <family val="2"/>
      </rPr>
      <t>Formato certificación de la no ocurrencia de presuntos hechos de violencia, lesiones y fallecimientos de los usuarios</t>
    </r>
    <r>
      <rPr>
        <sz val="11"/>
        <color rgb="FF000000"/>
        <rFont val="Arial"/>
        <family val="2"/>
      </rPr>
      <t xml:space="preserve"> o el documento que lo modifique o sustituya.</t>
    </r>
  </si>
  <si>
    <t>2.5</t>
  </si>
  <si>
    <t>Realiza el registro de novedades (accidentes, cambios en los estados de salud, cambios en los estados físicos-emocionales, razones de inasistencia y/o llegadas tarde, incapacidades) de las niñas, los niños, y las mujeres gestantes, así como de las acciones emprendidas y el seguimiento frente las mismas.. (Estándar 43)</t>
  </si>
  <si>
    <t>GUÍA OPERATIVA DEL SERVICIO HOGAR INFANTIL - HI - [GO.1.MT1.PP] Versión 2 del 18-feb.-2025
3.1.5. Componente Ambientes Educativos y Protectores.
Estándar 43 pág. (79 - 80)</t>
  </si>
  <si>
    <t>2.5.1</t>
  </si>
  <si>
    <r>
      <rPr>
        <sz val="11"/>
        <color rgb="FF000000"/>
        <rFont val="Arial"/>
        <family val="2"/>
      </rPr>
      <t xml:space="preserve">Cuenta con un registro de novedades (formato, ficha o cuaderno) en el que se consignan todas las novedades y situaciones especiales que se presentan con las niñas, niños y mujeres gestantes (si hacen parte de la modalidad). Este registro debe contener como mínimo:
a. Fecha del evento.
b. Datos del participante.
c. Descripción detallada del evento, incluyendo la situación y los involucrados.
d. Firma de quien registra el evento.
e. Firma de la madre, padre o cuidador principal del participante.
f. Acciones de seguimiento realizadas (por ejemplo: atención a padres, remisión al centro de salud, activación de rutas, copia de incapacidad, copia de fórmula médica, activación de póliza, entre otros).
</t>
    </r>
    <r>
      <rPr>
        <b/>
        <sz val="11"/>
        <color rgb="FF000000"/>
        <rFont val="Arial"/>
        <family val="2"/>
      </rPr>
      <t>Nota:</t>
    </r>
    <r>
      <rPr>
        <sz val="11"/>
        <color rgb="FF000000"/>
        <rFont val="Arial"/>
        <family val="2"/>
      </rPr>
      <t xml:space="preserve"> Los soportes de estas novedades reposarán en la carpeta del participante y los compromisos en los casos que se requieran.</t>
    </r>
  </si>
  <si>
    <t>2.6</t>
  </si>
  <si>
    <t xml:space="preserve"> Adelanta las gestiones necesarias para que las niñas, los niños y las mujeres gestantes cuenten con una póliza de seguro contra accidentes. (Estándar 44)</t>
  </si>
  <si>
    <t>GUÍA OPERATIVA DEL SERVICIO HOGAR INFANTIL - HI - [GO.1.MT1.PP] Versión 2 del 18-feb.-2025
3.1.5. Componente Ambientes Educativos y Protectores.
Estándar 44 pág. (80 - 81)</t>
  </si>
  <si>
    <t>2.6.1</t>
  </si>
  <si>
    <r>
      <t xml:space="preserve">Todos los participantes vinculados al servicio de atención cuentan con una póliza de seguro contra accidentes desde el momento en que quede formalizada la atención, la cual cubre como mínimo:
</t>
    </r>
    <r>
      <rPr>
        <sz val="11"/>
        <color rgb="FF000000"/>
        <rFont val="Arial"/>
        <family val="2"/>
      </rPr>
      <t xml:space="preserve">a. Muerte accidental.
b. Muerte por cualquier causa.
c. Invalidez accidental y/o desmembración.
d. Rehabilitación integral por invalidez.
e. Gastos médicos derivados de accidentes.
f. Riesgo bilógico.
g. Auxilio funerario por cualquier causa de muerte.
h. Auxilio funerario en caso del fallecimiento del recién nacido.
i.  Enfermedades tropicales infecciosas.
j.  Enfermedades amparadas.
k. Gastos de traslado por evento no accidental.
l.  Gastos de traslado por accidente.
m. Renta diaria por hospitalización.
n. Rehabilitación psicológica por abuso sexual.
</t>
    </r>
    <r>
      <rPr>
        <b/>
        <sz val="11"/>
        <color rgb="FF000000"/>
        <rFont val="Arial"/>
        <family val="2"/>
      </rPr>
      <t>Nota:</t>
    </r>
    <r>
      <rPr>
        <sz val="11"/>
        <color rgb="FF000000"/>
        <rFont val="Arial"/>
        <family val="2"/>
      </rPr>
      <t xml:space="preserve"> su cobertura deberá ser 24 horas los 7 días de la semana.</t>
    </r>
  </si>
  <si>
    <t>2.6.2</t>
  </si>
  <si>
    <r>
      <t xml:space="preserve">El talento humano de la EAS, de la UDS, las familias y cuidadores, conocen el procedimiento para la activación de la póliza de seguros contra accidentes y los amparos otorgados por la misma. 
</t>
    </r>
    <r>
      <rPr>
        <b/>
        <sz val="11"/>
        <color theme="1"/>
        <rFont val="Arial"/>
        <family val="2"/>
      </rPr>
      <t>Nota:</t>
    </r>
    <r>
      <rPr>
        <sz val="11"/>
        <color theme="1"/>
        <rFont val="Arial"/>
        <family val="2"/>
      </rPr>
      <t xml:space="preserve"> Podrá aportarse soportes actas y listados de asistencia de las jornadas de socialización.</t>
    </r>
  </si>
  <si>
    <t>2.7</t>
  </si>
  <si>
    <t>Documenta e implementa el Plan de Gestión de Riesgos de Desastres.  (Estándar 45)</t>
  </si>
  <si>
    <t>GUÍA OPERATIVA DEL SERVICIO HOGAR INFANTIL - HI - [GO.1.MT1.PP] Versión 2 del 18-feb.-2025
3.1.5. Componente Ambientes Educativos y Protectores.
Estándar 45 pág. (81 - 82)</t>
  </si>
  <si>
    <t>2.7.1</t>
  </si>
  <si>
    <r>
      <rPr>
        <sz val="11"/>
        <color rgb="FF000000"/>
        <rFont val="Arial"/>
        <family val="2"/>
      </rPr>
      <t xml:space="preserve">Cuenta con Plan de Gestión de Riesgos de Desastres (Plan de Emergencia) que contiene como mínimo:
a. Identificación de los riesgos: identificación de amenazas y vulnerabilidades según el contexto, población, infraestructura, caracterización del territorio y riesgos señalados en el concepto técnico de ubicación de la Unidad de Servicio en zonas de riesgo no mitigable.
b. Reducción de los riesgos: acciones de prevención y mitigación a corto, mediano y largo plazo.
c. Respuesta a emergencias o desastres: organización de brigadas, planes de acción que indiquen qué hacer antes, durante y después de la emergencia, y estrategia para garantizar la continuidad del servicio.
</t>
    </r>
    <r>
      <rPr>
        <b/>
        <sz val="11"/>
        <color rgb="FF000000"/>
        <rFont val="Arial"/>
        <family val="2"/>
      </rPr>
      <t xml:space="preserve">Nota 1: </t>
    </r>
    <r>
      <rPr>
        <sz val="11"/>
        <color rgb="FF000000"/>
        <rFont val="Arial"/>
        <family val="2"/>
      </rPr>
      <t xml:space="preserve">El contenido del plan debe reflejar la realidad y características del entorno, considerando factores como ubicación, clima, diseño arquitectónico, comunidad y contexto general.
</t>
    </r>
    <r>
      <rPr>
        <b/>
        <sz val="11"/>
        <color rgb="FF000000"/>
        <rFont val="Arial"/>
        <family val="2"/>
      </rPr>
      <t>Nota 2</t>
    </r>
    <r>
      <rPr>
        <sz val="11"/>
        <color rgb="FF000000"/>
        <rFont val="Arial"/>
        <family val="2"/>
      </rPr>
      <t>: El plan de emergencias es actualizado cada vez que haya cambios en los espacios de prestación del servicio o ante cualquier otra situación que se considere.</t>
    </r>
  </si>
  <si>
    <t>GUÍA OPERATIVA DEL SERVICIO HOGAR INFANTIL - HI - [GO.1.MT1.PP] Versión 2 del 18-feb.-2025
3.1.5. Componente Ambientes Educativos y Protectores.
Estándar 45 pág. (81 - 82)
Guía Orientadora para la Gestión del Riesgo en la Primera Infancia - [G16.P] v1 del 28-feb.-2019 o documento que lo modifique o sustituya.</t>
  </si>
  <si>
    <t>2.7.2</t>
  </si>
  <si>
    <t>Cuenta con los soportes de la implementación del plan de gestión de riesgos de desastres, donde se evidencie:
a. Realización de mínimo dos (2) simulacros al año, de respuesta a los riesgos identificados.
b. Experiencias pedagógicas con las niñas y los niños para la preparación ante situaciones de emergencias o desastres.
c. Rutas de evacuación señalizadas.
d. Directorio de emergencia vigente.
e. Sistema/mecanismos de alarma.
f. Conformación del comité o brigadas de emergencia.
g. Sistemas de apoyo para la población con discapacidad.</t>
  </si>
  <si>
    <t>2.7.3</t>
  </si>
  <si>
    <r>
      <t xml:space="preserve">El talento humano conoce el plan de gestión de riesgos de desastres y sus acciones de respuestas. Asimismo, se cuenta con evidencias de la socialización.
</t>
    </r>
    <r>
      <rPr>
        <b/>
        <sz val="11"/>
        <rFont val="Arial"/>
        <family val="2"/>
      </rPr>
      <t>Nota:</t>
    </r>
    <r>
      <rPr>
        <sz val="11"/>
        <rFont val="Arial"/>
        <family val="2"/>
      </rPr>
      <t xml:space="preserve"> Verifique de acuerdo con la muestra, en diálogo con el talento humano el conocimiento sobre Rutas de evacuación señalizadas, Directorio de emergencias, Sistema/mecanismos de alarma, el comité o brigadas de emergencia y el Sistemas de apoyo para la población con discapacidad.</t>
    </r>
  </si>
  <si>
    <t>2.8</t>
  </si>
  <si>
    <t>El inmueble garantiza espacios accesibles que permitan la autonomía y la movilidad de todas las personas en la unidad. (Estándar 37)</t>
  </si>
  <si>
    <t>GUÍA OPERATIVA DEL SERVICIO HOGAR INFANTIL - HI - [GO.1.MT1.PP] Versión 2 del 18-feb.-2025
3.1.5. Componente Ambientes Educativos y Protectores.
Estándar 37 pág. (71 - 72)</t>
  </si>
  <si>
    <t>2.8.1</t>
  </si>
  <si>
    <t>Cuenta con adecuaciones y ajustes razonables que mejoran la accesibilidad de los espacios para los participantes y la comunidad en general durante el periodo de atención, en cumplimiento de los principios del diseño universal, que incluyen:
a. Uso equitativo.
b. Uso flexible.
c. Uso simple e intuitivo.
d. Información perceptible.
e. Tolerancia al error.
f. Mínimo esfuerzo físico.
g. Tamaño adecuado para aproximación y uso.</t>
  </si>
  <si>
    <t>2.8.2</t>
  </si>
  <si>
    <t>Cumple con las condiciones de seguridad y accesibilidad de la infraestructura en las construcciones tradicionales de los grupos étnicos, según lo concertado con las comunidades.</t>
  </si>
  <si>
    <t>2.9</t>
  </si>
  <si>
    <r>
      <t xml:space="preserve">Cumple el inmueble o espacio cumple con las condiciones de seguridad con relación a los elementos de la infraestructura. (Estándar 38)
</t>
    </r>
    <r>
      <rPr>
        <b/>
        <sz val="11"/>
        <rFont val="Arial"/>
        <family val="2"/>
      </rPr>
      <t>Nota:</t>
    </r>
    <r>
      <rPr>
        <sz val="11"/>
        <rFont val="Arial"/>
        <family val="2"/>
      </rPr>
      <t xml:space="preserve"> para las construcciones tradicionales de las comunidades étnicas, se tendrán en cuenta las condiciones de seguridad acordadas con la comunidad, siempre que estas no pongan en riesgo la seguridad de las niñas y los niños, y hayan sido validadas por el comité técnico operativo.</t>
    </r>
  </si>
  <si>
    <t>GUÍA OPERATIVA DEL SERVICIO HOGAR INFANTIL - HI - [GO.1.MT1.PP] Versión 2 del 18-feb.-2025
3.1.5. Componente Ambientes Educativos y Protectores.
Estándar 38 pág. (72 - 74)</t>
  </si>
  <si>
    <t>2.9.1</t>
  </si>
  <si>
    <t>Los marcos de las ventanas se encuentran completos y en buen estado, de tal forma, que no se genere un riesgo para los participantes.</t>
  </si>
  <si>
    <t>2.9.2</t>
  </si>
  <si>
    <r>
      <t xml:space="preserve">Los vidrios de las ventanas, espejos, claraboyas y elementos de frágil resistencia son templados o laminados, en caso de no serlo, cuentan con protección mediante películas de seguridad o papel adhesivo (no cinta adhesiva) que recubra la totalidad de la superficie. 
</t>
    </r>
    <r>
      <rPr>
        <b/>
        <u/>
        <sz val="11"/>
        <color rgb="FF000000"/>
        <rFont val="Arial"/>
        <family val="2"/>
      </rPr>
      <t>Nota:</t>
    </r>
    <r>
      <rPr>
        <sz val="11"/>
        <color rgb="FF000000"/>
        <rFont val="Arial"/>
        <family val="2"/>
      </rPr>
      <t xml:space="preserve"> La protección puede realizarse con películas de seguridad o papel adhesivo de grueso calibre en la totalidad del vidrio o espejo, en el caso de los espejos se debe colocar por la parte de atrás.</t>
    </r>
  </si>
  <si>
    <t>2.9.3</t>
  </si>
  <si>
    <r>
      <t xml:space="preserve">Todos los vidrios están completos, fijos al marco y sin ningún elemento que represente un riesgo a los participantes. 
</t>
    </r>
    <r>
      <rPr>
        <b/>
        <sz val="11"/>
        <color theme="1"/>
        <rFont val="Arial"/>
        <family val="2"/>
      </rPr>
      <t>Nota:</t>
    </r>
    <r>
      <rPr>
        <sz val="11"/>
        <color theme="1"/>
        <rFont val="Arial"/>
        <family val="2"/>
      </rPr>
      <t xml:space="preserve"> En caso de no estar completos deben tener algún elemento que proteja y minimice el riesgo, mientras se realiza el cambio.</t>
    </r>
  </si>
  <si>
    <t>2.9.4</t>
  </si>
  <si>
    <t xml:space="preserve"> Se utilizan topes de seguridad para que las ventanas no abran en su totalidad para reducir el riesgo de caídas en altura.</t>
  </si>
  <si>
    <t>2.9.5</t>
  </si>
  <si>
    <r>
      <t xml:space="preserve">En caso de existir anjeos, estos se encuentran completos y sin deterioro, óxido, astillas o latas levantadas.
</t>
    </r>
    <r>
      <rPr>
        <b/>
        <sz val="11"/>
        <color theme="1"/>
        <rFont val="Arial"/>
        <family val="2"/>
      </rPr>
      <t xml:space="preserve">Nota: </t>
    </r>
    <r>
      <rPr>
        <sz val="11"/>
        <color theme="1"/>
        <rFont val="Arial"/>
        <family val="2"/>
      </rPr>
      <t>Tener en cuenta también el servicio de alimentos</t>
    </r>
  </si>
  <si>
    <t>2.9.6</t>
  </si>
  <si>
    <t>En caso de contar puertas y ventanas de vidrio de difícil identificación, cuentan con un elemento de señalización que lo haga visible, puede tener una franja o figuras de algún color a la altura de las niñas y los niños, que fácilmente puedan identificar para evitar accidentes por golpes contra este elemento.</t>
  </si>
  <si>
    <t>2.9.7</t>
  </si>
  <si>
    <t>Puertas, medias puertas o rejas, están fijas a los marcos, sin oxido o astillas que puedan exponer a las niñas y los niños a accidentes como cortes y heridas.</t>
  </si>
  <si>
    <t>2.9.8</t>
  </si>
  <si>
    <t>Las puertas cuentan con algún sistema o protección que prevenga los machucones.</t>
  </si>
  <si>
    <t>2.9.9</t>
  </si>
  <si>
    <t>Las ventanas tipo piso-techo o con antepecho inferior a 1.10 m. ubicadas en pisos diferentes al primero, cuentan con rejas u otros elementos que protejan a los participantes de caídas.</t>
  </si>
  <si>
    <t>2.9.10</t>
  </si>
  <si>
    <t>Todos los balcones y terrazas tienen protección anticaída como rejas, vidrios templados, mallas y baranda que impiden ser escaladas por las niñas y niños.</t>
  </si>
  <si>
    <t>2.9.11</t>
  </si>
  <si>
    <t>Las rejas, mallas u otros elementos no son escalables.</t>
  </si>
  <si>
    <t>2.9.12</t>
  </si>
  <si>
    <t>El piso de la UDS es regular, liso, uniforme y libre de agrietamientos y hendiduras que no represente ningún riesgo de caída de las niñas y los niños.</t>
  </si>
  <si>
    <t>2.9.13</t>
  </si>
  <si>
    <t>Los pisos diseñados para pasillos internos y externos como escaleras, rampas, baños, cocinas y zonas de juego contemplan acabados o adhesivos antideslizantes, el acabado del piso en estas zonas permite una adecuada limpieza y desinfección.</t>
  </si>
  <si>
    <t>2.9.14</t>
  </si>
  <si>
    <r>
      <t xml:space="preserve">Todos los pisos de los espacios pedagógicos para la atención de las niñas y niños menores de 2 años son de material antideslizante, que amortigüe el impacto en caso de caída y de fácil limpieza. 
</t>
    </r>
    <r>
      <rPr>
        <b/>
        <u/>
        <sz val="11"/>
        <color theme="1"/>
        <rFont val="Arial"/>
        <family val="2"/>
      </rPr>
      <t>Nota:</t>
    </r>
    <r>
      <rPr>
        <sz val="11"/>
        <color theme="1"/>
        <rFont val="Arial"/>
        <family val="2"/>
      </rPr>
      <t xml:space="preserve"> se puede usar tableta antideslizante, piso de caucho o colocar adhesivos antideslizantes.</t>
    </r>
  </si>
  <si>
    <t>2.9.15</t>
  </si>
  <si>
    <r>
      <t xml:space="preserve">Las escaleras y rampas están provistas de barandas </t>
    </r>
    <r>
      <rPr>
        <b/>
        <sz val="11"/>
        <color theme="1"/>
        <rFont val="Arial"/>
        <family val="2"/>
      </rPr>
      <t>no escalables</t>
    </r>
    <r>
      <rPr>
        <sz val="11"/>
        <color theme="1"/>
        <rFont val="Arial"/>
        <family val="2"/>
      </rPr>
      <t xml:space="preserve"> instaladas a un lado o ambos lados cuando exista vacío, con una altura mínima de 1.10 m y con separaciones a 6 cm entre barrotes.
</t>
    </r>
    <r>
      <rPr>
        <b/>
        <u/>
        <sz val="11"/>
        <color theme="1"/>
        <rFont val="Arial"/>
        <family val="2"/>
      </rPr>
      <t>Nota:</t>
    </r>
    <r>
      <rPr>
        <sz val="11"/>
        <color theme="1"/>
        <rFont val="Arial"/>
        <family val="2"/>
      </rPr>
      <t xml:space="preserve"> en caso de que exista en vez de baranda un muro en mampostería éste igualmente debe tener una altura mínima de 1.10 m, en caso de ser más bajo se debe garantizar dicha altura con una reja, baranda, vidrio o acrílico que cumpla la condiciones descritas.</t>
    </r>
  </si>
  <si>
    <t>2.9.16</t>
  </si>
  <si>
    <r>
      <t xml:space="preserve">Las escaleras y rampas cuentan con pasamanos.
</t>
    </r>
    <r>
      <rPr>
        <b/>
        <u/>
        <sz val="11"/>
        <rFont val="Arial"/>
        <family val="2"/>
      </rPr>
      <t>Nota:</t>
    </r>
    <r>
      <rPr>
        <sz val="11"/>
        <rFont val="Arial"/>
        <family val="2"/>
      </rPr>
      <t xml:space="preserve"> Se debe tener baranda o pasamanos en ambos lados</t>
    </r>
  </si>
  <si>
    <t>2.9.17</t>
  </si>
  <si>
    <t>Las escaleras y rampas cuentan con puertas en ambos accesos a una altura mínima de 1.10 m.</t>
  </si>
  <si>
    <t>2.9.18</t>
  </si>
  <si>
    <t>Las escaleras o rampas no son resbalosas y cuentan con antideslizantes.</t>
  </si>
  <si>
    <t>2.9.19</t>
  </si>
  <si>
    <r>
      <t xml:space="preserve">Todos los muros y techos están libres de inclinaciones y grietas que representen riesgo de colapso (grietas paralelas al piso o en diagonal, en las columnas o en las vigas) y desprendimiento de sus elementos.
</t>
    </r>
    <r>
      <rPr>
        <b/>
        <sz val="11"/>
        <color theme="1"/>
        <rFont val="Arial"/>
        <family val="2"/>
      </rPr>
      <t xml:space="preserve">Nota: </t>
    </r>
    <r>
      <rPr>
        <sz val="11"/>
        <color theme="1"/>
        <rFont val="Arial"/>
        <family val="2"/>
      </rPr>
      <t>Tener en cuenta también el servicio de alimentos</t>
    </r>
  </si>
  <si>
    <t>2.9.20</t>
  </si>
  <si>
    <t>Las  esquinas puntiagudas en muros se encuentran protegidas con algún  elemento que de forma redondeada o pulidas para quitarle la punta al muro, lo anterior con la finalidad de minimizar el impacto por causa de un golpe de una niña o niño contra el muro.</t>
  </si>
  <si>
    <t>2.9.21</t>
  </si>
  <si>
    <r>
      <t xml:space="preserve">La construcción se encuentra en buenas condiciones y no representa riesgo de colapso de estructura, adicionalmente los elementos como cielo raso, luminarias, claraboyas, ventiladores entre otros, están instalados de una forma segura que no permita la caída de estos.
</t>
    </r>
    <r>
      <rPr>
        <b/>
        <sz val="11"/>
        <color theme="1"/>
        <rFont val="Arial"/>
        <family val="2"/>
      </rPr>
      <t>Nota:</t>
    </r>
    <r>
      <rPr>
        <sz val="11"/>
        <color theme="1"/>
        <rFont val="Arial"/>
        <family val="2"/>
      </rPr>
      <t xml:space="preserve"> Tener en cuenta también el servicio de alimentos</t>
    </r>
  </si>
  <si>
    <t>2.9.22</t>
  </si>
  <si>
    <r>
      <t xml:space="preserve">Las luminarias (bombillos) que estén ubicadas en la UDS tienen una protección que impida algún tipo de accidente por rompimiento. 
</t>
    </r>
    <r>
      <rPr>
        <b/>
        <u/>
        <sz val="11"/>
        <color theme="1"/>
        <rFont val="Arial"/>
        <family val="2"/>
      </rPr>
      <t>Nota:</t>
    </r>
    <r>
      <rPr>
        <sz val="11"/>
        <color theme="1"/>
        <rFont val="Arial"/>
        <family val="2"/>
      </rPr>
      <t xml:space="preserve"> se puede colocar protección en acrílico, en caso de ser un bombillo se puede adecuar un anjeo metálico a su alrededor, o usar bombillos ahorradores con protección.</t>
    </r>
  </si>
  <si>
    <t>2.9.23</t>
  </si>
  <si>
    <r>
      <t xml:space="preserve">Todos los muros, pisos y techos son seguros y están libres de deterioro por humedad y goteras.
</t>
    </r>
    <r>
      <rPr>
        <b/>
        <sz val="11"/>
        <color theme="1"/>
        <rFont val="Arial"/>
        <family val="2"/>
      </rPr>
      <t>Nota</t>
    </r>
    <r>
      <rPr>
        <sz val="11"/>
        <color theme="1"/>
        <rFont val="Arial"/>
        <family val="2"/>
      </rPr>
      <t xml:space="preserve">: Se entenderá que los muros, pisos y techos son seguros cuando no estén comprometidos su durabilidad por filtraciones activas ni daños asociados (manchas recientes, revoque/pintura ampollada o desprendida, moho persistente, madera hinchada o podrida, corrosión en elementos metálicos, ni pérdida de adherencia en acabados), ni la seguridad de los usuarios.
</t>
    </r>
    <r>
      <rPr>
        <b/>
        <sz val="11"/>
        <color theme="1"/>
        <rFont val="Arial"/>
        <family val="2"/>
      </rPr>
      <t>Nota:</t>
    </r>
    <r>
      <rPr>
        <sz val="11"/>
        <color theme="1"/>
        <rFont val="Arial"/>
        <family val="2"/>
      </rPr>
      <t xml:space="preserve"> Tener en cuenta también el servicio de alimentos que las  paredes sean de materiales resistentes, impermeables, no absorbentes y de fácil limpieza y  desinfección, 
</t>
    </r>
    <r>
      <rPr>
        <b/>
        <sz val="11"/>
        <color theme="1"/>
        <rFont val="Arial"/>
        <family val="2"/>
      </rPr>
      <t>Nota:</t>
    </r>
    <r>
      <rPr>
        <sz val="11"/>
        <color theme="1"/>
        <rFont val="Arial"/>
        <family val="2"/>
      </rPr>
      <t xml:space="preserve"> En el servicio de alimentos, los techos deben evitar la acumulación de suciedad, la condensación y la formación de hongos o mohos. Deben ser de fácil limpieza y mantenimiento, y no se permite el uso de techos falsos o dobles</t>
    </r>
  </si>
  <si>
    <t>2.9.24</t>
  </si>
  <si>
    <r>
      <t xml:space="preserve">Todos los tomacorrientes de los espacios donde tienen acceso las niñas y los niños cuentan con protección contra contacto (protección aumentada, tapa ciega a prueba de manipulación), o están localizados a una altura mayor de 1,50 m. 
</t>
    </r>
    <r>
      <rPr>
        <b/>
        <u/>
        <sz val="11"/>
        <color theme="1"/>
        <rFont val="Arial"/>
        <family val="2"/>
      </rPr>
      <t>Nota:</t>
    </r>
    <r>
      <rPr>
        <sz val="11"/>
        <color theme="1"/>
        <rFont val="Arial"/>
        <family val="2"/>
      </rPr>
      <t xml:space="preserve"> se pueden utilizar tapas ciegas que sean instaladas con tornillos, las protecciones tipo insertables no son recomendadas puesto que pueden ser fácilmente manipuladas por las niñas y los niños. 
</t>
    </r>
  </si>
  <si>
    <t>2.9.25</t>
  </si>
  <si>
    <t>Todos los cables de la red eléctrica están recubiertos, canalizados y fuera del alcance de las niñas y los niños.</t>
  </si>
  <si>
    <t>2.9.26</t>
  </si>
  <si>
    <t>Las sustancias tóxicas como elementos de aseo, gasolina, medicamentos, pilas o herramientas peligrosas, entre otras, permanecen en un lugar fuera del alcance de las niñas y los niños (pueden estar bajo llave o en un lugar alto) y se evidencia que los productos de limpieza no son reenvasados.</t>
  </si>
  <si>
    <t>2.9.27</t>
  </si>
  <si>
    <t>Las herramientas o elementos peligrosos cortopunzantes y contundentes como cuchillos, punzones entre otros, están fuera del alcance de las niñas y los niños.</t>
  </si>
  <si>
    <t>2.9.28</t>
  </si>
  <si>
    <t>En caso de usar tapetes, éstos están  fijos al piso para evitar que los participantes se enreden o se deslicen y se caigan por causa de éstos.</t>
  </si>
  <si>
    <t>2.9.29</t>
  </si>
  <si>
    <t>El área del servicio y preparación de alimentos cuenta con mecanismo que impida el ingreso de las niñas y los niños a esta área.</t>
  </si>
  <si>
    <t>2.9.30</t>
  </si>
  <si>
    <t>Todos los almacenamientos de agua tales como aljibes, albercas, estanques, tanques, canecas, baldes, entre otros, cuentan con medidas de protección tales como tapas, rejas o aislamientos para evitar accidentes.</t>
  </si>
  <si>
    <t>2.10</t>
  </si>
  <si>
    <r>
      <t xml:space="preserve">Dispone de agua potable, energía eléctrica, manejo de aguas residuales, sistema de recolección de residuos sólidos y algún medio de comunicación de acuerdo con la oferta de servicios públicos, sistemas o dispositivos existentes en la entidad territorial o gestionados por la EAS y aprobado por el comité técnico operativo. (Estándar 39)
</t>
    </r>
    <r>
      <rPr>
        <b/>
        <sz val="11"/>
        <rFont val="Arial"/>
        <family val="2"/>
      </rPr>
      <t>Nota:</t>
    </r>
    <r>
      <rPr>
        <sz val="11"/>
        <rFont val="Arial"/>
        <family val="2"/>
      </rPr>
      <t xml:space="preserve"> Si no existe oferta, solicite acta de comité operativo en donde se apruebe la utilización de los sistemas o dispositivos alternos.</t>
    </r>
  </si>
  <si>
    <t>GUÍA OPERATIVA DEL SERVICIO HOGAR INFANTIL - HI - [GO.1.MT1.PP] Versión 2 del 18-feb.-2025
3.1.5. Componente Ambientes Educativos y Protectores.
Estándar 39 pág. (74 - 75)</t>
  </si>
  <si>
    <t>2.10.1</t>
  </si>
  <si>
    <t>El inmueble dispone de suministro de agua apta para el consumo humano, considerando la disponibilidad y oferta del servicio en el territorio.
Se acepta el uso de: Acueducto municipal, Agua de carro tanque, Agua en botellones o bolsas, Agua hervida, Agua lluvia tratada, Sistema de agua por gravedad proveniente de una fuente hídrica, entre otros.
Para asegurar que el agua sea apta para el consumo humano, debe existir un método de purificación especificado en el Plan de Saneamiento Básico, que puede incluir: Uso de filtros, Aplicación de alumbre, Cloración o Hervido del agua.</t>
  </si>
  <si>
    <t>2.10.2</t>
  </si>
  <si>
    <r>
      <t xml:space="preserve">El inmueble dispone de alcantarillado o de algún sistema para el manejo de aguas residuales, teniendo en cuenta la disponibilidad y oferta del servicio en el territorio.
</t>
    </r>
    <r>
      <rPr>
        <b/>
        <sz val="11"/>
        <color theme="1"/>
        <rFont val="Arial"/>
        <family val="2"/>
      </rPr>
      <t>Nota:</t>
    </r>
    <r>
      <rPr>
        <sz val="11"/>
        <color theme="1"/>
        <rFont val="Arial"/>
        <family val="2"/>
      </rPr>
      <t xml:space="preserve"> se puede hacer uso de sistemas alternativos como pozo séptico, sumideros, biofiltros, biodigestor, entre otros, de acuerdo con las orientaciones de las entidades territoriales correspondientes.</t>
    </r>
  </si>
  <si>
    <t>2.10.3</t>
  </si>
  <si>
    <r>
      <t xml:space="preserve">El inmueble dispone de sistema de recolección de residuos sólidos o algún sistema para su manejo temporal y disposición final, teniendo en cuenta la disponibilidad y oferta del servicio en el territorio.
</t>
    </r>
    <r>
      <rPr>
        <b/>
        <sz val="11"/>
        <rFont val="Arial"/>
        <family val="2"/>
      </rPr>
      <t>Nota:</t>
    </r>
    <r>
      <rPr>
        <sz val="11"/>
        <rFont val="Arial"/>
        <family val="2"/>
      </rPr>
      <t xml:space="preserve"> se puede hacer uso de sistemas alternativos, describiendo en el plan de saneamiento básico las acciones para la recolección y disposición de residuos sólidos y líquidos, además de las orientaciones de las entidades territoriales correspondientes.</t>
    </r>
  </si>
  <si>
    <t>2.10.4</t>
  </si>
  <si>
    <r>
      <t xml:space="preserve">El inmueble dispone de servicio de energía eléctrica o algún sistema para garantizar el servicio de energía, teniendo en cuenta la disponibilidad y oferta del servicio en el territorio.
</t>
    </r>
    <r>
      <rPr>
        <b/>
        <sz val="11"/>
        <color theme="1"/>
        <rFont val="Arial"/>
        <family val="2"/>
      </rPr>
      <t>Nota 1:</t>
    </r>
    <r>
      <rPr>
        <sz val="11"/>
        <color theme="1"/>
        <rFont val="Arial"/>
        <family val="2"/>
      </rPr>
      <t xml:space="preserve"> se puede plantear sistemas alternativos como, paneles solares, planta eléctrica, teniendo en cuenta las condiciones del territorio y las orientaciones de las entidades territoriales correspondientes.
</t>
    </r>
    <r>
      <rPr>
        <b/>
        <sz val="11"/>
        <color theme="1"/>
        <rFont val="Arial"/>
        <family val="2"/>
      </rPr>
      <t>Nota 2:</t>
    </r>
    <r>
      <rPr>
        <sz val="11"/>
        <color theme="1"/>
        <rFont val="Arial"/>
        <family val="2"/>
      </rPr>
      <t xml:space="preserve"> Esta condición aplica en caso de no contar con iluminación natural y métodos seguros para la conservación de alimentos.</t>
    </r>
  </si>
  <si>
    <t>2.10.5</t>
  </si>
  <si>
    <r>
      <t xml:space="preserve">El inmueble dispone de sistema de comunicación (internet, telefonía fija y móvil), teniendo en cuenta la disponibilidad y oferta del servicio en el territorio.
</t>
    </r>
    <r>
      <rPr>
        <b/>
        <sz val="11"/>
        <color theme="1"/>
        <rFont val="Arial"/>
        <family val="2"/>
      </rPr>
      <t>Nota:</t>
    </r>
    <r>
      <rPr>
        <sz val="11"/>
        <color theme="1"/>
        <rFont val="Arial"/>
        <family val="2"/>
      </rPr>
      <t xml:space="preserve"> Se pueden plantear mecanismos alternativos de comunicación para aquellos lugares donde no sea posible contar con estos sistemas, tales como comunicación por medio de los profesionales de los equipos interdisciplinarios, a través de un líder del territorio, autoridad o vocero de la comunidad.</t>
    </r>
  </si>
  <si>
    <t>Click</t>
  </si>
  <si>
    <t>2.11</t>
  </si>
  <si>
    <r>
      <t xml:space="preserve">Cuenta con un inmueble que cumple con las condiciones de la planta física establecidas en las especificaciones para las áreas educativa, recreativa, administrativa y de servicios. Dichas especificaciones tendrán en cuenta los espacios diferentes y particulares del territorio y las características de la población atendida (Estándar 40)
</t>
    </r>
    <r>
      <rPr>
        <b/>
        <sz val="11"/>
        <rFont val="Arial"/>
        <family val="2"/>
      </rPr>
      <t>Nota:</t>
    </r>
    <r>
      <rPr>
        <sz val="11"/>
        <rFont val="Arial"/>
        <family val="2"/>
      </rPr>
      <t xml:space="preserve"> Las situaciones o condiciones excepcionales de infraestructura en las que se presta el servicio deberán ser analizadas y avaladas por el supervisor de contrato en el primer comité técnico operativo; se debe contar con una justificación que soporte que la condición de la infraestructura no representa riesgos para la primera infancia.</t>
    </r>
  </si>
  <si>
    <t>GUÍA OPERATIVA DEL SERVICIO HOGAR INFANTIL - HI - [GO.1.MT1.PP] Versión 2 del 18-feb.-2025
3.1.5. Componente Ambientes Educativos y Protectores.
Estándar 40 pág. (75 - 77)</t>
  </si>
  <si>
    <t>2.11.1</t>
  </si>
  <si>
    <r>
      <t xml:space="preserve">El inmueble dispone de espacios con ventilación natural y/o artificial suficiente para asegurar circulación y renovación de aire, evitando temperaturas extremas (calor o frío) y la acumulación de olores. La ventilación se controla para prevenir corrientes de aire excesivas que puedan generar afectaciones respiratorias en niñas, niños y talento humano.
</t>
    </r>
    <r>
      <rPr>
        <b/>
        <u/>
        <sz val="11"/>
        <color theme="1"/>
        <rFont val="Arial"/>
        <family val="2"/>
      </rPr>
      <t>Nota:</t>
    </r>
    <r>
      <rPr>
        <sz val="11"/>
        <color theme="1"/>
        <rFont val="Arial"/>
        <family val="2"/>
      </rPr>
      <t xml:space="preserve"> En caso de no contar con ventilación natural se debe garantizar de forma artificial por medio de extractores o ventiladores.</t>
    </r>
  </si>
  <si>
    <t>2.11.2</t>
  </si>
  <si>
    <t>El inmueble cuenta con las condiciones suficientes de iluminación natural (ventanas o claraboyas) y/o artificial (luminarias).</t>
  </si>
  <si>
    <t>2.11.3</t>
  </si>
  <si>
    <t>Cuenta con ambientes pedagógicos para niñas y niños menores de dos años, ubicados en el nivel de acceso y en contacto directo con la ruta de evacuación.
Los demás ambientes pedagógicos están ubicados en niveles que no superen una altura equivalente a un segundo piso o una diferencia de un piso respecto a la salida de evacuación más próxima.
En caso de que no sea posible ubicarlos en el mismo nivel, se acepta que estén en un nivel diferente siempre y cuando el acceso se realice sin el uso de escaleras</t>
  </si>
  <si>
    <t>2.11.4</t>
  </si>
  <si>
    <r>
      <rPr>
        <b/>
        <sz val="11"/>
        <color theme="1"/>
        <rFont val="Arial"/>
        <family val="2"/>
      </rPr>
      <t>Para la atención de niñas y niños menores de 2 años</t>
    </r>
    <r>
      <rPr>
        <sz val="11"/>
        <color theme="1"/>
        <rFont val="Arial"/>
        <family val="2"/>
      </rPr>
      <t>, los espacios pedagógicos garantizan un área mínima de 2 m²/niña-o incluyendo el espacio utilizado por cunas y zonas para el gateo, desplazamiento y realización de actividades.</t>
    </r>
  </si>
  <si>
    <t>2.11.5</t>
  </si>
  <si>
    <r>
      <rPr>
        <b/>
        <sz val="11"/>
        <color theme="1"/>
        <rFont val="Arial"/>
        <family val="2"/>
      </rPr>
      <t>Para la atención de niñas y niños menores de 2 años</t>
    </r>
    <r>
      <rPr>
        <sz val="11"/>
        <color theme="1"/>
        <rFont val="Arial"/>
        <family val="2"/>
      </rPr>
      <t xml:space="preserve">, cuenta con un área independiente al espacio pedagógico para la higiene personal que incluya: 
a. Bacinillas.
b. Un sanitario línea infantil.
c. Un lavamanos línea infantil.
d. Espacio para cambio de pañal.
e. Lava colas (bañeras).
</t>
    </r>
    <r>
      <rPr>
        <b/>
        <sz val="11"/>
        <color theme="1"/>
        <rFont val="Arial"/>
        <family val="2"/>
      </rPr>
      <t>Nota 1:</t>
    </r>
    <r>
      <rPr>
        <sz val="11"/>
        <color theme="1"/>
        <rFont val="Arial"/>
        <family val="2"/>
      </rPr>
      <t xml:space="preserve"> este espacio debe ser cercano, para que el agente educativo tenga visibilidad de las niñas y niños que se encuentran en el salón mientras está haciendo el cambio de pañal o haciendo uso del lava colas (bañeras).
</t>
    </r>
    <r>
      <rPr>
        <b/>
        <sz val="11"/>
        <color theme="1"/>
        <rFont val="Arial"/>
        <family val="2"/>
      </rPr>
      <t>Nota 2:</t>
    </r>
    <r>
      <rPr>
        <sz val="11"/>
        <color theme="1"/>
        <rFont val="Arial"/>
        <family val="2"/>
      </rPr>
      <t xml:space="preserve"> Tener en cuenta que la proporción de baterías sanitarias adecuadas para las niñas y los niños de 6 a 24 meses deberán ser (1) por cada veinte (20) niñas y niños.</t>
    </r>
  </si>
  <si>
    <t>2.11.6</t>
  </si>
  <si>
    <r>
      <rPr>
        <b/>
        <sz val="11"/>
        <color theme="1"/>
        <rFont val="Arial"/>
        <family val="2"/>
      </rPr>
      <t>Para la atención de niñas y niños menores de 2 años</t>
    </r>
    <r>
      <rPr>
        <sz val="11"/>
        <color theme="1"/>
        <rFont val="Arial"/>
        <family val="2"/>
      </rPr>
      <t>, se cuenta con un espacio para la extracción y conservación de la leche materna y que cuente con la siguiente dotación:
• Una silla con levanta pies.    • Un lavamanos.    • Un mesón con lavaplatos.    • Una cocineta eléctrica.    • Una nevera tipo bar para uso exclusivo de la leche materna.</t>
    </r>
  </si>
  <si>
    <t>2.11.7</t>
  </si>
  <si>
    <r>
      <rPr>
        <b/>
        <sz val="11"/>
        <color theme="1"/>
        <rFont val="Arial"/>
        <family val="2"/>
      </rPr>
      <t>Para la atención de niñas y niños menores de 2 años</t>
    </r>
    <r>
      <rPr>
        <sz val="11"/>
        <color theme="1"/>
        <rFont val="Arial"/>
        <family val="2"/>
      </rPr>
      <t>, El espacio de extracción y conservación de la leche materna cumple con las condiciones de diseño y construcción tenidas en cuenta en las orientaciones dadas en la Guía de implementación de proyectos de infraestructuras de atención a la primera infancia “GIPI” o documento que lo modifique o sustituya.</t>
    </r>
  </si>
  <si>
    <t>GUÍA OPERATIVA DEL SERVICIO HOGAR INFANTIL - HI - [GO.1.MT1.PP] Versión 2 del 18-feb.-2025
3.1.5. Componente Ambientes Educativos y Protectores.
Estándar 40 pág. (75 - 77)
Guía de implementación de proyectos de infraestructuras de atención a la primera infancia “GIPI” [G1.SA] Versión 2 del 07-seop.-2018 o documento que lo modifique o sustituya. Sala de Lactancia pág. 40 - 41.</t>
  </si>
  <si>
    <t>2.11.8</t>
  </si>
  <si>
    <r>
      <rPr>
        <b/>
        <sz val="11"/>
        <color theme="1"/>
        <rFont val="Arial"/>
        <family val="2"/>
      </rPr>
      <t>Para la atención de niñas y niños menores de 2 años</t>
    </r>
    <r>
      <rPr>
        <sz val="11"/>
        <color theme="1"/>
        <rFont val="Arial"/>
        <family val="2"/>
      </rPr>
      <t>, se cuenta con al menos 1 silla comedor de bebé por cada 3 niños que le permita estar a la altura del cuidador.</t>
    </r>
  </si>
  <si>
    <t>2.11.9</t>
  </si>
  <si>
    <r>
      <rPr>
        <b/>
        <sz val="11"/>
        <rFont val="Arial"/>
        <family val="2"/>
      </rPr>
      <t>Para la atención de niñas y niños entre 2 a 5 años</t>
    </r>
    <r>
      <rPr>
        <sz val="11"/>
        <rFont val="Arial"/>
        <family val="2"/>
      </rPr>
      <t>,</t>
    </r>
    <r>
      <rPr>
        <sz val="11"/>
        <color theme="1"/>
        <rFont val="Arial"/>
        <family val="2"/>
      </rPr>
      <t xml:space="preserve"> los espacios pedagógicos cuentan con un área mínima de 1.2 m²/niña-niño.  </t>
    </r>
  </si>
  <si>
    <t>2.11.10</t>
  </si>
  <si>
    <r>
      <rPr>
        <b/>
        <sz val="11"/>
        <color theme="4" tint="-0.249977111117893"/>
        <rFont val="Arial"/>
        <family val="2"/>
      </rPr>
      <t>S</t>
    </r>
    <r>
      <rPr>
        <sz val="11"/>
        <color theme="1"/>
        <rFont val="Arial"/>
        <family val="2"/>
      </rPr>
      <t xml:space="preserve">e cuenta con un (1) sanitario u orinal de línea infantil por cada veinte (20) niñas y niños o adaptadores para inodoro para el uso exclusivo de las niñas y niños los cuales deben encontrarse en óptimas condiciones y funcionales.  </t>
    </r>
  </si>
  <si>
    <t>2.11.11</t>
  </si>
  <si>
    <r>
      <t xml:space="preserve">Se cuenta con un (1) lavamanos instalado por cada veinte (20) niñas o niños a una altura de entre 0.45m y 0.55m, medidos a partir del acabado de piso, los cuales deben encontrarse en óptimas condiciones y funcionales.
</t>
    </r>
    <r>
      <rPr>
        <b/>
        <u/>
        <sz val="11"/>
        <color theme="1"/>
        <rFont val="Arial"/>
        <family val="2"/>
      </rPr>
      <t>Nota:</t>
    </r>
    <r>
      <rPr>
        <sz val="11"/>
        <color theme="1"/>
        <rFont val="Arial"/>
        <family val="2"/>
      </rPr>
      <t xml:space="preserve"> se pueden instalar pocetas con varias griferías instaladas a una altura entre 0.45m y 0.55 m.  </t>
    </r>
  </si>
  <si>
    <t>2.11.12</t>
  </si>
  <si>
    <r>
      <rPr>
        <b/>
        <sz val="11"/>
        <color theme="4" tint="-0.249977111117893"/>
        <rFont val="Arial"/>
        <family val="2"/>
      </rPr>
      <t>S</t>
    </r>
    <r>
      <rPr>
        <sz val="11"/>
        <color theme="1"/>
        <rFont val="Arial"/>
        <family val="2"/>
      </rPr>
      <t>e cuenta con una (1) ducha con grifería tipo teléfono que se encuentre en óptimas condiciones y sea funcional.</t>
    </r>
  </si>
  <si>
    <t>2.11.13</t>
  </si>
  <si>
    <t>En caso de que haya divisiones y/o puertas en los sanitarios, estas cuentan con una altura que permita el control visual de un adulto (las puertas no deben tener seguros).</t>
  </si>
  <si>
    <t>2.11.14</t>
  </si>
  <si>
    <t>En el espacio para el servido de alimentos se asegura un puesto para cada niña y niño en el momento de su uso.</t>
  </si>
  <si>
    <t>2.11.15</t>
  </si>
  <si>
    <t>En las áreas recreativas se garantiza una proporción de al menos 2 m²/niña-niño en el momento de su uso.</t>
  </si>
  <si>
    <t>2.11.16</t>
  </si>
  <si>
    <t>Para asegurar que cada niña y niño cuente con al menos 2 m² en las áreas recreativas internas, se ha documentado e implementado un Protocolo de Permanencia en Zonas Recreativas (o el documento que lo modifique o sustituya), donde se indican claramente los horarios de uso por grupos.</t>
  </si>
  <si>
    <t>2.11.17</t>
  </si>
  <si>
    <t>En caso de no contar con área recreativa interna, se hace uso de áreas recreativas externas en un radio no mayor a quinientos (500) metros de la UDS, Se documenta e implementa un protocolo de seguridad para el desplazamiento, estadía y regreso a la UDS.</t>
  </si>
  <si>
    <t>2.12</t>
  </si>
  <si>
    <r>
      <t xml:space="preserve">Dispone de muebles, elementos y material didáctico pertinente para las necesidades de desarrollo integral de la población atendida y el contexto sociocultural, que cumplan con condiciones de seguridad y salubridad y que sean suficientes de acuerdo con el grupo de atención, así como para el desarrollo de las actividades administrativas. (Estándar 46)
</t>
    </r>
    <r>
      <rPr>
        <b/>
        <sz val="11"/>
        <rFont val="Arial"/>
        <family val="2"/>
      </rPr>
      <t>Nota:</t>
    </r>
    <r>
      <rPr>
        <sz val="11"/>
        <rFont val="Arial"/>
        <family val="2"/>
      </rPr>
      <t xml:space="preserve"> la dotación en general deberá partir de las particularidades del servicio y de la propuesta pedagógica, debe ser concertada de acuerdo con las necesidades, intereses y cultura propia de la comunidad donde se preste el servicio. Para estos casos, en Comité Técnico Operativo se evaluará y avalará el listado de elementos.</t>
    </r>
  </si>
  <si>
    <t>GUÍA OPERATIVA DEL SERVICIO HOGAR INFANTIL - HI - [GO.1.MT1.PP] Versión 2 del 18-feb.-2025
3.1.5. Componente Ambientes Educativos y Protectores.
Estándar 46 pág. (82 - 84)</t>
  </si>
  <si>
    <t>2.12.1</t>
  </si>
  <si>
    <r>
      <t>Dispone de los elementos de aseo necesarios, suficientes y en buen estado según las orientaciones de la "</t>
    </r>
    <r>
      <rPr>
        <i/>
        <sz val="11"/>
        <color theme="1"/>
        <rFont val="Arial"/>
        <family val="2"/>
      </rPr>
      <t>Guía orientadora para la compra de la dotación para las modalidades de educación inicial en el marco de una atención integral"</t>
    </r>
    <r>
      <rPr>
        <sz val="11"/>
        <color theme="1"/>
        <rFont val="Arial"/>
        <family val="2"/>
      </rPr>
      <t xml:space="preserve"> o documento que lo modifique o sustituya.</t>
    </r>
  </si>
  <si>
    <t>2.12.2</t>
  </si>
  <si>
    <r>
      <t>Dispone de los elementos de apoyo que incluyen: apoyo audiovisual, comodidad térmica, apoyo en lavado; necesarios, suficientes y en buen estado según las orientaciones de la "</t>
    </r>
    <r>
      <rPr>
        <i/>
        <sz val="11"/>
        <color theme="1"/>
        <rFont val="Arial"/>
        <family val="2"/>
      </rPr>
      <t>Guía orientadora para la compra de la dotación para las modalidades de educación inicial en el marco de una atención integral"</t>
    </r>
    <r>
      <rPr>
        <sz val="11"/>
        <color theme="1"/>
        <rFont val="Arial"/>
        <family val="2"/>
      </rPr>
      <t xml:space="preserve"> o documento que lo modifique o sustituya.</t>
    </r>
  </si>
  <si>
    <t>2.12.3</t>
  </si>
  <si>
    <r>
      <t>Dispone de los elementos de lencería que incluyen: colchones, colchonetas, lencería, lencería de baño y lencería de cama necesarios, suficientes y en buen estado según las orientaciones de la "</t>
    </r>
    <r>
      <rPr>
        <i/>
        <sz val="11"/>
        <color rgb="FF000000"/>
        <rFont val="Arial"/>
        <family val="2"/>
      </rPr>
      <t>Guía orientadora para la compra de la dotación para las modalidades de educación inicial en el marco de una atención integral"</t>
    </r>
    <r>
      <rPr>
        <sz val="11"/>
        <color rgb="FF000000"/>
        <rFont val="Arial"/>
        <family val="2"/>
      </rPr>
      <t xml:space="preserve"> o documento que lo modifique o sustituya.</t>
    </r>
  </si>
  <si>
    <t>2.12.4</t>
  </si>
  <si>
    <t>Dispone de los elementos de mobiliario para: área educativa, servicio de alimentos, comedor, enfermería y oficina; necesarios, suficientes y en buen estado según las orientaciones de la "Guía orientadora para la compra de la dotación para las modalidades de educación inicial en el marco de una atención integral" o documento que lo modifique o sustituya.</t>
  </si>
  <si>
    <t>2.12.5</t>
  </si>
  <si>
    <t>Dispone de material pedagógico, que incluye: exploración corporal, instrumentos musicales, juego de construcción, juego simbólico y de roles, material audiovisual, exploración sensorial necesarios, suficientes y en buen estado según las orientaciones de la Guía orientadora para la compra de la dotación para las modalidades de educación inicial en el marco de una atención integral o un documento que lo modifique o sustituya.</t>
  </si>
  <si>
    <t>2.12.6</t>
  </si>
  <si>
    <t>Cuenta con el aviso de atención en un lugar visible que indique la información establecida en el Manual de Imagen corporativa para operadores, contratistas o convenios del ICBF o en el documento que lo modifique o sustituya.</t>
  </si>
  <si>
    <t>2.13</t>
  </si>
  <si>
    <t>Cuenta con botiquines que cumplan con los criterios de proporción de niños y niñas y la dotación requerida. (Estándar 48)</t>
  </si>
  <si>
    <t>GUÍA OPERATIVA DEL SERVICIO HOGAR INFANTIL - HI - [GO.1.MT1.PP] Versión 2 del 18-feb.-2025
3.1.5. Componente Ambientes Educativos y Protectores.
Estándar 48 pág.(84)
Estándar 46 pág. (82 - 84)</t>
  </si>
  <si>
    <t>2.13.1</t>
  </si>
  <si>
    <t>Cuenta con la cantidad de botiquines requeridos de acuerdo a la cantidad usuarios atendidos en el servicio. Asimismo los botiquines cuentan con los elementos requeridos de acuerdo a normatividad y lineamientos aplicables.</t>
  </si>
  <si>
    <t>GUÍA OPERATIVA DEL SERVICIO HOGAR INFANTIL - HI - [GO.1.MT1.PP] Versión 2 del 18-feb.-2025
3.1.5. Componente Ambientes Educativos y Protectores.
Estándar 48 pág.(84)
Estándar 46 pág. (82 - 84)
Guía orientadora para la compra de la dotación para las modalidades de educación inicial en el marco de una atención integral o documento que lo modifique o sustituya.</t>
  </si>
  <si>
    <t>Cantidad de Condiciones que CUMPLE</t>
  </si>
  <si>
    <t>Cantidad de Condiciones que NO CUMPLE CONDICIÓN</t>
  </si>
  <si>
    <t>Cantidad de Condiciones que NO APLICA</t>
  </si>
  <si>
    <t>3. COMPONENTE SALUD Y NUTRICIÓN</t>
  </si>
  <si>
    <t>3.1.</t>
  </si>
  <si>
    <t>Verifica la existencia del soporte de afiliación de las niñas, los niños al Sistema General de Seguridad Social en Salud (SGSSS).  (Estándar 8).</t>
  </si>
  <si>
    <t xml:space="preserve">
Guía operativa del servicio hogar infantil - HI.  GO1.MT1.PP.  Versión 2 del 18/02/2025.
Estándar 8. Pág. 21 y 22.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t>
  </si>
  <si>
    <t>ND / ING AL</t>
  </si>
  <si>
    <t>3.1.1</t>
  </si>
  <si>
    <r>
      <rPr>
        <sz val="11"/>
        <color rgb="FF000000"/>
        <rFont val="Arial"/>
        <family val="2"/>
      </rPr>
      <t xml:space="preserve">Cuenta con soporte de afiliación al sistema de salud de las niñas y niños, en estado activo y vigente (no mayor a 6 meses), en físico o digital.
a. Régimen Especial: Certificación emitida por la Entidad Prestadora de Salud (EPS).
b. En caso de no contar con el soporte:
Evidencia en el registro de novedades que incluya:
*Orientación a familias y/o cuidadores para activar la ruta de vinculación.
*Razones por las cuales no se cuenta con el soporte.
*Compromiso firmado por padres y/o cuidadores.
</t>
    </r>
    <r>
      <rPr>
        <b/>
        <sz val="11"/>
        <color rgb="FF000000"/>
        <rFont val="Arial"/>
        <family val="2"/>
      </rPr>
      <t xml:space="preserve">Nota: </t>
    </r>
    <r>
      <rPr>
        <sz val="11"/>
        <color rgb="FF000000"/>
        <rFont val="Arial"/>
        <family val="2"/>
      </rPr>
      <t>El plazo máximo: Zona urbana: 1 mes, Zona rural: 2 meses. En caso de incumplimiento, reporte al supervisor del contrato por parte de la Entidad Administradora del Servicio.</t>
    </r>
  </si>
  <si>
    <t xml:space="preserve">
Guía operativa del servicio hogar infantil - HI.  GO1.MT1.PP.  Versión 2 del 18/02/2025.
Estándar 8. Pág. 21 y 22.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t>
  </si>
  <si>
    <t>3.1.2</t>
  </si>
  <si>
    <t>En diálogo con los padres de familia y/o cuidadores, se evidencia la orientación sobre afiliación al Sistema General de Seguridad Social en Salud (SGSSS).</t>
  </si>
  <si>
    <t>Guía operativa del servicio hogar infantil - HI.  GO1.MT1.PP.  Versión 2 del 18/02/2025.
Estándar 8. Pág. 21 y 22.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t>
  </si>
  <si>
    <t>3.2</t>
  </si>
  <si>
    <t>Verifica la asistencia de las niñas, los niños a la consulta de valoración integral en salud (control de crecimiento y desarrollo).  (Estándar 10).</t>
  </si>
  <si>
    <t>Guía operativa del servicio hogar infantil - HI.  GO1.MT1.PP.  Versión 2 del 18/02/2025.  
Estándar 10.  Pág. 25 y 26.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108.se debe corregir la pagina 1113 por 113.</t>
  </si>
  <si>
    <t>3.2.1</t>
  </si>
  <si>
    <r>
      <t xml:space="preserve">Cuenta con soporte de asistencia a la consulta de valoración integral en salud, emitido por una IPS adscrita al Sistema General de Seguridad Social en Salud (SGSSS)
En caso de no contar con el soporte:
Verificar registro de novedades que incluya:
*Orientación brindada a familias y/o cuidadores.
*Razones por las cuales no se ha tenido acceso a las atenciones en salud o no se cuenta con el soporte de asistencia.
</t>
    </r>
    <r>
      <rPr>
        <b/>
        <sz val="11"/>
        <color theme="1"/>
        <rFont val="Arial"/>
        <family val="2"/>
      </rPr>
      <t xml:space="preserve">Compromiso </t>
    </r>
    <r>
      <rPr>
        <sz val="11"/>
        <color theme="1"/>
        <rFont val="Arial"/>
        <family val="2"/>
      </rPr>
      <t xml:space="preserve">firmado por la familia y cuidador especificando la fecha  pactada de cumplimiento. 
</t>
    </r>
    <r>
      <rPr>
        <b/>
        <sz val="11"/>
        <color theme="1"/>
        <rFont val="Arial"/>
        <family val="2"/>
      </rPr>
      <t>Nota:</t>
    </r>
    <r>
      <rPr>
        <sz val="11"/>
        <color theme="1"/>
        <rFont val="Arial"/>
        <family val="2"/>
      </rPr>
      <t xml:space="preserve"> Si el talento humano de la Unidad de Servicio identifica imposibilidad de la familia y/o cuidador o barreras de acceso a salud,  verifique  reporte realizado a la Entidad Administradora del Servicio o Prestador Directo del Servicio para la articulación con entidades del sector salud y autoridades tradicionales.</t>
    </r>
  </si>
  <si>
    <t xml:space="preserve">Guía operativa del servicio hogar infantil - HI.  GO1.MT1.PP.  Versión 2 del 18/02/2025.  
Estándar 10.  Pág. 26.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108.pag.113-114.                                                                                                                                                                                                                                                                                                   </t>
  </si>
  <si>
    <t>3.2.2</t>
  </si>
  <si>
    <r>
      <t xml:space="preserve">Cuenta con soporte de atención en salud bucal realizado por profesional en odontología, emitido por una IPS adscrita al Sistema General de Seguridad Social en Salud (SGSSS): 
a. En caso de no contar con el soporte:
Verificar registro de novedades que incluya:
*Orientación brindada a familias y/o cuidadores.
*Razones por las cuales no se ha tenido acceso a las atenciones en salud o no se cuenta con el soporte de asistencia.
</t>
    </r>
    <r>
      <rPr>
        <b/>
        <sz val="11"/>
        <color rgb="FF000000"/>
        <rFont val="Arial"/>
        <family val="2"/>
      </rPr>
      <t>Compromiso</t>
    </r>
    <r>
      <rPr>
        <sz val="11"/>
        <color rgb="FF000000"/>
        <rFont val="Arial"/>
        <family val="2"/>
      </rPr>
      <t xml:space="preserve"> firmado por la familia y cuidador especificando la fecha  pactada de cumplimiento. 
</t>
    </r>
    <r>
      <rPr>
        <b/>
        <sz val="11"/>
        <color rgb="FF000000"/>
        <rFont val="Arial"/>
        <family val="2"/>
      </rPr>
      <t xml:space="preserve">Nota: </t>
    </r>
    <r>
      <rPr>
        <sz val="11"/>
        <color rgb="FF000000"/>
        <rFont val="Arial"/>
        <family val="2"/>
      </rPr>
      <t>Si el talento humano de la Unidad de Servicio identifica imposibilidad de la familia y/o cuidador o barreras de acceso a salud,  verifique  reporte realizado a la Entidad Administradora del Servicio o Prestador Directo del Servicio para la articulación con entidades del sector salud y autoridades tradicionales.</t>
    </r>
  </si>
  <si>
    <t xml:space="preserve">Guía operativa del servicio hogar infantil - HI.  GO1.MT1.PP.  Versión 2 del 18/02/2025.  
Estándar 10.  Pág. 25 y 26.
Guía para el impulso a la soberanía alimentaria por el derecho humano a la alimentación adecuada en las modalidades y servicios del ICBF. G36.PP. Versión 1 del 04/12/2024.
Tabla 11. Ruta integral de atención para la promoción y mantenimiento de la salud según curso de vida. Esquema de intervenciones/atenciones en salud individuales para niñas y niños en primera infancia.  Pág. 107.
Estándar 3.  Pág.  14.                                                                                                                                                                                                                                                                                                                                                     Se modifica porGuía operativa del servicio hogar infantil - HI.  GO1.MT1.PP.  Versión 2 del 18/02/2025.  
Estándar 10.  Estándar 10.  Pág. 24 y 25.
 </t>
  </si>
  <si>
    <t>3.2.3</t>
  </si>
  <si>
    <t xml:space="preserve">Cuenta con soportes de socialización de la Ruta para acceder a la valoración integral en salud y atención en salud bucal al atender grupos étnicos con autoridades tradicionales. </t>
  </si>
  <si>
    <t xml:space="preserve">Guía operativa del servicio hogar infantil - HI.  GO1.MT1.PP.  Versión 2 del 18/02/2025.  
Estándar 10.  Pág. 25.
Guía para el impulso a la soberanía alimentaria por el derecho humano a la alimentación adecuada en las modalidades y servicios del ICBF. G36.PP. Versión 1 del 04/12/2024.
Tabla 11. Ruta integral de atención para la promoción y mantenimiento de la salud según curso de vida. Esquema de intervenciones/atenciones en salud individuales para niñas y niños en primera infancia.  Pág. 113 - 114.                                                                                                                                                                                                                                                                                                                       </t>
  </si>
  <si>
    <t>3.2.4</t>
  </si>
  <si>
    <t>En diálogo con los padres de familia y/o cuidadores, se evidencia la orientación sobre la Ruta para acceder a la afiliación al sistema de seguridad social en salud la valoración integral en salud,  la atención en salud bucal realizado por profesional en odontología y  la vacunación  (aplica también para  atender grupos étnicos con autoridades tradicionales)</t>
  </si>
  <si>
    <t>Guía operativa del servicio hogar infantil - HI.  GO1.MT1.PP.  Versión 2 del 18/02/2025.  
Estándar 10.  Pág. 26.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Se modifica por Guía operativa del servicio hogar infantil - HI.  GO1.MT1.PP.  Versión 2 del 18/02/2025.   ICBF. G36.PP. Versión 2 del 30/12/2025. Estándar 10.  Pág. 25.</t>
  </si>
  <si>
    <t>3.3</t>
  </si>
  <si>
    <t>Implementa acciones para la promoción de la vacunación de las niñas, niños y mujeres en gestación y verifica periódicamente el soporte de vacunación de acuerdo con la edad. En los casos en los que el esquema se encuentre incompleto orienta y hace seguimiento a la familia, cuidadores, mujeres en gestación y adelanta acciones ante la autoridad competente, según corresponda.  (Estándar 11).</t>
  </si>
  <si>
    <t xml:space="preserve">Guía operativa del servicio hogar infantil - HI.  GO1.MT1.PP.  Versión 2 del 18/02/2025.  
Estándar 11.  Pág. 26 y 27.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108.113-114.
                                                                               </t>
  </si>
  <si>
    <t>3.3.1</t>
  </si>
  <si>
    <r>
      <t xml:space="preserve">Cuenta con soporte físico o digital de la aplicación del esquema nacional de vacunación completo correspondiente a la edad.
En caso de no contar con el soporte:
a. Verificar registro de novedades que incluya:
*Razones por las cuales no se cuenta con el soporte.
*Orientación brindada a familias y/o cuidadores sobre la ruta para acceder a la atención en salud y obtener el documento.
*Registro del compromiso firmado por la familia y/o cuidador, indicando la fecha pactada para el cumplimiento.
*Plazo: Zona Urbana 15 días y Zona Rural 1 mes.
b. Si el talento humano de la Unidad de Servicio identifica imposibilidad de la familia y/o cuidador debe tener  soporte del reporte realizado a la Entidad Administradora del Servicio o Prestador Directo del Servicio para la articulación con entidades del sector salud y autoridades tradicionales, con el fin de promover acciones en la Unidad de Servicio para garantizar el acceso al servicio de vacunación.
</t>
    </r>
    <r>
      <rPr>
        <b/>
        <sz val="11"/>
        <color theme="1"/>
        <rFont val="Arial"/>
        <family val="2"/>
      </rPr>
      <t>Nota 1:</t>
    </r>
    <r>
      <rPr>
        <sz val="11"/>
        <color theme="1"/>
        <rFont val="Arial"/>
        <family val="2"/>
      </rPr>
      <t xml:space="preserve"> En los casos en que las familias y/o cuidadores no acepten la vacunación: Verificar soportes de articulación con las entidades de salud, así como los procesos de información y sensibilización realizados con familias, cuidadores, comunidades y autoridades correspondientes.
</t>
    </r>
    <r>
      <rPr>
        <b/>
        <sz val="11"/>
        <color theme="1"/>
        <rFont val="Arial"/>
        <family val="2"/>
      </rPr>
      <t>Nota 2:</t>
    </r>
    <r>
      <rPr>
        <sz val="11"/>
        <color theme="1"/>
        <rFont val="Arial"/>
        <family val="2"/>
      </rPr>
      <t xml:space="preserve"> Población Migrante: Se debe orienta a las familias para que acudan a la Institución Prestadora de Servicios de Salud (IPS), con el fin de realizar el trámite de validación y actualización del esquema de vacunación. </t>
    </r>
  </si>
  <si>
    <t xml:space="preserve">Guía operativa del servicio hogar infantil - HI.  GO1.MT1.PP.  Versión 2 del 18/02/2025.  
Estándar 11.  Pág. 26 y 27.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108.113-114.                                                                                                                                                                                                                                                                                                       </t>
  </si>
  <si>
    <t>3.4</t>
  </si>
  <si>
    <t>Cumple con la toma  periódica de la toma de medidas antropométricas a cada niña, niño y hace seguimiento a los resultados.  (Estándar 15).</t>
  </si>
  <si>
    <t xml:space="preserve">Guía operativa del servicio hogar infantil - HI.  GO1.MT1.PP.  Versión 2 del 18/02/2025.
Estándar 15.  Pág.  31-38.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91- 106.                                                                                                                                                                                                                                                     </t>
  </si>
  <si>
    <t>3.4.1</t>
  </si>
  <si>
    <r>
      <t xml:space="preserve">Cuenta con los soportes  de cualificación al talento humano  por parte de la Entidad Administradora del Servicio o Prestador Directo del Servicio, sobre la toma de datos de peso, longitud/talla , perímetro braquial, identificación de signos físicos asociados a la desnutrición aguda y  suministro de la FTLC(si aplica).
</t>
    </r>
    <r>
      <rPr>
        <b/>
        <sz val="11"/>
        <color theme="1"/>
        <rFont val="Arial"/>
        <family val="2"/>
      </rPr>
      <t>Nota:</t>
    </r>
    <r>
      <rPr>
        <sz val="11"/>
        <color theme="1"/>
        <rFont val="Arial"/>
        <family val="2"/>
      </rPr>
      <t xml:space="preserve"> Actas con los contenidos abordados, listados de asistencia, registro fotográfico o fílmico.</t>
    </r>
  </si>
  <si>
    <t xml:space="preserve">Guía operativa del servicio hogar infantil - HI.  GO1.MT1.PP.  Versión 2 del 18/02/2025.
Estándar 15.  Pág.  31-38.
Guía operativa del servicio hogar infantil - HI.  GO1.MT1.PP.  Versión 2 del 18/02/2025.
Estándar 15.  Pág.  31-32-37.Guía para el impulso a la soberanía alimentaria por el derecho humano a la alimentación adecuada en las modalidades y servicios del ICBF. G36.PP. Versión 2 del 30/12/2025. 4.6.  Valoración y seguimiento del estado nutricional y de salud.
Pág. 91 - 106.                                                                                                                                                                                                                                                                                                                                                                            </t>
  </si>
  <si>
    <t>3.4.2</t>
  </si>
  <si>
    <r>
      <rPr>
        <sz val="11"/>
        <color rgb="FF000000"/>
        <rFont val="Arial"/>
        <family val="2"/>
      </rPr>
      <t>En observación de la atenc</t>
    </r>
    <r>
      <rPr>
        <sz val="11"/>
        <rFont val="Arial"/>
        <family val="2"/>
      </rPr>
      <t xml:space="preserve">ión verifica que se cumplen con las siguientes capacidades y conocimientos:
</t>
    </r>
    <r>
      <rPr>
        <sz val="11"/>
        <color rgb="FF000000"/>
        <rFont val="Arial"/>
        <family val="2"/>
      </rPr>
      <t xml:space="preserve">
1.El profesional del componente de salud y nutrición de la Entidad Administradora del Servicio o Prestador Directo del Servicio realiza correctamente la toma de peso, longitud/talla y perímetro braquial, según muestra y se verifica adecuada técnica según lo establecido en la Guia de Metrología del ICBF vigente.
2.El talento humano identifica los signos físicos asociados a la desnutrición aguda. </t>
    </r>
  </si>
  <si>
    <t xml:space="preserve">Guía operativa del servicio hogar infantil - HI.  GO1.MT1.PP.  Versión 2 del 18/02/2025.
Estándar 15.  Pág.  31-38.
Guía para el impulso a la soberanía alimentaria por el derecho humano a la alimentación adecuada en las modalidades y servicios del ICBF. G36.PP. Versión 2 del 30/12/2025. 4.6.  Valoración y seguimiento del estado nutricional y de salud.
Pág. 91 - 106.                                                                                                                                                                                                                                                  Se debe modificar Guía operativa del servicio hogar infantil - HI.  GO1.MT1.PP.  Versión 2 del 18/02/2025.
Estándar 15.  Pág.  31-32-37. </t>
  </si>
  <si>
    <t>3.4.3</t>
  </si>
  <si>
    <t>Registra los datos antropométricos en los sistemas de información misionales y/o en los formatos establecidos por el ICBF,cumpliendo con los siguientes criterios:
a. Toma de datos antropométricos:
Diligencia de forma completa el formato de Captura de Datos Antropométricos de las niñas y los niños, o documento que lo sustituya en donde se evidencia la medición de peso, talla/longitud y perímetro braquial para la totalidad de los participantes vinculados al servicio.
b.Primera toma:
Se realiza dentro de los cinco (5) días calendario siguientes al inicio de la prestación del servicio.
Para niños y niñas que ingresan en meses posteriores, la toma se efectúa de manera inmediata.
c. Registro en el sistema:
Los datos se registran en el Sistema de Información o herramienta definida por el ICBF en un plazo máximo de 8 días calendario.
d. Clasificación nutricional:
Se efectúa de manera inmediata en el momento de la toma de medidas antropométricas.
e. Seguimiento:
Para participantes sin malnutrición por déficit, se realizan valoraciones trimestrales.
Las valoraciones subsiguientes a la primera se efectúan cinco (5) días antes o después del día programado.</t>
  </si>
  <si>
    <t>Guía operativa del servicio hogar infantil - HI.  GO1.MT1.PP.  Versión 2 del 18/02/2025.
Estándar 15.  Pág.  31-38.
Guía para el impulso a la soberanía alimentaria por el derecho humano a la alimentación adecuada en las modalidades y servicios del ICBF. G36.PP. Versión 2 del 30/12/2025. 4.6.  Valoración y seguimiento del estado nutricional y de salud.
Pág. 91 - 106.                                                                                                                                                                                                                                                                                                                                                                                                                      Se debe modificar Guía operativa del servicio hogar infantil - HI.  GO1.MT1.PP.  Versión 2 del 18/02/2025.
Estándar 15.  Pág.  31-32-37.</t>
  </si>
  <si>
    <t>3.4.4</t>
  </si>
  <si>
    <r>
      <t xml:space="preserve">El profesional de salud y nutrición realiza y registra la toma del perímetro braquial y la identificación de signos físicos asociados a la desnutrición aguda, mínimo una (1) vez al mes a  los participantes vinculados al servicio, en los formatos dispuespor por ICBF.
</t>
    </r>
    <r>
      <rPr>
        <b/>
        <sz val="11"/>
        <rFont val="Arial"/>
        <family val="2"/>
      </rPr>
      <t>Nota 1:</t>
    </r>
    <r>
      <rPr>
        <sz val="11"/>
        <rFont val="Arial"/>
        <family val="2"/>
      </rPr>
      <t xml:space="preserve"> Diligenciado máximo a los 5 días calendario siguientes a la evaluación realizada.
</t>
    </r>
    <r>
      <rPr>
        <b/>
        <sz val="11"/>
        <rFont val="Arial"/>
        <family val="2"/>
      </rPr>
      <t>Nota 2:</t>
    </r>
    <r>
      <rPr>
        <sz val="11"/>
        <rFont val="Arial"/>
        <family val="2"/>
      </rPr>
      <t xml:space="preserve"> Verificar la información de los últimos tres meses según la muestra.</t>
    </r>
  </si>
  <si>
    <t>Guía operativa del servicio hogar infantil - HI.  GO1.MT1.PP.  Versión 2 del 18/02/2025.
Estándar 15.  Pág.  31-38.
Guía para el impulso a la soberanía alimentaria por el derecho humano a la alimentación adecuada en las modalidades y servicios del ICBF. G36.PP. Versión 2 del 30/12/2025.4.6.  Valoración y seguimiento del estado nutricional y de salud.
Pág. 91 - 106. Se debe modificar Guía operativa del servicio hogar infantil - HI.  GO1.MT1.PP.  Versión 2 del 18/02/2025.
Estándar 15.  Pág.  31-32-37.</t>
  </si>
  <si>
    <t>3.4.5</t>
  </si>
  <si>
    <t>Realiza seguimiento de signos físicos asociados a la desnutrición aguda, signos de alarma y, toma de peso, talla y perímetro braquial, así como su canalización  a salud, para las niñas y niños menores de cinco (5) años con diagnóstico de desnutrición aguda.</t>
  </si>
  <si>
    <t>Guía operativa del servicio hogar infantil - HI.  GO1.MT1.PP.  Versión 2 del 18/02/2025.
Estándar 15.  Pág.  31-38.
Guía para el impulso a la soberanía alimentaria por el derecho humano a la alimentación adecuada en las modalidades y servicios del ICBF. G36.PP. Versión 2 del 30/12/2025.4.6.  Valoración y seguimiento del estado nutricional y de salud.
Pág. 91 - 106. Se debe modificar Guía operativa del servicio hogar infantil - HI.  GO1.MT1.PP.  Versión 2 del 18/02/2025.
Estándar 15.  Pág.  31-32-37.</t>
  </si>
  <si>
    <t>3.4.6</t>
  </si>
  <si>
    <r>
      <rPr>
        <sz val="11"/>
        <color rgb="FF000000"/>
        <rFont val="Arial"/>
        <family val="2"/>
      </rPr>
      <t>Cuenta con registro de novedades sobre la orientación a la familia y/o cuidador, de asistir al servicio de salud, para los usuarios con perímetro del brazo menor o igual a 11.5 centímetros.</t>
    </r>
    <r>
      <rPr>
        <sz val="11"/>
        <color rgb="FF000000"/>
        <rFont val="Arial"/>
        <family val="2"/>
      </rPr>
      <t xml:space="preserve">   
</t>
    </r>
    <r>
      <rPr>
        <sz val="11"/>
        <color rgb="FF000000"/>
        <rFont val="Arial"/>
        <family val="2"/>
      </rPr>
      <t xml:space="preserve"> 
</t>
    </r>
    <r>
      <rPr>
        <b/>
        <sz val="11"/>
        <color rgb="FF000000"/>
        <rFont val="Arial"/>
        <family val="2"/>
      </rPr>
      <t>Nota.</t>
    </r>
    <r>
      <rPr>
        <sz val="11"/>
        <color rgb="FF000000"/>
        <rFont val="Arial"/>
        <family val="2"/>
      </rPr>
      <t xml:space="preserve"> El registro de novedades y las orientaciones a  la familia deben tener  firma y/o huella del adulto que recibe esta alerta. </t>
    </r>
  </si>
  <si>
    <t>3.4.7</t>
  </si>
  <si>
    <t>Cuenta con los apoyos necesarios y los ajustes razonables para la toma de peso y talla de la población con discapacidad de acuerdo con la categoría.</t>
  </si>
  <si>
    <t xml:space="preserve">Guía operativa del servicio hogar infantil - HI.  GO1.MT1.PP.  Versión 2 del 18/02/2025.
Estándar 15.  Pág. 31.
Guía Técnica Del Componentes De Alimentación Y Nutrición Para Las Personas Con Discapacidad En El Marco De Los Procesos De Atención Del Icbf  G7Pp Versión 2 Del 8/8/2022.
10 CONSIDERACIONES EN LA VALORACIÓN ANTROPOMÉTRICA.  Pág.  65-66.
Guía para el impulso a la soberanía alimentaria por el derecho humano a la alimentación adecuada en las modalidades y servicios del ICBF. G36.PP. Versión 2 del 30/12/2025.
4.6. Valoración y Seguimiento del Estado Nutricional y de Salud.
a. Indicadores Indirectos pág. 94.                                                                                                                                                                                                                                                                                                                                                                               Se debe modificar Guía operativa del servicio hogar infantil - HI.  GO1.MT1.PP.  Versión 2 del 18/02/2025.
Estándar 15.  Pág.  31-32.                                                                                                                                                                                                                                                                                                                                                    </t>
  </si>
  <si>
    <t>3.4.8</t>
  </si>
  <si>
    <r>
      <rPr>
        <sz val="11"/>
        <color rgb="FF000000"/>
        <rFont val="Arial"/>
        <family val="2"/>
      </rPr>
      <t xml:space="preserve">Realiza el </t>
    </r>
    <r>
      <rPr>
        <b/>
        <sz val="11"/>
        <color rgb="FF000000"/>
        <rFont val="Arial"/>
        <family val="2"/>
      </rPr>
      <t>seguimiento antropométrico</t>
    </r>
    <r>
      <rPr>
        <sz val="11"/>
        <color rgb="FF000000"/>
        <rFont val="Arial"/>
        <family val="2"/>
      </rPr>
      <t xml:space="preserve"> y verifica que se cumpla con:
1.Soporte de seguimiento antropométrico semanal a usuarios con desnutrición aguda moderada o severa y en los casos de riesgo de desnutrición aguda seguimiento antropométrico  quincenal.
2.Registro de novedades: donde se describen las actividades desarrolladas con los participantes y la información a las familias y cuidadores.
3.Soporte de registro en el sistema de información o herramienta que el ICBF determine.
4.Formato para la identificación de signos físicos asociados a la desnutrición aguda y signos de alarma en niñas y niños menores de cinco (5) años de los servicios de primera infancia del ICBF. </t>
    </r>
  </si>
  <si>
    <t xml:space="preserve">Guía operativa del servicio hogar infantil - HI.  GO1.MT1.PP.  Versión 2 del 18/02/2025.
Estándar 15.  Pág.  31-38.
Guía para el impulso a la soberanía alimentaria por el derecho humano a la alimentación adecuada en las modalidades y servicios del ICBF. G36.PP. Versión 2 del 30/12/2025. 4.6.  Valoración y seguimiento del estado nutricional y de salud.
Pág. 91 - 107.                                                                                                                                                                                                                                                     Se debe modificar Guía operativa del servicio hogar infantil - HI.  GO1.MT1.PP.  Versión 2 del 18/02/2025.
Estándar 15.  Pág.  31-35-36.                                                                                                                                                                                                                                                                                                                                                    </t>
  </si>
  <si>
    <t>3.4.9</t>
  </si>
  <si>
    <t>Cuenta con soportes documentales que evidencien la articulación y canalización para la atención en salud de los casos de desnutrición aguda moderada o severa, cumpliendo con los siguientes pasos:
a. Identificación:
Registro de usuarios con desnutrición aguda moderada o severa y aquellos con perímetro braquial menor o igual a 11.5 cm.
b. Registro de orientación:
La nutricionista diligencia el registro de novedades con información sobre la orientación brindada a familias y cuidadores para asistir de manera inmediata a los servicios de salud.
c. Comunicación formal:
El nutricionista radica comunicación (oficio y/o correo electrónico) con la información de los usuarios para la atención en los servicios de salud.
* Plazo: En casos de desnutrición aguda, la información se envía de manera inmediata y máximo dentro de las 24 horas siguientes a la Entidad Territorial de Salud, la EAPB y la IPS.
* Contenido mínimo: Fecha de identificación, fecha de toma de medidas antropométricas, signos físicos detectados, peso, talla/longitud, clasificación del estado nutricional, perímetro braquial (niñas y niños entre 6 y 59 meses), datos de ubicación, número de documento, EAPB, nombre del acudiente, contacto telefónico y motivo de la canalización.
d. Seguimiento:
Evidencia del seguimiento realizado a las 72 horas posteriores a la canalización al sector salud y posteriormente de manera semanal.</t>
  </si>
  <si>
    <t xml:space="preserve">Guía operativa del servicio hogar infantil - HI.  GO1.MT1.PP.  Versión 2 del 18/02/2025.
Estándar 15.  Pág.  31-38.
Guía para el impulso a la soberanía alimentaria por el derecho humano a la alimentación adecuada en las modalidades y servicios del ICBF. G36.PP. Versión 2 del 30/12/2025. 4.6.  Valoración y seguimiento del estado nutricional y de salud.
Pág. 91 - 107.                                                                                                                                                                                                                                                                                                                                                                                   Se debe modificar Guía operativa del servicio hogar infantil - HI.  GO1.MT1.PP.  Versión 2 del 18/02/2025.
Estándar 15.  Pág.  31-37.                                                                                                                                                                                                                                                                                                                                                    </t>
  </si>
  <si>
    <t>3.4.10</t>
  </si>
  <si>
    <t>En diálogo con el talento humano, se evidencia la orientación para el reporte inmediato a la nutricionista  en el caso que algun niño o niña presente signos asociadas a la desnutrición aguda, moderada o severa.</t>
  </si>
  <si>
    <t xml:space="preserve">Guía operativa del servicio hogar infantil - HI.  GO1.MT1.PP.  Versión 2 del 18/02/2025.
Estándar 15.  Pág.  31-38.
Guía para el impulso a la soberanía alimentaria por el derecho humano a la alimentación adecuada en las modalidades y servicios del ICBF. G36.PP. Versión 2 del 30/12/2025. 4.6.  Valoración y seguimiento del estado nutricional y de salud.
Pág. 91 - 107.Se debe modificar Guía operativa del servicio hogar infantil - HI.  GO1.MT1.PP.  Versión 2 del 18/02/2025.
Estándar 15.  Pág.  31-37.                                                                                                                                                                                                                                                                                                                                                    </t>
  </si>
  <si>
    <t>3.4.11</t>
  </si>
  <si>
    <r>
      <rPr>
        <b/>
        <sz val="11"/>
        <color theme="1"/>
        <rFont val="Arial"/>
        <family val="2"/>
      </rPr>
      <t xml:space="preserve">Cuenta con soportes del análisis de las situaciones socio familiares para determinar si la niña o el niño se encuentra expuesto a una posible negligencia que vulnere sus derechos, en caso de identificar y confirmar que la familia no asiste a la IPS con el participante.  </t>
    </r>
    <r>
      <rPr>
        <sz val="11"/>
        <color theme="1"/>
        <rFont val="Arial"/>
        <family val="2"/>
      </rPr>
      <t>Verifica que cumple con:
1.Soporte de comunicación al supervisor o interventor del contrato o convenio para activar la Ruta Integral de Atenciones. 
2.Soporte: Activación de la Ruta Integral de Atenciones enviada al supervisor.</t>
    </r>
  </si>
  <si>
    <t xml:space="preserve">Guía operativa del servicio hogar infantil - HI.  GO1.MT1.PP.  Versión 2 del 18/02/2025.
Estándar 15.  Pág.  31-38.
Guía para el impulso a la soberanía alimentaria por el derecho humano a la alimentación adecuada en las modalidades y servicios del ICBF. G36.PP. Versión 2 del 30/12/2025. 4.6.  Valoración y seguimiento del estado nutricional y de salud.
Pág. 91 - 107.  Se debe modificar Guía operativa del servicio hogar infantil - HI.  GO1.MT1.PP.  Versión 2 del 18/02/2025.
Estándar 15.  Pág.  31-37.                                                                                                                                                                                                                                                                                                                                                    </t>
  </si>
  <si>
    <t>3.4.12</t>
  </si>
  <si>
    <t>Cuenta con registro de novedades diligenciado y fórmula médica actualizada para el suministro y seguimiento del consumo de la Fórmula Terapéutica Lista para el Consumo - FTLC de los usuarios con tratamiento ambulatorio.</t>
  </si>
  <si>
    <t xml:space="preserve">Guía operativa del servicio hogar infantil - HI.  GO1.MT1.PP.  Versión 2 del 18/02/2025.
Estándar 15.  Pág.  31-38.
Guía para el impulso a la soberanía alimentaria por el derecho humano a la alimentación adecuada en las modalidades y servicios del ICBF. G36.PP. Versión 2 del 30/12/2025. 4.6.  Valoración y seguimiento del estado nutricional y de salud.
Pág. 91 - 107.  Se debe modificar Guía operativa del servicio hogar infantil - HI.  GO1.MT1.PP.  Versión 2 del 18/02/2025.
Estándar 15.  Pág.  31-37.                                                                                                                                                                                                                                                                                                                                                    </t>
  </si>
  <si>
    <t>3.4.13</t>
  </si>
  <si>
    <t>En observación de la atención, verifica que se cumplen con las siguientes condiciones:
1.En el caso que se presenten niños con suministro de la fórmula (FTLC), el talento humano realiza el suministro de forma adecuada.
2.La FTLC se suministra antes de todos los tiempos de comida definidos en los ciclos de menús (si aplica).</t>
  </si>
  <si>
    <t xml:space="preserve">Guía operativa del servicio hogar infantil - HI.  GO1.MT1.PP.  Versión 2 del 18/02/2025.
Estándar 15.  Pág.  31-38.
Guía para el impulso a la soberanía alimentaria por el derecho humano a la alimentación adecuada en las modalidades y servicios del ICBF. G36.PP. Versión 2 del 30/12/2025. 4.6.  Valoración y seguimiento del estado nutricional y de salud.
Pág. 91 - 107.                                                                                                                                                                                                                                                                                                                                                                     Se debe modificar Guía operativa del servicio hogar infantil - HI.  GO1.MT1.PP.  Versión 2 del 18/02/2025.
Estándar 15.  Pág.  31-37.                                                                                                                                                                                                                                                                                                                                                    </t>
  </si>
  <si>
    <t>3.5</t>
  </si>
  <si>
    <t>Implementa estrategias para la promoción de la práctica de la lactancia humana, en forma exclusiva para niñas y niños menores de seis meses de edad y en forma complementaria de los seis meses a los dos años y más, con el talento humano de la modalidad, las familias o cuidadores.  (Estándar 9).</t>
  </si>
  <si>
    <t xml:space="preserve">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operativa del servicio hogar infantil - HI.  GO1.MT1.PP.  Versión 2 del 18/02/2025. 
Estándar 9: Pág. 22 - 25.
Guía para el impulso a la soberanía alimentaria por el derecho humano a la alimentación adecuada en las modalidades y servicios del ICBF. G36.PP. Versión 2 del 30/12/2025.                                                                                                                                                                                                                                                                                                                                                                         4.4. Ruta Metodológica De La Educación Para La Salud Alimentaria. pag 35.
4.4.2. Acciones De Movilización Social Para La Educación En Salud Alimentaria. pag 41.
Ilustración 4. Estrategias De Movilización Social Para La Educación En Salud Alimentaria. pag 42.
4.4.3. Acciones De Promoción, Protección Y Apoyo A La Lactancia Humana Como Primer Acto De Soberanía Alimentaria.
Ilustración 5. Acciones Que Se Deben Movilizar En El ICBF Para La Promoción, Protección Y Apoyo A La Lactancia Humana. 
Página 43.                                                                                                                                                                                                                                                                                                                                                                                                                                                                                                                                                                                                                                                                                                                                 </t>
  </si>
  <si>
    <t>3.5.1</t>
  </si>
  <si>
    <r>
      <t xml:space="preserve">Cuenta con soportes de acciones de promoción, protección y apoyo de la práctica de la lactancia humana exclusiva  y complementaria para las personas en periodo de lactancia, las familias y/o cuidadores y con el talento humano.
</t>
    </r>
    <r>
      <rPr>
        <b/>
        <sz val="11"/>
        <rFont val="Arial"/>
        <family val="2"/>
      </rPr>
      <t xml:space="preserve">Nota 1: </t>
    </r>
    <r>
      <rPr>
        <sz val="11"/>
        <rFont val="Arial"/>
        <family val="2"/>
      </rPr>
      <t xml:space="preserve">Fotografías, actas, registros de asistencia, entre otros. 
</t>
    </r>
  </si>
  <si>
    <t xml:space="preserve">Guía operativa del servicio hogar infantil - HI.  GO1.MT1.PP.  Versión 2 del 18/02/2025. 
Estándar 9: Pág. 22 - 25.
Guía para el impulso a la soberanía alimentaria por el derecho humano a la alimentación adecuada en las modalidades y servicios del ICBF. G36.PP. Versión 2 del 30/12/2025.                                                                                                                                                                                                                                                                                                                                                                         4.4. Ruta Metodológica De La Educación Para La Salud Alimentaria. pag 35.
4.4.2. Acciones De Movilización Social Para La Educación En Salud Alimentaria. pag 41.
Ilustración 4. Estrategias De Movilización Social Para La Educación En Salud Alimentaria. pag 42.
4.4.3. Acciones De Promoción, Protección Y Apoyo A La Lactancia Humana Como Primer Acto De Soberanía Alimentaria.
Ilustración 5. Acciones Que Se Deben Movilizar En El ICBF Para La Promoción, Protección Y Apoyo A La Lactancia Humana. 
Página 43.                                                                                                                                                                                                                                                                                                                                                                                                                                                                                                                                                                                                                                                                                                             </t>
  </si>
  <si>
    <t>3.5.2</t>
  </si>
  <si>
    <t>En observación de la atención y diálogo con la persona o mujer gestante y/o lactante, familia y/o red vincular y talento humano, se evidencia la implementación de las acciones en torno a la promoción, protección y apoyo de la práctica en forma exclusiva y en forma complementaria.</t>
  </si>
  <si>
    <t xml:space="preserve">Guía operativa del servicio hogar infantil - HI.  GO1.MT1.PP.  Versión 2 del 18/02/2025. 
Estándar 9: Pág. 22 - 25.
Guía para el impulso a la soberanía alimentaria por el derecho humano a la alimentación adecuada en las modalidades y servicios del ICBF. G36.PP. Versión 2 del 30/12/2025.                                                                                                                                                                                                                                                                                                                                                                         4.4. Ruta Metodológica De La Educación Para La Salud Alimentaria. pag 35.
4.4.2. Acciones De Movilización Social Para La Educación En Salud Alimentaria. pag 41.
Ilustración 4. Estrategias De Movilización Social Para La Educación En Salud Alimentaria. pag 42.
4.4.3. Acciones De Promoción, Protección Y Apoyo A La Lactancia Humana Como Primer Acto De Soberanía Alimentaria.
Ilustración 5. Acciones Que Se Deben Movilizar En El ICBF Para La Promoción, Protección Y Apoyo A La Lactancia Humana. 
Página 43.                                                                                                                                                                                                                                                 </t>
  </si>
  <si>
    <t>3.5.3</t>
  </si>
  <si>
    <t>En diálogo con el talento humano se evidencia el conocimiento sobre la promoción, protección y apoyo de la práctica de lactancia humana.</t>
  </si>
  <si>
    <t xml:space="preserve">Guía operativa del servicio hogar infantil - HI.  GO1.MT1.PP.  Versión 2 del 18/02/2025. 
Estándar 9: Pág. 22 - 25.
Guía para el impulso a la soberanía alimentaria por el derecho humano a la alimentación adecuada en las modalidades y servicios del ICBF. G36.PP. Versión 2 del 30/12/2025.                                                                                                                                                                                                                                                                                                                                                                         4.4. Ruta Metodológica De La Educación Para La Salud Alimentaria. pag 35.
4.4.2. Acciones De Movilización Social Para La Educación En Salud Alimentaria. pag 41.
Ilustración 4. Estrategias De Movilización Social Para La Educación En Salud Alimentaria. pag 42.
4.4.3. Acciones De Promoción, Protección Y Apoyo A La Lactancia Humana Como Primer Acto De Soberanía Alimentaria.
Ilustración 5. Acciones Que Se Deben Movilizar En El ICBF Para La Promoción, Protección Y Apoyo A La Lactancia Humana. 
Página 43. </t>
  </si>
  <si>
    <t>3.5.4</t>
  </si>
  <si>
    <t>En caso de que se cuente con espacio de promoción y apoyo a la practica de la lactancia humana, se evidencia que se garantiza que la leche humana se almacene y rotule con el nombre de la niña o niño, fecha y hora de recolección, y no tiene más de 3 meses de almacenamiento en caso de que esté congelada, o más de 12 horas en caso de que esté refrigerada.</t>
  </si>
  <si>
    <t xml:space="preserve">Guía operativa del servicio hogar infantil - HI.  GO1.MT1.PP.  Versión 2 del 18/02/2025. 
Estándar 9: Pág. 22 - 25.
Guía para el impulso a la soberanía alimentaria por el derecho humano a la alimentación adecuada en las modalidades y servicios del ICBF. G36.PP. Versión 2 del 30/12/2025.                                                                                                                                                                                                                                                                                                                                                                         4.4. Ruta Metodológica De La Educación Para La Salud Alimentaria. pag 35.
4.4.2. Acciones De Movilización Social Para La Educación En Salud Alimentaria. pag 41.
Ilustración 4. Estrategias De Movilización Social Para La Educación En Salud Alimentaria. pag 42.
4.4.3. Acciones De Promoción, Protección Y Apoyo A La Lactancia Humana Como Primer Acto De Soberanía Alimentaria.
Ilustración 5. Acciones Que Se Deben Movilizar En El ICBF Para La Promoción, Protección Y Apoyo A La Lactancia Humana. 
Página 43.                                                                                                                                                                                                                                                                         </t>
  </si>
  <si>
    <t>3.6</t>
  </si>
  <si>
    <t>Identifica y reporta de forma oportuna los casos de brotes de enfermedades inmunoprevenibles, prevalentes y transmitidas por alimentos (ETA).  (Estándar 12).</t>
  </si>
  <si>
    <t>Guía operativa del servicio hogar infantil - HI.  GO1.MT1.PP.  Versión 2 del 18/02/2025.
Estándar 12.  Pág. 27 y 28.</t>
  </si>
  <si>
    <t>3.6.1</t>
  </si>
  <si>
    <r>
      <t xml:space="preserve">Cuenta con soportes (fotografías, videos, actas firmadas y listados de asistencia) del plan de cualificación del talento humano sobre la socialización del procedimiento para identificar, reportar y actuar frente a enfermedades inmunoprevenibles, prevalentes en la primera infancia (Infección Respiratoria Aguda - IRA, Enfermedad Diarreica Aguda - EDA, Malaria y Dengue), transmitidas por alimentos y, de origen cultural (si aplica). 
</t>
    </r>
    <r>
      <rPr>
        <b/>
        <sz val="11"/>
        <rFont val="Arial"/>
        <family val="2"/>
      </rPr>
      <t xml:space="preserve">Nota 1: </t>
    </r>
    <r>
      <rPr>
        <sz val="11"/>
        <rFont val="Arial"/>
        <family val="2"/>
      </rPr>
      <t xml:space="preserve">Verifica que cuenta con soportes (fotografías, videos, actas firmadas y listados de asistencia) de implementación de acciones de promoción, prevención y atención oportuna, en el marco de los planes de formación y acompañamiento a familias.
</t>
    </r>
    <r>
      <rPr>
        <b/>
        <sz val="11"/>
        <rFont val="Arial"/>
        <family val="2"/>
      </rPr>
      <t xml:space="preserve">Nota 2: </t>
    </r>
    <r>
      <rPr>
        <sz val="11"/>
        <rFont val="Arial"/>
        <family val="2"/>
      </rPr>
      <t>En caso de que se presenten grupos étnicos, verifica que cuenta con soportes de articulación con curanderos o médicos tradicionales reconocidos, y de  acciones preventivas con enfoque intercultural.</t>
    </r>
  </si>
  <si>
    <t>3.6.2</t>
  </si>
  <si>
    <r>
      <t xml:space="preserve">En diálogo con los padres de familia y/o cuidadores, y talento humano se evidencia la orientación sobre el procedimiento para identificar, reportar y actuar frente a enfermedades inmunoprevenibles, prevalentes en la primera infancia, transmitidas por alimentos y, de origen cultural (si aplica). 
</t>
    </r>
    <r>
      <rPr>
        <b/>
        <sz val="11"/>
        <rFont val="Arial"/>
        <family val="2"/>
      </rPr>
      <t xml:space="preserve">Nota 1: </t>
    </r>
    <r>
      <rPr>
        <sz val="11"/>
        <rFont val="Arial"/>
        <family val="2"/>
      </rPr>
      <t xml:space="preserve">En observación de la atención, verifica que en la unidad de servicio se implementen acciones de promoción, prevención y atención oportuna dirigido a familias. </t>
    </r>
  </si>
  <si>
    <t>3.6.3</t>
  </si>
  <si>
    <r>
      <t xml:space="preserve">Cuenta con soportes  caso de presentarse:
</t>
    </r>
    <r>
      <rPr>
        <b/>
        <sz val="11"/>
        <rFont val="Arial"/>
        <family val="2"/>
      </rPr>
      <t xml:space="preserve">1.Enfermedades Inmunoprevenibles  </t>
    </r>
    <r>
      <rPr>
        <sz val="11"/>
        <rFont val="Arial"/>
        <family val="2"/>
      </rPr>
      <t xml:space="preserve">registro de novedades elaborado por la nutricionista con las orientaciones suministradas a las familias para su cuidado y atención oportuna por parte del sector salud (si aplica).
</t>
    </r>
    <r>
      <rPr>
        <b/>
        <sz val="11"/>
        <rFont val="Arial"/>
        <family val="2"/>
      </rPr>
      <t xml:space="preserve">2.Enfermedades Transmitidas por Alimentos </t>
    </r>
    <r>
      <rPr>
        <sz val="11"/>
        <rFont val="Arial"/>
        <family val="2"/>
      </rPr>
      <t xml:space="preserve">soporte de notificación a la autoridad de salud competente en el territorio, con copia al supervisor del contrato. </t>
    </r>
  </si>
  <si>
    <t>3.7</t>
  </si>
  <si>
    <t xml:space="preserve">Cuenta con instalaciones, equipos y utensilios en el área del servicio de alimentos, que contribuyen a la garantía de la inocuidad de los mismos en las diferentes etapas. </t>
  </si>
  <si>
    <t xml:space="preserve">Se debe modificar Guía para el impulso a la soberanía alimentaria por el derecho humano a la alimentación adecuada en las modalidades y servicios del ICBF. G36.PP. Versión 2 del 30/12/2025. Pág. 72, 73, 74 - 76.                                                                                                                                                                                                                                                                                                                                                         </t>
  </si>
  <si>
    <t>En observación del área de servicio de alimentos se evidencia:</t>
  </si>
  <si>
    <t> </t>
  </si>
  <si>
    <t>3.7.1</t>
  </si>
  <si>
    <t xml:space="preserve">Que el espacio permite la secuencia lógica de los procesos y es adecuado para el manejo de equipos, circulación, traslado de productos y permite la inocuidad de los alimentos. </t>
  </si>
  <si>
    <t xml:space="preserve">Guía para el impulso a la soberanía alimentaria por el derecho humano a la alimentación adecuada en las modalidades y servicios del ICBF. G36.PP. Versión 2 del 30/12/2025.                                                                                                                                             4.5.Complementación alimentaria con calidad. pag 50.
4.5.4. Calidad e inocuidad en los alimentos, condiciones básicas de higiene en la preparación y manufactura de alimentos (BPM).pag 72.
4.5.4.1. Requisitos sanitarios del servicio de alimentos, Infraestructura, Planta física
Pág. 72                                                                                                                                                                                                                                                               </t>
  </si>
  <si>
    <t>3.7.2</t>
  </si>
  <si>
    <t xml:space="preserve">Que las instalaciones sanitarias están limpias, están separadas de las áreas de elaboración y están dotadas con los instrumentos y elementos para facilitar la higiene personal. 
Nota: Cuentan con instalaciones sanitarias del servicio de alimentos (baños y vestuarios) </t>
  </si>
  <si>
    <t xml:space="preserve">Guía para el impulso a la soberanía alimentaria por el derecho humano a la alimentación adecuada en las modalidades y servicios del ICBF. G36.PP. Versión 2 del 30/12/2025.                                                                                                                                                   4.5.Complementación alimentaria con calidad. pag 50.
4.5.4. Calidad e inocuidad en los alimentos, condiciones básicas de higiene en la preparación y manufactura de alimentos (BPM).pag 72.
4.5.4.1. Requisitos sanitarios del servicio de alimentos, Infraestructura, Planta física
Pág. 72                                                                                                                                                                                                                                         </t>
  </si>
  <si>
    <t>3.7.3</t>
  </si>
  <si>
    <t>Que no hay presencia de animales domésticos en el servicio de alimentos.</t>
  </si>
  <si>
    <t xml:space="preserve">Guía para el impulso a la soberanía alimentaria por el derecho humano a la alimentación adecuada en las modalidades y servicios del ICBF. G36.PP. Versión 2 del 30/12/2025.                                                                                                                                                4.5.Complementación alimentaria con calidad. pag 50.
4.5.4. Calidad e inocuidad en los alimentos, condiciones básicas de higiene en la preparación y manufactura de alimentos (BPM).pag 72.
4.5.4.1. Requisitos sanitarios del servicio de alimentos, Infraestructura, Planta física
Pág. 72 </t>
  </si>
  <si>
    <t>3.7.4</t>
  </si>
  <si>
    <t>Cuenta con ventanas u otras aberturas que  evitan la acumulación de polvo, suciedad y facilitan la limpieza;  estan provistas por mallas anti-insectos u otro  material que impide la entrada de éstos y los roedores</t>
  </si>
  <si>
    <t>3.7.5</t>
  </si>
  <si>
    <t xml:space="preserve">Cuenta con puertas que tienen superficie lisa, resistente, no absorbente y de suficiente amplitud.  La abertura entre la puerta exterior y el piso no es mayor a 1 cm. </t>
  </si>
  <si>
    <t xml:space="preserve">Que los equipos y utensilios del servicio de alimentos son suficientes para la prestación del servicio. </t>
  </si>
  <si>
    <t xml:space="preserve">Guía para el impulso a la soberanía alimentaria por el derecho humano a la alimentación adecuada en las modalidades y servicios del ICBF. G36.PP. Versión 2 del 30/12/2025.                                                                                                                                                           4.5.Complementación alimentaria con calidad. pag 50.
4.5.4. Calidad e inocuidad en los alimentos, condiciones básicas de higiene en la preparación y manufactura de alimentos (BPM).pag 72.
4.5.4.1. Requisitos sanitarios del servicio de alimentos, Infraestructura, Planta física
Pág. 72 </t>
  </si>
  <si>
    <t>Que 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</si>
  <si>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t xml:space="preserve">Guía para el impulso a la soberanía alimentaria por el derecho humano a la alimentación adecuada en las modalidades y servicios del ICBF. G36.PP. Versión 2 del 30/12/2025.                                                                                                                                             4.5.Complementación alimentaria con calidad. pag 50.
4.5.4. Calidad e inocuidad en los alimentos, condiciones básicas de higiene en la preparación y manufactura de alimentos (BPM).pag 72.
4.5.4.1. Requisitos sanitarios del servicio de alimentos, Infraestructura, Planta física
Pág. 72 </t>
  </si>
  <si>
    <t>3.8</t>
  </si>
  <si>
    <t>En caso de brindar alimentación directamente o a través de un tercero, garantiza la aplicación de una minuta patrón, así como elabora y cumple con el ciclo de menús y análisis nutricional de acuerdo con la minuta patrón, teniendo en cuenta las prácticas culturales de alimentación y de consumo.  (Estándares 13 y 14).</t>
  </si>
  <si>
    <t xml:space="preserve">Guía operativa del servicio hogar infantil - HI.  GO1.MT1.PP.  Versión 2 del 18/02/2025.
Estándar 13.  Pág.  28 - 30.
Estándar 14. Pág. 30 y 31.
Guía para el impulso a la soberanía alimentaria por el derecho humano a la alimentación adecuada en las modalidades y servicios del ICBF. G36.PP. Versión 2 del 30/12/2025.
4.5. COMPLEMENTACIÓN ALIMENTARIA CON CALIDAD pag 50.
4.5.1.2.  Tipos de ración. pag 52.
Población con discapacidad o con alteración de la deglución voluntaria y/o enfermedades crónicas no transmisibles.
Pág. 57
4.5.2. Formatos de control y seguimiento para la planeación de la complementación alimentaria.pag 61.
Tabla 3.Aplicación de formatos del servicio de alimentos y presentación a ICBFpag62.
Página 62, 64 - 65, 67-68.                                                                                                                                                                                                                                                                                                                                                        </t>
  </si>
  <si>
    <t>3.8.1</t>
  </si>
  <si>
    <r>
      <t xml:space="preserve">Documento ciclo de menús con el visto bueno del nutricionista del Centro Zonal o Dirección Regional del ICBF.
</t>
    </r>
    <r>
      <rPr>
        <b/>
        <sz val="11"/>
        <rFont val="Arial"/>
        <family val="2"/>
      </rPr>
      <t>Nota 1:</t>
    </r>
    <r>
      <rPr>
        <sz val="1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rFont val="Arial"/>
        <family val="2"/>
      </rPr>
      <t>Nota 2:</t>
    </r>
    <r>
      <rPr>
        <sz val="11"/>
        <rFont val="Arial"/>
        <family val="2"/>
      </rPr>
      <t xml:space="preserve"> Verificar los cambios del ciclo de menú, que evidencien la implementación de las modificaciones o ajustes razonables para los niños, niñas a los que se les haya ordenado una dieta especial por la Nutricionista-Dietista del Sistema de Salud.
</t>
    </r>
    <r>
      <rPr>
        <b/>
        <sz val="11"/>
        <rFont val="Arial"/>
        <family val="2"/>
      </rPr>
      <t xml:space="preserve">Nota 3: </t>
    </r>
    <r>
      <rPr>
        <sz val="11"/>
        <rFont val="Arial"/>
        <family val="2"/>
      </rPr>
      <t>Verificar los cambios del ciclo de menú, que evidencien la mejora de acuerdo con los resultados de la encuesta de satisfacción.  Soporte de aprobación por el supervisor de contrato.</t>
    </r>
  </si>
  <si>
    <t>Guía operativa del servicio hogar infantil - HI.  GO1.MT1.PP.  Versión 2 del 18/02/2025.
Estándar 14. Pág. 30 y 31.
Guía para el impulso a la soberanía alimentaria por el derecho humano a la alimentación adecuada en las modalidades y servicios del ICBF. G36.PP. Versión 2 del 30/12/2025.
4.5. COMPLEMENTACIÓN ALIMENTARIA CON CALIDAD pag 50.
4.5.1.2.  Tipos de ración. pag 52.
Población con discapacidad o con alteración de la deglución voluntaria y/o enfermedades crónicas no transmisibles.
Pág. 57
4.5.2. Formatos de control y seguimiento para la planeación de la complementación alimentaria.pag 61.
Tabla 3.Aplicación de formatos del servicio de alimentos y presentación a ICBFpag62.
Página 62.</t>
  </si>
  <si>
    <t>3.8.2</t>
  </si>
  <si>
    <t>Cuenta con registro de intercambios de alimentos con la respectiva justificación, fecha y tiempo de alimentación, no excede dos (2) en la minuta diaria.</t>
  </si>
  <si>
    <t>Guía operativa del servicio hogar infantil - HI.  GO1.MT1.PP.  Versión 2 del 18/02/2025.
Estándar 14. Pág. 31.
Guía para el impulso a la soberanía alimentaria por el derecho humano a la alimentación adecuada en las modalidades y servicios del ICBF. G36.PP. Versión 2 del 30/12/2025.                                     .
Homogeneidad en el servicio.  Pág. 66.</t>
  </si>
  <si>
    <t>3.8.3</t>
  </si>
  <si>
    <t xml:space="preserve">Soporte de aplicación de dos (2) encuestas de satisfacción de los ciclos de menús dirigidas a mínimo el 20% de los usuarios directos y al total de usuarios indirectos del servicio. </t>
  </si>
  <si>
    <t xml:space="preserve"> Guía para el impulso a la soberanía alimentaria por el derecho humano a la alimentación adecuada en las modalidades y servicios del ICBF. G36.PP. Versión 2 del 30/12/2025.                                     .
4.5.3. Prestación del servicio de alimentación por tipo de ración.
4.5.3.1. Preparación y distribución de Ración Preparada.
Acciones de mejora y evaluación de los ciclos de menús.
Pág.  65.</t>
  </si>
  <si>
    <t>3.8.4</t>
  </si>
  <si>
    <t>En observación y muestreo en sitio se evidencia que se cumple con las porciones servidas, garantizando la uniformidad del servido y el cumplimiento a la minuta patrón.</t>
  </si>
  <si>
    <t xml:space="preserve">Guía operativa del servicio hogar infantil - HI.  GO1.MT1.PP.  Versión 2 del 18/02/2025.
Estándar 13.  Pág.  28 y 29.
Estándar 14. Pág. 30 y 31.
Guía para el impulso a la soberanía alimentaria por el derecho humano a la alimentación adecuada en las modalidades y servicios del ICBF. G36.PP. Versión 2 del 30/12/2025. 4.5.Complementación alimentaria con calidad
4.5.1.1.  Minuta patrón.
Pág. 51 y 52.
4.5.3. Prestación del servicio de alimentación por tipo de ración
Procesos con alimentos, en los servicios de alimentación
Servido y Distribución. Pág. 82 y 83.  </t>
  </si>
  <si>
    <t>3.8.5</t>
  </si>
  <si>
    <t xml:space="preserve">En observación se evidencia que el ciclo de menús se encuentran publicado en el área común y en el área de preparación de alimentos. </t>
  </si>
  <si>
    <t>Guía operativa del servicio hogar infantil - HI.  GO1.MT1.PP.  Versión 2 del 18/02/2025.
Estándar 14. Pág.31.
Guía para el impulso a la soberanía alimentaria por el derecho humano a la alimentación adecuada en las modalidades y servicios del ICBF. G36.PP. Versión 2 del 30/12/2025. .
4.5. Complementación Alimentaria con Calidad.pag 50.
4.5.2. Formatos de control y seguimiento para la planeación de la complementación alimentaria pag 61.
Tabla 3 Aplicación de formatos del servicio de alimentos y presentación al ICBF.pag 62.</t>
  </si>
  <si>
    <t>3.8.6</t>
  </si>
  <si>
    <t>En observación se evidencia que el consumo de los alimentos preparados se realiza durante la prestación del servicio, asegurando el consumo efectivo y las condiciones de inocuidad.</t>
  </si>
  <si>
    <t>Guía operativa del servicio hogar infantil - HI.  GO1.MT1.PP.  Versión 2 del 18/02/2025.
Estándar 14. Pág.  31.</t>
  </si>
  <si>
    <t>3.8.7</t>
  </si>
  <si>
    <t xml:space="preserve">En observación y muestreo se evidencia la implementación de las modificaciones o ajustes razonables a los que haya lugar de acuerdo con:
a. En las valoraciones y seguimientos del estado nutricional realizados por las entidades del sector salud, se ajusta el plan de alimentación de la niña, el niño según se requiera. 
b. El Modelo de Enfoque Diferencial de Derechos - MEDD para la construcción de ciclos de menús o Ración Para Preparar-RPP cuando aplique. Los intercambios no exceden dos (2) en la minuta diaria. </t>
  </si>
  <si>
    <t xml:space="preserve">Guía operativa del servicio hogar infantil - HI.  GO1.MT1.PP.  Versión 2 del 18/02/2025.
Estándar 14. Pág.  30.
Guía para el impulso a la soberanía alimentaria por el derecho humano a la alimentación adecuada en las modalidades y servicios del ICBF. G36.PP. Versión 2 del 30/12/2025
4.5. COMPLEMENTACIÓN ALIMENTARIA CON CALIDAD pag 50.
4.5.1.2.  Tipos de ración.
Población con discapacidad o con alteración de la deglución voluntaria y/o enfermedades crónicas no transmisibles.
Pág. 61.
4.5.2. Formatos de control y seguimiento para la planeación de la complementación alimentaria.
Tabla 3.Aplicación de formatos del servicio de alimentos y presentación a ICBF Página 62.                                                                                                                                                                                                                                                            </t>
  </si>
  <si>
    <t>3.8.8</t>
  </si>
  <si>
    <r>
      <t xml:space="preserve">Cuenta con Formato Entrega Alimentos de Alto Valor Nutricional a Beneficiarios o documento que lo modifique o sustituya y, es congruente con lo que refieren las familias y/o cuidadores durante la acción de inspección. 
</t>
    </r>
    <r>
      <rPr>
        <b/>
        <sz val="11"/>
        <rFont val="Arial"/>
        <family val="2"/>
      </rPr>
      <t xml:space="preserve">Nota 1: </t>
    </r>
    <r>
      <rPr>
        <sz val="11"/>
        <rFont val="Arial"/>
        <family val="2"/>
      </rPr>
      <t xml:space="preserve">En diálogo con los padres de familia y/o cuidadores se evidencia que la entrega es congruente con lo que refieren las familias y/o cuidadores durante la acción de inspección. </t>
    </r>
  </si>
  <si>
    <t>3.8.9</t>
  </si>
  <si>
    <r>
      <t xml:space="preserve">Cuenta con registros de entrega de los alimentos por parte de la EAS o PDS al servicio con fecha y firma de recibido a satisfacción de estos.
</t>
    </r>
    <r>
      <rPr>
        <b/>
        <sz val="11"/>
        <rFont val="Arial"/>
        <family val="2"/>
      </rPr>
      <t xml:space="preserve">Nota 1: </t>
    </r>
    <r>
      <rPr>
        <sz val="11"/>
        <rFont val="Arial"/>
        <family val="2"/>
      </rPr>
      <t xml:space="preserve">Verifica mediante observación que los alimentos entregados por la EAS o PDS se encuentran en adecuadas condiciones de calidad y coincide en cantidad y presentación con el registro. </t>
    </r>
  </si>
  <si>
    <t>3.8.10</t>
  </si>
  <si>
    <t xml:space="preserve">Para el caso de la Ración para Preparar - RPP (si aplica), verifica que cumple con la siguiente documentación: 
1.Soporte de concertación con las comunidades étnicas de la región.
2.Soporte de entrega de las raciones. 
3.Soporte que establezca las condiciones para la entrega.
Nota 1: En caso de que pueda observarse la entrega en sitio, verifica que cumple con las siguientes condiciones:
1.Implementan las minutas patrón y las fichas técnicas.
2.Frecuencia concertada. 
3.Las condiciones del empaque primario de los alimentos y el empaque secundario de la ración. </t>
  </si>
  <si>
    <t>Guía operativa del servicio hogar infantil - HI.  GO1.MT1.PP.  Versión 2 del 18/02/2025.
Estándar 13.  Pág.  29 y 30.
Estándar 14. Pág. 30.
Guía para el impulso a la soberanía alimentaria por el derecho humano a la alimentación adecuada en las modalidades y servicios del ICBF. G36.PP. Versión 2 del 30/12/2025.
4.5.Complementación alimentaria con calidad
4.5.1.1.  Minuta patrón.  Pág. 51 y 52.
Numeral 4.5.3.2.  Ración para preparar y Ración Familiar Para Preparar. Pág. 68 y 69.</t>
  </si>
  <si>
    <t>3.9</t>
  </si>
  <si>
    <t>Cuenta e implementa programa de capacitación a cargo del servicio de alimentación</t>
  </si>
  <si>
    <t>Guía operativa del servicio hogar infantil - HI.  GO1.MT1.PP.  Versión 2 del 18/02/2025.
Estándar 13.  Pág.  29.
Estándar 18.  Pág.  41.
Guía para el impulso a la soberanía alimentaria por el derecho humano a la alimentación adecuada en las modalidades y servicios del ICBF. G36.PP. Versión 2 del 30/12/2025.  Pág. 89</t>
  </si>
  <si>
    <t>3.9.1</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</si>
  <si>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Prácticas higiénicas, Buenas prácticas de manufactura, Prevención de ETAS,  Prevención de desperdicios de alimentos, Minuta Patron, Uso de la guía de preparaciones, Uso de la lista de intercambios o Estandarización de porciones e implementos de servido o Adecuado uso de implementos.
</t>
    </r>
    <r>
      <rPr>
        <b/>
        <sz val="11"/>
        <rFont val="Arial"/>
        <family val="2"/>
      </rPr>
      <t>Nota 2</t>
    </r>
    <r>
      <rPr>
        <sz val="11"/>
        <rFont val="Arial"/>
        <family val="2"/>
      </rPr>
      <t>: Duración mínima de 10 horas anuales.</t>
    </r>
  </si>
  <si>
    <t>Guía operativa del servicio hogar infantil - HI.  GO1.MT1.PP.  Versión 2 del 18/02/2025.
Estándar 13.  Pág.  29.
Estándar 14.  Pág.  31.
Estándar 18.  Pág.  41.
Guía para el impulso a la soberanía alimentaria por el derecho humano a la alimentación adecuada en las modalidades y servicios del ICBF. G36.PP. Versión 2 del 30/12/2025.  Pág. 89.</t>
  </si>
  <si>
    <t>3.9.2</t>
  </si>
  <si>
    <t>Cuenta con actas o listados de asistencia, registros fotográficos, etc. que soporten la implementación del programa de capacitación al personal gestor de alimentos.</t>
  </si>
  <si>
    <t>3.9.3</t>
  </si>
  <si>
    <t>Mediante diálogo con el personal gestor de alimentos se indaga sobre conocimiento de las temáticas del programa de capacitación</t>
  </si>
  <si>
    <t>Guía para el impulso a la soberanía alimentaria por el derecho humano a la alimentación adecuada en las modalidades y servicios del ICBF. G36.PP. Versión 2 del 30/12/2025.  Pág. 89.</t>
  </si>
  <si>
    <t>3.9.4</t>
  </si>
  <si>
    <t xml:space="preserve">Soporte de socialización de la minuta patrón con todo el talento humano distinto al personal gestor de alimentos. </t>
  </si>
  <si>
    <t>Guía operativa del servicio hogar infantil - HI.  GO1.MT1.PP.  Versión 2 del 18/02/2025.
Estándar 13.  Pág.  29.</t>
  </si>
  <si>
    <t>3.10</t>
  </si>
  <si>
    <t>Cuenta con el concepto higiénico sanitario Favorable, emitido por la autoridad sanitaria competente.  (Estándar 16).</t>
  </si>
  <si>
    <t xml:space="preserve">Guía operativa del servicio hogar infantil - HI.  GO1.MT1.PP.  Versión 2 del 18/02/2025.
Estándar 16.  Pág. 38 y 39.
Guía para el impulso a la soberanía alimentaria por el derecho humano a la alimentación adecuada en las modalidades y servicios del ICBF. G36.PP. Versión 2 del 30/12/2025.
4.5. Complementación Alimentaria con Calidad.
Organización del servicio de alimentos  pág. 71. </t>
  </si>
  <si>
    <t>3.10.1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</si>
  <si>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y/o  concepto favorable con requerimientos/ condicionado verifica el trámite ante la autoridad sanitaria competente para solicitar la nueva visita, </t>
    </r>
  </si>
  <si>
    <t>Guía operativa del servicio hogar infantil - HI.  GO1.MT1.PP.  Versión 2 del 18/02/2025.
Estándar 16.  Pág. 38 y 39.
Guía para el impulso a la soberanía alimentaria por el derecho humano a la alimentación adecuada en las modalidades y servicios del ICBF. G36.PP. Versión 2 del 30/12/2025. 4.5. Complementación Alimentaria con Calidad.
Organización del servicio de alimentos  pág. 71..</t>
  </si>
  <si>
    <t>3.11</t>
  </si>
  <si>
    <t>La unidad de servicio cuenta con Plan de Saneamiento Básico que contiene los programas y formatos de verificación o control.  (Estándar 17).</t>
  </si>
  <si>
    <t xml:space="preserve">Guía operativa del servicio hogar infantil - HI.  GO1.MT1.PP.  Versión 2 del 18/02/2025.
Estándar 17.  Pág. 39 y 40.
Guía para el impulso a la soberanía alimentaria por el derecho humano a la alimentación adecuada en las modalidades y servicios del ICBF. G36.PP. Versión 2 del 30/12/2025.  Pág. 87 - 88.                                                                                                                                                                                                                                                                                                                                                                                                      </t>
  </si>
  <si>
    <t>3.11.1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</si>
  <si>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</si>
  <si>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Guía operativa del servicio hogar infantil - HI.  GO1.MT1.PP.  Versión 2 del 18/02/2025.
Estándar 17.  Pág. 39 y 40.
Guía para el impulso a la soberanía alimentaria por el derecho humano a la alimentación adecuada en las modalidades y servicios del ICBF. G36.PP. Versión 2 del 30/12/2025.
4.5.4.5.  Requisitos del servicio de alimentos
Plan de saneamiento básico.
Pág. 87 - 88. .</t>
  </si>
  <si>
    <t>3.11.2</t>
  </si>
  <si>
    <t>Cuenta con actas, listados de asistencia, registros fotográficos o videos, etc., que evidencien la capacitación del talento humano en los programas del plan de saneamiento básico.</t>
  </si>
  <si>
    <t>Guía operativa del servicio hogar infantil - HI.  GO1.MT1.PP.  Versión 2 del 18/02/2025.
Estándar 17.  Pág. Guía para el impulso a la soberanía alimentaria por el derecho humano a la alimentación adecuada en las modalidades y servicios del ICBF. G36.PP. Versión 2 del 30/12/2025.
4.5.4.5.  Requisitos del servicio de alimentos
Plan de saneamiento básico.
Pág. 87 - 88.</t>
  </si>
  <si>
    <t>3.11.3</t>
  </si>
  <si>
    <t>En observación de la atención se evidencia la implementación de los cuatro (4) programas básicos del plan de saneamiento básico.</t>
  </si>
  <si>
    <t>Guía operativa del servicio hogar infantil - HI.  GO1.MT1.PP.  Versión 2 del 18/02/2025.
Estándar 17.  Pág. 39 y 40.
Guía para el impulso a la soberanía alimentaria por el derecho humano a la alimentación adecuada en las modalidades y servicios del ICBF. G36.PP. Versión 2 del 30/12/2025.
4.5.4.5.  Requisitos del servicio de alimentos
Plan de saneamiento básico.
Pág. 87 - 88.</t>
  </si>
  <si>
    <t>3.11.4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</si>
  <si>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</si>
  <si>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Pág. 73.</t>
  </si>
  <si>
    <t>3.11.5</t>
  </si>
  <si>
    <t>En diálogo con el talento humano se evidencia el conocimiento sobre temas específicos del Plan de Saneamiento Básico.</t>
  </si>
  <si>
    <t>Guía operativa del servicio hogar infantil - HI.  GO1.MT1.PP.  Versión 2 del 18/02/2025.
Estándar 17.  Pág. 39 y 40.
Guía para el impulso a la soberanía alimentaria por el derecho humano a la alimentación adecuada en las modalidades y servicios del ICBF. G36.PP. Versión 2 del 30/12/2025. 
4.5.4.5.  Requisitos del servicio de alimentos
Plan de saneamiento básico.
Pág. 87- 88.</t>
  </si>
  <si>
    <t>3.12</t>
  </si>
  <si>
    <t>Documenta las Buenas Prácticas de Manufactura - BPM.  (Estándar 18).</t>
  </si>
  <si>
    <t xml:space="preserve">Guía operativa del servicio hogar infantil - HI.  GO1.MT1.PP.  Versión 2 del 18/02/2025.
Estándar 18.  Pág.  40-42.
Guía para el impulso a la soberanía alimentaria por el derecho humano a la alimentación adecuada en las modalidades y servicios del ICBF. G36.PP. Versión 2 del 30/12/2025.  Pág. 87-88.
Guía orientadora para la estrategia del abastecimiento alimentario. G38.PP.  Versión 1 del 16/01/2025. Págs. 19 - 24. </t>
  </si>
  <si>
    <t>3.12.1</t>
  </si>
  <si>
    <t xml:space="preserve">Cuenta con el documento de BPM donde se incluyan medidas para el control de riesgos que afecten la inocuidad de los alimentos durante los procesos de compra, transporte, recibo, almacenamiento, preparación, servido y distribución según las particularidades del servicio, de la UDS o de los procesos que apliquen. </t>
  </si>
  <si>
    <t>Guía operativa del servicio hogar infantil - HI.  GO1.MT1.PP.  Versión 2 del 18/02/2025.
Estándar 18.  Pág.  41.</t>
  </si>
  <si>
    <t>3.13</t>
  </si>
  <si>
    <t>Cumple con el perfil de manipulador de alimentos y aplica Buenas Prácticas de Manufactura para el almacenamiento, preparación, servido y distribución, de alimentos .  (Estándares 19, 20, 21 y 22).</t>
  </si>
  <si>
    <t xml:space="preserve">Guía operativa del servicio hogar infantil - HI.  GO1.MT1.PP.  Versión 2 del 18/02/2025.
Estándar 18.  Pág.  40-42.
Estándar 19.  Pág.  42.
Estándar 20. Pág.  42.
Estándar 21.  Pág.  42.
Estándar 22.  Pág.  42.
Guía para el impulso a la soberanía alimentaria por el derecho humano a la alimentación adecuada en las modalidades y servicios del ICBF. G36.PP. Versión 2 del 30/12/2025.  Pág. 72.
Guía orientadora para la estrategia del abastecimiento alimentario. G38.PP.  Versión 1 del 16/01/2025. Págs. 19 - 24. </t>
  </si>
  <si>
    <t>En observación de la atención se evidencia que:</t>
  </si>
  <si>
    <t>3.13.1</t>
  </si>
  <si>
    <r>
      <t xml:space="preserve">Cuenta con un área de </t>
    </r>
    <r>
      <rPr>
        <b/>
        <sz val="11"/>
        <rFont val="Arial"/>
        <family val="2"/>
      </rPr>
      <t xml:space="preserve">recepción de alimentos </t>
    </r>
    <r>
      <rPr>
        <sz val="11"/>
        <rFont val="Arial"/>
        <family val="2"/>
      </rPr>
      <t>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r>
  </si>
  <si>
    <t>Guía operativa del servicio hogar infantil - HI.  GO1.MT1.PP.  Versión 2 del 18/02/2025.
Estándar 18.  Pág.  40-42.
Guía orientadora para la estrategia del abastecimiento alimentario. G38.PP.  Versión 1 del 16/01/2025.
4.3.3. Recepción.  Pág. 19.</t>
  </si>
  <si>
    <t>3.13.2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</si>
  <si>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</si>
  <si>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t>Guía operativa del servicio hogar infantil - HI.  GO1.MT1.PP.  Versión 2 del 18/02/2025.
Estándar 19.  Pág.  42.
Guía orientadora para la estrategia del abastecimiento alimentario. G38.PP.  Versión 1 del 16/01/2025.
4.3.4. Almacenamiento.  Pág. 21-24.</t>
  </si>
  <si>
    <t>3.13.3</t>
  </si>
  <si>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 Garantizar que se descongelan los alimentos como las carnes, frutas, entre otros,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</si>
  <si>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Guía operativa del servicio hogar infantil - HI.  GO1.MT1.PP.  Versión 2 del 18/02/2025.
Estándar 20.  Pág.  42.
Guía para el impulso a la soberanía alimentaria por el derecho humano a la alimentación adecuada en las modalidades y servicios del ICBF. G36.PP. Versión 2 del 30/12/2025.
4.5.1.2. Tipos de Ración.  Pág.  53.
Procesos con alimentos, en los servicios de alimentación
Aspectos a tener en cuenta en la Preparación Pág. 81 y 82.
.</t>
  </si>
  <si>
    <t>3.13.4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</si>
  <si>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usuarios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</si>
  <si>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 xml:space="preserve">Guía operativa del servicio hogar infantil - HI.  GO1.MT1.PP.  Versión 2 del 18/02/2025.
Estándar 21.  Pág.  42.
Guía para el impulso a la soberanía alimentaria por el derecho humano a la alimentación adecuada en las modalidades y servicios del ICBF. G36.PP. Versión 2 del 30/12/2025.
Procesos con alimentos, en los servicios de alimentación
Procesos que debe ser desarrollado acorde a las directrices establecidas en la Guía Orientadora de Abastecimiento Alimentario. Pág. 81 y 82.                                                                                                                                                                                                                                                                         </t>
  </si>
  <si>
    <t>3.13.5</t>
  </si>
  <si>
    <t>El gestor de alimentos cumple con las prácticas higiénicas y medidas de protección mientras trabaja en la manipulación o elaboración de alimentos.</t>
  </si>
  <si>
    <t>Guía operativa del servicio hogar infantil - HI.  GO1.MT1.PP.  Versión 2 del 18/02/2025.
Estándar 22.  Pág.  42.
Guía para el impulso a la soberanía alimentaria por el derecho humano a la alimentación adecuada en las modalidades y servicios del ICBF. G36.PP.  G36.PP. Versión 2 del 30/12/2025.
Prácticas higiénicas y medidas de protección.  Pág.  80.</t>
  </si>
  <si>
    <t>3.13.6</t>
  </si>
  <si>
    <r>
      <t xml:space="preserve">El personal gestor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</si>
  <si>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 xml:space="preserve">Guía para el impulso a la soberanía alimentaria por el derecho humano a la alimentación adecuada en las modalidades y servicios del ICBF. G36.PP.  Versión 2 del 30/12/2025.
4.5.4.3. Talento Humano.
Estado de Salud. Pág. 80.                                                                                                                                                                                                                                                  </t>
  </si>
  <si>
    <t>3.13.7</t>
  </si>
  <si>
    <t xml:space="preserve">El personal gestor de alimentos, cuenta con certificado de capacitación en Buenas Practicas de Manufactura y Prácticas Higiénicas en manipulación de Alimentos con vigencia no superior a un año. </t>
  </si>
  <si>
    <t>Guía operativa del servicio hogar infantil - HI.  GO1.MT1.PP.  Versión 2 del 18/02/2025.
Estándar 30. Pág. 59.
Guía para el impulso a la soberanía alimentaria por el derecho humano a la alimentación adecuada en las modalidades y servicios del ICBF. G36.PP.  Versión 2 del 30/12/2025.
4.5.4.3. Talento Humano.
Educación y capacitación.  Pág. 80.</t>
  </si>
  <si>
    <t>3.14</t>
  </si>
  <si>
    <t>Cumple con los criterios de metrología para los equipos de prestación del servicio.</t>
  </si>
  <si>
    <t>Guía operativa del servicio hogar infantil - HI.  GO1.MT1.PP.  Versión 2 del 18/02/2025.
Estándar 15.  Pág.  31.
Estándar 46.  Pág.  83 y 84.
Guía técnica para la metrología aplicable a los programas de los procesos misionales del ICBF.  G8.PP.  Versión 8 del 05/03/2025. Págs. 13 - 14 , 16 - 17, 21 - 23, 25, 39 - 40, 45, 49.
Guía orientadora para la estrategia del abastecimiento alimentario.  G38.PP.  Versión 1 del 16/01/2025.
Tabla 2.  Criterios mínimos para el almacenamiento de alimentos
Almacenamiento en frío.  Pág.  23.</t>
  </si>
  <si>
    <t>3.14.1</t>
  </si>
  <si>
    <t xml:space="preserve">Cuenta con la documentación para los equipos de refrigeración y congelación: 
-Hoja de vida.
-Inspección de equipos.
-Registros de control de temperaturas. </t>
  </si>
  <si>
    <t>Guía operativa del servicio hogar infantil - HI.  GO1.MT1.PP.  Versión 2 del 18/02/2025.
Estándar 46.  Pág.  83 y 84.
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</si>
  <si>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3.14.2</t>
  </si>
  <si>
    <t xml:space="preserve">Cuenta con la documentación el termómetro de punzón para alimentos:  
-Hoja de vida.
-Certificado de calibración.
-Verificaciones intermedias.
-Inspección de equipos. </t>
  </si>
  <si>
    <t>Guía operativa del servicio hogar infantil - HI.  GO1.MT1.PP.  Versión 2 del 18/02/2025.
Estándar 46.  Pág.  83 y 84.
Guía técnica para la metrología aplicable a los programas de los procesos misionales del ICBF.  G8.PP.  Versión 8 del 05/03/2025. 
4. DOCUMENTACIÓN. Pág. 13 y 14.
6. verificación intermedia de termómetros y balanzas.  pág. 16 y 17.
7.INSPECCIÓN DE OPERACIÓN DE LOS EQUIPOS.  Pág.  21 y 22.
2.3.2.  Medición en el almacenamiento de refrigeradores y congeladores.
Pág. 39 -40</t>
  </si>
  <si>
    <t>3.14.3</t>
  </si>
  <si>
    <t>Cuenta con la documentación para la balanza pesa alimentos o gramera:  
-Hoja de vida.
-Certificado de calibración.
-Inspección de equipos. 
- Verificación Intermedia.</t>
  </si>
  <si>
    <t>Guía operativa del servicio hogar infantil - HI.  GO1.MT1.PP.  Versión 2 del 18/02/2025.
Estándar 46.  Pág.  83 y 84.
Guía técnica para la metrología aplicable a los programas de los procesos misionales del ICBF.  G8.PP.  Versión 8 del 05/03/2025. 
4. DOCUMENTACIÓN. Pág. 13 y 14.
6. verificación intermedia de termómetros y balanzas.  pág. 16 y 17.
7.INSPECCIÓN DE OPERACIÓN DE LOS EQUIPOS.  Pág.  21 y 22.
ii.  metrología aplicada al componente alimentario. pág.  25.
1. medición de peso y volumen de alimentos pág.  25.</t>
  </si>
  <si>
    <t>3.14.4</t>
  </si>
  <si>
    <t>Cuenta con la documentación para la báscula pesa personas: 
-Hoja de vida.
-Certificado de calibración.
-Verificaciones intermedias.</t>
  </si>
  <si>
    <t>Guía operativa del servicio hogar infantil - HI.  GO1.MT1.PP.  Versión 2 del 18/02/2025.
Estándar 15.  Pág.  31.
Estándar 46.  Pág.  83 y 84.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45.</t>
  </si>
  <si>
    <t>3.14.5</t>
  </si>
  <si>
    <t>Cuenta con la documentación para la báscula pesa bebés: 
-Hoja de vida.
-Certificado de calibración.
-Verificaciones intermedias.</t>
  </si>
  <si>
    <t>Guía operativa del servicio hogar infantil - HI.  GO1.MT1.PP.  Versión 2 del 18/02/2025.
Estándar 15.  Pág.  31.
Estándar 46.  Pág.  83 y 84.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46.</t>
  </si>
  <si>
    <t>3.14.6</t>
  </si>
  <si>
    <t>Cuenta con la documentación del tallímetro: 
-Hoja de vida (con la totalidad de criterios establecidos en la norma)
-Certificado de calibración.</t>
  </si>
  <si>
    <t>Guía operativa del servicio hogar infantil - HI.  GO1.MT1.PP.  Versión 2 del 18/02/2025.
Estándar 15.  Pág.  31.
Estándar 46.  Pág.  83 y 84.
Guía técnica para la metrología aplicable a los programas de los procesos misionales del icbf.  g8.pp.  versión 8 del 05/03/2025.
4. documentación. pág. 13 y 14.
7.inspección de operación de los equipos.  pág.  21.
2.MEDICIÓN DE LA TALLA/LONGITUD DE LOS USUARIOS.  Pág.  49</t>
  </si>
  <si>
    <t>3.14.7</t>
  </si>
  <si>
    <t>Cuenta con la documentación del infantómetro: 
-Hoja de vida (con la totalidad de criterios establecidos en la norma)
-Certificado de calibración.</t>
  </si>
  <si>
    <t>Guía operativa del servicio hogar infantil - HI.  GO1.MT1.PP.  Versión 2 del 18/02/2025.
Estándar 15.  Pág.  31.
Estándar 46.  Pág.  83 y 84.
Guía técnica para la metrología aplicable a los programas de los procesos misionales del icbf.  g8.pp.  versión 8 del 05/03/2025.
4. documentación. pág. 13 y 14.
7.inspección de operación de los equipos.  pág.  21.
2.MEDICIÓN DE LA TALLA/LONGITUD DE LOS USUARIOS.  Pág.  49.</t>
  </si>
  <si>
    <t>3.14.8</t>
  </si>
  <si>
    <t>Documentación para la cinta métrica antropométrica, en los casos en los que aplique (discapacidad): 
-Hoja de vida (con la totalidad de criterios establecidos en la norma)
-Certificado de calibración.</t>
  </si>
  <si>
    <t>Guía operativa del servicio hogar infantil - HI.  GO1.MT1.PP.  Versión 2 del 18/02/2025.
Estándar 15.  Pág.  31.
Estándar 46.  Pág.  83 y 84.
Guía técnica para la metrología aplicable a los programas de los procesos misionales del icbf.  g8.pp.  versión 8 del 05/03/2025.
4. documentación. pág. 13 y 14.
7.inspección de operación de los equipos.  pág.  22.
2.MEDICIÓN DE LA TALLA/LONGITUD DE LOS USUARIOS.  Pág.  50</t>
  </si>
  <si>
    <t>3.14.9</t>
  </si>
  <si>
    <t>En observación de la atención se evidencia el uso de instrumentos estandarizados (especializados o caseros acondicionados) (Cucharas, cucharones, tazas etc.) para la entrega de porciones de alimentos.</t>
  </si>
  <si>
    <t>Guía técnica para la metrología aplicable a los programas de los procesos misionales del icbf.  g8.pp.  versión 8 del 05/03/2025.
ii.  METROLOGIA APLICADA AL COMPONENTE ALIMENTARIO.  Pág.  25.
1. MEDICIÓN DE PESO Y VOLUMEN DE ALIMENTOS.  Pág.  25.
1.1.  instrumentos y equipos para la medición.
pág.  25 - 26.</t>
  </si>
  <si>
    <t>3.14.10</t>
  </si>
  <si>
    <t>En observación de la atención se evidencia que se cuenta con vasos medidores estandarizados para los alimentos en presentación líquida (ej.: sopa, lácteos líquidos, jugos, etc.) y son de material resistente al calor.</t>
  </si>
  <si>
    <t>3.14.11</t>
  </si>
  <si>
    <t>En observación de la atención se evidencia que los equipos de metrología se encuentran en buen estado.</t>
  </si>
  <si>
    <t>Guía técnica para la metrología aplicable a los programas de los procesos misionales del icbf.  g8.pp.  versión 8 del 05/03/2025.
7.inspección de operación de los equipos.  pág.  21 - 22.</t>
  </si>
  <si>
    <t>3.15</t>
  </si>
  <si>
    <t>Cuenta e implementa el Programa de Selección y Evaluación de Proveedores.</t>
  </si>
  <si>
    <t>Guía orientadora para la estrategia del abastecimiento alimentario. G38.PP.  Versión 1 del 16/01/2025. Págs. 16 y 17.</t>
  </si>
  <si>
    <t>3.15.1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</si>
  <si>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</si>
  <si>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Guía orientadora para la estrategia del abastecimiento alimentario. G38.PP.  Versión 1 del 16/01/2025.
4.3.2 Evaluación y Selección de Proveedores - Compra de  Alimentos.
4.3.2.1 Programa de Selección y Evaluación de Proveedores.  Pág. 16, 17.</t>
  </si>
  <si>
    <t>3.15.2</t>
  </si>
  <si>
    <t xml:space="preserve">En observación de la atención se evidencia el cumplimiento del programa de selección y evaluación de proveedores, asegurando los criterios de aceptabilidad y calificación de proveedores para la compra de alimentos. </t>
  </si>
  <si>
    <t>3.16</t>
  </si>
  <si>
    <t xml:space="preserve">Implementa acciones de educación para la salud alimentaría. </t>
  </si>
  <si>
    <t xml:space="preserve">Guía operativa del servicio hogar infantil - HI.  GO1.MT1.PP.  Versión 2 del 18/02/2025.
Estándar 15.  Pág.  34 y 35.
Guía para el impulso a la soberanía alimentaria por el derecho humano a la alimentación adecuada en las modalidades y servicios del ICBF. G33.PP.  Versión 2 del 30/12/2025. Pág. 53.
4.4. Ruta Metodológica de la Educación para la salud Alimentaria.
Página 35 - 42.  </t>
  </si>
  <si>
    <t>3.16.1</t>
  </si>
  <si>
    <t xml:space="preserve">Cuenta con evidencias  de la planeación pedagógica  para los usuarios de las acciones de educación para la salud alimentaria.
</t>
  </si>
  <si>
    <t>Guía operativa del servicio hogar infantil - HI.  GO1.MT1.PP.  Versión 2 del 18/02/2025.
Estándar 15.  Pág.  34 y 35.
Guía para el impulso a la soberanía alimentaria por el derecho humano a la alimentación adecuada en las modalidades y servicios del ICBF.  G36.PP. Versión 2 del 30/12/2025. Pág. 53.
4.4. Ruta Metodológica de la Educación para la salud Alimentaria.
Página 35 - 42.</t>
  </si>
  <si>
    <t>3.16.2</t>
  </si>
  <si>
    <t>En diálogo con los padres de familia y/o cuidadores se evidencia orientación sobre educación para la salud alimentaria. 
Nota: estas evidencias pueden ser fotografías, videos, actas firmadas, listados de asistencia,etc.</t>
  </si>
  <si>
    <t>Guía operativa del servicio hogar infantil - HI.  GO1.MT1.PP.  Versión 2 del 18/02/2025.
Estándar 15.  Pág.  34 y 35.
Guía para el impulso a la soberanía alimentaria por el derecho humano a la alimentación adecuada en las modalidades y servicios del ICBF.  G36.PP. Versión 2 del 30/12/2025.Pág. 53.
4.4. Ruta Metodológica de la Educación para la salud Alimentaria.
Página 35 - 42.</t>
  </si>
  <si>
    <t>3.17</t>
  </si>
  <si>
    <t xml:space="preserve">Cumple con los requisitos para el servicio de alimentos contratados con terceros o descentralizados (Si aplica). </t>
  </si>
  <si>
    <t xml:space="preserve">Guía operativa del servicio hogar infantil - HI.  GO1.MT1.PP.  Versión 2 del 18/02/2025.
Estándar 16.  Pág. 39.
Guía para el impulso a la soberanía alimentaria por el derecho humano a la alimentación adecuada en las modalidades y servicios del ICBF.  G36.PP. Versión 2 del 30/12/2025. Págs.  70 y 71. </t>
  </si>
  <si>
    <t>3.17.1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</si>
  <si>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</si>
  <si>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Guía operativa del servicio hogar infantil - HI.  GO1.MT1.PP.  Versión 2 del 18/02/2025.
Estándar 16.  Pág. 39.
Guía para el impulso a la soberanía alimentaria por el derecho humano a la alimentación adecuada en las modalidades y servicios del ICBF.  G36.PP. Versión 2 del 30/12/2025.
Organización del servicio de alimentos.  Pág.  70 y 71.</t>
  </si>
  <si>
    <t>3.17.2</t>
  </si>
  <si>
    <t>Cuenta con concepto higiénico sanitario Favorable, emitido por la autoridad sanitaria competente.</t>
  </si>
  <si>
    <t>3.17.3</t>
  </si>
  <si>
    <t xml:space="preserve">Cuenta con certificado médico vigente que registre la aptitud para manipular alimentos.
Nota: Certificado de reconocimiento médico, por lo menos una (1) vez al año o cada vez que se considere necesario por razones clínicas y epidemiológicas. </t>
  </si>
  <si>
    <t>3.17.4</t>
  </si>
  <si>
    <t xml:space="preserve">Cuenta con certificado de capacitación en Buenas Practicas de Manufactura y Prácticas Higiénicas en manipulación de Alimentos con vigencia no superior a un año. </t>
  </si>
  <si>
    <t>3.17.5</t>
  </si>
  <si>
    <t>Cuenta con Manual de Buenas Practicas de Manufactura y Prácticas Higiénico Sanitarias, donde se detallan los procedimientos y equipos para asegurar el cumplimiento de las normas higiénico-sanitarias.</t>
  </si>
  <si>
    <t>3.17.6</t>
  </si>
  <si>
    <t>Cuenta con acta de visita de seguimiento mensual, por parte del profesional en nutrición y dietética, en la cual verifique las condiciones de: 
1. Manipulación y preparación de alimentos, cumplimiento de ciclo de menús y estandarización de porciones.
2. Calidad, inocuidad e integridad de las preparaciones durante el transporte de alimentos.
Nota: Asegurar que durante el transporte de los alimentos se evita la contaminación cruzada, la proliferación de microorganismos, daños en el envase o embalaje y manteniendo variables especialmente la temperatura.
3. Los productos aseguran las características organolépticas, fisicoquímicas y microbiológicas aceptables para ser consumido por la población beneficiaria.</t>
  </si>
  <si>
    <t xml:space="preserve">4. FAMILIA, COMUNIDAD Y REDES SOCIALES </t>
  </si>
  <si>
    <t>4.1</t>
  </si>
  <si>
    <t xml:space="preserve">Cuenta con copia física o digital del registro civil de las niñas y los niños (y del documento de identidad de las mujeres gestantes). (Estándar 1.) </t>
  </si>
  <si>
    <t xml:space="preserve">Guía Operativa del Servicio Hogar Infantil. GO1.MT1.PP. Versión 2 del 18/02/2025. Estándar 1. Páginas 10 y 11. </t>
  </si>
  <si>
    <t xml:space="preserve">PSIC / TS / PEDAG / LIC </t>
  </si>
  <si>
    <t>4.1.1</t>
  </si>
  <si>
    <r>
      <t>Cuenta con copia física o digital del registro civil de las niñas y los niños (y del documento de identidad de las mujeres gestantes).</t>
    </r>
    <r>
      <rPr>
        <b/>
        <sz val="11"/>
        <color rgb="FF000000"/>
        <rFont val="Arial"/>
        <family val="2"/>
      </rPr>
      <t xml:space="preserve">
Nota 1:</t>
    </r>
    <r>
      <rPr>
        <sz val="11"/>
        <color rgb="FF000000"/>
        <rFont val="Arial"/>
        <family val="2"/>
      </rPr>
      <t xml:space="preserve"> En los casos que no se cuente con el documento de identidad, se debe tener evidencia de sensibilización y orientación a la familia o cuidador, para su adquisición ante la autoridad competente o tradicional (cuando aplique), quedando compromiso por escrito para obtener el documento. Plazo máximo de un (1) mes en zonas urbanas y dos (2) meses en zonas rurales  y rurales dispersas, se realiza seguimiento cada quince (15) días en el registro de novedades.</t>
    </r>
    <r>
      <rPr>
        <b/>
        <sz val="11"/>
        <color rgb="FF000000"/>
        <rFont val="Arial"/>
        <family val="2"/>
      </rPr>
      <t xml:space="preserve">
Nota 2:</t>
    </r>
    <r>
      <rPr>
        <sz val="11"/>
        <color rgb="FF000000"/>
        <rFont val="Arial"/>
        <family val="2"/>
      </rPr>
      <t xml:space="preserve"> Para el caso de las niñas y niños procedentes de otro países, se debe contar con actas de nacimiento o pasaporte expedido por el país de origen vigente. Para situación migratoria irregular cuenta con soporte de la activación de la ruta con la autoridad competente. (El Permiso por Protección Temporal - PPT, es el documento mediante el cual los padres también acreditan la nacionalidad venezolana)</t>
    </r>
    <r>
      <rPr>
        <b/>
        <sz val="11"/>
        <color rgb="FF000000"/>
        <rFont val="Arial"/>
        <family val="2"/>
      </rPr>
      <t xml:space="preserve">
Nota 3:</t>
    </r>
    <r>
      <rPr>
        <sz val="11"/>
        <color rgb="FF000000"/>
        <rFont val="Arial"/>
        <family val="2"/>
      </rPr>
      <t xml:space="preserve"> El documento de identificación debe ser legible, no tener enmendaduras, ni tachones que impidan visibilizar la información del participante. </t>
    </r>
  </si>
  <si>
    <t>4.2</t>
  </si>
  <si>
    <t>Cuenta con caracterización del grupo de familias o cuidadores y de las niñas, los niños y mujeres gestantes, en la que se tienen en cuenta las redes familiares y sociales, aspectos culturales, del contexto y étnicos. (Estándar 2.)</t>
  </si>
  <si>
    <t>Guía Operativa del Servicio Hogar Infantil. GO1.MT1.PP. Versión 2 del 18/02/2025. Estándar 2. Páginas 12 a la 14.
Anexo Orientaciones para el proceso de caracterización en los servicios de educación inicial del ICBF. A2.GO4.MT1.PP. Versión 1 del 25/11/2024.</t>
  </si>
  <si>
    <t>4.2.1</t>
  </si>
  <si>
    <r>
      <t>Cuenta con la Ficha de caracterización para los servicios de atención a la primera infancia, diligenciada en medio digital.
a. Fue formulada en el primer (1er) mes de la atención.
b. Es actualizada en los momentos en que se requiera, como: cambio de domicilio, nacimiento de un nuevo integrante de la familia, muerte de alguno de sus integrantes, entre otros.</t>
    </r>
    <r>
      <rPr>
        <b/>
        <sz val="11"/>
        <color rgb="FF000000"/>
        <rFont val="Arial"/>
        <family val="2"/>
      </rPr>
      <t xml:space="preserve">
Nota:</t>
    </r>
    <r>
      <rPr>
        <sz val="11"/>
        <color rgb="FF000000"/>
        <rFont val="Arial"/>
        <family val="2"/>
      </rPr>
      <t xml:space="preserve"> La totalidad de las niñas y niños del servicio debera contar con caracterización.</t>
    </r>
  </si>
  <si>
    <t>4.2.2</t>
  </si>
  <si>
    <t xml:space="preserve">Cuenta con el formato de la ficha de caracterización pedagógica para la inclusión de niñas y niños con discapacidad o alertas en el desarrollo en los servicios de educación inicial, el cual debe ser:
a. Diligenciada en medio físico y adjunta en las carpetas de las niñas y los niños.
b. Aplicada máximo al segundo (2°) mes de atención. </t>
  </si>
  <si>
    <t>4.2.3</t>
  </si>
  <si>
    <r>
      <t>Cuenta con la consolidación de la información recolectada de la caracterización del grupo de familias o cuidadores y de las niñas, los niños y mujeres gestantes realizada con el talento humano.</t>
    </r>
    <r>
      <rPr>
        <b/>
        <sz val="11"/>
        <color rgb="FF000000"/>
        <rFont val="Arial"/>
        <family val="2"/>
      </rPr>
      <t xml:space="preserve">
Nota:</t>
    </r>
    <r>
      <rPr>
        <sz val="11"/>
        <color rgb="FF000000"/>
        <rFont val="Arial"/>
        <family val="2"/>
      </rPr>
      <t xml:space="preserve"> los soportes podrían ser actas y listado de asistencia entre otros.</t>
    </r>
  </si>
  <si>
    <t xml:space="preserve">En observación de la atención y diálogo con el talento humano y los padres de familia o cuidadores y en contraste con la caracterización, se evidencia que </t>
  </si>
  <si>
    <t>4.2.4</t>
  </si>
  <si>
    <t>Cumple con el horario flexible para usuarios con discapacidad y es acordado con las familias y cuidadores. (cuando aplique).</t>
  </si>
  <si>
    <t>Guía Operativa del Servicio Hogar Infantil. GO1.MT1.PP. Versión 2 del 18/02/2025. Estándar 2. Páginas 12 a la 14.  Estándar 5. Páginas 17 a la 18.
Anexo Orientaciones para el proceso de caracterización en los servicios de educación inicial del ICBF. A2.GO4.MT1.PP. Versión 1 del 25/11/2024.</t>
  </si>
  <si>
    <t>4.2.5</t>
  </si>
  <si>
    <t>Realiza los procesos y ajustes necesarios en las Unidades de Servicio para la atención de usuarios con discapacidad, para articular acciones que aseguren el procesos de inclusión en el quehacer diario. (cuando aplique).</t>
  </si>
  <si>
    <t>4.3</t>
  </si>
  <si>
    <r>
      <t>Identifica posibles casos de amenaza y vulneración de los derechos de los niños, las niñas y las mujeres gestantes y activa la ruta de protección ante las autoridades competentes. (Estándar 3 y 42)</t>
    </r>
    <r>
      <rPr>
        <b/>
        <sz val="11"/>
        <color rgb="FF000000"/>
        <rFont val="Arial"/>
        <family val="2"/>
      </rPr>
      <t xml:space="preserve">
Nota 1:</t>
    </r>
    <r>
      <rPr>
        <sz val="11"/>
        <color rgb="FF000000"/>
        <rFont val="Arial"/>
        <family val="2"/>
      </rPr>
      <t xml:space="preserve"> En los casos que aplique la jurisdicción especial o los mecanismos de gobierno propio, se seguirá la ruta de protección establecida.</t>
    </r>
  </si>
  <si>
    <t>Guía Operativa del Servicio Hogar Infantil. GO1.MT1.PP. Versión 2 del 18/02/2025. Estandares 3 y 42. Paginas 14, 15 y 79.</t>
  </si>
  <si>
    <t>4.3.1</t>
  </si>
  <si>
    <r>
      <t>Cuenta con la socialización al talento humano del "</t>
    </r>
    <r>
      <rPr>
        <i/>
        <sz val="11"/>
        <color rgb="FF000000"/>
        <rFont val="Arial"/>
        <family val="2"/>
      </rPr>
      <t>Protocolo de actuaciones ante alertas de amenazas, vulneración o inobservancia de derechos en los servicios de atención a la Primera Infancia del ICBF"</t>
    </r>
    <r>
      <rPr>
        <sz val="11"/>
        <color rgb="FF000000"/>
        <rFont val="Arial"/>
        <family val="2"/>
      </rPr>
      <t xml:space="preserve"> y el "</t>
    </r>
    <r>
      <rPr>
        <i/>
        <sz val="11"/>
        <color rgb="FF000000"/>
        <rFont val="Arial"/>
        <family val="2"/>
      </rPr>
      <t>Lineamiento técnico para la prevención de las violencias contra niñas, niños en primera infancia"</t>
    </r>
    <r>
      <rPr>
        <sz val="11"/>
        <color rgb="FF000000"/>
        <rFont val="Arial"/>
        <family val="2"/>
      </rPr>
      <t xml:space="preserve"> o documentos que los modifique o sustituya.</t>
    </r>
    <r>
      <rPr>
        <b/>
        <sz val="11"/>
        <color rgb="FF000000"/>
        <rFont val="Arial"/>
        <family val="2"/>
      </rPr>
      <t xml:space="preserve">
Nota:</t>
    </r>
    <r>
      <rPr>
        <sz val="11"/>
        <color rgb="FF000000"/>
        <rFont val="Arial"/>
        <family val="2"/>
      </rPr>
      <t xml:space="preserve"> los soportes pueden ser actas, listados de asistencia, entre otros.</t>
    </r>
  </si>
  <si>
    <t>4.3.2</t>
  </si>
  <si>
    <r>
      <t>Se identifican presuntos hechos de violencia, lesiones y fallecimientos de los usuarios de los servicios de Primera Infancia, en el formato "</t>
    </r>
    <r>
      <rPr>
        <i/>
        <sz val="11"/>
        <color rgb="FF000000"/>
        <rFont val="Arial"/>
        <family val="2"/>
      </rPr>
      <t>reporte de presuntos hechos de violencia, lesiones y fallecimientos de los usuarios de los servicios de Primera Infancia"</t>
    </r>
    <r>
      <rPr>
        <sz val="11"/>
        <color rgb="FF000000"/>
        <rFont val="Arial"/>
        <family val="2"/>
      </rPr>
      <t xml:space="preserve"> o documento que lo modifique o sustituya cumpliendo con lo siguiente:
a. Registro de la hoja denominada presuntos hechos de violencia del formato de reportes, como evidencia de la activación de la ruta integral de atenciones para el restablecimiento y garantía de derechos.
b. Para la población de comunidades Negras, Afrocolombianas, Raizales, Palenqueras, pueblo Rrom, indigenas, contar con la evidencia de la comunicación a la autoridad correspondiente, para que se articule con la autoridad tradicional indigena, los consejos comunitarios o representantes.</t>
    </r>
  </si>
  <si>
    <t>4.3.3</t>
  </si>
  <si>
    <t>Cuenta con la descripción de las acciones adelantadas en el caso de identificarse una amenaza, vulneración o inobservancia de los derechos de una niña y/o niño en el registro de novedades.</t>
  </si>
  <si>
    <t>4.3.4</t>
  </si>
  <si>
    <r>
      <t>Notifica a la autoridad administrativa correspondiente, la inasistencia y retiros injustificados de las niñas o niños que se encuentran con Proceso Administrativo de Restablecimiento de Derechos - PARD atendidos.</t>
    </r>
    <r>
      <rPr>
        <b/>
        <sz val="11"/>
        <color rgb="FF000000"/>
        <rFont val="Arial"/>
        <family val="2"/>
      </rPr>
      <t xml:space="preserve">
Nota:</t>
    </r>
    <r>
      <rPr>
        <sz val="11"/>
        <color rgb="FF000000"/>
        <rFont val="Arial"/>
        <family val="2"/>
      </rPr>
      <t xml:space="preserve"> los soportes pueden ser correos electrónicos, oficios, registro de novedades y otros medios de comunicación.</t>
    </r>
  </si>
  <si>
    <t>4.3.5</t>
  </si>
  <si>
    <t xml:space="preserve">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</si>
  <si>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4.4</t>
  </si>
  <si>
    <t>Implementa acciones de articulación con autoridades, instituciones, servicios sociales, comunidades y los diferentes actores de su territorio, para promover redes protectoras para niñas, niños y mujeres gestantes. (Estándar 4.)</t>
  </si>
  <si>
    <t>Guía Operativa del Servicio Hogar Infantil. GO1.MT1.PP. Versión 2 del 18/02/2025. Estándar 4. Páginas 15 a la 17.</t>
  </si>
  <si>
    <t>4.4.1</t>
  </si>
  <si>
    <r>
      <t>Cuenta con el plan de articulación interinstitucional y comunitaria que incluye:
a. Nombre del sector, actores, entidades con quienes se requiere la articulación o instancias.
b. Objetivo de la articulación.
c. Fechas para llevar a cabo la articulación, estas deben ser acordadas.
d. Lugares para llevar a cabo la articulación, estas deben ser acordadas.
e. Responsables de la articulación por parte de la EAS o PDS y de la UDS y de las distintas entidades o instancias.
f. Resultados esperados de la articulación.
g. Cronograma acordado con las entidades identificadas para establecer las fechas en que se va a implementar la acción con el talento humano y/o los participantes.
e. En un (1) documento anexo que incluya el directorio actualizado de las entidades y autoridades competentes presentes en el territorio.</t>
    </r>
    <r>
      <rPr>
        <b/>
        <sz val="11"/>
        <color rgb="FF000000"/>
        <rFont val="Arial"/>
        <family val="2"/>
      </rPr>
      <t xml:space="preserve">
Nota 1</t>
    </r>
    <r>
      <rPr>
        <sz val="11"/>
        <color rgb="FF000000"/>
        <rFont val="Arial"/>
        <family val="2"/>
      </rPr>
      <t>: De acuerdo con la caracterización, dentro de las entidades descritas se evidencia la identificación de autoridades tradicionales, organizaciones comunitarias con presencia en el territorio.</t>
    </r>
    <r>
      <rPr>
        <b/>
        <sz val="11"/>
        <color rgb="FF000000"/>
        <rFont val="Arial"/>
        <family val="2"/>
      </rPr>
      <t xml:space="preserve">
Nota 2:</t>
    </r>
    <r>
      <rPr>
        <sz val="11"/>
        <color rgb="FF000000"/>
        <rFont val="Arial"/>
        <family val="2"/>
      </rPr>
      <t xml:space="preserve"> Construido en los primeros dos 2 meses e implementado a partir del tercer (3er) mes.</t>
    </r>
  </si>
  <si>
    <t>4.4.2</t>
  </si>
  <si>
    <r>
      <t>Realiza la articulación interinstitucional y comunitaria para la gestión de alertas y riesgos identificados en la valoración y seguimiento al desarrollo infantil.</t>
    </r>
    <r>
      <rPr>
        <b/>
        <sz val="11"/>
        <color rgb="FF000000"/>
        <rFont val="Arial"/>
        <family val="2"/>
      </rPr>
      <t xml:space="preserve">
Nota: </t>
    </r>
    <r>
      <rPr>
        <sz val="11"/>
        <color rgb="FF000000"/>
        <rFont val="Arial"/>
        <family val="2"/>
      </rPr>
      <t>los soportes pueden ser actas, listados de asistencia, oficios, memorandos, entre otros.</t>
    </r>
  </si>
  <si>
    <t>4.4.3</t>
  </si>
  <si>
    <r>
      <t>Realiza seguimiento al plan de articulación interinstitucional y comunitaria cada tres (3) meses, teniendo en cuenta el avance y cumplimiento de las acciones.</t>
    </r>
    <r>
      <rPr>
        <b/>
        <sz val="11"/>
        <color rgb="FF000000"/>
        <rFont val="Arial"/>
        <family val="2"/>
      </rPr>
      <t xml:space="preserve">
Nota 1: </t>
    </r>
    <r>
      <rPr>
        <sz val="11"/>
        <color rgb="FF000000"/>
        <rFont val="Arial"/>
        <family val="2"/>
      </rPr>
      <t xml:space="preserve">los soportes pueden ser actas, listados de asistencia, registro fotográfico, entre otros. </t>
    </r>
  </si>
  <si>
    <t>4.5</t>
  </si>
  <si>
    <t>Cuenta con un pacto de convivencia construido con la participación de las niñas, los niños y mujeres gestantes, sus familias, o cuidadores, y el talento humano de la Unidad de Servicio. (Estándar 5.)</t>
  </si>
  <si>
    <t>Guía Operativa del Servicio Hogar Infantil. GO1.MT1.PP. Versión 2 del 18/02/2025. Estándar 5. Páginas 17 y 18.</t>
  </si>
  <si>
    <t>4.5.1</t>
  </si>
  <si>
    <r>
      <t>Cuenta con pacto de convivencia que debe ser formulado máximo al mes de inicio de la prestación del servicio paralelo con el proceso de caracterización y de forma colectiva, que incluya:
a. Las particularidades de los territorios y necesidades de los participantes del Hogar Comunitario de Bienestar Familiar.
b. Los acuerdos a los que llegaron la madre o padre comunitario y el equipo interdisciplinario (Si aplica), con las niñas, niños, sus familias con el proposito de orientar a la convivencia, al bienestar y al desarrollo oportuno de la prestación del servicio.
c. La corresponsabilidad de las familias y cuidadores, participación ciudadana y control social.
d. Los acuerdos sobre horarios y fechas del cronograma de atención.
e. Los acuerdos que promuevan el buen trato, relaciones de respeto por la diversidad, prevención de estigmatización o exclusión de las niñas, los niños, las familias, los cuidadores o talento humano por razones de sexo, género, etnia, nacionalidad, discapacidad, enfermedad, o cualquier otra causa.
f. Los acuerdos para la atención de niñas y niños con discapacidad, contempla un horario flexible de asistencia. (En caso en que aplique).
g. Los consensos de las implicaciones frente al incumplimiento de los acuerdos.</t>
    </r>
    <r>
      <rPr>
        <b/>
        <sz val="11"/>
        <color rgb="FF000000"/>
        <rFont val="Arial"/>
        <family val="2"/>
      </rPr>
      <t xml:space="preserve">
Nota 1: </t>
    </r>
    <r>
      <rPr>
        <sz val="11"/>
        <color rgb="FF000000"/>
        <rFont val="Arial"/>
        <family val="2"/>
      </rPr>
      <t>El pacto de convivencia</t>
    </r>
    <r>
      <rPr>
        <b/>
        <sz val="11"/>
        <color rgb="FF000000"/>
        <rFont val="Arial"/>
        <family val="2"/>
      </rPr>
      <t xml:space="preserve"> </t>
    </r>
    <r>
      <rPr>
        <sz val="11"/>
        <color rgb="FF000000"/>
        <rFont val="Arial"/>
        <family val="2"/>
      </rPr>
      <t>puede ser un decálogo, una manifestación artística o cualquier otra técnica, dispositivo, representación auditiva o visual, entre otros.</t>
    </r>
    <r>
      <rPr>
        <b/>
        <sz val="11"/>
        <color rgb="FF000000"/>
        <rFont val="Arial"/>
        <family val="2"/>
      </rPr>
      <t xml:space="preserve">
Nota 2</t>
    </r>
    <r>
      <rPr>
        <sz val="11"/>
        <color rgb="FF000000"/>
        <rFont val="Arial"/>
        <family val="2"/>
      </rPr>
      <t xml:space="preserve">: En contraste con las actas y listados de asistencia dialogue con el talento humano y los padres de familia o cuidadores que se registran en ellas para vericar la construcción participativa del pacto de convivencia.  </t>
    </r>
  </si>
  <si>
    <t>4.5.2</t>
  </si>
  <si>
    <r>
      <t>El pacto de convivencia fue socializado con participantes, familias, cuidadores y talento humano.</t>
    </r>
    <r>
      <rPr>
        <b/>
        <sz val="11"/>
        <color rgb="FF000000"/>
        <rFont val="Arial"/>
        <family val="2"/>
      </rPr>
      <t xml:space="preserve">
Nota:</t>
    </r>
    <r>
      <rPr>
        <sz val="11"/>
        <color rgb="FF000000"/>
        <rFont val="Arial"/>
        <family val="2"/>
      </rPr>
      <t xml:space="preserve"> De acuerdo con la muestra dialogue con participantes, familias, cuidadores y talento humano e identifique el conocimiento que se tiene sobre el pacto de convivencia con el fin de verificar su socialización.</t>
    </r>
  </si>
  <si>
    <t>4.5.3</t>
  </si>
  <si>
    <t xml:space="preserve">En observación y diálogo con el talento humano, padres de familia y/o cuidadores, se evidencia que los acuerdos del Pacto de Convivencia son cumplidos, tenidos en cuenta el desarrollo del quehacer diario. </t>
  </si>
  <si>
    <t>4.6</t>
  </si>
  <si>
    <t>Cuenta e implementa un plan de formación y acompañamiento a familias o cuidadores, mujeres gestantes que responda a sus necesidades, intereses y características, para fortalecer las prácticas de cuidado y crianza de niños y niñas, de manera que se promueva su desarrollo integral. (Estándar 6.)</t>
  </si>
  <si>
    <t>Guía Operativa del Servicio Hogar Infantil. GO1.MT1.PP. Versión 2 del 18/02/2025. Estándar 6. Páginas 18 al 20</t>
  </si>
  <si>
    <t>4.6.1</t>
  </si>
  <si>
    <r>
      <t>Cuenta con un plan de formación y acompañamiento a familias que parte del análisis de la caracterización, el cual contiene:
a. Aspectos que se quieren fortalecer o resignificar priorizados y Convoca a la movilización de la comunidad alrededor de la protección integral identificadas en la caracterización del grupo familiar y cuidadores.
b. Actividades y estrategias.
c. Responsables.
d. Materiales y/o recursos a utilizar.
e. Cronograma para su implementación, que debe tener en cuenta los encuentros con las familias y cuidadores.
f. Apartado para el seguimiento.</t>
    </r>
    <r>
      <rPr>
        <b/>
        <sz val="11"/>
        <color rgb="FF000000"/>
        <rFont val="Arial"/>
        <family val="2"/>
      </rPr>
      <t xml:space="preserve">
Nota:</t>
    </r>
    <r>
      <rPr>
        <sz val="11"/>
        <color rgb="FF000000"/>
        <rFont val="Arial"/>
        <family val="2"/>
      </rPr>
      <t xml:space="preserve"> Verificar si se implementó a partir del tercer mes de inicio de la atención y su seguimiento se realiza cada tres (3) meses.</t>
    </r>
  </si>
  <si>
    <t>4.6.2</t>
  </si>
  <si>
    <r>
      <t>Cuenta e implementa el primer (1er) encuentro con las familias y cuidadores, en línea con las estrategias del servicio desarrollado mediante la metodología de identificación de sentidos.</t>
    </r>
    <r>
      <rPr>
        <b/>
        <sz val="11"/>
        <color rgb="FF000000"/>
        <rFont val="Arial"/>
        <family val="2"/>
      </rPr>
      <t xml:space="preserve">
Nota 1:</t>
    </r>
    <r>
      <rPr>
        <sz val="11"/>
        <color rgb="FF000000"/>
        <rFont val="Arial"/>
        <family val="2"/>
      </rPr>
      <t xml:space="preserve"> Este encuentro se debe desarrollar durante el primer trimestre de atención.</t>
    </r>
    <r>
      <rPr>
        <b/>
        <sz val="11"/>
        <color rgb="FF000000"/>
        <rFont val="Arial"/>
        <family val="2"/>
      </rPr>
      <t xml:space="preserve">
Nota 2:</t>
    </r>
    <r>
      <rPr>
        <sz val="11"/>
        <color rgb="FF000000"/>
        <rFont val="Arial"/>
        <family val="2"/>
      </rPr>
      <t xml:space="preserve"> los soportes pueden ser actas, listados de asistencia, registro fotográfico, entre otros.</t>
    </r>
  </si>
  <si>
    <t>4.6.3</t>
  </si>
  <si>
    <r>
      <t>Realiza los encuentros grupales con las familias y cuidadores, una (1) vez al mes, con una duración de mínimo tres (3) horas, como evidencia de la implementación del plan de formación y acompañamiento a familias.</t>
    </r>
    <r>
      <rPr>
        <b/>
        <sz val="11"/>
        <color rgb="FF000000"/>
        <rFont val="Arial"/>
        <family val="2"/>
      </rPr>
      <t xml:space="preserve">
Nota:</t>
    </r>
    <r>
      <rPr>
        <sz val="11"/>
        <color rgb="FF000000"/>
        <rFont val="Arial"/>
        <family val="2"/>
      </rPr>
      <t xml:space="preserve"> Los soportes pueden ser actas, listados de asistencia, registro fotográfico, entre otros. </t>
    </r>
  </si>
  <si>
    <t>4.6.4</t>
  </si>
  <si>
    <r>
      <t>Realiza formación y  acompañamiento psicosocial específico a familias en situaciones emergentes o condiciones especiales que requieran intervención.</t>
    </r>
    <r>
      <rPr>
        <b/>
        <sz val="11"/>
        <color rgb="FF000000"/>
        <rFont val="Arial"/>
        <family val="2"/>
      </rPr>
      <t xml:space="preserve">
Nota:</t>
    </r>
    <r>
      <rPr>
        <sz val="11"/>
        <color rgb="FF000000"/>
        <rFont val="Arial"/>
        <family val="2"/>
      </rPr>
      <t xml:space="preserve"> Solamente se podrán realizar máximo cuatro (4) sesiones.</t>
    </r>
  </si>
  <si>
    <t>4.6.5</t>
  </si>
  <si>
    <t xml:space="preserve">En diálogo con las familias y el talento humano se evidencia que las familias han recibido formación y acompañamiento requerido. </t>
  </si>
  <si>
    <t>4.7</t>
  </si>
  <si>
    <t>Facilita a la comunidad y a los participantes el ejercicio de control social sobre la calidad de la atención. (Estándar 7 y 56.)</t>
  </si>
  <si>
    <t>Guía Operativa  del Servicio Hogar Infantil. GO1.MT1.PP. Versión 2 del 18/02/2025. Estándar 7 y 56. Páginas 20 a la  21 y  87 a la 89</t>
  </si>
  <si>
    <t>4.7.1</t>
  </si>
  <si>
    <r>
      <t>Cuenta y posibilita a la comunidad y a los participantes ejercer el control social sobre la calidad de la atención.</t>
    </r>
    <r>
      <rPr>
        <b/>
        <sz val="11"/>
        <color rgb="FF000000"/>
        <rFont val="Arial"/>
        <family val="2"/>
      </rPr>
      <t xml:space="preserve">
Nota:</t>
    </r>
    <r>
      <rPr>
        <sz val="11"/>
        <color rgb="FF000000"/>
        <rFont val="Arial"/>
        <family val="2"/>
      </rPr>
      <t xml:space="preserve"> los soportes pueden ser el resultado de las visitas desarrolladas por veedurías ciudadanas, o por las visitas del Comité del Control Social del Servicio. </t>
    </r>
  </si>
  <si>
    <t>4.7.2</t>
  </si>
  <si>
    <r>
      <t>Realiza socialización a la comunidad de los servicios contratados, así:
a. Primera Jornada durante el segundo (2) mes de la atención.
b. Segunda jornada durante el mes anterior al que finaliza la atención (es decir en el penúltimo mes de dicha atención). (Cuando aplique).</t>
    </r>
    <r>
      <rPr>
        <b/>
        <sz val="11"/>
        <color rgb="FF000000"/>
        <rFont val="Arial"/>
        <family val="2"/>
      </rPr>
      <t xml:space="preserve">
Nota 1:</t>
    </r>
    <r>
      <rPr>
        <sz val="11"/>
        <color rgb="FF000000"/>
        <rFont val="Arial"/>
        <family val="2"/>
      </rPr>
      <t xml:space="preserve"> En diálogo con el talento humano, padres y/o acudientes y con los soportes suministrados se identifica que se conocen los servicios contratados.</t>
    </r>
    <r>
      <rPr>
        <b/>
        <sz val="11"/>
        <color rgb="FF000000"/>
        <rFont val="Arial"/>
        <family val="2"/>
      </rPr>
      <t xml:space="preserve">
Nota 2</t>
    </r>
    <r>
      <rPr>
        <sz val="11"/>
        <color rgb="FF000000"/>
        <rFont val="Arial"/>
        <family val="2"/>
      </rPr>
      <t>: Los soportes de socialización pueden ser folletos, infografías, cuñas radiales, entre otros</t>
    </r>
  </si>
  <si>
    <t>4.7.3</t>
  </si>
  <si>
    <r>
      <t>Implementa las acciones para atender los resultados del Control Social y los aspectos encontrados durante las visitas desarrolladas por las veedurias.</t>
    </r>
    <r>
      <rPr>
        <b/>
        <sz val="11"/>
        <color rgb="FF000000"/>
        <rFont val="Arial"/>
        <family val="2"/>
      </rPr>
      <t xml:space="preserve">
Nota 1:</t>
    </r>
    <r>
      <rPr>
        <sz val="11"/>
        <color rgb="FF000000"/>
        <rFont val="Arial"/>
        <family val="2"/>
      </rPr>
      <t xml:space="preserve"> Los soportes pueden ser actas.</t>
    </r>
    <r>
      <rPr>
        <b/>
        <sz val="11"/>
        <color rgb="FF000000"/>
        <rFont val="Arial"/>
        <family val="2"/>
      </rPr>
      <t xml:space="preserve">
Nota 2: </t>
    </r>
    <r>
      <rPr>
        <sz val="11"/>
        <color rgb="FF000000"/>
        <rFont val="Arial"/>
        <family val="2"/>
      </rPr>
      <t>Mediante</t>
    </r>
    <r>
      <rPr>
        <b/>
        <sz val="11"/>
        <color rgb="FF000000"/>
        <rFont val="Arial"/>
        <family val="2"/>
      </rPr>
      <t xml:space="preserve"> </t>
    </r>
    <r>
      <rPr>
        <sz val="11"/>
        <color rgb="FF000000"/>
        <rFont val="Arial"/>
        <family val="2"/>
      </rPr>
      <t>diálogo con el talento humano, padres y/o acudientes y en contraste con los soportes suministrados se identifica que se han implementado acciones a partir del control social o de los resultados de las visitas de las veedurias.</t>
    </r>
  </si>
  <si>
    <t>5. PROCESO PEDAGÓGICO</t>
  </si>
  <si>
    <t>5.1</t>
  </si>
  <si>
    <t xml:space="preserve">Cuenta con un proyecto pedagógico coherente con los fundamentos técnicos, políticos y de gestión de la estrategia de atención integral a la primera infancia y los referentes técnicos de educación inicial, que responda a la realidad sociocultural y a las particularidades de las niñas, los niños y sus familias o cuidadores. (mujeres gestantes). (Estándar 24).
 </t>
  </si>
  <si>
    <t xml:space="preserve">Guía Operativa del Servicio Hogar Infantil. GO1.MT1.PP. Versión 2 del 18/02/2025. Estándar 24. Páginas 43 a la 45.
Anexo orientaciones para la construcción o ajuste del proyecto pedagógico en los servicios de educación inicial en el marco de la atención integral del ICBF. </t>
  </si>
  <si>
    <t>5.1.1</t>
  </si>
  <si>
    <r>
      <t>Cuenta con Proyecto Pedagógico, que define el horizonte del sentido en el Hogar Infantil, el cual tiene en cuenta a las niñas y los niños para el planteamiento y organización de la práctica pedagógica. Donde relaciona:
a. Concepciones
b. Marco normativo y referentes técnicos
c. Intencionalidades pedagógicas
d. Estrategias pedagógica
e. Planeación pedagógica
f. Acciones de cuidado
g. Seguimiento al desarrollo infantil
h. Seguimiento, evaluación y actualización
i. El reconocimiento y orientaciones de las transiciones, armónicas en la primera infancia
j. El enfoque pedagógico, modelo, concepciones, filosofias o corrientes, son los mismos que se aplican en el desarrollo de las estrategias y/o acciones pedagógicas y  guarda relación las realidades culturales y sociales del territorio.
k. La construcción de la identidad individual y colectiva de los participantes aporta a las relaciones personales y culturales al desarrollo de sus acciones pedagógicas, preservando  la cultura, cosmogonía, cosmovisión y la relación con la madre naturaleza y el territorio. 
l. Fue construido y actualizado de manera participativa en cada vigencia al finalizar el primer trimestre del año. Los soportes pueden ser actas, listados de asistencia, entre otros.</t>
    </r>
    <r>
      <rPr>
        <b/>
        <sz val="11"/>
        <color rgb="FF000000"/>
        <rFont val="Arial"/>
        <family val="2"/>
      </rPr>
      <t xml:space="preserve">
Nota:</t>
    </r>
    <r>
      <rPr>
        <sz val="11"/>
        <color rgb="FF000000"/>
        <rFont val="Arial"/>
        <family val="2"/>
      </rPr>
      <t>: La construcción participativa se verificará mediante diálogo con las familias y el talento humano y en contraste con las actas, listados de asistencia u otros medios de evidencia de los encuentros de construcción y/o actualización del Proyecto Pedagógico.</t>
    </r>
  </si>
  <si>
    <t>Guía Operativa del Servicio Hogar Infantil. GO1.MT1.PP. Versión 2 del 18/02/2025. Estándar 24. Páginas 43 a la 45.
Anexo orientaciones para la construcción o ajuste del proyecto pedagógico en los servicios de educación inicial en el marco de la atención integral del ICBF.</t>
  </si>
  <si>
    <t>5.2</t>
  </si>
  <si>
    <t xml:space="preserve"> Planea, implementa y hace seguimiento a las experiencias pedagógicas y de cuidado llevadas a cabo con las niñas y los niños desde la gestación, orientadas a la promoción del desarrollo infantil, en coherencia con su proyecto pedagógico, los fundamentos políticos, técnicos y de gestión de la atención integral y las orientaciones pedagógicas nacionales y territoriales de educación inicial.(Estándar 25)</t>
  </si>
  <si>
    <t>Guía Operativa del Servicio Hogar Infantil. GO1.MT1.PP. Versión 2 del 18/02/2025. Estándar 25. Páginas 45 a la 50.
Desenredando Ando I Estrategias Pedagógicas, el Anexo orientaciones para la construcción o ajuste  del proyecto pedagógico en los servicios de educación inicial en el marco de la atención integral del ICBF y Bases curriculares para educación inicial y preescolar (MEN, 2017).</t>
  </si>
  <si>
    <t>5.2.1</t>
  </si>
  <si>
    <r>
      <t>Cuenta con el formato de la planeación pedagógica con los siguientes aspectos:
a. Fecha de la experiencia pedagógica
b. Intencionalidades de las experiencias pedagógica
c. Descripción de las experiencias pedagógicas
d. Estrategias pedagógicas
e. Recursos y materiales
f. Valoración de las experiencias (Esta debe realizarse al finalizar la experiencia pedagógica), las planeaciones pedagógicas se pueden construir colectivamente o individuales por grupo de atención.</t>
    </r>
    <r>
      <rPr>
        <b/>
        <sz val="11"/>
        <color rgb="FF000000"/>
        <rFont val="Arial"/>
        <family val="2"/>
      </rPr>
      <t xml:space="preserve">
Nota 1:</t>
    </r>
    <r>
      <rPr>
        <sz val="11"/>
        <color rgb="FF000000"/>
        <rFont val="Arial"/>
        <family val="2"/>
      </rPr>
      <t xml:space="preserve"> El formato de planeación pedagógica podrá ser digital o fisico.</t>
    </r>
    <r>
      <rPr>
        <b/>
        <sz val="11"/>
        <color rgb="FF000000"/>
        <rFont val="Arial"/>
        <family val="2"/>
      </rPr>
      <t xml:space="preserve">
Nota 2:</t>
    </r>
    <r>
      <rPr>
        <sz val="11"/>
        <color rgb="FF000000"/>
        <rFont val="Arial"/>
        <family val="2"/>
      </rPr>
      <t xml:space="preserve"> La planeación pedagógica deberá estar desde el primer día de atención, ser actualizada y realizada de forma diaria, semanal o máximo quincenalmente.</t>
    </r>
  </si>
  <si>
    <t>Mediante la observación de la atención y diálogo con el talento humano, padres, cuidadores, niñas y niños, y contrastado contra proyecto pedagógico y la planeación de las experiencias pedagógicas se evidencia que:</t>
  </si>
  <si>
    <t>5.2.2</t>
  </si>
  <si>
    <t xml:space="preserve">Implementa la planeación pedagogica cumpliendo con las siguientes situaciones:
a. Se encuentra acorde con el enfoque, modelo, concepciones, filosofias o corrientes, establecidas en el proyecto y el desarrollo de la intencionalidad pedagógica.
b. La intencionalidad y acciones pedagógicas se encuentran desarrolladas en el marco de los intereses, particularidades y necesidades de los usuarios.
c. Las actividades relacionadas en la planeación pedagógica son flexibles y tienen en cuenta el material que aporta el entorno.
d. Las actividades permiten que las niñas y niños sean constructores de su propio conocimiento por medio de la exploración del medio.
e. Los materiales se encuentran acorde a las actividades propuestas en la planeación. </t>
  </si>
  <si>
    <t>5.3</t>
  </si>
  <si>
    <t>Implementa acciones de cuidado con las niñas y los niños desde la gestación que promueven el bienestar, la seguridad y el buen trato. (Estandares 3 y 26).</t>
  </si>
  <si>
    <t>Guía Operativa del Servicio Hogar Infantil. GO1.MT1.PP. Versión 2 del 18/02/2025. . Estándar 3 y 26. Páginas 14, 15, 50 y 51. Estándar 26. Páginas 50 y 51.</t>
  </si>
  <si>
    <t xml:space="preserve">Mediante la observación de la atención y diálogo con el talento humano, padres, cuidadores, niñas y niños se evidencia que: </t>
  </si>
  <si>
    <t>5.3.1</t>
  </si>
  <si>
    <r>
      <t>Cuenta con acciones de cuidado que:
a. Promueven en el desarrollo del quehacer diario: Estilos de vida saludable, la alimentación, la siesta, las actividades de cuerpo y movimiento, la higiene (cambio de pañal, control de esfínteres, higiene oral, lavado de manos, entre otros).
b.Tienen un sentido claro y una intencionalidad, las cuales promueven interacciones positivas, bienestar físico, bienestar emocional y buen trato.
c. Parten del reconocimiento de las particularidades de los participantes, respetando siempre sus ritmos y sus tiempos; permitiendo que las vivan de forma natural, propiciando la construcción de vínculos, relaciones de afecto y seguridad.</t>
    </r>
    <r>
      <rPr>
        <b/>
        <sz val="11"/>
        <color rgb="FF000000"/>
        <rFont val="Arial"/>
        <family val="2"/>
      </rPr>
      <t xml:space="preserve">
Nota</t>
    </r>
    <r>
      <rPr>
        <sz val="11"/>
        <color rgb="FF000000"/>
        <rFont val="Arial"/>
        <family val="2"/>
      </rPr>
      <t>: La sensibilidad, el cariño y el afecto cumplen un papel relevante en los momentos, prácticas y vivencias cotidianas. Verifique si el talento humano demuestra de forma consistente sensibilidad, cariño y afecto a través de: tono de voz calmado, contacto físico respetuoso y oportuno, escucha atenta, validación de emociones, consuelo ante el llanto o malestar, trato no violento (sin gritos, humillaciones ni burlas) y gestos de acercamiento y acompañamiento afectuoso.</t>
    </r>
  </si>
  <si>
    <t>5.3.2</t>
  </si>
  <si>
    <t xml:space="preserve">Cuenta con los ajustes razonables para el desarrollo de las acciones de cuidado para los participantes con discapacidad,  partiendo de sus características, capacidades y habilidades. </t>
  </si>
  <si>
    <t>CONT / ADM</t>
  </si>
  <si>
    <t>5.3.3</t>
  </si>
  <si>
    <r>
      <t>Utiliza el talento humano de la Institución, lenguaje respetuoso, tiene disposición a la escucha y demuestra empatía con los niños y niñas.</t>
    </r>
    <r>
      <rPr>
        <b/>
        <sz val="11"/>
        <color rgb="FF000000"/>
        <rFont val="Arial"/>
        <family val="2"/>
      </rPr>
      <t xml:space="preserve">
Nota</t>
    </r>
    <r>
      <rPr>
        <sz val="11"/>
        <color rgb="FF000000"/>
        <rFont val="Arial"/>
        <family val="2"/>
      </rPr>
      <t>: En observación del personal se evidencia que utilizan lenguaje verbal respetuoso (sin sarcasmos, gritos o descalificaciones), mantienen un tono de voz adecuado, cordial y amable con los niños y niñas.</t>
    </r>
  </si>
  <si>
    <t>Guía Operativa del Servicio Hogar Infantil. GO1.MT1.PP. Versión 2 del 18/02/2025. Estándar 26. Páginas 50 y 51.</t>
  </si>
  <si>
    <t>5.4</t>
  </si>
  <si>
    <t>Dispone de ambientes enriquecidos para el desarrollo de experiencias pedagógicas intencionadas. (Estandares 27).</t>
  </si>
  <si>
    <t xml:space="preserve">Guía Operativa del Servicio Hogar Infantil. GO1.MT1.PP. Versión 2 del 18/02/2025. Estándar 27. Páginas 51 y 52. </t>
  </si>
  <si>
    <t>Mediante observación al Hogar Infantil, se identifica que:</t>
  </si>
  <si>
    <t>5.4.1</t>
  </si>
  <si>
    <t xml:space="preserve">Cuenta con ambientes pedagógicos que se encuentran acorde al proyecto pedagógico y planeación establecida para la semana de la visita de inspeción. </t>
  </si>
  <si>
    <t>5.4.2</t>
  </si>
  <si>
    <t>Se evidencia que los ambientes pedagógicos se caracterizan por:
a. La igualdad y participación de las niñas, los niños, sus familias y cuidadores basados en las particularidades, intereses, gustos y características de su cultura, la construcción de la identidad y contexto territorial.
b. La vivencia de experiencias en las que las niñas y los niños disfruten, creen y transformen su mundo a través del juego, las expresiones artísticas y la literatura, exploren el medio para conocerlo, apropiarlo y preguntarse sobre él. 
c.Ser flexibles, funcionales, por lo que pueden cobrar distintos usos y sentidos de acuerdo con las intencionalidades pedagógicas.
d. Atiender a niñas y niños de diferentes grupos poblacionales.
e.Proponer espacios pedagógicos inclusivos y sin estereotipos.
f.Incluir ajustes tales como señales visuales acondicionadas en colores y contrastes, uso de imágenes reales como fotografías, material texturizado, agendas visuales, entre otros.
f. Consideran la diversidad de interacciones que se espera promover, ya sea individuales, entre pares o en grupos más amplios.</t>
  </si>
  <si>
    <t>5.4.3</t>
  </si>
  <si>
    <t xml:space="preserve">Se identifica que los ambientes pedagógicos favorecen la participación de todas las personas, ajustados intencionalmente para promover la inclusión y participación de las niñas y los niños con discapacidad. </t>
  </si>
  <si>
    <t>5.4.4</t>
  </si>
  <si>
    <r>
      <t xml:space="preserve">Cuentan con material que:  
a. Permite la exploración corporal, instrumentos musicales, juego de construcción, juego simbólico y de roles, material audiovisual, exploración sensorial necesarios, entre otros, suficientes y en buen estado.
b. Apuntan a potenciar la construcción del conocimiento y son de fácil manejo de las niñas y los niños. 
c. Permite la exploración de las particularidades, en caso de atender a niñas y niños de diferentes grupos poblacionales, basadas en la propuesta pedagógica en el marco de sus particularidades, intereses y cultura propia de la comunidad. 
d. Incluye ajustes tales como señales visuales acondicionadas en colores y contrastes, uso de imágenes reales como fotografías, material texturizado, agendas visuales, entre otros, 
e. Se encuentran al alcance de las niñas y los niños, permitiendo el fortalecimieno de habilidades y potencialidades. 
</t>
    </r>
    <r>
      <rPr>
        <b/>
        <sz val="11"/>
        <color theme="1"/>
        <rFont val="Arial"/>
        <family val="2"/>
      </rPr>
      <t>Nota:</t>
    </r>
    <r>
      <rPr>
        <sz val="11"/>
        <color theme="1"/>
        <rFont val="Arial"/>
        <family val="2"/>
      </rPr>
      <t xml:space="preserve"> Los materiales pueden ser:
*Estructurados: Como plastilina, crayolas, marcadores, colores, juegos didácticos, entre otros.
* No estructurados: De origen natural (semillas, hojas secas, ramas de árbol, entre otros). De origen industrial o reutilizables (retazos de tela, tubos de cartón, botellas plásticas, entre otros). Objetos de la vida cotidiana (vasos de plástico, coladores, cucharas de palo, entre otros. Herramientas y utensilios: lupas, linternas, pinzas, embudos, entre otros).</t>
    </r>
  </si>
  <si>
    <t>5.5</t>
  </si>
  <si>
    <t>Cuenta con el seguimiento al desarrollo de cada niña y niño y lo socializa con las familias o cuidadores como mínimo tres veces al año (Estándar 28).</t>
  </si>
  <si>
    <t xml:space="preserve">Guía Operativa del Servicio Hogar Infantil. GO1.MT1.PP. Versión 2 del 18/02/2025. Estándar 28. Páginas 52 a la 55. </t>
  </si>
  <si>
    <t>5.5.1</t>
  </si>
  <si>
    <r>
      <t>Cuenta e implementa con un instrumento definido para el seguimiento al desarrollo de cada niña y niño el cual:
a. Contiene:
*El nombre de la niña o niño
*La fecha del suceso o cambio identificado.
*Las anotaciones, informaciones y recorridos de las situaciones que cotidianamente se vivieron, haciendo énfasis en el desarrollo y aprendizaje de la niña o el niño.
b. Se aplica mínimo una vez al mes.
c. Aprobado por la supervisión del contrato.</t>
    </r>
    <r>
      <rPr>
        <b/>
        <sz val="11"/>
        <color rgb="FF000000"/>
        <rFont val="Arial"/>
        <family val="2"/>
      </rPr>
      <t xml:space="preserve">
Nota 1:</t>
    </r>
    <r>
      <rPr>
        <sz val="11"/>
        <color rgb="FF000000"/>
        <rFont val="Arial"/>
        <family val="2"/>
      </rPr>
      <t xml:space="preserve"> los soportes que evidencian el seguimiento al desarrollo de cada niño y niña podrian ser: diarios de campo, anecdotario, transcripciones de las voces, álbumes o museos de fotografías comentadas, bitácoras, grabaciones de voz, cuadernos viajeros, producciones de las niñas y los niños, entre otros, permiten evidenciar lo que los niños y niñas viven, sienten, preguntan, interpretan, comunican y construyen en su cotidianidad.</t>
    </r>
    <r>
      <rPr>
        <b/>
        <sz val="11"/>
        <color rgb="FF000000"/>
        <rFont val="Arial"/>
        <family val="2"/>
      </rPr>
      <t xml:space="preserve">
Nota 2:</t>
    </r>
    <r>
      <rPr>
        <sz val="11"/>
        <color rgb="FF000000"/>
        <rFont val="Arial"/>
        <family val="2"/>
      </rPr>
      <t xml:space="preserve"> En contraste con la información encontrada en el instrumento diálogue con el talento humano y las familias y/o cuidador de acuerdo con la muestra para la verificación del seguimiento al desarrollo de cada niña y niño.</t>
    </r>
  </si>
  <si>
    <t>5.5.2</t>
  </si>
  <si>
    <r>
      <t xml:space="preserve">Cuenta con la Escala de Valoración Cualitativa del Desarrollo Infantil - Revisada - EVCDI-R, que:
a. Fue constuida a partir de las anotaciones, información y registros realizados máximo mensualmente de cada una de las niñas y niños. 
b. Es liderada por el agente educativo
c. Se aplica cada tres (3) meses a partir del ingreso de cada niña y niño al servicio.
</t>
    </r>
    <r>
      <rPr>
        <b/>
        <sz val="11"/>
        <color theme="1"/>
        <rFont val="Arial"/>
        <family val="2"/>
      </rPr>
      <t xml:space="preserve">Nota: </t>
    </r>
    <r>
      <rPr>
        <sz val="11"/>
        <color theme="1"/>
        <rFont val="Arial"/>
        <family val="2"/>
      </rPr>
      <t>Para este registro se utiliza la hoja de “Registro y respuestas escala de valoración”,  y  se contará con cinco días hábiles calendario, posteriores a la fecha correspondiente para el diligenciamiento de la ECVDI- R o documento que lo modifique o sustituya.</t>
    </r>
  </si>
  <si>
    <t>5.5.3</t>
  </si>
  <si>
    <r>
      <t>Cuenta con los resultados de la Escala de Valoración Cualitativa del Desarrollo Infantil - Revisada - EVCDI-R,  los cuales deben evidenciar que:
Se realizó un análisis de la información del equipo intersiciplinario y se toman decisiones como mínimo con respecto a:
• Fortalecimiento de su práctica pedagógica: planeación y ambientes
• Plan de formación y acompañamiento a familias.
• La gestión intersectorial e institucional.
• Los procesos de cualificación del talento humano.
• Diligenciamiento del Formato Ficha de caracterización pedagógica para la inclusión de niñas y niños con discapacidad o documento que lo modifique o sustituya, cuando se identifiquen dos o más alertas en el desarrollo de las niñas y los niños.</t>
    </r>
    <r>
      <rPr>
        <b/>
        <sz val="11"/>
        <color rgb="FF000000"/>
        <rFont val="Arial"/>
        <family val="2"/>
      </rPr>
      <t xml:space="preserve">
Nota:</t>
    </r>
    <r>
      <rPr>
        <sz val="11"/>
        <color rgb="FF000000"/>
        <rFont val="Arial"/>
        <family val="2"/>
      </rPr>
      <t xml:space="preserve">  los soportes pueden ser, actas, listados de asistencia, registros, entre otros. </t>
    </r>
  </si>
  <si>
    <t>5.5.4</t>
  </si>
  <si>
    <r>
      <t>Cuenta con la socialización de los resultados de la Escala de Valoración Cualitativa del Desarrollo Infantil - Revisada - EVCDI-R así:
a. De manera presencial a las familias y cuidadores 
b. Debe realizarse mínimo (3) tres veces al año.</t>
    </r>
    <r>
      <rPr>
        <b/>
        <sz val="11"/>
        <color rgb="FF000000"/>
        <rFont val="Arial"/>
        <family val="2"/>
      </rPr>
      <t xml:space="preserve">
Nota 1:</t>
    </r>
    <r>
      <rPr>
        <sz val="11"/>
        <color rgb="FF000000"/>
        <rFont val="Arial"/>
        <family val="2"/>
      </rPr>
      <t xml:space="preserve">  Las evidencias de socialización pueden ser: exposiciones, galería de imágenes, descripciones cualitativas, videos y/o registros fotográficos, entre otros.</t>
    </r>
    <r>
      <rPr>
        <b/>
        <sz val="11"/>
        <color rgb="FF000000"/>
        <rFont val="Arial"/>
        <family val="2"/>
      </rPr>
      <t xml:space="preserve">
Nota 2:</t>
    </r>
    <r>
      <rPr>
        <sz val="11"/>
        <color rgb="FF000000"/>
        <rFont val="Arial"/>
        <family val="2"/>
      </rPr>
      <t xml:space="preserve"> La socialización de los resultados de la Escala de valoración cualitativa del Desarrollo Infantil - Revisada - EVCDI-R también se verifica mediante el diálogo con el talento humano y la familia o cuidador de acuerdo con la muestra. </t>
    </r>
  </si>
  <si>
    <t>5.6</t>
  </si>
  <si>
    <t xml:space="preserve">Desarrolla jornadas pedagógicas mínimo una vez al mes con el talento humano para fortalecer su trabajo. (Estándar 29). </t>
  </si>
  <si>
    <t xml:space="preserve">Guía Operativa del Servicio Hogar Infantil. GO1.MT1.PP. Versión 2 del 18/02/2025. Estándar 29. Páginas 55 y 56. </t>
  </si>
  <si>
    <t>5.6.1</t>
  </si>
  <si>
    <r>
      <t>Cuenta e implementa jornadas de reflexión pedagógica las cuales:
a. Desarrollan espacios participativos de diálogo entre el talento humano interdisciplinario del servicio
b. Incluyen los compromisos y aportes para fortalecer el trabajo con las niñas, los niños, las mujeres y personas en estado de gestación.
d.Son realizadas una (1) vez al mes, cuatro (4) horas por un (1) día.</t>
    </r>
    <r>
      <rPr>
        <b/>
        <sz val="11"/>
        <rFont val="Arial"/>
        <family val="2"/>
      </rPr>
      <t xml:space="preserve">
Nota 1:</t>
    </r>
    <r>
      <rPr>
        <sz val="11"/>
        <rFont val="Arial"/>
        <family val="2"/>
      </rPr>
      <t xml:space="preserve"> los soportes podrian ser cronograma, actas, listados de asistencia, registros fotográficos entre otros.  
</t>
    </r>
    <r>
      <rPr>
        <b/>
        <sz val="11"/>
        <rFont val="Arial"/>
        <family val="2"/>
      </rPr>
      <t>Nota 2:</t>
    </r>
    <r>
      <rPr>
        <sz val="11"/>
        <rFont val="Arial"/>
        <family val="2"/>
      </rPr>
      <t xml:space="preserve"> Las jornadas de reflexión pedagógicas también deben ser verificadas en diálogo con el talento humano.</t>
    </r>
  </si>
  <si>
    <t>5.6.2</t>
  </si>
  <si>
    <r>
      <t>Cuenta con estrategias y acciones que permiten el reconocimiento, la pervivencia y el fortalecimiento de las prácticas culturales de los grupos étnicos presentes en el servicio.</t>
    </r>
    <r>
      <rPr>
        <b/>
        <sz val="11"/>
        <color rgb="FF000000"/>
        <rFont val="Arial"/>
        <family val="2"/>
      </rPr>
      <t xml:space="preserve">
Nota 1:</t>
    </r>
    <r>
      <rPr>
        <sz val="11"/>
        <color rgb="FF000000"/>
        <rFont val="Arial"/>
        <family val="2"/>
      </rPr>
      <t xml:space="preserve"> los soportes pueden ser cronogramas de implementación de acciones, actas, registros de asistencia, entre otros.</t>
    </r>
    <r>
      <rPr>
        <b/>
        <sz val="11"/>
        <color rgb="FF000000"/>
        <rFont val="Arial"/>
        <family val="2"/>
      </rPr>
      <t xml:space="preserve">
Nota 2:</t>
    </r>
    <r>
      <rPr>
        <sz val="11"/>
        <color rgb="FF000000"/>
        <rFont val="Arial"/>
        <family val="2"/>
      </rPr>
      <t xml:space="preserve"> Las jornadas de prácticas culturales deben ser verificadas en diálogo con el talento humano.</t>
    </r>
  </si>
  <si>
    <t>5.6.3</t>
  </si>
  <si>
    <r>
      <t>Cuenta con la participación del talento humano en los colectivos pedagógicos, quienes deberán:
a. Movilizar y compartir los aprendizajes y construcciones pedagógicas, con sus compañeros durante las jornadas destinadas a la reflexión pedagógica.
b. Ser constantes con el fin de aportar a las apuestas territoriales que influyan en la garantía del derecho a la educación inicial de las niñas y los niños.</t>
    </r>
    <r>
      <rPr>
        <b/>
        <sz val="11"/>
        <color rgb="FF000000"/>
        <rFont val="Arial"/>
        <family val="2"/>
      </rPr>
      <t xml:space="preserve">
Nota 1: </t>
    </r>
    <r>
      <rPr>
        <sz val="11"/>
        <color rgb="FF000000"/>
        <rFont val="Arial"/>
        <family val="2"/>
      </rPr>
      <t>los soportes podrian ser cronogramas, actas, registros de asistencia, entre otros.</t>
    </r>
    <r>
      <rPr>
        <b/>
        <sz val="11"/>
        <color rgb="FF000000"/>
        <rFont val="Arial"/>
        <family val="2"/>
      </rPr>
      <t xml:space="preserve">
Nota 2:</t>
    </r>
    <r>
      <rPr>
        <sz val="11"/>
        <color rgb="FF000000"/>
        <rFont val="Arial"/>
        <family val="2"/>
      </rPr>
      <t xml:space="preserve"> Los colectivos pedagógicos deben ser verificados en diálogo con el talento humano.</t>
    </r>
  </si>
  <si>
    <t>6. ADMINISTRATIVO Y GESTIÓN</t>
  </si>
  <si>
    <t>6.1</t>
  </si>
  <si>
    <t xml:space="preserve">Documenta las estrategias organizacionales que le dan identidad como organización que atiende a la primera infancia. - Estandar 51 </t>
  </si>
  <si>
    <t xml:space="preserve">MANUAL TÉCNICO MODALIDAD INSTITUCIONAL PARA LA ATENCIÓN A LA PRIMERA INFANCIA MT1.PP 26/12//2025 Versión 2 Página 54
Guía Operativa del Servicio Hogar Infantil. GO1.MT1.PP. Versión 2 del 18/02/2025. Estándar 53. Páginas 10, 11 y 84.  </t>
  </si>
  <si>
    <t>6.1.1</t>
  </si>
  <si>
    <t>Cuenta con Reglamento Interno de Trabajo</t>
  </si>
  <si>
    <t xml:space="preserve">Guía Operativa del Servicio Hogar Infantil. GO1.MT1.PP. Versión 2 del 18/02/2025. Estándar 53. Páginas 84.  </t>
  </si>
  <si>
    <t>6.1.2</t>
  </si>
  <si>
    <t>En observación de la atención y dialogo con los padres de familia se identifica que se presta el servicio ocho (8) horas diarias, cinco (5) días a la semana.</t>
  </si>
  <si>
    <t xml:space="preserve">MANUAL TÉCNICO MODALIDAD INSTITUCIONAL PARA LA ATENCIÓN A LA PRIMERA INFANCIA MT1.PP 26/12//2025 Versión 2 Página 54 </t>
  </si>
  <si>
    <t>6.2</t>
  </si>
  <si>
    <t xml:space="preserve">Documenta e implementa, de acuerdo con las orientaciones vigentes, la gestión documental de la información sobre las niñas, los niños, mujeres gestantes, sus familias o cuidadores, el talento humano y la gestión administrativa y financiera. - Estandar 53 </t>
  </si>
  <si>
    <t xml:space="preserve">Guía Operativa del Servicio Hogar Infantil. GO1.MT1.PP. Versión 2 del 18/02/2025. Estándar 1 y 53. Páginas 10, 11 y 86.  </t>
  </si>
  <si>
    <t>PSIC / TS / PEDAG / LIC /ADMIN</t>
  </si>
  <si>
    <t>6.2.1</t>
  </si>
  <si>
    <r>
      <t xml:space="preserve">Cuentan los niños y niñas con la totalidad de los documentos requeridos según la muestra seleccionada y están disponibles para consulta.
</t>
    </r>
    <r>
      <rPr>
        <b/>
        <sz val="11"/>
        <color theme="1"/>
        <rFont val="Arial"/>
        <family val="2"/>
      </rPr>
      <t>Nota 1</t>
    </r>
    <r>
      <rPr>
        <sz val="11"/>
        <color theme="1"/>
        <rFont val="Arial"/>
        <family val="2"/>
      </rPr>
      <t xml:space="preserve">: En caso de no contar con algun documento, se relacionan las acciones en el registro de novedades para la adquisición de los documentos de las niñas y niños atendidos.
</t>
    </r>
    <r>
      <rPr>
        <b/>
        <sz val="11"/>
        <color theme="1"/>
        <rFont val="Arial"/>
        <family val="2"/>
      </rPr>
      <t xml:space="preserve">Nota 2: </t>
    </r>
    <r>
      <rPr>
        <sz val="11"/>
        <color theme="1"/>
        <rFont val="Arial"/>
        <family val="2"/>
      </rPr>
      <t>Esta verificación se realizará a través de la muestra seleccionada.</t>
    </r>
  </si>
  <si>
    <t>6.2.2</t>
  </si>
  <si>
    <t xml:space="preserve">Cuentan con la documentación requerida para los niñas y niños en proceso migratorio.  </t>
  </si>
  <si>
    <t>6.2.3</t>
  </si>
  <si>
    <r>
      <t>Cuenta con las gestiones realizadas con las entidades territoriales y/o tradicionales para la adquisición de los documentos faltantes.</t>
    </r>
    <r>
      <rPr>
        <b/>
        <sz val="11"/>
        <rFont val="Arial"/>
        <family val="2"/>
      </rPr>
      <t xml:space="preserve">
Nota:</t>
    </r>
    <r>
      <rPr>
        <sz val="11"/>
        <rFont val="Arial"/>
        <family val="2"/>
      </rPr>
      <t xml:space="preserve"> los soportes pueden ser actas, listados de asistencia, correos electrónicos, entre otros. </t>
    </r>
  </si>
  <si>
    <t>6.2.4</t>
  </si>
  <si>
    <r>
      <t>Aplican las jornadas de sensibilización y orientación a la familia, cuidador y autoridades tradicionales para la adquisición de los documentos.</t>
    </r>
    <r>
      <rPr>
        <b/>
        <sz val="11"/>
        <rFont val="Arial"/>
        <family val="2"/>
      </rPr>
      <t xml:space="preserve">
Nota: </t>
    </r>
    <r>
      <rPr>
        <sz val="11"/>
        <rFont val="Arial"/>
        <family val="2"/>
      </rPr>
      <t>los soportes pueden ser</t>
    </r>
    <r>
      <rPr>
        <b/>
        <sz val="11"/>
        <rFont val="Arial"/>
        <family val="2"/>
      </rPr>
      <t xml:space="preserve"> </t>
    </r>
    <r>
      <rPr>
        <sz val="11"/>
        <rFont val="Arial"/>
        <family val="2"/>
      </rPr>
      <t xml:space="preserve">actas, listados de asistencia, correos electrónicos, entre otros. </t>
    </r>
  </si>
  <si>
    <t>6.2.5</t>
  </si>
  <si>
    <t>El archivo fisico y/o digital de cada colaborador contiene la totalidad de documentación requerida y organizada de acuerdo a las orientaciones de gestión documental de la guia opertiva de la modalidad y servicio.</t>
  </si>
  <si>
    <t>GUÍA OPERATIVA DEL SERVICIO HOGAR INFANTIL. Versión 2 del 18 de febrero de 2025. Estándar 3 página 86.</t>
  </si>
  <si>
    <t>6.3</t>
  </si>
  <si>
    <t>Registra y actualiza la información de las niñas, los niños, sus familias, cuidadores y el talento humano a través de los mecanismos que definan las entidades competentes. (Estándar 54)</t>
  </si>
  <si>
    <t xml:space="preserve">Guía Operativa del Servicio Hogar Infantil. GO1.MT1.PP. Versión 2 del 18/02/2025. Estándar 54. Páginas 86 y 87. </t>
  </si>
  <si>
    <t>6.3.1</t>
  </si>
  <si>
    <r>
      <t>Disponen del Registro de Asistencia Mensual RAM, que se aplica diariamente a niñas y niños, y cargan la información en el sistema o herramienta que defina el ICBF para tal fin, la cual debe guardar total relación con la asistencia efectiva de los participantes a la UDS.</t>
    </r>
    <r>
      <rPr>
        <b/>
        <sz val="11"/>
        <rFont val="Arial"/>
        <family val="2"/>
      </rPr>
      <t xml:space="preserve">
Nota 1</t>
    </r>
    <r>
      <rPr>
        <sz val="11"/>
        <rFont val="Arial"/>
        <family val="2"/>
      </rPr>
      <t>: Esta verificación se realiza de acuerdo con la muestra seleccionada.</t>
    </r>
    <r>
      <rPr>
        <b/>
        <sz val="11"/>
        <rFont val="Arial"/>
        <family val="2"/>
      </rPr>
      <t xml:space="preserve">
Nota 2: </t>
    </r>
    <r>
      <rPr>
        <sz val="11"/>
        <rFont val="Arial"/>
        <family val="2"/>
      </rPr>
      <t>En caso que los participantes reportados en el RAM no sean los mismos, cuenta con los soportes de solicitud de actualización y ajuste de los datos de las niñas y niños no relacionados. Los soportes pueden ser actas, correos electrónicos, entre otros.</t>
    </r>
  </si>
  <si>
    <t>6.3.2</t>
  </si>
  <si>
    <r>
      <t>Atiende población relacionada como excepción, para lo cual deberá:
a. Registrarla en el aplicativo Cuéntame o sistema de información del ICBF:
b. Tener el soporte de la visita domiciliaria del equipo interdisciplinario de la Institución, que relaciona el motivo para la atención excepcional de niñas y niños de tres (3) a seis (6) meses.
c. Tener el acta de Comité Técnico que contemple la aprobación para esas poblaciones</t>
    </r>
    <r>
      <rPr>
        <b/>
        <sz val="11"/>
        <rFont val="Arial"/>
        <family val="2"/>
      </rPr>
      <t xml:space="preserve">
Nota 1:</t>
    </r>
    <r>
      <rPr>
        <sz val="11"/>
        <rFont val="Arial"/>
        <family val="2"/>
      </rPr>
      <t xml:space="preserve"> La verificación en Cuéntame o sistema de información del ICBF, se realizará de acuerdo con la muestra seleccionada.</t>
    </r>
  </si>
  <si>
    <t xml:space="preserve">Guía Operativa del Servicio Hogar Infantil. GO1.MT1.PP. Versión 2 del 18/02/2025. Estándar 54. Páginas 8. </t>
  </si>
  <si>
    <t>6.4</t>
  </si>
  <si>
    <t xml:space="preserve">Cuenta con la información de los padres, las madres o los adultos responsables de las niñas, los niños y mujer gestante en un directorio completo y actualizado. (Estándar 55). </t>
  </si>
  <si>
    <t xml:space="preserve">Guía Operativa del Servicio Hogar Infantil. GO1.MT1.PP. Versión 2 del 18/02/2025. Estándar 55. Página 87. </t>
  </si>
  <si>
    <t>CONT / ADM / ECON</t>
  </si>
  <si>
    <t>6.4.1</t>
  </si>
  <si>
    <r>
      <t xml:space="preserve">Cuentan con el directorio de familias y cuidadores principales de los participantes, con la siguiente información:
* Nombre y apellido de la niña y/o niño.
* Nombre del padre, madre y/o adulto cuidador principal.
* Dirección o ubicación de la vivienda de la niña y/o niño.
* Teléfonos de contacto (fijo o celular).
* Datos de contacto alterno de un familiar o cuidador (Nombre, parentesco y número de contacto).
* Teléfono de líder o representante de autoridad tradicional para los casos de pertenencia a comunidades étnicas (cuando se cuente con esta información).
</t>
    </r>
    <r>
      <rPr>
        <b/>
        <sz val="11"/>
        <rFont val="Arial"/>
        <family val="2"/>
      </rPr>
      <t xml:space="preserve">Nota 1: </t>
    </r>
    <r>
      <rPr>
        <sz val="11"/>
        <rFont val="Arial"/>
        <family val="2"/>
      </rPr>
      <t xml:space="preserve">El directorio se encuentra disponible en la unidad de servicio y bajo custodia de una persona responsable del talento humano.
</t>
    </r>
    <r>
      <rPr>
        <b/>
        <sz val="11"/>
        <rFont val="Arial"/>
        <family val="2"/>
      </rPr>
      <t xml:space="preserve">Nota 2: </t>
    </r>
    <r>
      <rPr>
        <sz val="11"/>
        <rFont val="Arial"/>
        <family val="2"/>
      </rPr>
      <t>El directorio debe estar actualizado y con información veraz.</t>
    </r>
    <r>
      <rPr>
        <b/>
        <sz val="11"/>
        <rFont val="Arial"/>
        <family val="2"/>
      </rPr>
      <t xml:space="preserve"> </t>
    </r>
    <r>
      <rPr>
        <sz val="11"/>
        <rFont val="Arial"/>
        <family val="2"/>
      </rPr>
      <t>Esta verificación se realiza mediante el diálogo con los padres y/o cuidadores en la cual se debe contrastar la información del directorio, de acuerdo con la muestra.</t>
    </r>
  </si>
  <si>
    <t>6.5</t>
  </si>
  <si>
    <t>Cuentan con el mecanismo que permita registrar, analizar y tramitar las sugerencias, quejas y reclamos. (Estándar 56)</t>
  </si>
  <si>
    <t xml:space="preserve">Guía Operativa del Servicio Hogar Infantil. GO1.MT1.PP. Versión 2 del 18/02/2025. Estándar 56. Páginas 87 y 88. </t>
  </si>
  <si>
    <t>6.5.1</t>
  </si>
  <si>
    <t xml:space="preserve">Cuentan un procedimiento para el trámite de las PQRFS que cuenta como mínimo con: 
a. Tiempos de respuesta.
b. Registro de la PQRFS.
c. Direccionamiento y seguimiento a la respuesta.
d. Asignación de los responsables para gestionar una respuesta oportuna y verás. </t>
  </si>
  <si>
    <t>6.5.2</t>
  </si>
  <si>
    <r>
      <t xml:space="preserve">El procedimiento para el trámite de las PQRFS es implementado de acuerdo con lo documentado.
</t>
    </r>
    <r>
      <rPr>
        <b/>
        <sz val="11"/>
        <rFont val="Arial"/>
        <family val="2"/>
      </rPr>
      <t>Nota 1:</t>
    </r>
    <r>
      <rPr>
        <sz val="11"/>
        <rFont val="Arial"/>
        <family val="2"/>
      </rPr>
      <t xml:space="preserve"> Esta verificación se realiza mediante el diálogo con los padres y/o cuidadores y el talento humano, identificando si se conoce y se da respuesta a las PQRFS.</t>
    </r>
  </si>
  <si>
    <t>6.5.3</t>
  </si>
  <si>
    <t xml:space="preserve">Cuenta con evidencias de aplicación de las dos (2) evaluaciones de satisfacción a participantes, familias y cuidadores frente al servicio prestado al año y el informe de análisis de los resultados. </t>
  </si>
  <si>
    <t>7. COMPONENTE FINANCIERO</t>
  </si>
  <si>
    <t>7.1</t>
  </si>
  <si>
    <t>Cuenta con un presupuesto de ingresos y gastos que permita mantener el equilibrio financiero para la prestación del servicio. (Estandar 57)</t>
  </si>
  <si>
    <t>GUÍA OPERATIVA DEL SERVICIO HOGAR INFANTIL. Versión 2 del 18 de febrero de 2025. Estándar 58 página 90.
ANEXO GESTIÒN DE RECURSOS FINANCIEROS CONTRATOS DE 
APORTE SERVICIOS DE PRIMERA INFANCIA, Versión 1 del 25 de noviembre de 2024. 4.2.6. Otras consideraciones pag 8 y  4.4.2 Presupuesto de ingresos y gastos  Pg11</t>
  </si>
  <si>
    <t>7.1.1</t>
  </si>
  <si>
    <t xml:space="preserve">Cuenta con un presupuesto de ingresos y gastos para la prestación del servicio </t>
  </si>
  <si>
    <t>GUÍA OPERATIVA DEL SERVICIO HOGAR INFANTIL. Versión 2 del 18 de febrero de 2025. Estándar 57 página 89.
ANEXO GESTIÒN DE RECURSOS FINANCIEROS CONTRATOS DE 
APORTE SERVICIOS DE PRIMERA INFANCIA, Versión 1 del 25 de noviembre de 2024. 4.2.6. Otras consideraciones pag 8 y  4.4.2 Presupuesto de ingresos y gastos  Pg11</t>
  </si>
  <si>
    <t>7.1.2</t>
  </si>
  <si>
    <t>GUÍA OPERATIVA DEL SERVICIO HOGAR INFANTIL. Versión 2 del 18 de febrero de 2025. Estándar 57 página 89.
ANEXO GESTIÒN DE RECURSOS FINANCIEROS CONTRATOS DE 
APORTE SERVICIOS DE PRIMERA INFANCIA, Versión 1 del 25 de noviembre de 2024. 4.2.6. Otras considera</t>
  </si>
  <si>
    <t>7.1.3</t>
  </si>
  <si>
    <t>Cuenta con un saldo de la cuenta bancaria que  sea superior al valor total de las provisiones mensuales acumuladas de nómina y el valor total de la remuneración del talento humano del mes en curso o el siguiente.</t>
  </si>
  <si>
    <t>7.2</t>
  </si>
  <si>
    <t>Cumple con los requisitos de ley establecidos para la contabilidad, según el tipo de sociedad o empresa. (Estandar 58)</t>
  </si>
  <si>
    <t>7.2.1</t>
  </si>
  <si>
    <t>Cuenta con el RUT actualizado, completo y cumple con las responsabilidades registradas en el mismo.</t>
  </si>
  <si>
    <t>7.2.2</t>
  </si>
  <si>
    <r>
      <t xml:space="preserve">Estados financieros completos del último año fiscal aprobados por el órgano máximo de administración 
</t>
    </r>
    <r>
      <rPr>
        <b/>
        <sz val="12"/>
        <color theme="1"/>
        <rFont val="Arial"/>
        <family val="2"/>
      </rPr>
      <t>Nota</t>
    </r>
    <r>
      <rPr>
        <sz val="12"/>
        <color theme="1"/>
        <rFont val="Arial"/>
        <family val="2"/>
      </rPr>
      <t>: Verificar si la entidad cuenta con Manual de Políticas Contables.</t>
    </r>
  </si>
  <si>
    <t>7.2.3</t>
  </si>
  <si>
    <t xml:space="preserve">Cuenta con Libro Fiscal de acuerdo a la normatividad vigente. </t>
  </si>
  <si>
    <t>NO APLICA</t>
  </si>
  <si>
    <t>7.2.4</t>
  </si>
  <si>
    <t>Lleva la contabilidad desagregada por centro de costos.</t>
  </si>
  <si>
    <t>7.3</t>
  </si>
  <si>
    <t>Cumple con la estructura de costos para el servicio de Hogar Infantil</t>
  </si>
  <si>
    <t>CONT / ADM /ECO</t>
  </si>
  <si>
    <t>7.3.1</t>
  </si>
  <si>
    <r>
      <t xml:space="preserve">Cuenta con soportes de implementación del componente de Talento Humano.
</t>
    </r>
    <r>
      <rPr>
        <b/>
        <sz val="11"/>
        <color rgb="FF000000"/>
        <rFont val="Arial"/>
        <family val="2"/>
      </rPr>
      <t>Nota:</t>
    </r>
    <r>
      <rPr>
        <sz val="11"/>
        <color rgb="FF000000"/>
        <rFont val="Arial"/>
        <family val="2"/>
      </rPr>
      <t xml:space="preserve"> Se realiza la verificación de los pagos de Salarios, Honorarios y Seguridad Social.</t>
    </r>
  </si>
  <si>
    <t>GUÍA OPERATIVA DEL SERVICIO HOGAR INFANTIL. Versión 2 del 18 de febrero de 2025. Estándar 58 página 96.
ANEXO GESTIÒN DE RECURSOS FINANCIEROS CONTRATOS DE 
APORTE SERVICIOS DE PRIMERA INFANCIA, Versión 1 del 25 de noviembre de 2024. 4.2.6. Otras consideraciones pag 8 y  4.4.2 Presupuesto de ingresos y gastos  Pg11</t>
  </si>
  <si>
    <t>7.3.2</t>
  </si>
  <si>
    <t>Cuenta con soportes de implementacion para el componente de Infraestructura</t>
  </si>
  <si>
    <t>GUÍA OPERATIVA DEL SERVICIO HOGAR INFANTIL. Versión 2 del 18 de febrero de 2025. Estándar 58 página 96.
ANEXO GESTIÒN DE RECURSOS FINANCIEROS CONTRATOS DE 
APORTE SERVICIOS DE PRIMERA INFANCIA, Versión 1 del 25 de noviembre de 2024. 4.2.6. Otras consideraciones pag 8 y  4.4.2 Presupuesto de ingresos y gastos  Pg12</t>
  </si>
  <si>
    <t>7.3.3</t>
  </si>
  <si>
    <t>Cuenta con soportes de implementacion para el componente de Gastos Operativos</t>
  </si>
  <si>
    <t>GUÍA OPERATIVA DEL SERVICIO HOGAR INFANTIL. Versión 2 del 18 de febrero de 2025. Estándar 58 página 96.
ANEXO GESTIÒN DE RECURSOS FINANCIEROS CONTRATOS DE 
APORTE SERVICIOS DE PRIMERA INFANCIA, Versión 1 del 25 de noviembre de 2024. 4.2.6. Otras consideraciones pag 8 y  4.4.2 Presupuesto de ingresos y gastos  Pg13</t>
  </si>
  <si>
    <t>7.3.4</t>
  </si>
  <si>
    <t>Cuenta con soportes de implementacion  para el componente  de Seguro (poliza participante)</t>
  </si>
  <si>
    <t>GUÍA OPERATIVA DEL SERVICIO HOGAR INFANTIL. Versión 2 del 18 de febrero de 2025. Estándar 58 página 96.
ANEXO GESTIÒN DE RECURSOS FINANCIEROS CONTRATOS DE 
APORTE SERVICIOS DE PRIMERA INFANCIA, Versión 1 del 25 de noviembre de 2024. 4.2.6. Otras consideraciones pag 8 y  4.4.2 Presupuesto de ingresos y gastos  Pg14</t>
  </si>
  <si>
    <t>7.3.5</t>
  </si>
  <si>
    <t>Cuenta con soportes de implementacion para el componente  de Dotación de Consumo (Material didáctico de consumo)</t>
  </si>
  <si>
    <t>GUÍA OPERATIVA DEL SERVICIO HOGAR INFANTIL. Versión 2 del 18 de febrero de 2025. Estándar 58 página 96.
ANEXO GESTIÒN DE RECURSOS FINANCIEROS CONTRATOS DE 
APORTE SERVICIOS DE PRIMERA INFANCIA, Versión 1 del 25 de noviembre de 2024. 4.2.6. Otras consideraciones pag 8 y  4.4.2 Presupuesto de ingresos y gastos  Pg15</t>
  </si>
  <si>
    <t>7.3.6</t>
  </si>
  <si>
    <t>Cuenta con soportes de implementacion para el componente  de Dotación Aseo personal</t>
  </si>
  <si>
    <t>GUÍA OPERATIVA DEL SERVICIO HOGAR INFANTIL. Versión 2 del 18 de febrero de 2025. Estándar 58 página 96.
ANEXO GESTIÒN DE RECURSOS FINANCIEROS CONTRATOS DE 
APORTE SERVICIOS DE PRIMERA INFANCIA, Versión 1 del 25 de noviembre de 2024. 4.2.6. Otras consideraciones pag 8 y  4.4.2 Presupuesto de ingresos y gastos  Pg16</t>
  </si>
  <si>
    <t>8. COMPONENTE TALENTO HUMANO</t>
  </si>
  <si>
    <t>8.1</t>
  </si>
  <si>
    <t>Vincula el talento humano bajo una modalidad de Contratación legal vigente, que cumpla con las formalidades plenas segun lo estipulado por la ley laboral y civil - Estandar 52</t>
  </si>
  <si>
    <t>GUÍA OPERATIVA DEL SERVICIO HOGAR INFANTIL. Versión 2 del 18 de febrero de 2025. Estándar 52 página 85.</t>
  </si>
  <si>
    <t>8.1.1</t>
  </si>
  <si>
    <r>
      <t xml:space="preserve">La vinculación del talento humano se realiza bajo una modalidad de contratación legal vigente.
</t>
    </r>
    <r>
      <rPr>
        <b/>
        <sz val="11"/>
        <rFont val="Arial"/>
        <family val="2"/>
      </rPr>
      <t xml:space="preserve">Nota: </t>
    </r>
    <r>
      <rPr>
        <sz val="11"/>
        <rFont val="Arial"/>
        <family val="2"/>
      </rPr>
      <t>Este verificable se revisará a través de la observación de los contratos de trabajo de la muestra y el dialógo con el Talento Humano.</t>
    </r>
  </si>
  <si>
    <t>8.1.2</t>
  </si>
  <si>
    <r>
      <t xml:space="preserve">El talento humano cuente con la afiliación y el pago oportuno de los aportes al Sistema General de Seguridad Social (salud, pensión y riesgos laborales) desde el primer día de vinculación.
</t>
    </r>
    <r>
      <rPr>
        <b/>
        <sz val="11"/>
        <rFont val="Arial"/>
        <family val="2"/>
      </rPr>
      <t xml:space="preserve">Nota: </t>
    </r>
    <r>
      <rPr>
        <sz val="11"/>
        <rFont val="Arial"/>
        <family val="2"/>
      </rPr>
      <t>Este verificable se revisará a través de la observación de la consulta de pago de la seguridad social de la muestra y el dialógo con el Talento Humano.</t>
    </r>
  </si>
  <si>
    <t>8.2</t>
  </si>
  <si>
    <t>Cumple con los perfiles del talento humano que se requieren para la atencion de las niñas los niños y mujeres gestantes con enfoque diferencial - Estandar 30</t>
  </si>
  <si>
    <t>GUÍA OPERATIVA DEL SERVICIO HOGAR INFANTIL. Versión 2 del 18 de febrero de 2025. Estándar 30 página 57.</t>
  </si>
  <si>
    <t>8.2.1</t>
  </si>
  <si>
    <r>
      <t xml:space="preserve">El personal cumple con los requisitos de formación académica y experiencia profesional establecidos para ejercer los cargos definidos en el Tabla 5. Roles y Perfiles del Talento Humano.
</t>
    </r>
    <r>
      <rPr>
        <b/>
        <sz val="11"/>
        <rFont val="Arial"/>
        <family val="2"/>
      </rPr>
      <t xml:space="preserve">Nota: </t>
    </r>
    <r>
      <rPr>
        <sz val="11"/>
        <rFont val="Arial"/>
        <family val="2"/>
      </rPr>
      <t>En caso de no contar con perfiles 1 y 2, se ha llevado el caso al comité técnico operativo y se cuenta con la documentación respectiva.</t>
    </r>
  </si>
  <si>
    <t>8.2.2</t>
  </si>
  <si>
    <t>Se ha registrado el talento humano vinculado en el sistema de información o herramienta que el ICBF determine</t>
  </si>
  <si>
    <t>8.2.3</t>
  </si>
  <si>
    <t>Se ha priorizado la contratación de personal que conozca la lengua materna y la cultura de la comunidad atendida.</t>
  </si>
  <si>
    <t>GUÍA OPERATIVA DEL SERVICIO HOGAR INFANTIL. Versión 2 del 18 de febrero de 2025. Estándar 30 página 58.</t>
  </si>
  <si>
    <t>8.2.4</t>
  </si>
  <si>
    <t>Si la entidad cuenta con practicantes se evidencia que:
*Cuenta con propuesta formal para la vinculación de practicantes, aprobada por el comité tecnico operativo.
*Los practicantes cumplen con la documentación requeridad en la guia operativa y portan su identificación de manera visible.
*Los practicantes no han sido asignados para suplir los perfiles del talento humano del servicio.</t>
  </si>
  <si>
    <t>8.2.5</t>
  </si>
  <si>
    <t>En entrevista con el talento humano de acuerdo con la muestra, verifique su formación experiencia y desempeño:
¿Qué formación tienes, en qué has trabajado?, ¿qué experiencia tienes? ¿Cuáles son sus responsabilidades específicas en la Unidad de Servicio?</t>
  </si>
  <si>
    <t>8.3</t>
  </si>
  <si>
    <t>Cumple con el número de personas requeridas para asegurar la atención según el número total de niñas y niños, de acuerdo con lo establecido en las tablas de proporción de talento humano para la modalidad por servicio. Estandar 31</t>
  </si>
  <si>
    <t>GUÍA OPERATIVA DEL SERVICIO HOGAR INFANTIL. Versión 2 del 18 de febrero de 2025. Estándar 31 página 61.</t>
  </si>
  <si>
    <t>8.3.1</t>
  </si>
  <si>
    <r>
      <t xml:space="preserve">Cumple con el personal requerido de acuerdo con la Tabla de Talento Humano en la modalidad y servicio.
</t>
    </r>
    <r>
      <rPr>
        <b/>
        <sz val="11"/>
        <color rgb="FF000000"/>
        <rFont val="Arial"/>
        <family val="2"/>
      </rPr>
      <t xml:space="preserve">Nota 1: </t>
    </r>
    <r>
      <rPr>
        <sz val="11"/>
        <color rgb="FF000000"/>
        <rFont val="Arial"/>
        <family val="2"/>
      </rPr>
      <t xml:space="preserve">Verifique a través de observación la existencia del personal.
</t>
    </r>
    <r>
      <rPr>
        <b/>
        <sz val="11"/>
        <color rgb="FF000000"/>
        <rFont val="Arial"/>
        <family val="2"/>
      </rPr>
      <t>Nota 2:</t>
    </r>
    <r>
      <rPr>
        <sz val="11"/>
        <color rgb="FF000000"/>
        <rFont val="Arial"/>
        <family val="2"/>
      </rPr>
      <t xml:space="preserve"> Cuando la proporción de niñas y niños por adulto del equipo interdisciplinario, administrativo o de servicios es igual o superior al 50% por encima de la relación técnica, se debe asignar otra persona en el mismo cargo, con el salario establecido en los costos de referencia. Se exceptúa a las agentes educativas, quienes, de acuerdo con las condiciones territoriales, pueden atender hasta un 20% adicional.
</t>
    </r>
    <r>
      <rPr>
        <b/>
        <sz val="11"/>
        <color rgb="FF000000"/>
        <rFont val="Arial"/>
        <family val="2"/>
      </rPr>
      <t>Nota 3</t>
    </r>
    <r>
      <rPr>
        <sz val="11"/>
        <color rgb="FF000000"/>
        <rFont val="Arial"/>
        <family val="2"/>
      </rPr>
      <t>: Cuando se presenten variaciones las mismas deben ser aprobadas por el Comité Técnico.</t>
    </r>
  </si>
  <si>
    <t>8.4</t>
  </si>
  <si>
    <t>Implementa o gestiona y hace seguimiento al plan de cualificación del talento humano de acuerdo con la oferta territorial-sectorial - Estandar 32</t>
  </si>
  <si>
    <t>GUÍA OPERATIVA DEL SERVICIO HOGAR INFANTIL. Versión 2 del 18 de febrero de 2025. Estándar 32 página 61.</t>
  </si>
  <si>
    <t>8.4.1</t>
  </si>
  <si>
    <t>Cuenta con un plan de cualificación del talento humano, el cual debe estar estructurado a más tardar en el tercer (3) mes del inicio de la atención.</t>
  </si>
  <si>
    <t>GUÍA OPERATIVA DEL SERVICIO HOGAR INFANTIL. Versión 2 del 18 de febrero de 2025. Estándar 32 página 61,62,63.</t>
  </si>
  <si>
    <t>8.4.2</t>
  </si>
  <si>
    <t xml:space="preserve">Cuenta con los soportes de implementación del plan de cualificación tales como actas con el listado de asistencia, contemplando las tematicac minimas establecidas en el  el Anexo Temáticas para cualificación del talento humano vinculado a los servicios de educación inicial en el marco de la atención integral o documento que lo modifique o sustituya. </t>
  </si>
  <si>
    <t>GUÍA OPERATIVA DEL SERVICIO HOGAR INFANTIL. Versión 2 del 18 de febrero de 2025. Estándar 32 página 61,62,63.
ANEXO TEMÁTICAS PARA LA CUALIFICACIÓN DEL TALENTO HUMANO VINCULADO A LOS SERVICIOS DE EDUCACIÓN INICIAL V1 del 25/11/2024</t>
  </si>
  <si>
    <t>8.5</t>
  </si>
  <si>
    <t>Documenta e implementa un proceso de selección, inducción, bienestar y evaluación del desempeño del talento humano, de acuerdo con el perfil, el cargo a desempeñar y las particularidades culturales y étnicas de la población - Estandar 33</t>
  </si>
  <si>
    <t>GUÍA OPERATIVA DEL SERVICIO HOGAR INFANTIL. Versión 2 del 18 de febrero de 2025. Estándar 33 página 63.</t>
  </si>
  <si>
    <t>8.5.1</t>
  </si>
  <si>
    <r>
      <t xml:space="preserve">El personal cumple con las funciones para las cuales fue contratado.
</t>
    </r>
    <r>
      <rPr>
        <b/>
        <sz val="11"/>
        <color theme="1"/>
        <rFont val="Arial"/>
        <family val="2"/>
      </rPr>
      <t xml:space="preserve">Nota: </t>
    </r>
    <r>
      <rPr>
        <sz val="11"/>
        <color theme="1"/>
        <rFont val="Arial"/>
        <family val="2"/>
      </rPr>
      <t>Evalúe si el personal conoce sus funciones, aplicando las siguientes preguntas orientadoras, de acuerdo con la muestra:
¿Conoce sus funciones? 
¿Dónde las encuentra?
¿Cuáles son sus responsabilidades específicas?</t>
    </r>
  </si>
  <si>
    <t>8.5.2</t>
  </si>
  <si>
    <t>Cuenta con los soportes documentales de los resultados de la evaluación de selección del talento humano, en concordancia con el perfil del cargo</t>
  </si>
  <si>
    <t>GUÍA OPERATIVA DEL SERVICIO HOGAR INFANTIL. Versión 2 del 18 de febrero de 2025. Estándar 33 página 64.</t>
  </si>
  <si>
    <t>8.5.3</t>
  </si>
  <si>
    <r>
      <rPr>
        <sz val="11"/>
        <rFont val="Arial"/>
        <family val="2"/>
      </rPr>
      <t xml:space="preserve"> Cuenta con los soportes de consultas en páginas oficiales:
</t>
    </r>
    <r>
      <rPr>
        <sz val="11"/>
        <color theme="1"/>
        <rFont val="Arial"/>
        <family val="2"/>
      </rPr>
      <t xml:space="preserve">
- Certificado de antecedentes disciplinarios – Procuraduría.
- Certificado de antecedentes de responsabilidad fiscal – Contraloría.
- Certificado de antecedentes judiciales – Policía Nacional.
- Certificado del Sistema Registro Nacional de Medidas Correctivas – RNMC.
- Certificado de inhabilidades por delitos sexuales contra menores de 18 años.
- Tarjeta profesional o registro profesional o tecnológico (cuando aplique).
- Registro Único Nacional del Talento Humano en Salud – RETHUS (cuando aplique).
- Otros documentos determinados por la normatividad vigente.
</t>
    </r>
    <r>
      <rPr>
        <b/>
        <sz val="11"/>
        <color theme="1"/>
        <rFont val="Arial"/>
        <family val="2"/>
      </rPr>
      <t xml:space="preserve">Nota 1: </t>
    </r>
    <r>
      <rPr>
        <sz val="11"/>
        <color theme="1"/>
        <rFont val="Arial"/>
        <family val="2"/>
      </rPr>
      <t xml:space="preserve">No se podrá vincular talento humano que tenga antecedentes: fiscales, disciplinarios, ni judiciales (en Justicia Ordinaria y en el ejercicio de Justicia Propia para el caso de Pueblos Indígeneas). Verificar cada 3 meses durante la vinculación de la modalidad.
</t>
    </r>
    <r>
      <rPr>
        <b/>
        <sz val="11"/>
        <color theme="1"/>
        <rFont val="Arial"/>
        <family val="2"/>
      </rPr>
      <t>Nota 2:</t>
    </r>
    <r>
      <rPr>
        <sz val="11"/>
        <color theme="1"/>
        <rFont val="Arial"/>
        <family val="2"/>
      </rPr>
      <t xml:space="preserve"> Verificar que la Unidad haya realizado la validación de antecedentes del talento humano, como requisito previo a su vinculación.
</t>
    </r>
    <r>
      <rPr>
        <b/>
        <sz val="11"/>
        <color theme="1"/>
        <rFont val="Arial"/>
        <family val="2"/>
      </rPr>
      <t>Nota 3:</t>
    </r>
    <r>
      <rPr>
        <sz val="11"/>
        <color theme="1"/>
        <rFont val="Arial"/>
        <family val="2"/>
      </rPr>
      <t xml:space="preserve"> solicitar la verificación de los antecedentes judiciales en las páginas oficiales de la muestra seleccionada.</t>
    </r>
  </si>
  <si>
    <t>8.5.4</t>
  </si>
  <si>
    <t>Cuenta con los soportes que evidencian la implementación del proceso de inducción, abarcando las tematicas minimas establecidas en la guia operativa</t>
  </si>
  <si>
    <t>GUÍA OPERATIVA DEL SERVICIO HOGAR INFANTIL. Versión 2 del 18 de febrero de 2025. Estándar 33 página 64, 65.</t>
  </si>
  <si>
    <t>8.5.5</t>
  </si>
  <si>
    <t>Cuenta con los soportes que evidencian la implementación del proceso de evaluacion y desempeño coherentes con los roles y acciones que desempeña el talento humano</t>
  </si>
  <si>
    <t>GUÍA OPERATIVA DEL SERVICIO HOGAR INFANTIL. Versión 2 del 18 de febrero de 2025. Estándar 33 página 65 y 66.</t>
  </si>
  <si>
    <t>8.5.6</t>
  </si>
  <si>
    <t>Cuenta con los soportes que evidencian la implementación del proceso de bienestar y satisfaccion con una periodisidad minima de cada 3 meses</t>
  </si>
  <si>
    <t>GUÍA OPERATIVA DEL SERVICIO HOGAR INFANTIL. Versión 2 del 18 de febrero de 2025. Estándar 33 página  66.</t>
  </si>
  <si>
    <t>8.6</t>
  </si>
  <si>
    <t>Cumple con la verificación del cumplimiento de lo establecido en la Ley 1918 de 2018, modificada por la Ley 2375 de 2024, referente a la consulta del registro de inhabilidades por delitos sexuales cometidos contra personas menores de edad.</t>
  </si>
  <si>
    <t>GUÍA OPERATIVA DEL SERVICIO HOGAR INFANTIL. Versión 2 del 18 de febrero de 2025. Estándar 33 página 64.
Ley 1918 de 2018, modificada por la Ley 2375 de 2024</t>
  </si>
  <si>
    <t>8.6.1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</si>
  <si>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</si>
  <si>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8.6.2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</si>
  <si>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</si>
  <si>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Espacios pedagógicos</t>
  </si>
  <si>
    <t>Ubicación</t>
  </si>
  <si>
    <t>Denominación del espacio pedagógico</t>
  </si>
  <si>
    <t>Rango de edad 
(años)</t>
  </si>
  <si>
    <t>Área (m²)</t>
  </si>
  <si>
    <t>Índice (m²/niña-niño)</t>
  </si>
  <si>
    <t>Capacidad máxima 
(Área / Índice)</t>
  </si>
  <si>
    <t>No. niñas y niños (Cupos ubicados)</t>
  </si>
  <si>
    <t>Cumple - No cumple - No aplica</t>
  </si>
  <si>
    <t>observaciones</t>
  </si>
  <si>
    <t xml:space="preserve">Baños en línea infantil para atención de niñas y niños </t>
  </si>
  <si>
    <t>Digite el cupo total de niñas y niños:</t>
  </si>
  <si>
    <t>Sanitarios u orinales en línea infantil o con adaptador</t>
  </si>
  <si>
    <t>Cantidad de sanitarios u orinales infantiles requeridos</t>
  </si>
  <si>
    <t>Cantidad de sanitarios u orinales infantiles encontrados</t>
  </si>
  <si>
    <t>Cantidad de Sanitarios u Orinales infantiles faltantes</t>
  </si>
  <si>
    <t>Lavamanos en línea infantil instalado a una altura de entre 0.45m y 0.55m, medidos a partir del acabado de piso.</t>
  </si>
  <si>
    <t>Cantidad de lavamanos infantiles requeridos</t>
  </si>
  <si>
    <t>Cantidad de lavamanos infantiles encontrados</t>
  </si>
  <si>
    <t>Cantidad de lavamanos infantiles faltantes</t>
  </si>
  <si>
    <t>Ducha con grifería tipo teléfono</t>
  </si>
  <si>
    <t>Cantidad duchas tipo teléfono requeridas</t>
  </si>
  <si>
    <t>Cantidad de duchas tipo teléfono encontradas</t>
  </si>
  <si>
    <t>Cantidad de duchas tipo teléfono faltantes</t>
  </si>
  <si>
    <t>TABLA 2. EVIDENCIA NO CUMPLIMIENTO PRIMERA INFANCIA</t>
  </si>
  <si>
    <t>Nombre y Apellidos</t>
  </si>
  <si>
    <t>Fecha de Ingreso</t>
  </si>
  <si>
    <t>Fecha de Nacimiento</t>
  </si>
  <si>
    <t>Edad</t>
  </si>
  <si>
    <t>No. Registro Civil</t>
  </si>
  <si>
    <t>Fotocopia Documento Padre y/o Madre</t>
  </si>
  <si>
    <t>Fotografía del usuario</t>
  </si>
  <si>
    <t>Focalización (Sisbén o otro)</t>
  </si>
  <si>
    <t>Caracterización
(SI/NO)</t>
  </si>
  <si>
    <t>EVCDI-R
(SI/NO)</t>
  </si>
  <si>
    <t xml:space="preserve"> Seguimiento al desarrollo </t>
  </si>
  <si>
    <t xml:space="preserve"> Observaciones </t>
  </si>
  <si>
    <t>PSIC / TS / PEDAG / LIC /ADMIN:</t>
  </si>
  <si>
    <t>PERFIL</t>
  </si>
  <si>
    <t xml:space="preserve">PERSONAL REQUERIDO POR USUARIOS </t>
  </si>
  <si>
    <t xml:space="preserve">Director por o UDS a partir de coberturas de 100 niñas y niños </t>
  </si>
  <si>
    <t>Director asistente por coberturas hasta 99 niñas y niños</t>
  </si>
  <si>
    <t xml:space="preserve"> Asistente administrativo a partir de 100 niñas y niños por UDS</t>
  </si>
  <si>
    <t>Auxiliar Pedagógico
*Con dedicación prioritaria al grupo de niñas y niños menores de 2 años</t>
  </si>
  <si>
    <t>Profesional Psicosocial</t>
  </si>
  <si>
    <t>Profesional Salud y Nutrición</t>
  </si>
  <si>
    <t xml:space="preserve">Auxiliar de Servicios Generales </t>
  </si>
  <si>
    <t>Manipulador de alimentos</t>
  </si>
  <si>
    <t xml:space="preserve">Fuente: GUÍA OPERATIVA DEL SERVICIO HOGAR INFANTIL. Versión 2 del 18 de febrero de 2025. Estructura operativa del servicio - Grafica 1. Estructura operativa del servicio pagina 9 </t>
  </si>
  <si>
    <t>Cantidad de usuarios del servicio
* Corresponde al # cupo atendidos al momento de la VI</t>
  </si>
  <si>
    <t>PERSONAL REQUERIDO POR USUARIOS HOGAR INFANTIL</t>
  </si>
  <si>
    <t>Maestra Jardinera</t>
  </si>
  <si>
    <t>Un grupo de 10 niñas y niños entre 6 meses y 2 años</t>
  </si>
  <si>
    <t>Un grupo de 15 a 25 niñas y niños entre 2 a 3 años</t>
  </si>
  <si>
    <t>Un grupo de 30 niñas y niños entre 3 y 5 años</t>
  </si>
  <si>
    <t>TABLA 4. REGISTRO DE TALENTO HUMANO</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</si>
  <si>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</si>
  <si>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</si>
  <si>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</si>
  <si>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</si>
  <si>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</si>
  <si>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</si>
  <si>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</si>
  <si>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</si>
  <si>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</si>
  <si>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</si>
  <si>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</si>
  <si>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</si>
  <si>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</si>
  <si>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</si>
  <si>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</si>
  <si>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</si>
  <si>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</si>
  <si>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</si>
  <si>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</si>
  <si>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</si>
  <si>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</si>
  <si>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Reportado en Sistema Cuentame
(Sólo primera infancia)</t>
  </si>
  <si>
    <t>Observaciones</t>
  </si>
  <si>
    <t>SI</t>
  </si>
  <si>
    <t>NO</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</si>
  <si>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</si>
  <si>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TABLA 5. ROLES Y PERFILES TALENTO HUMANO</t>
  </si>
  <si>
    <t>Rol</t>
  </si>
  <si>
    <t>Perfil</t>
  </si>
  <si>
    <t>Formación académica</t>
  </si>
  <si>
    <t>Experiencia</t>
  </si>
  <si>
    <t>Cumple / No cumple</t>
  </si>
  <si>
    <r>
      <t xml:space="preserve">Director / Director Asistente </t>
    </r>
    <r>
      <rPr>
        <sz val="9"/>
        <color theme="1"/>
        <rFont val="Aptos Narrow"/>
        <family val="2"/>
        <scheme val="minor"/>
      </rPr>
      <t>(el apoyo a la coordinación únicamente aplica para los casos de operación directa por parte del ICBF)</t>
    </r>
  </si>
  <si>
    <t>título profesional en pedagogía infantil, educación preescolar, educación inicial, educación infantil, educación especial, psicopedagogía, etnoeducación, psicología, sociología, trabajo social, antropología.</t>
  </si>
  <si>
    <t>treinta y seis (36) meses de experiencia profesional de los cuales doce (12) meses de experiencia deben estar relacionados con el objeto y obligaciones del contrato a celebrarse.</t>
  </si>
  <si>
    <t>Perfil 1</t>
  </si>
  <si>
    <t>título profesional en: pedagogía infantil, educación preescolar, educación inicial, educación infantil, educación especial, licenciatura en artes plásticas, escénicas o musicales o etnoeducación.</t>
  </si>
  <si>
    <t>seis (6) meses de experiencia profesional relacionada con el objeto y obligaciones del contrato a celebrarse.</t>
  </si>
  <si>
    <t>Perfil 2</t>
  </si>
  <si>
    <t>título de normalista superior o técnico en atención integral a la primera infancia.</t>
  </si>
  <si>
    <t>doce (12) meses de experiencia laboral relacionada con el objeto y obligaciones del contrato a celebrarse.</t>
  </si>
  <si>
    <t>Profesional
Psicosocial</t>
  </si>
  <si>
    <t>título profesional en: psicología, trabajo social, desarrollo familiar o comunitario, psicopedagogía, sociología o antropología.</t>
  </si>
  <si>
    <t>Profesional en Salud y Nutrición</t>
  </si>
  <si>
    <t>título profesional en: nutrición o nutrición y dietética</t>
  </si>
  <si>
    <t>seis (6) meses de experiencia profesional, relacionada con el objeto y obligaciones del contrato a celebrarse.</t>
  </si>
  <si>
    <t>Perfil optativo 1</t>
  </si>
  <si>
    <t>certificación de culminación del plan de estudios de nutrición o nutrición y dietética, expedida por la Institución de Educación Superior.</t>
  </si>
  <si>
    <t>seis (6) meses certificados de prácticas universitarias o experiencia laboral relacionada con el objeto y obligaciones del contrato a celebrarse</t>
  </si>
  <si>
    <t>título profesional en: enfermería</t>
  </si>
  <si>
    <t>seis (6) meses certificados de prácticas universitarias o experiencia laboral relacionada con el objeto y obligaciones del contrato a celebrarse.</t>
  </si>
  <si>
    <t>Perfil optativo 2</t>
  </si>
  <si>
    <t>título de: técnico en auxiliar de enfermería</t>
  </si>
  <si>
    <t>Auxiliar pedagógico</t>
  </si>
  <si>
    <t>seis (6) meses de experiencia laboral relacionada con el objeto y obligaciones del contrato a celebrarse</t>
  </si>
  <si>
    <t>Certificado de manipulación de alimentos vigente, expedido por la entidad competente acorde con la legislación que regula la materia.</t>
  </si>
  <si>
    <t>seis (6) meses de experiencia relacionada con el objeto y obligaciones del contrato a celebrarse.</t>
  </si>
  <si>
    <t>Auxiliar de Servicios Generales</t>
  </si>
  <si>
    <t>seis (6) meses de experiencia laboral relacionada con el objeto y obligaciones del contrato a celebrarse.</t>
  </si>
  <si>
    <t>Asistente Administrativo</t>
  </si>
  <si>
    <t>Título técnico o tecnólogo en ciencias económicas, administrativas, sistemas, salud ocupacional, seguridad y salud en el trabajo.</t>
  </si>
  <si>
    <t>doce (12) meses de experiencia laboral relacionada con el objeto y obligaciones del contrato a celebrarse</t>
  </si>
  <si>
    <t>Fuente: Guia Operativa del Servicio Hogar Infantil GO1. MT1.PP Versión 2 del 18/02/2025. pág 59.</t>
  </si>
  <si>
    <t xml:space="preserve"> Anexo 1. Documentos básicos de inscripción beneficiarios</t>
  </si>
  <si>
    <t>Documento</t>
  </si>
  <si>
    <t>Frecuencia de actualización</t>
  </si>
  <si>
    <t>Fotocopia del documento de identidad del participante según corresponda a su grupo de edad (legible, sin tachones ni enmendaduras)</t>
  </si>
  <si>
    <t>Ingreso</t>
  </si>
  <si>
    <t>Una sola vez</t>
  </si>
  <si>
    <t>Fotocopia de  documento de identidad de la madre y/o padre y/o cuidado principal.</t>
  </si>
  <si>
    <t>Una sola vez. Se debe actualizar en tanto cambie la custodia.</t>
  </si>
  <si>
    <t>Fotocopia de los soportes que den cumplimiento de alguno de los criterios establecidos en la Guia para la Focalización de usuarios de los Servicios de Primera Infancia o documento que lo modifique o sustituya</t>
  </si>
  <si>
    <t>Fotocopia de un recibo de servicios públicos, constancia de la Autoridad tradicional o Junta de Acción Comunal cuando sea necesario para identificar lugar de residencia.</t>
  </si>
  <si>
    <t>En los casos que aplique al inicio y en caso de cambiar de residencia.</t>
  </si>
  <si>
    <t>Fotocopia física o digital de la niña o niño o la mujer y persona en estado de gestación.</t>
  </si>
  <si>
    <t>Documento que acredite la afiliación activa al Sistema de Seguridad Social en Salud vigente el cual puede ser: Soporte de afiliación generado del sitio web ADRES Base de Datos unica de Afiliados - BDUA.</t>
  </si>
  <si>
    <t>Ingreso y seguimiento</t>
  </si>
  <si>
    <t>Actualizar en caso de cambio de EAPB. Si es traslado, puede servir un soporte que indique que se encuentra en trámite.  Este soporte se actualizará cada seis (6) meses.</t>
  </si>
  <si>
    <t>Fotocopia del documento que soporte el acceso a la valoración integral en salud, emitido por la entidad adscrita al Sistema General de Seguridad Social en Salud.</t>
  </si>
  <si>
    <t>Según la normatividad vigente y edad del participante, según las orientaciones establecidas en el estándar 10.</t>
  </si>
  <si>
    <t>Soporte físico o digital de la aplicación del esquema nacional de vacunación de todas las niñas, los niños y las mujeres y personas en estado de gestación según la edad o las semanas gestacionales, de acuerdo con el Programa Ampliado de Inmunización (PAI) vigente, aprobado por el Ministerio de Salud y Protección Social.</t>
  </si>
  <si>
    <t>Según la edad del niño o niña y edad gestacional de la mujer o persona en estado de gestación, de acuerdo con las orientaciones estalbecidas en el estándar 11.</t>
  </si>
  <si>
    <t>Fotocopia del diagnóstico médico asociado a la discapacidad (en los casos que aplique).  Es importante que la EAS oriente la consecución del certificado de discapacidad, en el marco de la Resolución 1239 de 2022 del Ministerio de Salud o normas que lo sustituyan, complemente, modifiquen o hagan sus veces.</t>
  </si>
  <si>
    <t>Una sola vez y solo para los casos que aplique.</t>
  </si>
  <si>
    <t>Fotocopia de certificación de asistencia a la consulta de atención para el cuidado prenatal o control prenatal (aplica para las mujeres y personas en estado de gestación.)</t>
  </si>
  <si>
    <t>Conforme a la normativa vigente y de acuerdo con las orientaciones establecidas en el estándar 10.</t>
  </si>
  <si>
    <t>Certificado de asistencia a consulta en salud bucal</t>
  </si>
  <si>
    <t>Formato Ficha de Caracterización para los Servicios de Atención a la Primera Infancia (en físico o digital) o documento que lo modifique o sustituya.</t>
  </si>
  <si>
    <t>Según la orientación del estándar 2.</t>
  </si>
  <si>
    <t>Fuente: Tabla No.2 - MANUAL TÉCNICO MODALIDAD INSTITUCIONAL PARA LA ATENCIÓN A LA PRIMERA INFANCIA  MT1.PP 26/12/2025 Versión 2 Página 52 y  53</t>
  </si>
  <si>
    <t xml:space="preserve">NIÑAS Y NIÑOS EN PROCESO MIGRATORIO </t>
  </si>
  <si>
    <t xml:space="preserve">Tienen el registro de novedades que relacione las acciones realizadas para la adquisión de los documentos de las niñas y niños atendidos.
Las carpetas cuentan con los siguientes documentos, según el caso, para los usuarios en condición de migración. 
a.  Actas de nacimiento o Pasaporte expedido por el país de origen vigente o vencido, para situación migratoria de otro país. 
b. Soporte de activación de ruta con la autoridad competente para adelantar la gestión correspondiente, para situación migratoria de otro país y que no cuenten con la totalidad de los documentos.
c. Soporte de orientación a las familias para la adquisión del Registro Único de Migrantes Venezolanos establecido por el Estatuto Temporal de Protección para Migrantes Venezolanos bajo Régimen de Protección Temporal, de acuerdo con las disposiciones del Decreto 216 de 2021 y la Resolución 0971 de 2021 de Migración Colombia o hagan sus veces para procedentes de Venezuela, sin documentación. 
d. Soporte de orientación a las familias y cuidadores para la articulación con las autoridades competentes para que se lleve a cabo el registro del niño o niña, de acuerdo con lo reglamentado en las Resoluciones 8470 de 2019 y 8617 de 2021 de la Registraría Nacional del Estado Civil o hagan sus veces para Hijos de padres venezolanos nacidos en Colombia a partir del 19 de agosto de 2015, sin documento de identidad. 
e. Permiso por Protección Temporal - PPT, para acreditar la nacionalidad venezolana y actuar como declarantes del nacimiento de su hija o hijo.
f.  Permisos Especiales de Permanencia - PEP, en atención al Decreto 1288 de 2018, especialmente con relación al artículo 11, o hagan sus veces, para procedentes de Venezuela, la EAS o PDS, lo tendrán en cuenta como documento de identidad.
</t>
  </si>
  <si>
    <t>Fuente: GUÍA OPERATIVA DEL SERVICIO HOGAR INFANTIL  - GO1.MT1.PP 18/02/2025 - Versión 2 Página 11</t>
  </si>
  <si>
    <t>SEC</t>
  </si>
  <si>
    <t xml:space="preserve">OBSERVACIONES </t>
  </si>
  <si>
    <t>3.1</t>
  </si>
  <si>
    <t>4. FAMILIA, COMUNIDAD Y REDES SOCIALES</t>
  </si>
  <si>
    <t>7. FINANCIERO</t>
  </si>
  <si>
    <t>8. TALENTO HUMANO</t>
  </si>
  <si>
    <t>CONSOLIDADO DE LAS CONDICIONES CON NO CUMPLIMIENTO</t>
  </si>
  <si>
    <t>Numeral</t>
  </si>
  <si>
    <t>CONDICIONES DE CALIDAD CON NO CUMPLIMIENTO</t>
  </si>
  <si>
    <t>COMPONENTE</t>
  </si>
  <si>
    <t>ACTA DE CIERRE</t>
  </si>
  <si>
    <t xml:space="preserve">Siendo las __________ del dia __________del mes ____________ del _______, </t>
  </si>
  <si>
    <t>el equipo de la Oficina de Aseguramiento a la Calidad, realiza socialización de las situaciones encontradas durante la visita por cada uno de los componentes:  y se le informa que podrá pronunciarse frente al desarrollo de la misma.</t>
  </si>
  <si>
    <t>COMPONENTES</t>
  </si>
  <si>
    <t>CONDICIONES</t>
  </si>
  <si>
    <t>CUMPLE</t>
  </si>
  <si>
    <t>NO CUMPLE</t>
  </si>
  <si>
    <t xml:space="preserve">TOTAL </t>
  </si>
  <si>
    <t>COMPONENTE AMBIENTES EDUCATIVOS Y PROTECTORES</t>
  </si>
  <si>
    <t>COMPONENTE SALUD Y NUTRICIÓN</t>
  </si>
  <si>
    <t>FAMILIA, COMUNIDAD Y REDES SOCIALES</t>
  </si>
  <si>
    <t>PROCESO PEDAGÓGICO</t>
  </si>
  <si>
    <t>ADMINISTRATIVO Y GESTIÓN</t>
  </si>
  <si>
    <t>FINANCIERO</t>
  </si>
  <si>
    <t>TALENTO HUMANO</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</si>
  <si>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</si>
  <si>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</si>
  <si>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</si>
  <si>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</si>
  <si>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</si>
  <si>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</si>
  <si>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</si>
  <si>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</si>
  <si>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</si>
  <si>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</si>
  <si>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1. INFORMACIÓN DE LA INSTITUCIÓN</t>
  </si>
  <si>
    <t>2. Ambientes Educativos y Protectores</t>
  </si>
  <si>
    <t xml:space="preserve">3. Salud  y Nutrición </t>
  </si>
  <si>
    <t xml:space="preserve">4. Familia, Comunidades y Redes </t>
  </si>
  <si>
    <t xml:space="preserve">5. Componente Proceso Pedagógico </t>
  </si>
  <si>
    <t> 6. ADMINISTRATIVO Y DE GESTIÓN</t>
  </si>
  <si>
    <t>7. Financiero</t>
  </si>
  <si>
    <t>8. Talento Humano</t>
  </si>
  <si>
    <t>INFORMACION GENERAL</t>
  </si>
  <si>
    <t>7.1.4</t>
  </si>
  <si>
    <t>7.1.5</t>
  </si>
  <si>
    <t>7.1.6</t>
  </si>
  <si>
    <t>7.1.7</t>
  </si>
  <si>
    <t>7.1.8</t>
  </si>
  <si>
    <t>7.1.9</t>
  </si>
  <si>
    <t>7.1.10</t>
  </si>
  <si>
    <t>7.1.11</t>
  </si>
  <si>
    <t>7.1.12</t>
  </si>
  <si>
    <t>7.1.13</t>
  </si>
  <si>
    <t>7.1.14</t>
  </si>
  <si>
    <t>7.1.15</t>
  </si>
  <si>
    <t>zona urbana o rural</t>
  </si>
  <si>
    <t>Fecha de Finalización Visita</t>
  </si>
  <si>
    <r>
      <t>Cuenta con soporte de afiliación en estado activo, vigente (no mayor a 6 meses), en físico o digital.</t>
    </r>
    <r>
      <rPr>
        <b/>
        <sz val="11"/>
        <rFont val="Arial"/>
        <family val="2"/>
      </rPr>
      <t xml:space="preserve">
Nota 1: </t>
    </r>
    <r>
      <rPr>
        <sz val="11"/>
        <rFont val="Arial"/>
        <family val="2"/>
      </rPr>
      <t>Régimen Especial: Certificación emitida por la Entidad Prestadora de Salud (EPS).</t>
    </r>
    <r>
      <rPr>
        <b/>
        <sz val="11"/>
        <rFont val="Arial"/>
        <family val="2"/>
      </rPr>
      <t xml:space="preserve">
Nota 2:</t>
    </r>
    <r>
      <rPr>
        <sz val="11"/>
        <rFont val="Arial"/>
        <family val="2"/>
      </rPr>
      <t xml:space="preserve"> En caso de no contar con el soporte verificar registro de novedades que incluye: orientación a familias y/o cuidadores para activar la ruta que permita la vinculación, razones por las cuales no se cuenta con el soporte y compromiso firmado por padres y/o cuidadores. Plazo: Zona Urbana: 1 mes, Zona Rural y Rural Dispersa: 2 meses, ó reporte al supervisor del contrato por parte de la EAS, en caso de no cumplir tiempos establecidos.</t>
    </r>
  </si>
  <si>
    <r>
      <t>Cuenta con soporte de asistencia a la consulta de valoración integral en salud.</t>
    </r>
    <r>
      <rPr>
        <b/>
        <sz val="11"/>
        <rFont val="Arial"/>
        <family val="2"/>
      </rPr>
      <t xml:space="preserve">
Nota 1: </t>
    </r>
    <r>
      <rPr>
        <sz val="11"/>
        <rFont val="Arial"/>
        <family val="2"/>
      </rPr>
      <t>En caso de no contar con el soporte verificar registro de novedades que incluye: orientación a familias y/o cuidadores, razones por las cuales no ha tenido acceso a estas atenciones en salud o no cuenta con el soporte de asistencia, firmado por la familia y/o cuidador especificando la fecha pactada de cumplimiento.</t>
    </r>
    <r>
      <rPr>
        <b/>
        <sz val="11"/>
        <rFont val="Arial"/>
        <family val="2"/>
      </rPr>
      <t xml:space="preserve">
Nota 2: </t>
    </r>
    <r>
      <rPr>
        <sz val="11"/>
        <rFont val="Arial"/>
        <family val="2"/>
      </rPr>
      <t>En caso de que el talento humano de la UDS identifique imposibilidad de la familia y/o cuidador verificar soporte de reporte a la EAS o PDS para realizar articulación con las entidades del sector salud y autoridades tradicionales, con el fin de promocionar acciones en la UDS para el acceso efectivo a las mismas.</t>
    </r>
    <r>
      <rPr>
        <b/>
        <sz val="11"/>
        <rFont val="Arial"/>
        <family val="2"/>
      </rPr>
      <t xml:space="preserve">
Nota 3: </t>
    </r>
    <r>
      <rPr>
        <sz val="11"/>
        <rFont val="Arial"/>
        <family val="2"/>
      </rPr>
      <t>En caso de presentarse barreras de acceso a salud verificar el cumplimiento del procedimiento indicado en el estándar 3.</t>
    </r>
  </si>
  <si>
    <r>
      <t>Cuenta con soporte de atención en salud bucal realizado por profesional en odontología.</t>
    </r>
    <r>
      <rPr>
        <b/>
        <sz val="11"/>
        <rFont val="Arial"/>
        <family val="2"/>
      </rPr>
      <t xml:space="preserve">
Nota 1: </t>
    </r>
    <r>
      <rPr>
        <sz val="11"/>
        <rFont val="Arial"/>
        <family val="2"/>
      </rPr>
      <t>En caso de no contar con el soporte verificar registro de novedades que incluye: orientación a familias y/o cuidadores, razones por las cuales no ha tenido acceso a la atención en salud bucal o no cuenta con el soporte de asistencia, firmado por la familia y/o cuidador especificando la fecha pactada de cumplimiento.</t>
    </r>
    <r>
      <rPr>
        <b/>
        <sz val="11"/>
        <rFont val="Arial"/>
        <family val="2"/>
      </rPr>
      <t xml:space="preserve">
Nota 2: </t>
    </r>
    <r>
      <rPr>
        <sz val="11"/>
        <rFont val="Arial"/>
        <family val="2"/>
      </rPr>
      <t>En caso de que el talento humano de la UDS identifique imposibilidad de la familia y/o cuidador verificar soporte de reporte a la EAS o PDS para realizar articulación con las entidades del sector salud y autoridades tradicionales, con el fin de promocionar acciones en la UDS para el acceso efectivo a las mismas.</t>
    </r>
    <r>
      <rPr>
        <b/>
        <sz val="11"/>
        <rFont val="Arial"/>
        <family val="2"/>
      </rPr>
      <t xml:space="preserve">
Nota 3:</t>
    </r>
    <r>
      <rPr>
        <sz val="11"/>
        <rFont val="Arial"/>
        <family val="2"/>
      </rPr>
      <t xml:space="preserve"> En caso de presentarse barreras de acceso a salud verificar el cumplimiento del procedimiento indicado en el estándar 3.</t>
    </r>
  </si>
  <si>
    <t>En diálogo con los padres de familia y/o cuidadores, se evidencia la orientación sobre la Ruta para acceder a la valoración integral en salud y atención en salud bucal al atender grupos étnicos con autoridades tradicionales.</t>
  </si>
  <si>
    <r>
      <t>Cuenta con soporte en físico o digital de la aplicación del esquema de vacunación completo para la edad.</t>
    </r>
    <r>
      <rPr>
        <b/>
        <sz val="11"/>
        <rFont val="Arial"/>
        <family val="2"/>
      </rPr>
      <t xml:space="preserve">
Nota1: </t>
    </r>
    <r>
      <rPr>
        <sz val="11"/>
        <rFont val="Arial"/>
        <family val="2"/>
      </rPr>
      <t>En caso de no contar con el soporte verificar registro de novedades que incluye:  razones por las cuales no cuentan con el soporte y orientación a familias y/o cuidadores sobre la ruta para el acceso a esta atención en salud y la obtención del documento, registro del compromiso firmado por la familia y/o cuidador con fecha pactada de cumplimiento. Plazo: Zona Urbana 15 días y Zona Rural o Rural Dispersa 1 mes.</t>
    </r>
    <r>
      <rPr>
        <b/>
        <sz val="11"/>
        <rFont val="Arial"/>
        <family val="2"/>
      </rPr>
      <t xml:space="preserve">
Nota 2: </t>
    </r>
    <r>
      <rPr>
        <sz val="11"/>
        <rFont val="Arial"/>
        <family val="2"/>
      </rPr>
      <t>En caso de que el talento humano de la UDS identifique imposibilidad de la familia y/o cuidador verificar soporte de reporte a la EAS o PDS para realizar articulación con las entidades del sector salud y autoridades tradicionales, con el fin de promocionar acciones en la UDS para el acceso al servicio de vacunación.</t>
    </r>
    <r>
      <rPr>
        <b/>
        <sz val="11"/>
        <rFont val="Arial"/>
        <family val="2"/>
      </rPr>
      <t xml:space="preserve">
Nota 3: </t>
    </r>
    <r>
      <rPr>
        <sz val="11"/>
        <rFont val="Arial"/>
        <family val="2"/>
      </rPr>
      <t>En los casos en que las familias y/o cuidadores no acepten la vacunación verificar soportes de articulación con las entidades de salud, procesos de información y sensibilización con las familias, cuidadores, comunidades y autoridades correspondientes.</t>
    </r>
  </si>
  <si>
    <t>Cuenta con los soportes  de cualificación al talento humano  por parte de la EAS o PDS, sobre la toma de datos de peso, longitud/talla , perímetro braquial, identificación de signos físicos asociados a la desnutrición aguda y  suministro de la FTLC(si aplica)
Nota1. Actas con los contenidos abordados, listados de asistencia, registro fotográfico o fílmico.</t>
  </si>
  <si>
    <t xml:space="preserve">En observación de la atención verifica que se cumplen con las siguientes condiciones:
1.El profesional del componente de salud y nutrición de la EAS o PDS realiza correctamente la toma de peso, longitud/talla y perímetro braquial, según muestra y se contrasta su correspondencia con los datos registrados en el formato.
2.El talento humano identifica los signos físicos asociados a la desnutrición aguda. </t>
  </si>
  <si>
    <r>
      <t>Cuenta con el Formato Captura de Datos Antropométricos de las Niñas y los Niños o documentos que los modifiquen o sustituyan diligenciado de forma completa.</t>
    </r>
    <r>
      <rPr>
        <b/>
        <sz val="11"/>
        <rFont val="Arial"/>
        <family val="2"/>
      </rPr>
      <t xml:space="preserve">
Nota 1: </t>
    </r>
    <r>
      <rPr>
        <sz val="11"/>
        <rFont val="Arial"/>
        <family val="2"/>
      </rPr>
      <t>Realiza la toma de los datos antropométricos (peso, talla/longitud y perímetro braquial) de la totalidad de los participantes vinculados al servicio.</t>
    </r>
    <r>
      <rPr>
        <b/>
        <sz val="11"/>
        <rFont val="Arial"/>
        <family val="2"/>
      </rPr>
      <t xml:space="preserve">
Nota 2: </t>
    </r>
    <r>
      <rPr>
        <sz val="11"/>
        <rFont val="Arial"/>
        <family val="2"/>
      </rPr>
      <t>La primera toma se realiza durante los siguientes 5 días calendario a partir del inicio en la prestación del servicio. Los niños y niñas que ingresan al servicio en meses posteriores al inicio de la atención se les realiza la toma de manera inmediata.</t>
    </r>
    <r>
      <rPr>
        <b/>
        <sz val="11"/>
        <rFont val="Arial"/>
        <family val="2"/>
      </rPr>
      <t xml:space="preserve">
Nota 3: </t>
    </r>
    <r>
      <rPr>
        <sz val="11"/>
        <rFont val="Arial"/>
        <family val="2"/>
      </rPr>
      <t xml:space="preserve">En un plazo máximo de 8 días calendario se registran en el Sistema de Información o herramienta que el ICBF determine. </t>
    </r>
    <r>
      <rPr>
        <b/>
        <sz val="11"/>
        <rFont val="Arial"/>
        <family val="2"/>
      </rPr>
      <t xml:space="preserve">
Nota 4: </t>
    </r>
    <r>
      <rPr>
        <sz val="11"/>
        <rFont val="Arial"/>
        <family val="2"/>
      </rPr>
      <t xml:space="preserve">La clasificación nutricional se  realiza de manera inmediata en el momento de la toma de medidas antropométricas. </t>
    </r>
    <r>
      <rPr>
        <b/>
        <sz val="11"/>
        <rFont val="Arial"/>
        <family val="2"/>
      </rPr>
      <t xml:space="preserve">
Nota 5: </t>
    </r>
    <r>
      <rPr>
        <sz val="11"/>
        <rFont val="Arial"/>
        <family val="2"/>
      </rPr>
      <t xml:space="preserve">Realiza los seguimientos para los participantes que no presenten malnutrición por déficit de forma trimestral, garantizando que las valoraciones subsiguientes a la primera se realicen cinco (5) días antes o después del día de la valoración. </t>
    </r>
  </si>
  <si>
    <t xml:space="preserve">Cuenta con Formato para la identificación de signos físicos asociados a la desnutrición aguda y signos de alarma en niñas y niños menores de cinco (5) años de los servicios de primera infancia del ICBF o documento que lo modifique o sustituya debidamente diligenciado y validado por la nutricionista de la EAS o PDS.
Nota 1: Diligenciado máximo a los 5 días calendario siguientes a la evaluación realizada.
Nota 2: Verificar la información de los últimos tres meses (actividad a cargo del profesional de la Oficina de Aseguramiento a la Calidad designado). </t>
  </si>
  <si>
    <t>Cuenta con los procesos de seguimiento  de los signos físicos asociados a la desnutrición aguda, signos de alarma y, toma de peso, talla y perímetro braquial, así como su canalización  a salud, para las niñas y niños menores de cinco (5) años con diagnóstico de desnutrición aguda primaria.</t>
  </si>
  <si>
    <t xml:space="preserve">Cuenta con registro de novedades para los usuarios, entre los 6 y 59 meses, con perímetro del brazo menor o igual a 11.5 centímetros, y la orientación a la familia y/o cuidador, de asistir al servicio de salud.
Nota1. El registro de novedades y las orientaciones a  la familia deben tener  firma y/o huella del adulto que recibe esta alerta. </t>
  </si>
  <si>
    <r>
      <t xml:space="preserve">Seguimiento Antropométrico.  </t>
    </r>
    <r>
      <rPr>
        <sz val="11"/>
        <rFont val="Arial"/>
        <family val="2"/>
      </rPr>
      <t xml:space="preserve">Verifica que cumple con:
1.Soporte de seguimiento antropométrico semanal a usuarios con desnutrición aguda moderada o severa y en los casos de riesgo de desnutrición aguda seguimiento antropométrico  quincenal.
2.Registro de novedades: donde se describen las actividades desarrolladas con los participantes y la información a las familias y cuidadores.
3.Soporte de registro en el sistema de información o herramienta que el ICBF determine.
4.Formato para la identificación de signos físicos asociados a la desnutrición aguda y signos de alarma en niñas y niños menores de cinco (5) años de los servicios de primera infancia del ICBF. </t>
    </r>
  </si>
  <si>
    <r>
      <t xml:space="preserve">Soportes de articulación y canalización para atención en salud de los casos de desnutrición aguda moderada o severa.  </t>
    </r>
    <r>
      <rPr>
        <sz val="11"/>
        <rFont val="Arial"/>
        <family val="2"/>
      </rPr>
      <t>Mediante revisión documental verifica que cumple con los siguientes pasos:
1. Identificación de usuarios en desnutrición aguda moderada o severa y aquellos con perímetro del brazo menor o igual a 11.5 cm.
2. La nutricionista diligencia el registro de novedades con la información sobre la orientación a las familias y cuidadores para asistir de manera inmediata a los servicios de salud en los casos de desnutrición aguda moderada o severa.
3. El nutricionista radica una comunicación (oficio y/o correo electrónico) con la información de los participantes para la atención en los servicios de salud.
-Esta información se envía  de manera inmediata y máximo a las veinticuatro (24) horas siguientes en los casos de Desnutrición aguda severa y a las (48 horas) en los casos de Desnutrición Aguda Moderada, a la Entidad Territorial de Salud correspondiente y a la Entidad Administradora de Planes de Beneficios -EAPB antes Entidad Promotora de Salud -EPS y a la Institución Prestado de Salud- IPS.
-Esta comunicación contiene como mínimo: la fecha de identificación, fecha de toma de medidas antropométricas, signos físicos de desnutrición detectados, peso, talla/longitud, clasificación del estado nutricional, perímetro del brazo de niñas y niños entre los seis (6) y cincuenta y nueve (59) meses, datos de ubicación de los participantes, número de documento de identidad, EAPB a la cual se encuentra afiliado la niña o el niño, nombre del acudiente, contacto telefónico y motivo de la canalización.
-Se realiza seguimiento a las 72 horas posteriores a la canalización al sector salud y luego semanalmente.</t>
    </r>
  </si>
  <si>
    <t>En diálogo con el talento humano  , se evidencia la orientación para el reporte inmediato a la nutricionista  en el caso que algún niño o niña presente manifestaciones asociadas a la desnutrición aguda moderada o severa.</t>
  </si>
  <si>
    <r>
      <t xml:space="preserve">Soportes del análisis de las situaciones socio familiares para determinar si la niña o el niño se encuentra expuesto a una posible negligencia que vulnere sus derechos, en caso de identificar y confirmar que la familia no asiste a la IPS con el participante.  </t>
    </r>
    <r>
      <rPr>
        <sz val="11"/>
        <rFont val="Arial"/>
        <family val="2"/>
      </rPr>
      <t>Verifica que cumple con:
1.Soporte de comunicación al supervisor o interventor del contrato o convenio para activar la Ruta Integral de Atenciones.
2.Soporte: Activación de la Ruta Integral de Atenciones enviada al supervisor.</t>
    </r>
  </si>
  <si>
    <t>Implementa estrategias para la promoción de la práctica de la lactancia materna, en forma exclusiva para niñas y niños menores de seis meses de edad y en forma complementaria de los seis meses a los dos años y más, con el talento humano de la modalidad, las familias o cuidadores.  (Estándar 9).</t>
  </si>
  <si>
    <r>
      <t>Cuenta con soportes de acciones de promoción, protección y apoyo de la práctica de la lactancia humana exclusiva  y complementaria para las personas en periodo de lactancia, las familias y/o cuidadores y con el talento humano.</t>
    </r>
    <r>
      <rPr>
        <b/>
        <sz val="11"/>
        <rFont val="Arial"/>
        <family val="2"/>
      </rPr>
      <t xml:space="preserve">
Nota 1: </t>
    </r>
    <r>
      <rPr>
        <sz val="11"/>
        <rFont val="Arial"/>
        <family val="2"/>
      </rPr>
      <t>Fotografías, actas, registros de asistencia, entre otros.</t>
    </r>
  </si>
  <si>
    <r>
      <t>Cuenta con soportes (fotografías, videos, actas firmadas y listados de asistencia) del plan de cualificación del talento humano sobre la socialización del procedimiento para identificar, reportar y actuar frente a enfermedades inmunoprevenibles, prevalentes en la primera infancia (Infección Respiratoria Aguda - IRA, Enfermedad Diarreica Aguda - EDA, Malaria y Dengue), transmitidas por alimentos y, de origen cultural (si aplica).</t>
    </r>
    <r>
      <rPr>
        <b/>
        <sz val="11"/>
        <rFont val="Arial"/>
        <family val="2"/>
      </rPr>
      <t xml:space="preserve">
Nota 1: </t>
    </r>
    <r>
      <rPr>
        <sz val="11"/>
        <rFont val="Arial"/>
        <family val="2"/>
      </rPr>
      <t>Verifica que cuenta con soportes (fotografías, videos, actas firmadas y listados de asistencia) de implementación de acciones de promoción, prevención y atención oportuna, en el marco de los planes de formación y acompañamiento a familias.</t>
    </r>
    <r>
      <rPr>
        <b/>
        <sz val="11"/>
        <rFont val="Arial"/>
        <family val="2"/>
      </rPr>
      <t xml:space="preserve">
Nota 2: </t>
    </r>
    <r>
      <rPr>
        <sz val="11"/>
        <rFont val="Arial"/>
        <family val="2"/>
      </rPr>
      <t>En caso de que se presenten grupos étnicos, verifica que cuenta con soportes de articulación con curanderos o médicos tradicionales reconocidos, y de  acciones preventivas con enfoque intercultural.</t>
    </r>
  </si>
  <si>
    <r>
      <t>En diálogo con los padres de familia y/o cuidadores, y talento humano se evidencia la orientación sobre el procedimiento para identificar, reportar y actuar frente a enfermedades inmunoprevenibles, prevalentes en la primera infancia, transmitidas por alimentos y, de origen cultural (si aplica).</t>
    </r>
    <r>
      <rPr>
        <b/>
        <sz val="11"/>
        <rFont val="Arial"/>
        <family val="2"/>
      </rPr>
      <t xml:space="preserve">
Nota 1: </t>
    </r>
    <r>
      <rPr>
        <sz val="11"/>
        <rFont val="Arial"/>
        <family val="2"/>
      </rPr>
      <t xml:space="preserve">En observación de la atención, verifica que en la unidad de servicio se implementen acciones de promoción, prevención y atención oportuna dirigido a familias. </t>
    </r>
  </si>
  <si>
    <r>
      <t>Cuenta con soportes  caso de presentarse:</t>
    </r>
    <r>
      <rPr>
        <b/>
        <sz val="11"/>
        <rFont val="Arial"/>
        <family val="2"/>
      </rPr>
      <t xml:space="preserve">
1.Enfermedades Inmunoprevenibles  </t>
    </r>
    <r>
      <rPr>
        <sz val="11"/>
        <rFont val="Arial"/>
        <family val="2"/>
      </rPr>
      <t>registro de novedades elaborado por la nutricionista con las orientaciones suministradas a las familias para su cuidado y atención oportuna por parte del sector salud (si aplica).</t>
    </r>
    <r>
      <rPr>
        <b/>
        <sz val="11"/>
        <rFont val="Arial"/>
        <family val="2"/>
      </rPr>
      <t xml:space="preserve">
2.Enfermedades Transmitidas por Alimentos </t>
    </r>
    <r>
      <rPr>
        <sz val="11"/>
        <rFont val="Arial"/>
        <family val="2"/>
      </rPr>
      <t xml:space="preserve">soporte de notificación a la autoridad de salud competente en el territorio, con copia al supervisor del contrato. </t>
    </r>
  </si>
  <si>
    <r>
      <t>Cuenta con copia física o digital del registro civil de las niñas y los niños (y del documento de identidad de las mujeres gestantes).</t>
    </r>
    <r>
      <rPr>
        <b/>
        <sz val="11"/>
        <color rgb="FF000000"/>
        <rFont val="Arial"/>
        <family val="2"/>
      </rPr>
      <t xml:space="preserve">
Nota 1:</t>
    </r>
    <r>
      <rPr>
        <sz val="11"/>
        <color rgb="FF000000"/>
        <rFont val="Arial"/>
        <family val="2"/>
      </rPr>
      <t xml:space="preserve"> En los casos que no se cuente con el documento de identidad, se debe tener evidencia de sensibilización y orientación a la familia o cuidador, para su adquisición ante la autoridad competente o tradicional (cuando aplique), quedando compromiso por escrito para obtener el documento. Plazo máximo de un (1) mes en zonas urbanas y dos (2) meses en zonas rurales  y rurales dispersas, se realiza seguimiento cada quince (15) días en el registro de novedades.</t>
    </r>
    <r>
      <rPr>
        <b/>
        <sz val="11"/>
        <color rgb="FF000000"/>
        <rFont val="Arial"/>
        <family val="2"/>
      </rPr>
      <t xml:space="preserve">
Nota 2:</t>
    </r>
    <r>
      <rPr>
        <sz val="11"/>
        <color rgb="FF000000"/>
        <rFont val="Arial"/>
        <family val="2"/>
      </rPr>
      <t xml:space="preserve"> Para el caso de las niñas y niños procedentes de otro países, se debe contar con actas de nacimiento o pasaporte expedido por el país de origen vigente. Para situación migratoria irregular cuenta con soporte de la activación de la ruta con la autoridad competente.</t>
    </r>
    <r>
      <rPr>
        <b/>
        <sz val="11"/>
        <color rgb="FF000000"/>
        <rFont val="Arial"/>
        <family val="2"/>
      </rPr>
      <t xml:space="preserve">
Nota 3:</t>
    </r>
    <r>
      <rPr>
        <sz val="11"/>
        <color rgb="FF000000"/>
        <rFont val="Arial"/>
        <family val="2"/>
      </rPr>
      <t xml:space="preserve"> El documento de identificación debe ser legible, no tener enmendaduras, ni tachones que impidan visibilizar la información del participante.</t>
    </r>
  </si>
  <si>
    <t xml:space="preserve">Cuenta con el formato de la ficha de caracterización pedagógica para la inclusión de niñas y niños con discapacidad o alertas en el desarrollo en los servicios de educación inicial, el cual debe:
a. Diligenciada en medio físico y adjunta en las carpetas de las niñas y los niños.
b. Se formula máximo al segundo (2°) mes de atención. </t>
  </si>
  <si>
    <t>Cuenta con la consolidación de la información recolectada de la caracterización del grupo de familias o cuidadores y de las niñas, los niños y mujeres gestantes realizada con el talento humano.
Nota: los soportes podrían ser actas y listado de asistencia entre otros.</t>
  </si>
  <si>
    <r>
      <t>Cuenta con la socialización al talento humano del "</t>
    </r>
    <r>
      <rPr>
        <i/>
        <sz val="11"/>
        <color rgb="FF000000"/>
        <rFont val="Arial"/>
        <family val="2"/>
      </rPr>
      <t>Protocolo de actuaciones ante alertas de amenazas, vulneración o inobservancia de derechos en los servicios de atención a la Primera Infancia del ICBF"</t>
    </r>
    <r>
      <rPr>
        <sz val="11"/>
        <color rgb="FF000000"/>
        <rFont val="Arial"/>
        <family val="2"/>
      </rPr>
      <t xml:space="preserve"> y el "</t>
    </r>
    <r>
      <rPr>
        <i/>
        <sz val="11"/>
        <color rgb="FF000000"/>
        <rFont val="Arial"/>
        <family val="2"/>
      </rPr>
      <t>Lineamiento técnico para la prevención de las violencias contra niñas, niños en primera infancia"</t>
    </r>
    <r>
      <rPr>
        <sz val="11"/>
        <color rgb="FF000000"/>
        <rFont val="Arial"/>
        <family val="2"/>
      </rPr>
      <t xml:space="preserve"> o documentos que los modifique o sustituya.
Nota: los soportes pueden ser actas, listados de asistencia, entre otros.</t>
    </r>
  </si>
  <si>
    <t>Notifica a la autoridad administrativa correspondiente, la inasistencia y retiros injustificados de las niñas o niños que se encuentran con Proceso Administrativo de Restablecimiento de Derechos - PARD atendidos.
Nota: los soportes pueden ser correos electrónicos, oficios, registro de novedades y otros medios de comunicación.</t>
  </si>
  <si>
    <r>
      <t>Cuenta con el plan de articulación interinstitucional y comunitaria que incluye:
a. Nombre del sector, actores, entidades con quienes se requiere la articulación o instancias.
b. Objetivo de la articulación.
c. Fechas para llevar a cabo la articulación, estas deben ser acordadas.
d. Lugares para llevar a cabo la articulación, estas deben ser acordadas.
e. Responsables de la articulación por parte de la EAS o PDS y de la UDS y de las distintas entidades o instancias.
f. Resultados esperados de la articulación.
g. Cronograma acordado con las entidades identificadas para establecer las fechas en que se va a implementar la acción con el talento humano y/o los participantes.
e. En un (1) documento anexo que incluya el directorio actualizado de las entidades y autoridades competentes presentes en el territorio.</t>
    </r>
    <r>
      <rPr>
        <b/>
        <sz val="11"/>
        <color rgb="FF000000"/>
        <rFont val="Arial"/>
        <family val="2"/>
      </rPr>
      <t xml:space="preserve">
Nota 1</t>
    </r>
    <r>
      <rPr>
        <sz val="11"/>
        <color rgb="FF000000"/>
        <rFont val="Arial"/>
        <family val="2"/>
      </rPr>
      <t>: De acuerdo con la caracterización, dentro de las entidades descritas se evidencia la identificación de autoridades tradicionales, organizaciones comunitarias con presencia en el territorio.
Nota 2: Construido en los primeros dos 2 meses e implementado a partir del tercer (3er) mes.</t>
    </r>
  </si>
  <si>
    <t>Realiza la articulación interinstitucional y comunitaria para la gestión de alertas y riesgos identificados en la valoración y seguimiento al desarrollo infantil.
Nota: los soportes pueden ser actas, listados de asistencia, oficios, memorandos, entre otros.</t>
  </si>
  <si>
    <t xml:space="preserve">Realiza seguimiento al plan de articulación interinstitucional y comunitaria cada tres (3) meses, teniendo en cuenta el avance y cumplimiento de las acciones.
Nota 1: los soportes pueden ser actas, listados de asistencia, registro fotográfico, entre otros. </t>
  </si>
  <si>
    <r>
      <t>Cuenta con pacto de convivencia que debe ser formulado máximo al mes de inicio de la prestación del servicio paralelo con el proceso de caracterización y de forma colectiva, que incluya:
a. Las particularidades de los territorios y necesidades de los participantes del Hogar Comunitario de Bienestar Familiar.
b. Los acuerdos a los que llegaron la madre o padre comunitario y el equipo interdisciplinario (Si aplica), con las niñas, niños, sus familias con el proposito de orientar a la convivencia, al bienestar y al desarrollo oportuno de la prestación del servicio.
c. La corresponsabilidad de las familias y cuidadores, participación ciudadana y control social.
d. Los acuerdos sobre horarios y fechas del cronograma de atención.
e. Los acuerdos que promuevan el buen trato, relaciones de respeto por la diversidad, prevención de estigmatización o exclusión de las niñas, los niños, las familias, los cuidadores o talento humano por razones de sexo, género, etnia, nacionalidad, discapacidad, enfermedad, o cualquier otra causa.
f. Los acuerdos para la atención de niñas y niños con discapacidad, contempla un horario flexible de asistencia. (En caso en que aplique).
g. Los consensos de las implicaciones frente al incumplimiento de los acuerdos.</t>
    </r>
    <r>
      <rPr>
        <b/>
        <sz val="11"/>
        <color rgb="FF000000"/>
        <rFont val="Arial"/>
        <family val="2"/>
      </rPr>
      <t xml:space="preserve">
Nota 1: </t>
    </r>
    <r>
      <rPr>
        <sz val="11"/>
        <color rgb="FF000000"/>
        <rFont val="Arial"/>
        <family val="2"/>
      </rPr>
      <t>El pacto de convivencia</t>
    </r>
    <r>
      <rPr>
        <b/>
        <sz val="11"/>
        <color rgb="FF000000"/>
        <rFont val="Arial"/>
        <family val="2"/>
      </rPr>
      <t xml:space="preserve"> </t>
    </r>
    <r>
      <rPr>
        <sz val="11"/>
        <color rgb="FF000000"/>
        <rFont val="Arial"/>
        <family val="2"/>
      </rPr>
      <t xml:space="preserve">puede ser un decálogo, una manifestación artística o cualquier otra técnica, dispositivo, representación auditiva o visual, entre otros.
Nota 2: En contraste con las actas y listados de asistencia dialogue con el talento humano y los padres de familia o cuidadores que se registran en ellas para vericar la construcción participativa del pacto de convivencia.  </t>
    </r>
  </si>
  <si>
    <t>El pacto de convivencia fue socializado con participantes, familias, cuidadores y talento humano.
Nota: De acuerdo con la muestra dialogue con participantes, familias, cuidadores y talento humano e identifique el conocimiento que se tiene sobre el pacto de convivencia con el fin de verificar su socialización.</t>
  </si>
  <si>
    <r>
      <t>Cuenta con un plan de formación y acompañamiento a familias que parte del análisis de la caracterización, el cual contiene:
a. Aspectos que se quieren fortalecer o resignificar priorizados y Convoca a la movilización de la comunidad alrededor de la protección integral identificadas en la caracterización del grupo familiar y cuidadores.
b. Actividades y estrategias.
c. Responsables.
d. Materiales y/o recursos a utilizar.
e. Cronograma para su implementación, que debe tener en cuenta los encuentros con las familias y cuidadores.
f. Apartado para el seguimiento.</t>
    </r>
    <r>
      <rPr>
        <b/>
        <sz val="11"/>
        <color rgb="FF000000"/>
        <rFont val="Arial"/>
        <family val="2"/>
      </rPr>
      <t xml:space="preserve">
Nota:</t>
    </r>
    <r>
      <rPr>
        <sz val="11"/>
        <color rgb="FF000000"/>
        <rFont val="Arial"/>
        <family val="2"/>
      </rPr>
      <t xml:space="preserve"> El seguimiento se realizará cada tres (3) meses, en el cual se podrán proponer acciones de mejora.</t>
    </r>
  </si>
  <si>
    <t>Cuenta e implementa el primer (1er) encuentro con las familias y cuidadores, en línea con las estrategias del servicio desarrollado mediante la metodología de identificación de sentidos.
Nota 1: Este encuentro se debe desarrollar durante el primer trimestre de atención.
Nota 2: los soportes pueden ser actas, listados de asistencia, registro fotográfico, entre otros.</t>
  </si>
  <si>
    <t xml:space="preserve">Realiza los encuentros grupales con las familias y cuidadores, una (1) vez al mes, con una duración de mínimo tres (3) horas, como evidencia de la implementación del plan de formación y acompañamiento a familias.
Nota: Los soportes pueden ser actas, listados de asistencia, registro fotográfico, entre otros. </t>
  </si>
  <si>
    <t>Realiza formación y  acompañamiento psicosocial específico a familias en situaciones emergentes o condiciones especiales que requieran intervención.
Nota: Solamente se podrán realizar máximo cuatro (4) sesiones.</t>
  </si>
  <si>
    <r>
      <t>Realiza socialización a la comunidad de los servicios contratados, así:
a. Primera Jornada durante el segundo (2) mes de la atención.
b. Segunda jornada durante el mes anterior al que finaliza la atención (es decir en el penúltimo mes de dicha atención). (Cuando aplique).</t>
    </r>
    <r>
      <rPr>
        <b/>
        <sz val="11"/>
        <color rgb="FF000000"/>
        <rFont val="Arial"/>
        <family val="2"/>
      </rPr>
      <t xml:space="preserve">
Nota 1:</t>
    </r>
    <r>
      <rPr>
        <sz val="11"/>
        <color rgb="FF000000"/>
        <rFont val="Arial"/>
        <family val="2"/>
      </rPr>
      <t xml:space="preserve"> En diálogo con el talento humano, padres y/o acudientes y con los soportes suministrados se identifica que se conocen los servicios contratados.
Nota 2: Los soportes de socialización pueden ser folletos, infografías, cuñas radiales, entre otros</t>
    </r>
  </si>
  <si>
    <r>
      <t>Implementa las acciones para atender los resultados del Control Social y los aspectos encontrados durante las visitas desarrolladas por las veedurias.</t>
    </r>
    <r>
      <rPr>
        <b/>
        <sz val="11"/>
        <color rgb="FF000000"/>
        <rFont val="Arial"/>
        <family val="2"/>
      </rPr>
      <t xml:space="preserve">
Nota 1:</t>
    </r>
    <r>
      <rPr>
        <sz val="11"/>
        <color rgb="FF000000"/>
        <rFont val="Arial"/>
        <family val="2"/>
      </rPr>
      <t xml:space="preserve"> Los soportes pueden ser actas.
Nota 2: Mediante</t>
    </r>
    <r>
      <rPr>
        <b/>
        <sz val="11"/>
        <color rgb="FF000000"/>
        <rFont val="Arial"/>
        <family val="2"/>
      </rPr>
      <t xml:space="preserve"> </t>
    </r>
    <r>
      <rPr>
        <sz val="11"/>
        <color rgb="FF000000"/>
        <rFont val="Arial"/>
        <family val="2"/>
      </rPr>
      <t>diálogo con el talento humano, padres y/o acudientes y en contraste con los soportes suministrados se identifica que se han implementado acciones a partir del control social o de los resultados de las visitas de las veedurias.</t>
    </r>
  </si>
  <si>
    <t>Planea, implementa y hace seguimiento a las experiencias pedagógicas y de cuidado llevadas a cabo con las niñas y los niños desde la gestación, orientadas a la promoción del desarrollo infantil, en coherencia con su proyecto pedagógico, los fundamentos políticos, técnicos y de gestión de la atención integral y las orientaciones pedagógicas nacionales y territoriales de educación inicial. (Estándar 25)</t>
  </si>
  <si>
    <r>
      <t>Identifica que el Hogar Infantil, cuenta con materiales, herramientas y objetos que:
a. Contribuyen a la construcción de conocimiento y organización del mundo que realizan las niñas y los niños.
b. Movilizan los procesos de desarrollo y aprendizaje de las niñas y niños, fortaleciendo sus habilidades y potencialidades.
c. Su manipulación no implica un riesgo para las niñas y los niños.
d. Atiende a niñas y niños de diferentes grupos poblacionales, y que el material pedagógico permite la exploración de las particularidades basadas en la propuesta pedagógica en el marco de sus particularidades, intereses y cultura propia de la comunidad.
e. Proponer espacios pedagógicos inclusivos y sin estereotipos, que parten de los intereses de las niñas y niños.
f. Incluye ajustes tales como señales visuales, uso de imágenes reales como fotografías, material texturizado, agendas visuales, para promover la inclusión y participación de las niñas y los niños con discapacidad.</t>
    </r>
    <r>
      <rPr>
        <b/>
        <sz val="11"/>
        <rFont val="Arial"/>
        <family val="2"/>
      </rPr>
      <t xml:space="preserve">
Nota</t>
    </r>
    <r>
      <rPr>
        <sz val="11"/>
        <rFont val="Arial"/>
        <family val="2"/>
      </rPr>
      <t>: Los materiales pueden ser:
*Materiales estructurados: elementos que originalmente tienen una finalidad pedagógica, como plastilina, crayolas, marcadores, colores, juegos didácticos, entre otros.
*Materiales no estructurados: elementos que originalmente no tenían una finalidad educativa.* De origen natural: semillas, hojas secas, ramas de árbol, entre otros.
* De origen industrial o reutilizables: retazos de tela, tubos de cartón, botellas plásticas, entre otros.
* Objetos de la vida cotidiana: vasos de plástico, coladores, cucharas de palo, entre otros.
*  Herramientas y utensilios: lupas, linternas, pinzas, embudos, entre otros.</t>
    </r>
  </si>
  <si>
    <t>Cuenta con la Escala de Valoración Cualitativa del Desarrollo Infantil - Revisada - EVCDI-R, que:
a. Fue constuida a partir de las anotaciones, información y registros realizados máximo mensualmente de cada una de las niñas y niños.
b. Es liderada la maestra jardinera
c. Se aplica cada tres (3) meses a partir del ingreso de cada niña y niño al servicio.</t>
  </si>
  <si>
    <t>Cumple con los requisitos de ley establecidos para la contabilidad, según el tipo de sociedad o empresa. Estandar 58</t>
  </si>
  <si>
    <t>Cuenta con un presupuesto de ingresos y gastos para la prestación del servicio</t>
  </si>
  <si>
    <t>Se encuentran incorporados en el presupuesto los recursos de cofinanciación y/o contrapartida y cuentan con la documentación que demuestra su ejecución.</t>
  </si>
  <si>
    <t>Cuenta con un Manual de Políticas  Contables.</t>
  </si>
  <si>
    <t>Cuenta con el reconocimiento contable de los ingresos, gastos, activos y pasivos en los estados financieros se realiza de conformidad con sus políticas contables alineadas a las Normas de Información Financiera vigentes en Colombia.</t>
  </si>
  <si>
    <t>Cuenta con el Registro Único Tributario -RUT.</t>
  </si>
  <si>
    <t>Cuenta con estados financieros completos del último año fiscal aprobados por el órgano máximo de administración.</t>
  </si>
  <si>
    <t>Cuenta con un balance de prueba por centro de costos.</t>
  </si>
  <si>
    <t>Cuenta con evidencia documentada del pago oportuno de los salarios y honorarios del talento humano, así como de los aportes realizados al Sistema General de Seguridad Social (salud, pensión, riesgos laborales y parafiscales), conforme a los términos legales.</t>
  </si>
  <si>
    <t>Cuenta con evidencia de que los recursos financieros han sido utilizados en el mantenimiento o adecuación de la infraestructura (servicios publicos, arriendo, mantenimiento y adecuaciones), dotacion no fungible del servicio para garantizar que los ambientes sean seguros y protectores para los niños, niñas y adolescentes.</t>
  </si>
  <si>
    <t>Cuenta con Gastos operativos en los que incurra la entidad para la operación del servicio.</t>
  </si>
  <si>
    <t>Cuenta con evidencia de que los recursos financieros han sido utilizados para el pago de la poliza de seguros para los usuarios</t>
  </si>
  <si>
    <t>Cuenta con evidencia de que los recursos financieros han sido utilizados con material didactico de consumo para las experiencias pedagogicas</t>
  </si>
  <si>
    <t xml:space="preserve">Cuenta con evidencia de que los recursos financieros han sido utilizados con elementos de aseo personal </t>
  </si>
  <si>
    <t xml:space="preserve">Cuenta con evidencia de que los recursos financieros han sido utilizados para garantizar la adecuada alimentación de los niños, niñas y adolescentes.
</t>
  </si>
  <si>
    <t>Garantiza que los recursos aportados sean utilizados exclusivamente para el financiamiento de las actividades previstas en el contrato.</t>
  </si>
  <si>
    <t>PROCESO DE INSPECCIÓN, VIGILANCIA Y CONTROL
INSTRUMENTO IV
HOGAR INFANTIL</t>
  </si>
  <si>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</si>
  <si>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IN74.IVC
Versión 3
24/06/2026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</si>
</sst>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000000000"/>
    <numFmt numFmtId="165" formatCode="0.0"/>
  </numFmts>
  <fonts count="75" x14ac:knownFonts="1">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sz val="11"/>
      <color theme="1"/>
      <name val="Aptos Narrow"/>
      <family val="2"/>
      <scheme val="minor"/>
    </font>
    <font>
      <sz val="11"/>
      <name val="Arial"/>
      <family val="2"/>
    </font>
    <font>
      <b/>
      <u/>
      <sz val="11"/>
      <color theme="1"/>
      <name val="Arial"/>
      <family val="2"/>
    </font>
    <font>
      <b/>
      <u/>
      <sz val="11"/>
      <name val="Arial"/>
      <family val="2"/>
    </font>
    <font>
      <sz val="8"/>
      <name val="Aptos Narrow"/>
      <family val="2"/>
      <scheme val="minor"/>
    </font>
    <font>
      <sz val="5"/>
      <color theme="1"/>
      <name val="Arial"/>
      <family val="2"/>
    </font>
    <font>
      <sz val="9"/>
      <color theme="1"/>
      <name val="Arial"/>
      <family val="2"/>
    </font>
    <font>
      <sz val="9"/>
      <color theme="1"/>
      <name val="Aptos Narrow"/>
      <family val="2"/>
      <scheme val="minor"/>
    </font>
    <font>
      <sz val="11"/>
      <name val="Aptos Narrow"/>
      <family val="2"/>
      <scheme val="minor"/>
    </font>
    <font>
      <b/>
      <sz val="5"/>
      <color theme="1"/>
      <name val="Aptos Narrow"/>
      <family val="2"/>
      <scheme val="minor"/>
    </font>
    <font>
      <sz val="10"/>
      <color theme="1"/>
      <name val="Aptos Narrow"/>
      <family val="2"/>
      <scheme val="minor"/>
    </font>
    <font>
      <u/>
      <sz val="11"/>
      <color theme="10"/>
      <name val="Aptos Narrow"/>
      <family val="2"/>
      <scheme val="minor"/>
    </font>
    <font>
      <sz val="22"/>
      <color theme="1"/>
      <name val="Arial"/>
      <family val="2"/>
    </font>
    <font>
      <sz val="10"/>
      <color theme="1"/>
      <name val="Arial"/>
      <family val="2"/>
    </font>
    <font>
      <b/>
      <sz val="12"/>
      <color theme="1"/>
      <name val="Aptos Narrow"/>
      <family val="2"/>
      <scheme val="minor"/>
    </font>
    <font>
      <b/>
      <sz val="8"/>
      <color theme="0"/>
      <name val="Arial"/>
      <family val="2"/>
    </font>
    <font>
      <sz val="5"/>
      <name val="Aptos Narrow"/>
      <family val="2"/>
      <scheme val="minor"/>
    </font>
    <font>
      <sz val="11"/>
      <color rgb="FFFF0000"/>
      <name val="Aptos Narrow"/>
      <family val="2"/>
      <scheme val="minor"/>
    </font>
    <font>
      <b/>
      <sz val="11"/>
      <color rgb="FF000000"/>
      <name val="Aptos Narrow"/>
      <family val="2"/>
    </font>
    <font>
      <b/>
      <sz val="11"/>
      <color theme="1"/>
      <name val="Arial Narrow"/>
      <family val="2"/>
    </font>
    <font>
      <sz val="11"/>
      <color rgb="FF000000"/>
      <name val="Arial Narrow"/>
      <family val="2"/>
    </font>
    <font>
      <sz val="5"/>
      <name val="Arial"/>
      <family val="2"/>
    </font>
    <font>
      <u/>
      <sz val="11"/>
      <color theme="1"/>
      <name val="Arial"/>
      <family val="2"/>
    </font>
    <font>
      <sz val="5"/>
      <color rgb="FF000000"/>
      <name val="Aptos Display"/>
      <family val="2"/>
    </font>
    <font>
      <b/>
      <sz val="11"/>
      <color theme="4" tint="-0.249977111117893"/>
      <name val="Arial"/>
      <family val="2"/>
    </font>
    <font>
      <sz val="11"/>
      <color rgb="FF00B050"/>
      <name val="Arial"/>
      <family val="2"/>
    </font>
    <font>
      <b/>
      <sz val="9"/>
      <name val="Arial"/>
      <family val="2"/>
    </font>
    <font>
      <b/>
      <u/>
      <sz val="11"/>
      <color theme="0"/>
      <name val="Aptos Narrow"/>
      <family val="2"/>
      <scheme val="minor"/>
    </font>
    <font>
      <sz val="7"/>
      <color theme="1"/>
      <name val="Arial"/>
      <family val="2"/>
    </font>
    <font>
      <b/>
      <i/>
      <sz val="9"/>
      <color theme="1"/>
      <name val="Arial"/>
      <family val="2"/>
    </font>
    <font>
      <sz val="9"/>
      <name val="Arial"/>
      <family val="2"/>
    </font>
    <font>
      <b/>
      <sz val="14"/>
      <color theme="1"/>
      <name val="Arial"/>
      <family val="2"/>
    </font>
    <font>
      <b/>
      <sz val="12"/>
      <color rgb="FF000000"/>
      <name val="Arial"/>
      <family val="2"/>
    </font>
    <font>
      <b/>
      <sz val="10"/>
      <color rgb="FF000000"/>
      <name val="Arial"/>
      <family val="2"/>
    </font>
    <font>
      <sz val="10"/>
      <color rgb="FF000000"/>
      <name val="Arial"/>
      <family val="2"/>
    </font>
    <font>
      <b/>
      <sz val="9"/>
      <color theme="1"/>
      <name val="Aptos Narrow"/>
      <family val="2"/>
      <scheme val="minor"/>
    </font>
    <font>
      <b/>
      <sz val="14"/>
      <color theme="7" tint="-0.249977111117893"/>
      <name val="Aptos Narrow"/>
      <family val="2"/>
      <scheme val="minor"/>
    </font>
    <font>
      <u/>
      <sz val="11"/>
      <color rgb="FF000000"/>
      <name val="Arial"/>
      <family val="2"/>
    </font>
    <font>
      <b/>
      <u/>
      <sz val="11"/>
      <color rgb="FF000000"/>
      <name val="Arial"/>
      <family val="2"/>
    </font>
    <font>
      <i/>
      <sz val="11"/>
      <color rgb="FF000000"/>
      <name val="Arial"/>
      <family val="2"/>
    </font>
    <font>
      <b/>
      <sz val="5"/>
      <color rgb="FF000000"/>
      <name val="Aptos Display"/>
      <family val="2"/>
    </font>
    <font>
      <b/>
      <u/>
      <sz val="10"/>
      <color theme="0"/>
      <name val="Aptos Narrow"/>
      <family val="2"/>
      <scheme val="minor"/>
    </font>
    <font>
      <i/>
      <sz val="11"/>
      <color theme="1"/>
      <name val="Arial"/>
      <family val="2"/>
    </font>
    <font>
      <sz val="6"/>
      <color theme="1"/>
      <name val="Arial"/>
      <family val="2"/>
    </font>
    <font>
      <b/>
      <sz val="10"/>
      <color theme="1"/>
      <name val="Arial"/>
      <family val="2"/>
    </font>
    <font>
      <b/>
      <i/>
      <sz val="12"/>
      <color theme="1"/>
      <name val="Tempus Sans ITC"/>
    </font>
    <font>
      <b/>
      <sz val="12"/>
      <color theme="1"/>
      <name val="Tempus Sans ITC"/>
    </font>
  </fonts>
  <fills count="50">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bgColor rgb="FF000000"/>
      </patternFill>
    </fill>
    <fill>
      <patternFill patternType="solid">
        <fgColor theme="5" tint="0.79998168889431442"/>
        <bgColor rgb="FF000000"/>
      </patternFill>
    </fill>
    <fill>
      <patternFill patternType="solid">
        <fgColor theme="6" tint="0.59999389629810485"/>
        <bgColor indexed="64"/>
      </patternFill>
    </fill>
    <fill>
      <patternFill patternType="solid">
        <fgColor rgb="FFFFFF00"/>
        <bgColor rgb="FF000000"/>
      </patternFill>
    </fill>
    <fill>
      <patternFill patternType="solid">
        <fgColor theme="4" tint="0.59999389629810485"/>
        <bgColor rgb="FF000000"/>
      </patternFill>
    </fill>
    <fill>
      <patternFill patternType="solid">
        <fgColor rgb="FF0000FF"/>
        <bgColor indexed="64"/>
      </patternFill>
    </fill>
    <fill>
      <patternFill patternType="solid">
        <fgColor rgb="FFFFCCCC"/>
        <bgColor rgb="FF000000"/>
      </patternFill>
    </fill>
    <fill>
      <patternFill patternType="solid">
        <fgColor theme="1" tint="0.499984740745262"/>
        <bgColor indexed="64"/>
      </patternFill>
    </fill>
    <fill>
      <patternFill patternType="solid">
        <fgColor theme="0" tint="-4.9989318521683403E-2"/>
        <bgColor indexed="64"/>
      </patternFill>
    </fill>
    <fill>
      <patternFill patternType="solid">
        <fgColor rgb="FFFBE2D5"/>
        <bgColor rgb="FF000000"/>
      </patternFill>
    </fill>
    <fill>
      <patternFill patternType="solid">
        <fgColor rgb="FFFFFFFF"/>
        <bgColor rgb="FF000000"/>
      </patternFill>
    </fill>
    <fill>
      <patternFill patternType="solid">
        <fgColor rgb="FFFCF2C2"/>
        <bgColor rgb="FF000000"/>
      </patternFill>
    </fill>
    <fill>
      <patternFill patternType="solid">
        <fgColor rgb="FFC0E6F5"/>
        <bgColor rgb="FF000000"/>
      </patternFill>
    </fill>
    <fill>
      <patternFill patternType="solid">
        <fgColor rgb="FFF5D3BF"/>
        <bgColor rgb="FF000000"/>
      </patternFill>
    </fill>
    <fill>
      <patternFill patternType="solid">
        <fgColor rgb="FFF2CEEF"/>
        <bgColor rgb="FF000000"/>
      </patternFill>
    </fill>
    <fill>
      <patternFill patternType="solid">
        <fgColor theme="8" tint="0.79998168889431442"/>
        <bgColor rgb="FF000000"/>
      </patternFill>
    </fill>
    <fill>
      <patternFill patternType="solid">
        <fgColor rgb="FFF5D3BF"/>
        <bgColor indexed="64"/>
      </patternFill>
    </fill>
    <fill>
      <patternFill patternType="solid">
        <fgColor theme="7" tint="0.79998168889431442"/>
        <bgColor rgb="FF000000"/>
      </patternFill>
    </fill>
    <fill>
      <patternFill patternType="solid">
        <fgColor theme="6" tint="0.59999389629810485"/>
        <bgColor rgb="FF000000"/>
      </patternFill>
    </fill>
    <fill>
      <patternFill patternType="solid">
        <fgColor theme="6" tint="0.79998168889431442"/>
        <bgColor rgb="FF000000"/>
      </patternFill>
    </fill>
    <fill>
      <patternFill patternType="solid">
        <fgColor theme="6" tint="0.79998168889431442"/>
        <bgColor indexed="64"/>
      </patternFill>
    </fill>
  </fills>
  <borders count="8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thin">
        <color rgb="FF000000"/>
      </top>
      <bottom style="thin">
        <color rgb="FF000000"/>
      </bottom>
      <diagonal/>
    </border>
    <border>
      <left/>
      <right/>
      <top/>
      <bottom style="medium">
        <color rgb="FF000000"/>
      </bottom>
      <diagonal/>
    </border>
    <border>
      <left style="medium">
        <color rgb="FF000000"/>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bottom style="thin">
        <color indexed="64"/>
      </bottom>
      <diagonal/>
    </border>
    <border>
      <left style="thin">
        <color indexed="64"/>
      </left>
      <right style="medium">
        <color rgb="FF000000"/>
      </right>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bottom style="medium">
        <color indexed="64"/>
      </bottom>
      <diagonal/>
    </border>
    <border>
      <left/>
      <right style="thin">
        <color rgb="FF000000"/>
      </right>
      <top style="thin">
        <color indexed="64"/>
      </top>
      <bottom style="thin">
        <color indexed="64"/>
      </bottom>
      <diagonal/>
    </border>
    <border>
      <left/>
      <right style="thin">
        <color indexed="64"/>
      </right>
      <top style="medium">
        <color indexed="64"/>
      </top>
      <bottom style="thin">
        <color indexed="64"/>
      </bottom>
      <diagonal/>
    </border>
    <border>
      <left/>
      <right style="thin">
        <color rgb="FF000000"/>
      </right>
      <top/>
      <bottom style="thin">
        <color indexed="64"/>
      </bottom>
      <diagonal/>
    </border>
    <border>
      <left style="thin">
        <color rgb="FF000000"/>
      </left>
      <right/>
      <top style="thin">
        <color rgb="FF000000"/>
      </top>
      <bottom style="thin">
        <color rgb="FF000000"/>
      </bottom>
      <diagonal/>
    </border>
    <border>
      <left style="medium">
        <color indexed="64"/>
      </left>
      <right style="medium">
        <color indexed="64"/>
      </right>
      <top/>
      <bottom style="thin">
        <color indexed="64"/>
      </bottom>
      <diagonal/>
    </border>
    <border>
      <left style="thin">
        <color rgb="FF000000"/>
      </left>
      <right/>
      <top style="thin">
        <color indexed="64"/>
      </top>
      <bottom/>
      <diagonal/>
    </border>
    <border>
      <left style="medium">
        <color indexed="64"/>
      </left>
      <right style="thin">
        <color indexed="64"/>
      </right>
      <top/>
      <bottom style="medium">
        <color indexed="64"/>
      </bottom>
      <diagonal/>
    </border>
  </borders>
  <cellStyleXfs count="5">
    <xf numFmtId="0" fontId="0" fillId="0" borderId="0"/>
    <xf numFmtId="0" fontId="21" fillId="0" borderId="0"/>
    <xf numFmtId="0" fontId="21" fillId="0" borderId="0"/>
    <xf numFmtId="0" fontId="39" fillId="0" borderId="0" applyNumberFormat="0" applyFill="0" applyBorder="0" applyAlignment="0" applyProtection="0"/>
    <xf numFmtId="43" fontId="28" fillId="0" borderId="0" applyFont="0" applyFill="0" applyBorder="0" applyAlignment="0" applyProtection="0"/>
  </cellStyleXfs>
  <cellXfs count="691">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0" fillId="9" borderId="0" xfId="0" applyFill="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4" fillId="11" borderId="12" xfId="0" applyFont="1" applyFill="1" applyBorder="1" applyAlignment="1">
      <alignment horizontal="center" vertical="center" wrapText="1"/>
    </xf>
    <xf numFmtId="0" fontId="26" fillId="0" borderId="0" xfId="0" applyFont="1" applyAlignment="1">
      <alignment vertical="center"/>
    </xf>
    <xf numFmtId="0" fontId="11" fillId="0" borderId="0" xfId="0" applyFont="1" applyAlignment="1">
      <alignment vertical="center" wrapText="1"/>
    </xf>
    <xf numFmtId="0" fontId="16" fillId="0" borderId="0" xfId="0" applyFont="1" applyAlignment="1">
      <alignment horizontal="center" vertical="center"/>
    </xf>
    <xf numFmtId="0" fontId="4" fillId="5" borderId="21"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5" borderId="11" xfId="0" applyFont="1" applyFill="1" applyBorder="1" applyAlignment="1">
      <alignment horizontal="center" vertical="center"/>
    </xf>
    <xf numFmtId="0" fontId="29"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7" xfId="0" applyFont="1" applyFill="1" applyBorder="1" applyAlignment="1" applyProtection="1">
      <alignment horizontal="center" vertical="center" wrapText="1"/>
      <protection locked="0"/>
    </xf>
    <xf numFmtId="16" fontId="4" fillId="5" borderId="11" xfId="0" applyNumberFormat="1" applyFont="1" applyFill="1" applyBorder="1" applyAlignment="1">
      <alignment horizontal="center" vertical="center"/>
    </xf>
    <xf numFmtId="0" fontId="4" fillId="9" borderId="11" xfId="0" applyFont="1" applyFill="1" applyBorder="1" applyAlignment="1">
      <alignment horizontal="center" vertical="center"/>
    </xf>
    <xf numFmtId="0" fontId="29" fillId="5" borderId="8" xfId="0" applyFont="1" applyFill="1" applyBorder="1" applyAlignment="1">
      <alignment vertical="center" wrapText="1"/>
    </xf>
    <xf numFmtId="0" fontId="29" fillId="0" borderId="8" xfId="0" applyFont="1" applyBorder="1" applyAlignment="1">
      <alignment vertical="center" wrapText="1"/>
    </xf>
    <xf numFmtId="0" fontId="29" fillId="9" borderId="8" xfId="0" applyFont="1" applyFill="1" applyBorder="1" applyAlignment="1">
      <alignment horizontal="justify" vertical="center" wrapText="1"/>
    </xf>
    <xf numFmtId="0" fontId="5" fillId="9" borderId="8" xfId="0" applyFont="1" applyFill="1" applyBorder="1" applyAlignment="1">
      <alignment horizontal="justify" vertical="center" wrapText="1"/>
    </xf>
    <xf numFmtId="0" fontId="29" fillId="9" borderId="8" xfId="0" applyFont="1" applyFill="1" applyBorder="1" applyAlignment="1">
      <alignment horizontal="justify" vertical="center"/>
    </xf>
    <xf numFmtId="0" fontId="4" fillId="5" borderId="26" xfId="0" applyFont="1" applyFill="1" applyBorder="1" applyAlignment="1">
      <alignment horizontal="center" vertical="center"/>
    </xf>
    <xf numFmtId="0" fontId="3" fillId="7" borderId="24" xfId="0" applyFont="1" applyFill="1" applyBorder="1" applyAlignment="1">
      <alignment horizontal="center" vertical="center"/>
    </xf>
    <xf numFmtId="0" fontId="3" fillId="7" borderId="25" xfId="0" applyFont="1" applyFill="1" applyBorder="1" applyAlignment="1">
      <alignment horizontal="center" vertical="center" wrapText="1"/>
    </xf>
    <xf numFmtId="0" fontId="3" fillId="7" borderId="25" xfId="0" applyFont="1" applyFill="1" applyBorder="1" applyAlignment="1" applyProtection="1">
      <alignment horizontal="center" vertical="center" wrapText="1"/>
      <protection locked="0"/>
    </xf>
    <xf numFmtId="0" fontId="4" fillId="5" borderId="12" xfId="0" applyFont="1" applyFill="1" applyBorder="1" applyAlignment="1">
      <alignment vertical="center" wrapText="1"/>
    </xf>
    <xf numFmtId="0" fontId="14" fillId="0" borderId="0" xfId="0" applyFont="1" applyAlignment="1">
      <alignment horizontal="center" vertical="center"/>
    </xf>
    <xf numFmtId="0" fontId="4" fillId="5" borderId="12" xfId="0" applyFont="1" applyFill="1" applyBorder="1" applyAlignment="1">
      <alignment horizontal="left" vertical="center" wrapText="1"/>
    </xf>
    <xf numFmtId="0" fontId="0" fillId="0" borderId="0" xfId="0" applyAlignment="1">
      <alignment wrapText="1"/>
    </xf>
    <xf numFmtId="0" fontId="0" fillId="0" borderId="8" xfId="0" applyBorder="1" applyAlignment="1">
      <alignment vertical="center" wrapText="1"/>
    </xf>
    <xf numFmtId="0" fontId="0" fillId="0" borderId="0" xfId="0" applyAlignment="1">
      <alignment vertical="center" wrapText="1"/>
    </xf>
    <xf numFmtId="0" fontId="3" fillId="5" borderId="2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7" borderId="46"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6"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34" fillId="0" borderId="0" xfId="0" applyFont="1" applyAlignment="1">
      <alignment vertical="center" wrapText="1"/>
    </xf>
    <xf numFmtId="0" fontId="5" fillId="5" borderId="31" xfId="2" applyFont="1" applyFill="1" applyBorder="1" applyAlignment="1" applyProtection="1">
      <alignment horizontal="center" vertical="center" wrapText="1"/>
      <protection locked="0"/>
    </xf>
    <xf numFmtId="0" fontId="34" fillId="0" borderId="0" xfId="0" applyFont="1"/>
    <xf numFmtId="0" fontId="34"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29" fillId="17" borderId="11" xfId="0" applyFont="1" applyFill="1" applyBorder="1" applyAlignment="1">
      <alignment horizontal="center" vertical="center"/>
    </xf>
    <xf numFmtId="0" fontId="29" fillId="17" borderId="8" xfId="0" applyFont="1" applyFill="1" applyBorder="1" applyAlignment="1">
      <alignment vertical="center" wrapText="1"/>
    </xf>
    <xf numFmtId="0" fontId="29" fillId="17" borderId="12" xfId="0" applyFont="1" applyFill="1" applyBorder="1" applyAlignment="1">
      <alignment horizontal="left" vertical="center" wrapText="1"/>
    </xf>
    <xf numFmtId="0" fontId="29" fillId="0" borderId="14" xfId="0" applyFont="1" applyBorder="1" applyAlignment="1">
      <alignment horizontal="justify" vertical="center" wrapText="1"/>
    </xf>
    <xf numFmtId="0" fontId="29" fillId="5" borderId="8" xfId="0" applyFont="1" applyFill="1" applyBorder="1" applyAlignment="1">
      <alignment horizontal="justify" vertical="center" wrapText="1"/>
    </xf>
    <xf numFmtId="0" fontId="29" fillId="0" borderId="0" xfId="0" applyFont="1" applyAlignment="1">
      <alignment horizontal="right" vertical="center" wrapText="1"/>
    </xf>
    <xf numFmtId="0" fontId="0" fillId="0" borderId="8" xfId="0" applyBorder="1" applyAlignment="1">
      <alignment horizontal="center" vertical="center"/>
    </xf>
    <xf numFmtId="0" fontId="10" fillId="0" borderId="0" xfId="0" applyFont="1" applyAlignment="1">
      <alignment horizontal="justify" vertical="center" wrapText="1"/>
    </xf>
    <xf numFmtId="0" fontId="3" fillId="2" borderId="49" xfId="0" applyFont="1" applyFill="1" applyBorder="1" applyAlignment="1">
      <alignment vertical="center" wrapText="1"/>
    </xf>
    <xf numFmtId="0" fontId="5" fillId="2" borderId="1" xfId="0" applyFont="1" applyFill="1" applyBorder="1" applyAlignment="1">
      <alignment horizontal="center" vertical="center" wrapText="1"/>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37" fillId="7" borderId="43" xfId="0" applyFont="1" applyFill="1" applyBorder="1" applyAlignment="1" applyProtection="1">
      <alignment horizontal="center" vertical="center" wrapText="1"/>
      <protection locked="0"/>
    </xf>
    <xf numFmtId="0" fontId="19" fillId="0" borderId="7" xfId="0" applyFont="1" applyBorder="1" applyAlignment="1" applyProtection="1">
      <alignment horizontal="justify" vertical="center" wrapText="1"/>
      <protection locked="0"/>
    </xf>
    <xf numFmtId="0" fontId="18" fillId="0" borderId="0" xfId="0" applyFont="1" applyAlignment="1">
      <alignment horizontal="justify" vertical="center" wrapText="1"/>
    </xf>
    <xf numFmtId="0" fontId="18" fillId="0" borderId="0" xfId="0" applyFont="1" applyAlignment="1">
      <alignment wrapText="1"/>
    </xf>
    <xf numFmtId="0" fontId="4" fillId="0" borderId="0" xfId="0" applyFont="1"/>
    <xf numFmtId="0" fontId="29" fillId="9" borderId="8" xfId="0" applyFont="1" applyFill="1" applyBorder="1" applyAlignment="1">
      <alignment horizontal="center" vertical="center" wrapText="1"/>
    </xf>
    <xf numFmtId="0" fontId="4" fillId="0" borderId="2" xfId="0" applyFont="1" applyBorder="1" applyAlignment="1" applyProtection="1">
      <alignment vertical="center"/>
      <protection locked="0"/>
    </xf>
    <xf numFmtId="1" fontId="4" fillId="0" borderId="2" xfId="0" applyNumberFormat="1" applyFont="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12" xfId="0" applyFont="1" applyBorder="1" applyAlignment="1" applyProtection="1">
      <alignment vertical="center" wrapText="1"/>
      <protection locked="0"/>
    </xf>
    <xf numFmtId="0" fontId="4" fillId="9" borderId="12" xfId="0" applyFont="1" applyFill="1" applyBorder="1" applyAlignment="1" applyProtection="1">
      <alignment vertical="center" wrapText="1"/>
      <protection locked="0"/>
    </xf>
    <xf numFmtId="0" fontId="29" fillId="0" borderId="8" xfId="0" applyFont="1" applyBorder="1" applyAlignment="1" applyProtection="1">
      <alignment horizontal="center" vertical="center"/>
      <protection locked="0"/>
    </xf>
    <xf numFmtId="0" fontId="29" fillId="9" borderId="8" xfId="0" applyFont="1" applyFill="1" applyBorder="1" applyAlignment="1" applyProtection="1">
      <alignment horizontal="center" vertical="center" wrapText="1"/>
      <protection locked="0"/>
    </xf>
    <xf numFmtId="0" fontId="29" fillId="0" borderId="8" xfId="0" applyFont="1" applyBorder="1" applyAlignment="1" applyProtection="1">
      <alignment horizontal="center" vertical="center" wrapText="1"/>
      <protection locked="0"/>
    </xf>
    <xf numFmtId="0" fontId="22" fillId="4" borderId="8" xfId="2" applyFont="1" applyFill="1" applyBorder="1" applyAlignment="1">
      <alignment horizontal="center" vertical="center" wrapText="1"/>
    </xf>
    <xf numFmtId="0" fontId="22"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49" xfId="0" applyBorder="1" applyAlignment="1">
      <alignment horizontal="left" vertical="center" wrapText="1"/>
    </xf>
    <xf numFmtId="0" fontId="0" fillId="0" borderId="38"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6" fillId="0" borderId="12" xfId="0" applyFont="1" applyBorder="1" applyAlignment="1" applyProtection="1">
      <alignment vertical="center"/>
      <protection locked="0"/>
    </xf>
    <xf numFmtId="0" fontId="26" fillId="0" borderId="15" xfId="0" applyFont="1" applyBorder="1" applyAlignment="1" applyProtection="1">
      <alignment vertical="center"/>
      <protection locked="0"/>
    </xf>
    <xf numFmtId="0" fontId="29" fillId="0" borderId="16" xfId="0" applyFont="1" applyBorder="1" applyAlignment="1" applyProtection="1">
      <alignment horizontal="justify" vertical="center" wrapText="1"/>
      <protection locked="0"/>
    </xf>
    <xf numFmtId="0" fontId="29" fillId="0" borderId="17" xfId="0" applyFont="1" applyBorder="1" applyAlignment="1" applyProtection="1">
      <alignment horizontal="center" vertical="center" wrapText="1"/>
      <protection locked="0"/>
    </xf>
    <xf numFmtId="0" fontId="29" fillId="0" borderId="9" xfId="0" applyFont="1" applyBorder="1" applyAlignment="1" applyProtection="1">
      <alignment horizontal="justify" vertical="center" wrapText="1"/>
      <protection locked="0"/>
    </xf>
    <xf numFmtId="2" fontId="29" fillId="0" borderId="8" xfId="0" applyNumberFormat="1" applyFont="1" applyBorder="1" applyAlignment="1" applyProtection="1">
      <alignment horizontal="center" vertical="center" wrapText="1"/>
      <protection locked="0"/>
    </xf>
    <xf numFmtId="0" fontId="29" fillId="9" borderId="17" xfId="0" applyFont="1" applyFill="1" applyBorder="1" applyAlignment="1">
      <alignment horizontal="center" vertical="center" wrapText="1"/>
    </xf>
    <xf numFmtId="0" fontId="29" fillId="9" borderId="17" xfId="0" applyFont="1" applyFill="1" applyBorder="1" applyAlignment="1" applyProtection="1">
      <alignment horizontal="center" vertical="center" wrapText="1"/>
      <protection locked="0"/>
    </xf>
    <xf numFmtId="1" fontId="29" fillId="9" borderId="8" xfId="0" applyNumberFormat="1" applyFont="1" applyFill="1" applyBorder="1" applyAlignment="1">
      <alignment horizontal="center" vertical="center" wrapText="1"/>
    </xf>
    <xf numFmtId="0" fontId="29" fillId="0" borderId="19" xfId="0" applyFont="1" applyBorder="1" applyAlignment="1" applyProtection="1">
      <alignment horizontal="center" vertical="center" wrapText="1"/>
      <protection locked="0"/>
    </xf>
    <xf numFmtId="0" fontId="1" fillId="0" borderId="0" xfId="0" applyFont="1" applyAlignment="1">
      <alignment horizontal="left"/>
    </xf>
    <xf numFmtId="0" fontId="40" fillId="0" borderId="27" xfId="0" applyFont="1" applyBorder="1" applyAlignment="1">
      <alignment horizontal="left" vertical="center" wrapText="1"/>
    </xf>
    <xf numFmtId="0" fontId="40" fillId="0" borderId="27" xfId="0" applyFont="1" applyBorder="1" applyAlignment="1">
      <alignment horizontal="center" vertical="center" wrapText="1"/>
    </xf>
    <xf numFmtId="0" fontId="40" fillId="0" borderId="8" xfId="0" applyFont="1" applyBorder="1" applyAlignment="1">
      <alignment horizontal="left" vertical="center" wrapText="1"/>
    </xf>
    <xf numFmtId="0" fontId="40" fillId="0" borderId="8" xfId="0" applyFont="1" applyBorder="1" applyAlignment="1">
      <alignment horizontal="center" vertical="center" wrapText="1"/>
    </xf>
    <xf numFmtId="0" fontId="41" fillId="0" borderId="27" xfId="0" applyFont="1" applyBorder="1" applyAlignment="1">
      <alignment horizontal="left" vertical="center" wrapText="1"/>
    </xf>
    <xf numFmtId="0" fontId="41" fillId="0" borderId="27" xfId="0" applyFont="1" applyBorder="1" applyAlignment="1">
      <alignment vertical="center" wrapText="1"/>
    </xf>
    <xf numFmtId="0" fontId="41" fillId="0" borderId="28" xfId="0" applyFont="1" applyBorder="1" applyAlignment="1">
      <alignment vertical="center" wrapText="1"/>
    </xf>
    <xf numFmtId="0" fontId="41" fillId="0" borderId="8" xfId="0" applyFont="1" applyBorder="1" applyAlignment="1">
      <alignment horizontal="left" vertical="center" wrapText="1"/>
    </xf>
    <xf numFmtId="0" fontId="41" fillId="0" borderId="8" xfId="0" applyFont="1" applyBorder="1" applyAlignment="1">
      <alignment vertical="center" wrapText="1"/>
    </xf>
    <xf numFmtId="0" fontId="41" fillId="0" borderId="12" xfId="0" applyFont="1" applyBorder="1" applyAlignment="1">
      <alignment vertical="center" wrapText="1"/>
    </xf>
    <xf numFmtId="0" fontId="42" fillId="16" borderId="13" xfId="0" applyFont="1" applyFill="1" applyBorder="1" applyAlignment="1">
      <alignment horizontal="center" vertical="center" wrapText="1"/>
    </xf>
    <xf numFmtId="0" fontId="27" fillId="0" borderId="26" xfId="0" applyFont="1" applyBorder="1" applyAlignment="1">
      <alignment horizontal="center" vertical="center" wrapText="1"/>
    </xf>
    <xf numFmtId="0" fontId="27" fillId="0" borderId="11" xfId="0" applyFont="1" applyBorder="1" applyAlignment="1">
      <alignment horizontal="center" vertical="center" wrapText="1"/>
    </xf>
    <xf numFmtId="0" fontId="25" fillId="0" borderId="0" xfId="0" applyFont="1"/>
    <xf numFmtId="0" fontId="1" fillId="0" borderId="27" xfId="0" applyFont="1" applyBorder="1" applyAlignment="1">
      <alignment horizontal="left" vertical="center" wrapText="1"/>
    </xf>
    <xf numFmtId="0" fontId="1" fillId="0" borderId="8" xfId="0" applyFont="1" applyBorder="1" applyAlignment="1">
      <alignment horizontal="left" vertical="center" wrapText="1"/>
    </xf>
    <xf numFmtId="0" fontId="43" fillId="23" borderId="56" xfId="0" applyFont="1" applyFill="1" applyBorder="1" applyAlignment="1">
      <alignment horizontal="center" vertical="center"/>
    </xf>
    <xf numFmtId="0" fontId="1" fillId="24" borderId="56" xfId="0" applyFont="1" applyFill="1" applyBorder="1" applyAlignment="1">
      <alignment vertical="center"/>
    </xf>
    <xf numFmtId="0" fontId="1" fillId="0" borderId="56" xfId="0" applyFont="1" applyBorder="1" applyAlignment="1">
      <alignment vertical="center"/>
    </xf>
    <xf numFmtId="0" fontId="15" fillId="14" borderId="0" xfId="0" applyFont="1" applyFill="1" applyAlignment="1">
      <alignment horizontal="center" vertical="center" wrapText="1"/>
    </xf>
    <xf numFmtId="0" fontId="44" fillId="0" borderId="43" xfId="0" applyFont="1" applyBorder="1" applyAlignment="1">
      <alignment horizontal="justify" vertical="center" wrapText="1"/>
    </xf>
    <xf numFmtId="0" fontId="4" fillId="0" borderId="3" xfId="0" applyFont="1" applyBorder="1" applyAlignment="1" applyProtection="1">
      <alignment horizontal="center" vertical="center"/>
      <protection locked="0"/>
    </xf>
    <xf numFmtId="164" fontId="0" fillId="3" borderId="25" xfId="0" applyNumberFormat="1" applyFill="1" applyBorder="1" applyAlignment="1">
      <alignment horizontal="center" vertical="center"/>
    </xf>
    <xf numFmtId="0" fontId="46" fillId="11" borderId="24" xfId="0" applyFont="1" applyFill="1" applyBorder="1" applyAlignment="1">
      <alignment horizontal="left" vertical="center" wrapText="1"/>
    </xf>
    <xf numFmtId="0" fontId="46" fillId="11" borderId="25" xfId="0" applyFont="1" applyFill="1" applyBorder="1" applyAlignment="1">
      <alignment horizontal="left" vertical="center" wrapText="1"/>
    </xf>
    <xf numFmtId="0" fontId="0" fillId="0" borderId="2" xfId="0" applyBorder="1" applyAlignment="1" applyProtection="1">
      <alignment horizontal="center" vertical="center"/>
      <protection locked="0"/>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4" fillId="0" borderId="2"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wrapText="1"/>
      <protection locked="0"/>
    </xf>
    <xf numFmtId="0" fontId="3" fillId="7" borderId="21" xfId="0" applyFont="1" applyFill="1" applyBorder="1" applyAlignment="1">
      <alignment horizontal="center" vertical="center"/>
    </xf>
    <xf numFmtId="0" fontId="3" fillId="7" borderId="22" xfId="0" applyFont="1" applyFill="1" applyBorder="1" applyAlignment="1">
      <alignment horizontal="center" vertical="center"/>
    </xf>
    <xf numFmtId="0" fontId="3" fillId="7" borderId="22" xfId="0" applyFont="1" applyFill="1" applyBorder="1" applyAlignment="1" applyProtection="1">
      <alignment horizontal="center" vertical="center" wrapText="1"/>
      <protection locked="0"/>
    </xf>
    <xf numFmtId="0" fontId="37" fillId="7" borderId="45" xfId="0" applyFont="1" applyFill="1" applyBorder="1" applyAlignment="1" applyProtection="1">
      <alignment horizontal="center" vertical="center" wrapText="1"/>
      <protection locked="0"/>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6" fillId="11" borderId="8" xfId="0" applyFont="1" applyFill="1" applyBorder="1" applyAlignment="1">
      <alignment horizontal="center" vertical="center" wrapText="1"/>
    </xf>
    <xf numFmtId="0" fontId="46" fillId="11"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0" fillId="7" borderId="7" xfId="0" applyFont="1" applyFill="1" applyBorder="1" applyAlignment="1" applyProtection="1">
      <alignment horizontal="center" vertical="center" wrapText="1"/>
      <protection locked="0"/>
    </xf>
    <xf numFmtId="0" fontId="4" fillId="5" borderId="8" xfId="0" applyFont="1" applyFill="1" applyBorder="1" applyAlignment="1">
      <alignment horizontal="justify" vertical="center" wrapText="1"/>
    </xf>
    <xf numFmtId="0" fontId="15" fillId="15" borderId="0" xfId="0" applyFont="1" applyFill="1" applyAlignment="1">
      <alignment horizontal="center" vertical="center"/>
    </xf>
    <xf numFmtId="0" fontId="37" fillId="7" borderId="51" xfId="0" applyFont="1" applyFill="1" applyBorder="1" applyAlignment="1" applyProtection="1">
      <alignment horizontal="center" vertical="center" wrapText="1"/>
      <protection locked="0"/>
    </xf>
    <xf numFmtId="0" fontId="10" fillId="0" borderId="8" xfId="0" applyFont="1" applyBorder="1" applyAlignment="1">
      <alignment horizontal="justify" vertical="center" wrapText="1"/>
    </xf>
    <xf numFmtId="0" fontId="48" fillId="29" borderId="8" xfId="0" applyFont="1" applyFill="1" applyBorder="1" applyAlignment="1">
      <alignment horizontal="left" vertical="top" wrapText="1"/>
    </xf>
    <xf numFmtId="0" fontId="36" fillId="9" borderId="8" xfId="0" applyFont="1" applyFill="1" applyBorder="1" applyAlignment="1">
      <alignment horizontal="justify" vertical="center" wrapText="1"/>
    </xf>
    <xf numFmtId="0" fontId="0" fillId="9" borderId="17" xfId="0" applyFill="1" applyBorder="1" applyAlignment="1">
      <alignment horizontal="justify" vertical="center" wrapText="1"/>
    </xf>
    <xf numFmtId="0" fontId="0" fillId="9" borderId="17" xfId="0" applyFill="1" applyBorder="1" applyAlignment="1">
      <alignment horizontal="justify" vertical="top" wrapText="1"/>
    </xf>
    <xf numFmtId="0" fontId="0" fillId="9" borderId="0" xfId="0" applyFill="1" applyAlignment="1">
      <alignment horizontal="justify" vertical="center" wrapText="1"/>
    </xf>
    <xf numFmtId="0" fontId="36" fillId="0" borderId="0" xfId="0" applyFont="1" applyAlignment="1">
      <alignment horizontal="justify" vertical="top" wrapText="1"/>
    </xf>
    <xf numFmtId="0" fontId="10" fillId="9" borderId="0" xfId="0" applyFont="1" applyFill="1" applyAlignment="1">
      <alignment horizontal="justify" vertical="center" wrapText="1"/>
    </xf>
    <xf numFmtId="0" fontId="0" fillId="9" borderId="0" xfId="0" applyFill="1" applyAlignment="1">
      <alignment horizontal="justify" vertical="top" wrapText="1"/>
    </xf>
    <xf numFmtId="0" fontId="4" fillId="0" borderId="8" xfId="0" applyFont="1" applyBorder="1" applyAlignment="1">
      <alignment vertical="center" wrapText="1"/>
    </xf>
    <xf numFmtId="0" fontId="15" fillId="0" borderId="10" xfId="0" applyFont="1" applyBorder="1"/>
    <xf numFmtId="0" fontId="37" fillId="0" borderId="7" xfId="0" applyFont="1" applyBorder="1" applyAlignment="1" applyProtection="1">
      <alignment vertical="center" wrapText="1"/>
      <protection locked="0"/>
    </xf>
    <xf numFmtId="0" fontId="37" fillId="7" borderId="59" xfId="0" applyFont="1" applyFill="1" applyBorder="1" applyAlignment="1" applyProtection="1">
      <alignment horizontal="center" vertical="center" wrapText="1"/>
      <protection locked="0"/>
    </xf>
    <xf numFmtId="0" fontId="44" fillId="0" borderId="42" xfId="0" applyFont="1" applyBorder="1"/>
    <xf numFmtId="0" fontId="29" fillId="5" borderId="11" xfId="0" applyFont="1" applyFill="1" applyBorder="1" applyAlignment="1">
      <alignment horizontal="center" vertical="center"/>
    </xf>
    <xf numFmtId="0" fontId="36" fillId="0" borderId="0" xfId="0" applyFont="1" applyAlignment="1">
      <alignment horizontal="center" vertical="center"/>
    </xf>
    <xf numFmtId="0" fontId="36" fillId="0" borderId="0" xfId="0" applyFont="1"/>
    <xf numFmtId="0" fontId="44" fillId="13" borderId="42" xfId="0" applyFont="1" applyFill="1" applyBorder="1" applyAlignment="1">
      <alignment horizontal="center" vertical="center"/>
    </xf>
    <xf numFmtId="0" fontId="29" fillId="9" borderId="11" xfId="0" applyFont="1" applyFill="1" applyBorder="1" applyAlignment="1">
      <alignment horizontal="center" vertical="center"/>
    </xf>
    <xf numFmtId="0" fontId="36" fillId="9" borderId="0" xfId="0" applyFont="1" applyFill="1" applyAlignment="1">
      <alignment horizontal="center" vertical="center"/>
    </xf>
    <xf numFmtId="0" fontId="36" fillId="9" borderId="0" xfId="0" applyFont="1" applyFill="1"/>
    <xf numFmtId="0" fontId="44" fillId="9" borderId="42" xfId="0" applyFont="1" applyFill="1" applyBorder="1"/>
    <xf numFmtId="0" fontId="29" fillId="9" borderId="12" xfId="0" applyFont="1" applyFill="1" applyBorder="1" applyAlignment="1" applyProtection="1">
      <alignment horizontal="left" vertical="center" wrapText="1"/>
      <protection locked="0"/>
    </xf>
    <xf numFmtId="0" fontId="29" fillId="0" borderId="12" xfId="0" applyFont="1" applyBorder="1" applyAlignment="1" applyProtection="1">
      <alignment horizontal="left" vertical="center" wrapText="1"/>
      <protection locked="0"/>
    </xf>
    <xf numFmtId="0" fontId="44" fillId="9" borderId="42" xfId="0" applyFont="1" applyFill="1" applyBorder="1" applyAlignment="1">
      <alignment horizontal="center" vertical="center"/>
    </xf>
    <xf numFmtId="0" fontId="29" fillId="0" borderId="12" xfId="0" applyFont="1" applyBorder="1" applyAlignment="1" applyProtection="1">
      <alignment vertical="center" wrapText="1"/>
      <protection locked="0"/>
    </xf>
    <xf numFmtId="0" fontId="29" fillId="9" borderId="12" xfId="0" applyFont="1" applyFill="1" applyBorder="1" applyAlignment="1" applyProtection="1">
      <alignment vertical="center" wrapText="1"/>
      <protection locked="0"/>
    </xf>
    <xf numFmtId="0" fontId="29" fillId="0" borderId="11" xfId="0" applyFont="1" applyBorder="1" applyAlignment="1">
      <alignment horizontal="center" vertical="center"/>
    </xf>
    <xf numFmtId="0" fontId="44" fillId="13" borderId="49" xfId="0" applyFont="1" applyFill="1" applyBorder="1" applyAlignment="1">
      <alignment horizontal="center" vertical="center"/>
    </xf>
    <xf numFmtId="0" fontId="29" fillId="0" borderId="13" xfId="0" applyFont="1" applyBorder="1" applyAlignment="1">
      <alignment horizontal="center" vertical="center"/>
    </xf>
    <xf numFmtId="0" fontId="29" fillId="0" borderId="15" xfId="0" applyFont="1" applyBorder="1" applyAlignment="1" applyProtection="1">
      <alignment horizontal="left" vertical="center" wrapText="1"/>
      <protection locked="0"/>
    </xf>
    <xf numFmtId="0" fontId="33" fillId="0" borderId="0" xfId="0" applyFont="1" applyAlignment="1">
      <alignment horizontal="center" vertical="center"/>
    </xf>
    <xf numFmtId="0" fontId="51" fillId="35" borderId="0" xfId="0" applyFont="1" applyFill="1" applyAlignment="1">
      <alignment horizontal="center" vertical="center"/>
    </xf>
    <xf numFmtId="0" fontId="29" fillId="5" borderId="8" xfId="0" applyFont="1" applyFill="1" applyBorder="1" applyAlignment="1">
      <alignment horizontal="left" vertical="center" wrapText="1"/>
    </xf>
    <xf numFmtId="0" fontId="29" fillId="0" borderId="0" xfId="0" applyFont="1" applyProtection="1">
      <protection locked="0"/>
    </xf>
    <xf numFmtId="165" fontId="53" fillId="0" borderId="0" xfId="0" applyNumberFormat="1" applyFont="1" applyAlignment="1" applyProtection="1">
      <alignment horizontal="center" vertical="center"/>
      <protection locked="0"/>
    </xf>
    <xf numFmtId="0" fontId="5" fillId="0" borderId="0" xfId="0" applyFont="1" applyAlignment="1" applyProtection="1">
      <alignment horizontal="center"/>
      <protection locked="0"/>
    </xf>
    <xf numFmtId="0" fontId="29" fillId="0" borderId="0" xfId="0" applyFont="1" applyAlignment="1" applyProtection="1">
      <alignment horizontal="center"/>
      <protection locked="0"/>
    </xf>
    <xf numFmtId="0" fontId="53" fillId="0" borderId="0" xfId="0" applyFont="1" applyAlignment="1" applyProtection="1">
      <alignment horizontal="center" vertical="center"/>
      <protection locked="0"/>
    </xf>
    <xf numFmtId="0" fontId="5" fillId="22" borderId="32" xfId="0" applyFont="1" applyFill="1" applyBorder="1" applyAlignment="1">
      <alignment horizontal="center" vertical="center" wrapText="1"/>
    </xf>
    <xf numFmtId="0" fontId="5" fillId="22" borderId="27" xfId="0" applyFont="1" applyFill="1" applyBorder="1" applyAlignment="1">
      <alignment horizontal="center" vertical="center" wrapText="1"/>
    </xf>
    <xf numFmtId="0" fontId="5" fillId="22" borderId="52" xfId="0" applyFont="1" applyFill="1" applyBorder="1" applyAlignment="1">
      <alignment horizontal="center" vertical="center" wrapText="1"/>
    </xf>
    <xf numFmtId="0" fontId="5" fillId="0" borderId="8" xfId="0" applyFont="1" applyBorder="1" applyAlignment="1" applyProtection="1">
      <alignment horizontal="center" vertical="center"/>
      <protection locked="0"/>
    </xf>
    <xf numFmtId="0" fontId="5" fillId="22" borderId="8"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29" fillId="0" borderId="8" xfId="0" applyFont="1" applyBorder="1" applyAlignment="1">
      <alignment horizontal="center" vertical="center"/>
    </xf>
    <xf numFmtId="0" fontId="29" fillId="0" borderId="8" xfId="0" applyFont="1" applyBorder="1" applyAlignment="1" applyProtection="1">
      <alignment horizontal="justify" vertical="center"/>
      <protection locked="0"/>
    </xf>
    <xf numFmtId="0" fontId="29" fillId="0" borderId="0" xfId="0" applyFont="1" applyAlignment="1" applyProtection="1">
      <alignment horizontal="center" vertical="center"/>
      <protection locked="0"/>
    </xf>
    <xf numFmtId="0" fontId="4" fillId="0" borderId="14" xfId="0" applyFont="1" applyBorder="1" applyAlignment="1">
      <alignment horizontal="justify" vertical="center" wrapText="1"/>
    </xf>
    <xf numFmtId="0" fontId="0" fillId="0" borderId="0" xfId="0" applyAlignment="1" applyProtection="1">
      <alignment horizontal="center"/>
      <protection locked="0"/>
    </xf>
    <xf numFmtId="0" fontId="14" fillId="9" borderId="0" xfId="0" applyFont="1" applyFill="1"/>
    <xf numFmtId="0" fontId="18" fillId="9" borderId="0" xfId="0" applyFont="1" applyFill="1"/>
    <xf numFmtId="0" fontId="15" fillId="9" borderId="9" xfId="0" applyFont="1" applyFill="1" applyBorder="1" applyAlignment="1">
      <alignment horizontal="center" vertical="center"/>
    </xf>
    <xf numFmtId="0" fontId="15" fillId="14" borderId="9" xfId="0" applyFont="1" applyFill="1" applyBorder="1" applyAlignment="1">
      <alignment horizontal="center" vertical="center"/>
    </xf>
    <xf numFmtId="0" fontId="15" fillId="9" borderId="0" xfId="0" applyFont="1" applyFill="1" applyAlignment="1">
      <alignment horizontal="center" vertical="center"/>
    </xf>
    <xf numFmtId="0" fontId="15" fillId="9" borderId="9" xfId="0" applyFont="1" applyFill="1" applyBorder="1" applyAlignment="1">
      <alignment horizontal="center" vertical="center" wrapText="1"/>
    </xf>
    <xf numFmtId="0" fontId="15" fillId="14" borderId="9" xfId="0" applyFont="1" applyFill="1" applyBorder="1" applyAlignment="1">
      <alignment horizontal="center" vertical="center" wrapText="1"/>
    </xf>
    <xf numFmtId="0" fontId="15" fillId="37" borderId="0" xfId="0" applyFont="1" applyFill="1" applyAlignment="1">
      <alignment horizontal="center" vertical="center"/>
    </xf>
    <xf numFmtId="0" fontId="15" fillId="15" borderId="0" xfId="0" applyFont="1" applyFill="1" applyAlignment="1">
      <alignment horizontal="center" vertical="center" wrapText="1"/>
    </xf>
    <xf numFmtId="0" fontId="4" fillId="5" borderId="22" xfId="0" applyFont="1" applyFill="1" applyBorder="1" applyAlignment="1">
      <alignment horizontal="left" vertical="center" wrapText="1"/>
    </xf>
    <xf numFmtId="0" fontId="4" fillId="5" borderId="8" xfId="0" applyFont="1" applyFill="1" applyBorder="1" applyAlignment="1">
      <alignment horizontal="left" vertical="top" wrapText="1"/>
    </xf>
    <xf numFmtId="0" fontId="4" fillId="9" borderId="8" xfId="0" applyFont="1" applyFill="1" applyBorder="1" applyAlignment="1">
      <alignment horizontal="left" vertical="top" wrapText="1"/>
    </xf>
    <xf numFmtId="0" fontId="29" fillId="9" borderId="8" xfId="0" applyFont="1" applyFill="1" applyBorder="1" applyAlignment="1">
      <alignment horizontal="left" vertical="top" wrapText="1"/>
    </xf>
    <xf numFmtId="0" fontId="29" fillId="0" borderId="8" xfId="0" applyFont="1" applyBorder="1" applyAlignment="1">
      <alignment horizontal="left" vertical="top" wrapText="1"/>
    </xf>
    <xf numFmtId="0" fontId="29" fillId="5" borderId="17" xfId="0" applyFont="1" applyFill="1" applyBorder="1" applyAlignment="1">
      <alignment horizontal="left" vertical="center" wrapText="1"/>
    </xf>
    <xf numFmtId="0" fontId="4" fillId="0" borderId="8" xfId="0" applyFont="1" applyBorder="1" applyAlignment="1">
      <alignment horizontal="left" vertical="top" wrapText="1"/>
    </xf>
    <xf numFmtId="0" fontId="15" fillId="15" borderId="42" xfId="0" applyFont="1" applyFill="1" applyBorder="1" applyAlignment="1">
      <alignment horizontal="center" vertical="center" wrapText="1"/>
    </xf>
    <xf numFmtId="0" fontId="15" fillId="0" borderId="0" xfId="0" applyFont="1" applyAlignment="1">
      <alignment wrapText="1"/>
    </xf>
    <xf numFmtId="0" fontId="15" fillId="9" borderId="10" xfId="0" applyFont="1" applyFill="1" applyBorder="1" applyAlignment="1">
      <alignment horizontal="center" vertical="center" wrapText="1"/>
    </xf>
    <xf numFmtId="0" fontId="15" fillId="9" borderId="42" xfId="0" applyFont="1" applyFill="1" applyBorder="1" applyAlignment="1">
      <alignment horizontal="center" vertical="center" wrapText="1"/>
    </xf>
    <xf numFmtId="0" fontId="15" fillId="25" borderId="42" xfId="0" applyFont="1" applyFill="1" applyBorder="1" applyAlignment="1">
      <alignment horizontal="center" vertical="center" wrapText="1"/>
    </xf>
    <xf numFmtId="0" fontId="15" fillId="9" borderId="0" xfId="0" applyFont="1" applyFill="1" applyAlignment="1">
      <alignment horizontal="center" vertical="center" wrapText="1"/>
    </xf>
    <xf numFmtId="0" fontId="55" fillId="34" borderId="0" xfId="3" applyFont="1" applyFill="1" applyAlignment="1">
      <alignment horizontal="center" vertical="center"/>
    </xf>
    <xf numFmtId="0" fontId="37" fillId="7" borderId="6" xfId="0" applyFont="1" applyFill="1" applyBorder="1" applyAlignment="1" applyProtection="1">
      <alignment horizontal="center" vertical="center" wrapText="1"/>
      <protection locked="0"/>
    </xf>
    <xf numFmtId="0" fontId="3" fillId="7" borderId="61" xfId="0" applyFont="1" applyFill="1" applyBorder="1" applyAlignment="1">
      <alignment horizontal="center" vertical="center"/>
    </xf>
    <xf numFmtId="0" fontId="3" fillId="7" borderId="62" xfId="0" applyFont="1" applyFill="1" applyBorder="1" applyAlignment="1" applyProtection="1">
      <alignment horizontal="center" vertical="center" wrapText="1"/>
      <protection locked="0"/>
    </xf>
    <xf numFmtId="0" fontId="4" fillId="5" borderId="23" xfId="0" applyFont="1" applyFill="1" applyBorder="1" applyAlignment="1">
      <alignment vertical="center" wrapText="1"/>
    </xf>
    <xf numFmtId="0" fontId="56" fillId="5" borderId="18" xfId="0" applyFont="1" applyFill="1" applyBorder="1" applyAlignment="1">
      <alignment horizontal="justify" vertical="top" wrapText="1"/>
    </xf>
    <xf numFmtId="0" fontId="4" fillId="0" borderId="11" xfId="0" applyFont="1" applyBorder="1" applyAlignment="1">
      <alignment horizontal="center" vertical="center" wrapText="1"/>
    </xf>
    <xf numFmtId="0" fontId="56" fillId="0" borderId="34" xfId="0" applyFont="1" applyBorder="1" applyAlignment="1">
      <alignment vertical="top" wrapText="1"/>
    </xf>
    <xf numFmtId="0" fontId="19" fillId="0" borderId="7" xfId="0" applyFont="1" applyBorder="1" applyAlignment="1" applyProtection="1">
      <alignment vertical="center" wrapText="1"/>
      <protection locked="0"/>
    </xf>
    <xf numFmtId="0" fontId="4" fillId="5" borderId="22" xfId="0" applyFont="1" applyFill="1" applyBorder="1" applyAlignment="1">
      <alignment horizontal="justify" vertical="center" wrapText="1"/>
    </xf>
    <xf numFmtId="0" fontId="34" fillId="5" borderId="18" xfId="0" applyFont="1" applyFill="1" applyBorder="1" applyAlignment="1">
      <alignment horizontal="justify" vertical="center" wrapText="1"/>
    </xf>
    <xf numFmtId="0" fontId="34" fillId="9" borderId="33" xfId="0" applyFont="1" applyFill="1" applyBorder="1" applyAlignment="1">
      <alignment vertical="center" wrapText="1"/>
    </xf>
    <xf numFmtId="0" fontId="4" fillId="5" borderId="9" xfId="0" applyFont="1" applyFill="1" applyBorder="1" applyAlignment="1">
      <alignment horizontal="justify" vertical="center" wrapText="1"/>
    </xf>
    <xf numFmtId="0" fontId="34" fillId="5" borderId="33" xfId="0" applyFont="1" applyFill="1" applyBorder="1" applyAlignment="1">
      <alignment horizontal="justify" vertical="center" wrapText="1"/>
    </xf>
    <xf numFmtId="0" fontId="29" fillId="9" borderId="9" xfId="0" applyFont="1" applyFill="1" applyBorder="1" applyAlignment="1">
      <alignment horizontal="justify" vertical="center" wrapText="1"/>
    </xf>
    <xf numFmtId="0" fontId="34" fillId="0" borderId="63" xfId="0" applyFont="1" applyBorder="1" applyAlignment="1">
      <alignment vertical="center" wrapText="1"/>
    </xf>
    <xf numFmtId="0" fontId="4" fillId="9" borderId="9" xfId="0" applyFont="1" applyFill="1" applyBorder="1" applyAlignment="1">
      <alignment horizontal="justify" vertical="center" wrapText="1"/>
    </xf>
    <xf numFmtId="0" fontId="57" fillId="5" borderId="18" xfId="0" applyFont="1" applyFill="1" applyBorder="1" applyAlignment="1">
      <alignment horizontal="justify" vertical="center" wrapText="1"/>
    </xf>
    <xf numFmtId="0" fontId="26" fillId="9" borderId="9" xfId="0" applyFont="1" applyFill="1" applyBorder="1" applyAlignment="1">
      <alignment horizontal="justify" vertical="center" wrapText="1"/>
    </xf>
    <xf numFmtId="0" fontId="34" fillId="0" borderId="33" xfId="0" applyFont="1" applyBorder="1" applyAlignment="1">
      <alignment vertical="center" wrapText="1"/>
    </xf>
    <xf numFmtId="0" fontId="34" fillId="5" borderId="34" xfId="0" applyFont="1" applyFill="1" applyBorder="1" applyAlignment="1">
      <alignment horizontal="left" vertical="center" wrapText="1"/>
    </xf>
    <xf numFmtId="0" fontId="34" fillId="9" borderId="34" xfId="0" applyFont="1" applyFill="1" applyBorder="1" applyAlignment="1">
      <alignment vertical="center" wrapText="1"/>
    </xf>
    <xf numFmtId="0" fontId="4" fillId="9" borderId="9" xfId="0" applyFont="1" applyFill="1" applyBorder="1" applyAlignment="1">
      <alignment horizontal="left" vertical="center" wrapText="1"/>
    </xf>
    <xf numFmtId="0" fontId="29" fillId="0" borderId="9" xfId="0" applyFont="1" applyBorder="1" applyAlignment="1">
      <alignment horizontal="left" vertical="center" wrapText="1"/>
    </xf>
    <xf numFmtId="0" fontId="29" fillId="0" borderId="16" xfId="0" applyFont="1" applyBorder="1" applyAlignment="1">
      <alignment horizontal="left" vertical="center" wrapText="1"/>
    </xf>
    <xf numFmtId="0" fontId="29" fillId="0" borderId="8" xfId="0" applyFont="1" applyBorder="1" applyAlignment="1">
      <alignment horizontal="left" vertical="center" wrapText="1"/>
    </xf>
    <xf numFmtId="0" fontId="58" fillId="5" borderId="18" xfId="0" applyFont="1" applyFill="1" applyBorder="1" applyAlignment="1">
      <alignment horizontal="justify" vertical="center" wrapText="1"/>
    </xf>
    <xf numFmtId="0" fontId="34" fillId="0" borderId="19" xfId="0" applyFont="1" applyBorder="1" applyAlignment="1">
      <alignment horizontal="left" vertical="center" wrapText="1"/>
    </xf>
    <xf numFmtId="0" fontId="4" fillId="9" borderId="13" xfId="0" applyFont="1" applyFill="1" applyBorder="1" applyAlignment="1">
      <alignment horizontal="center" vertical="center"/>
    </xf>
    <xf numFmtId="0" fontId="41" fillId="0" borderId="0" xfId="0" applyFont="1" applyAlignment="1">
      <alignment wrapText="1"/>
    </xf>
    <xf numFmtId="0" fontId="60" fillId="2" borderId="8" xfId="0" applyFont="1" applyFill="1" applyBorder="1" applyAlignment="1">
      <alignment horizontal="center" vertical="center" textRotation="90" wrapText="1"/>
    </xf>
    <xf numFmtId="0" fontId="41" fillId="0" borderId="8" xfId="0" applyFont="1" applyBorder="1" applyAlignment="1">
      <alignment horizontal="center" vertical="center" wrapText="1"/>
    </xf>
    <xf numFmtId="0" fontId="27" fillId="0" borderId="0" xfId="0" applyFont="1" applyAlignment="1">
      <alignment wrapText="1"/>
    </xf>
    <xf numFmtId="0" fontId="41" fillId="0" borderId="0" xfId="0" applyFont="1"/>
    <xf numFmtId="0" fontId="27" fillId="0" borderId="0" xfId="0" applyFont="1"/>
    <xf numFmtId="0" fontId="21" fillId="0" borderId="0" xfId="0" applyFont="1" applyAlignment="1">
      <alignment horizontal="center" vertical="center"/>
    </xf>
    <xf numFmtId="0" fontId="21" fillId="0" borderId="0" xfId="0" applyFont="1"/>
    <xf numFmtId="0" fontId="10" fillId="2" borderId="65" xfId="0" applyFont="1" applyFill="1" applyBorder="1" applyAlignment="1">
      <alignment horizontal="center" vertical="center"/>
    </xf>
    <xf numFmtId="0" fontId="10" fillId="2" borderId="66" xfId="0" applyFont="1" applyFill="1" applyBorder="1" applyAlignment="1">
      <alignment horizontal="center" vertical="center"/>
    </xf>
    <xf numFmtId="0" fontId="10" fillId="2" borderId="67" xfId="0" applyFont="1" applyFill="1" applyBorder="1" applyAlignment="1">
      <alignment horizontal="center" vertical="center"/>
    </xf>
    <xf numFmtId="0" fontId="10" fillId="2" borderId="68" xfId="0" applyFont="1" applyFill="1" applyBorder="1" applyAlignment="1">
      <alignment horizontal="center" wrapText="1"/>
    </xf>
    <xf numFmtId="0" fontId="15" fillId="14" borderId="8" xfId="0" applyFont="1" applyFill="1" applyBorder="1" applyAlignment="1">
      <alignment horizontal="center" vertical="center"/>
    </xf>
    <xf numFmtId="0" fontId="10" fillId="9" borderId="69" xfId="0" applyFont="1" applyFill="1" applyBorder="1" applyAlignment="1">
      <alignment vertical="center" wrapText="1"/>
    </xf>
    <xf numFmtId="0" fontId="0" fillId="9" borderId="22" xfId="0" applyFill="1" applyBorder="1" applyAlignment="1">
      <alignment horizontal="center" vertical="center"/>
    </xf>
    <xf numFmtId="0" fontId="0" fillId="9" borderId="57" xfId="0" applyFill="1" applyBorder="1" applyAlignment="1">
      <alignment horizontal="justify" vertical="center" wrapText="1"/>
    </xf>
    <xf numFmtId="0" fontId="0" fillId="9" borderId="70" xfId="0" applyFill="1" applyBorder="1" applyAlignment="1">
      <alignment horizontal="justify" vertical="center" wrapText="1"/>
    </xf>
    <xf numFmtId="0" fontId="0" fillId="9" borderId="71" xfId="0" applyFill="1" applyBorder="1" applyAlignment="1" applyProtection="1">
      <alignment vertical="center"/>
      <protection locked="0"/>
    </xf>
    <xf numFmtId="0" fontId="0" fillId="9" borderId="0" xfId="0" applyFill="1" applyAlignment="1">
      <alignment vertical="center"/>
    </xf>
    <xf numFmtId="0" fontId="0" fillId="9" borderId="8" xfId="0" applyFill="1" applyBorder="1" applyAlignment="1">
      <alignment horizontal="center" vertical="center"/>
    </xf>
    <xf numFmtId="0" fontId="0" fillId="9" borderId="9" xfId="0" applyFill="1" applyBorder="1" applyAlignment="1">
      <alignment horizontal="justify" vertical="center" wrapText="1"/>
    </xf>
    <xf numFmtId="0" fontId="10" fillId="9" borderId="73" xfId="0" applyFont="1" applyFill="1" applyBorder="1" applyAlignment="1">
      <alignment vertical="center" wrapText="1"/>
    </xf>
    <xf numFmtId="0" fontId="10" fillId="9" borderId="73" xfId="0" applyFont="1" applyFill="1" applyBorder="1" applyAlignment="1">
      <alignment vertical="center"/>
    </xf>
    <xf numFmtId="0" fontId="10" fillId="9" borderId="76" xfId="0" applyFont="1" applyFill="1" applyBorder="1" applyAlignment="1">
      <alignment vertical="center"/>
    </xf>
    <xf numFmtId="0" fontId="0" fillId="9" borderId="77" xfId="0" applyFill="1" applyBorder="1" applyAlignment="1">
      <alignment horizontal="center" vertical="center"/>
    </xf>
    <xf numFmtId="0" fontId="0" fillId="9" borderId="78" xfId="0" applyFill="1" applyBorder="1" applyAlignment="1">
      <alignment horizontal="justify" vertical="center" wrapText="1"/>
    </xf>
    <xf numFmtId="0" fontId="0" fillId="9" borderId="79" xfId="0" applyFill="1" applyBorder="1" applyAlignment="1">
      <alignment horizontal="justify" vertical="center" wrapText="1"/>
    </xf>
    <xf numFmtId="0" fontId="0" fillId="9" borderId="80" xfId="0" applyFill="1" applyBorder="1" applyAlignment="1" applyProtection="1">
      <alignment vertical="center"/>
      <protection locked="0"/>
    </xf>
    <xf numFmtId="0" fontId="0" fillId="9" borderId="0" xfId="0" applyFill="1" applyAlignment="1">
      <alignment horizontal="center" vertical="center"/>
    </xf>
    <xf numFmtId="0" fontId="63" fillId="0" borderId="0" xfId="0" applyFont="1" applyAlignment="1">
      <alignment horizontal="center" vertical="center" wrapText="1"/>
    </xf>
    <xf numFmtId="0" fontId="0" fillId="21" borderId="46" xfId="0" applyFill="1" applyBorder="1" applyAlignment="1" applyProtection="1">
      <alignment horizontal="center" vertical="center"/>
      <protection locked="0"/>
    </xf>
    <xf numFmtId="0" fontId="64" fillId="0" borderId="0" xfId="0" applyFont="1"/>
    <xf numFmtId="0" fontId="10" fillId="9" borderId="0" xfId="0" applyFont="1" applyFill="1" applyAlignment="1">
      <alignment vertical="center"/>
    </xf>
    <xf numFmtId="0" fontId="10" fillId="9" borderId="6" xfId="0" applyFont="1" applyFill="1" applyBorder="1" applyAlignment="1">
      <alignment vertical="center"/>
    </xf>
    <xf numFmtId="0" fontId="10" fillId="9" borderId="7" xfId="0" applyFont="1" applyFill="1" applyBorder="1" applyAlignment="1">
      <alignment vertical="center"/>
    </xf>
    <xf numFmtId="0" fontId="37" fillId="7" borderId="9" xfId="0" applyFont="1" applyFill="1" applyBorder="1" applyAlignment="1">
      <alignment horizontal="center" vertical="center" wrapText="1"/>
    </xf>
    <xf numFmtId="0" fontId="24" fillId="2" borderId="24"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60" xfId="0" applyFont="1" applyFill="1" applyBorder="1" applyAlignment="1">
      <alignment horizontal="center" vertical="center" wrapText="1"/>
    </xf>
    <xf numFmtId="0" fontId="51" fillId="35" borderId="9" xfId="0" applyFont="1" applyFill="1" applyBorder="1" applyAlignment="1">
      <alignment horizontal="center" vertical="center" wrapText="1"/>
    </xf>
    <xf numFmtId="0" fontId="4" fillId="0" borderId="26" xfId="0" applyFont="1" applyBorder="1" applyAlignment="1" applyProtection="1">
      <alignment horizontal="center" vertical="center" wrapText="1"/>
      <protection locked="0"/>
    </xf>
    <xf numFmtId="0" fontId="4" fillId="0" borderId="27" xfId="0" applyFont="1" applyBorder="1" applyAlignment="1" applyProtection="1">
      <alignment horizontal="justify" vertical="center" wrapText="1"/>
      <protection locked="0"/>
    </xf>
    <xf numFmtId="14" fontId="4" fillId="0" borderId="27" xfId="0" applyNumberFormat="1" applyFont="1" applyBorder="1" applyAlignment="1" applyProtection="1">
      <alignment horizontal="justify" vertical="center" wrapText="1"/>
      <protection locked="0"/>
    </xf>
    <xf numFmtId="1" fontId="4" fillId="0" borderId="27" xfId="0" applyNumberFormat="1" applyFont="1" applyBorder="1" applyAlignment="1" applyProtection="1">
      <alignment horizontal="justify" vertical="center" wrapText="1"/>
      <protection locked="0"/>
    </xf>
    <xf numFmtId="0" fontId="4" fillId="0" borderId="27"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8" xfId="0" applyFont="1" applyBorder="1" applyAlignment="1" applyProtection="1">
      <alignment horizontal="justify" vertical="center" wrapText="1"/>
      <protection locked="0"/>
    </xf>
    <xf numFmtId="14" fontId="4" fillId="0" borderId="8" xfId="0" applyNumberFormat="1" applyFont="1" applyBorder="1" applyAlignment="1" applyProtection="1">
      <alignment horizontal="justify" vertical="center" wrapText="1"/>
      <protection locked="0"/>
    </xf>
    <xf numFmtId="1" fontId="4" fillId="0" borderId="8" xfId="0" applyNumberFormat="1" applyFont="1" applyBorder="1" applyAlignment="1" applyProtection="1">
      <alignment horizontal="justify" vertical="center" wrapText="1"/>
      <protection locked="0"/>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justify" vertical="center" wrapText="1"/>
      <protection locked="0"/>
    </xf>
    <xf numFmtId="14" fontId="4" fillId="0" borderId="14" xfId="0" applyNumberFormat="1" applyFont="1" applyBorder="1" applyAlignment="1" applyProtection="1">
      <alignment horizontal="justify" vertical="center" wrapText="1"/>
      <protection locked="0"/>
    </xf>
    <xf numFmtId="1" fontId="4" fillId="0" borderId="14" xfId="0" applyNumberFormat="1" applyFont="1" applyBorder="1" applyAlignment="1" applyProtection="1">
      <alignment horizontal="justify" vertical="center" wrapText="1"/>
      <protection locked="0"/>
    </xf>
    <xf numFmtId="0" fontId="4" fillId="0" borderId="81" xfId="0" applyFont="1" applyBorder="1" applyAlignment="1" applyProtection="1">
      <alignment horizontal="center" vertical="center" wrapText="1"/>
      <protection locked="0"/>
    </xf>
    <xf numFmtId="0" fontId="29" fillId="9" borderId="8" xfId="0" applyFont="1" applyFill="1" applyBorder="1" applyAlignment="1">
      <alignment horizontal="left" vertical="center" wrapText="1"/>
    </xf>
    <xf numFmtId="0" fontId="48" fillId="39" borderId="34" xfId="0" applyFont="1" applyFill="1" applyBorder="1" applyAlignment="1">
      <alignment wrapText="1"/>
    </xf>
    <xf numFmtId="0" fontId="48" fillId="39" borderId="8" xfId="0" applyFont="1" applyFill="1" applyBorder="1" applyAlignment="1">
      <alignment vertical="top" wrapText="1"/>
    </xf>
    <xf numFmtId="0" fontId="26" fillId="41" borderId="19" xfId="0" applyFont="1" applyFill="1" applyBorder="1" applyAlignment="1">
      <alignment vertical="top" wrapText="1"/>
    </xf>
    <xf numFmtId="0" fontId="26" fillId="41" borderId="32" xfId="0" applyFont="1" applyFill="1" applyBorder="1" applyAlignment="1">
      <alignment vertical="top" wrapText="1"/>
    </xf>
    <xf numFmtId="0" fontId="26" fillId="39" borderId="32" xfId="0" applyFont="1" applyFill="1" applyBorder="1" applyAlignment="1">
      <alignment vertical="top" wrapText="1"/>
    </xf>
    <xf numFmtId="0" fontId="26" fillId="38" borderId="32" xfId="0" applyFont="1" applyFill="1" applyBorder="1" applyAlignment="1">
      <alignment vertical="top" wrapText="1"/>
    </xf>
    <xf numFmtId="0" fontId="29" fillId="0" borderId="32" xfId="0" applyFont="1" applyBorder="1" applyAlignment="1">
      <alignment vertical="top" wrapText="1"/>
    </xf>
    <xf numFmtId="0" fontId="26" fillId="0" borderId="32" xfId="0" applyFont="1" applyBorder="1" applyAlignment="1">
      <alignment vertical="top" wrapText="1"/>
    </xf>
    <xf numFmtId="0" fontId="26" fillId="0" borderId="38" xfId="0" applyFont="1" applyBorder="1" applyAlignment="1">
      <alignment vertical="top" wrapText="1"/>
    </xf>
    <xf numFmtId="0" fontId="29" fillId="40" borderId="27" xfId="0" applyFont="1" applyFill="1" applyBorder="1" applyAlignment="1">
      <alignment wrapText="1"/>
    </xf>
    <xf numFmtId="0" fontId="29" fillId="41" borderId="83" xfId="0" applyFont="1" applyFill="1" applyBorder="1" applyAlignment="1">
      <alignment horizontal="left" vertical="top" wrapText="1"/>
    </xf>
    <xf numFmtId="0" fontId="62" fillId="38" borderId="32" xfId="0" applyFont="1" applyFill="1" applyBorder="1" applyAlignment="1">
      <alignment horizontal="left" vertical="top" wrapText="1"/>
    </xf>
    <xf numFmtId="0" fontId="29" fillId="41" borderId="32" xfId="0" applyFont="1" applyFill="1" applyBorder="1" applyAlignment="1">
      <alignment horizontal="left" vertical="top" wrapText="1"/>
    </xf>
    <xf numFmtId="0" fontId="26" fillId="38" borderId="27" xfId="0" applyFont="1" applyFill="1" applyBorder="1" applyAlignment="1">
      <alignment horizontal="left" vertical="top" wrapText="1"/>
    </xf>
    <xf numFmtId="0" fontId="26" fillId="0" borderId="27" xfId="0" applyFont="1" applyBorder="1" applyAlignment="1">
      <alignment horizontal="left" vertical="top" wrapText="1"/>
    </xf>
    <xf numFmtId="0" fontId="29" fillId="38" borderId="32" xfId="0" applyFont="1" applyFill="1" applyBorder="1" applyAlignment="1">
      <alignment horizontal="left" vertical="top" wrapText="1"/>
    </xf>
    <xf numFmtId="0" fontId="29" fillId="0" borderId="32" xfId="0" applyFont="1" applyBorder="1" applyAlignment="1">
      <alignment horizontal="left" vertical="top" wrapText="1"/>
    </xf>
    <xf numFmtId="0" fontId="26" fillId="0" borderId="32" xfId="0" applyFont="1" applyBorder="1" applyAlignment="1">
      <alignment horizontal="left" vertical="top" wrapText="1"/>
    </xf>
    <xf numFmtId="0" fontId="29" fillId="41" borderId="58" xfId="0" applyFont="1" applyFill="1" applyBorder="1" applyAlignment="1">
      <alignment horizontal="left" vertical="top" wrapText="1"/>
    </xf>
    <xf numFmtId="0" fontId="26" fillId="0" borderId="8" xfId="0" applyFont="1" applyBorder="1" applyAlignment="1">
      <alignment horizontal="left" vertical="top" wrapText="1"/>
    </xf>
    <xf numFmtId="0" fontId="26" fillId="0" borderId="38" xfId="0" applyFont="1" applyBorder="1" applyAlignment="1">
      <alignment horizontal="left" vertical="top" wrapText="1"/>
    </xf>
    <xf numFmtId="0" fontId="29" fillId="40" borderId="8" xfId="0" applyFont="1" applyFill="1" applyBorder="1" applyAlignment="1">
      <alignment wrapText="1"/>
    </xf>
    <xf numFmtId="0" fontId="29" fillId="0" borderId="27" xfId="0" applyFont="1" applyBorder="1" applyAlignment="1">
      <alignment wrapText="1"/>
    </xf>
    <xf numFmtId="0" fontId="29" fillId="41" borderId="27" xfId="0" applyFont="1" applyFill="1" applyBorder="1" applyAlignment="1">
      <alignment wrapText="1"/>
    </xf>
    <xf numFmtId="0" fontId="29" fillId="40" borderId="30" xfId="0" applyFont="1" applyFill="1" applyBorder="1" applyAlignment="1">
      <alignment wrapText="1"/>
    </xf>
    <xf numFmtId="0" fontId="26" fillId="41" borderId="32" xfId="0" applyFont="1" applyFill="1" applyBorder="1" applyAlignment="1">
      <alignment wrapText="1"/>
    </xf>
    <xf numFmtId="0" fontId="26" fillId="40" borderId="32" xfId="0" applyFont="1" applyFill="1" applyBorder="1" applyAlignment="1">
      <alignment wrapText="1"/>
    </xf>
    <xf numFmtId="0" fontId="26" fillId="39" borderId="32" xfId="0" applyFont="1" applyFill="1" applyBorder="1" applyAlignment="1">
      <alignment wrapText="1"/>
    </xf>
    <xf numFmtId="0" fontId="26" fillId="38" borderId="32" xfId="0" applyFont="1" applyFill="1" applyBorder="1" applyAlignment="1">
      <alignment wrapText="1"/>
    </xf>
    <xf numFmtId="0" fontId="29" fillId="0" borderId="32" xfId="0" applyFont="1" applyBorder="1" applyAlignment="1">
      <alignment wrapText="1"/>
    </xf>
    <xf numFmtId="0" fontId="26" fillId="0" borderId="32" xfId="0" applyFont="1" applyBorder="1" applyAlignment="1">
      <alignment wrapText="1"/>
    </xf>
    <xf numFmtId="0" fontId="26" fillId="0" borderId="38" xfId="0" applyFont="1" applyBorder="1" applyAlignment="1">
      <alignment wrapText="1"/>
    </xf>
    <xf numFmtId="0" fontId="29" fillId="41" borderId="32" xfId="0" applyFont="1" applyFill="1" applyBorder="1" applyAlignment="1">
      <alignment wrapText="1"/>
    </xf>
    <xf numFmtId="0" fontId="29" fillId="39" borderId="32" xfId="0" applyFont="1" applyFill="1" applyBorder="1" applyAlignment="1">
      <alignment wrapText="1"/>
    </xf>
    <xf numFmtId="0" fontId="29" fillId="39" borderId="86" xfId="0" applyFont="1" applyFill="1" applyBorder="1" applyAlignment="1">
      <alignment wrapText="1"/>
    </xf>
    <xf numFmtId="0" fontId="29" fillId="39" borderId="54" xfId="0" applyFont="1" applyFill="1" applyBorder="1" applyAlignment="1">
      <alignment wrapText="1"/>
    </xf>
    <xf numFmtId="0" fontId="29" fillId="39" borderId="27" xfId="0" applyFont="1" applyFill="1" applyBorder="1" applyAlignment="1">
      <alignment wrapText="1"/>
    </xf>
    <xf numFmtId="0" fontId="5" fillId="0" borderId="86" xfId="0" applyFont="1" applyBorder="1" applyAlignment="1">
      <alignment wrapText="1"/>
    </xf>
    <xf numFmtId="0" fontId="5" fillId="39" borderId="54" xfId="0" applyFont="1" applyFill="1" applyBorder="1" applyAlignment="1">
      <alignment wrapText="1"/>
    </xf>
    <xf numFmtId="0" fontId="29" fillId="0" borderId="86" xfId="0" applyFont="1" applyBorder="1" applyAlignment="1">
      <alignment wrapText="1"/>
    </xf>
    <xf numFmtId="0" fontId="29" fillId="0" borderId="54" xfId="0" applyFont="1" applyBorder="1" applyAlignment="1">
      <alignment wrapText="1"/>
    </xf>
    <xf numFmtId="1" fontId="0" fillId="9" borderId="0" xfId="0" applyNumberFormat="1" applyFill="1" applyAlignment="1">
      <alignment horizontal="center" vertical="center"/>
    </xf>
    <xf numFmtId="0" fontId="0" fillId="0" borderId="8" xfId="0" applyBorder="1" applyAlignment="1">
      <alignment vertical="center"/>
    </xf>
    <xf numFmtId="0" fontId="29" fillId="5" borderId="22" xfId="0" applyFont="1" applyFill="1" applyBorder="1" applyAlignment="1">
      <alignment horizontal="justify" vertical="top" wrapText="1"/>
    </xf>
    <xf numFmtId="0" fontId="4" fillId="0" borderId="8" xfId="0" applyFont="1" applyBorder="1" applyAlignment="1">
      <alignment horizontal="justify" vertical="top" wrapText="1"/>
    </xf>
    <xf numFmtId="0" fontId="4" fillId="0" borderId="14" xfId="0" applyFont="1" applyBorder="1" applyAlignment="1">
      <alignment horizontal="justify" vertical="top" wrapText="1"/>
    </xf>
    <xf numFmtId="0" fontId="68" fillId="35" borderId="63" xfId="0" applyFont="1" applyFill="1" applyBorder="1"/>
    <xf numFmtId="0" fontId="68" fillId="35" borderId="55" xfId="0" applyFont="1" applyFill="1" applyBorder="1"/>
    <xf numFmtId="0" fontId="26" fillId="0" borderId="8" xfId="0" applyFont="1" applyBorder="1" applyAlignment="1">
      <alignment horizontal="justify" vertical="center" wrapText="1"/>
    </xf>
    <xf numFmtId="0" fontId="29" fillId="44" borderId="11" xfId="0" applyFont="1" applyFill="1" applyBorder="1"/>
    <xf numFmtId="0" fontId="29" fillId="44" borderId="19" xfId="0" applyFont="1" applyFill="1" applyBorder="1" applyAlignment="1">
      <alignment wrapText="1"/>
    </xf>
    <xf numFmtId="0" fontId="26" fillId="35" borderId="32" xfId="0" applyFont="1" applyFill="1" applyBorder="1"/>
    <xf numFmtId="0" fontId="26" fillId="15" borderId="32" xfId="0" applyFont="1" applyFill="1" applyBorder="1"/>
    <xf numFmtId="0" fontId="26" fillId="35" borderId="26" xfId="0" applyFont="1" applyFill="1" applyBorder="1"/>
    <xf numFmtId="0" fontId="26" fillId="15" borderId="26" xfId="0" applyFont="1" applyFill="1" applyBorder="1"/>
    <xf numFmtId="0" fontId="4" fillId="45" borderId="21" xfId="0" applyFont="1" applyFill="1" applyBorder="1" applyAlignment="1">
      <alignment horizontal="center" vertical="center"/>
    </xf>
    <xf numFmtId="0" fontId="4" fillId="45" borderId="11" xfId="0" applyFont="1" applyFill="1" applyBorder="1" applyAlignment="1">
      <alignment horizontal="center" vertical="center"/>
    </xf>
    <xf numFmtId="16" fontId="4" fillId="45" borderId="11" xfId="0" applyNumberFormat="1" applyFont="1" applyFill="1" applyBorder="1" applyAlignment="1">
      <alignment horizontal="center" vertical="center"/>
    </xf>
    <xf numFmtId="0" fontId="4" fillId="45" borderId="8" xfId="0" applyFont="1" applyFill="1" applyBorder="1" applyAlignment="1">
      <alignment horizontal="center" vertical="center"/>
    </xf>
    <xf numFmtId="0" fontId="4" fillId="25" borderId="8" xfId="0" applyFont="1" applyFill="1" applyBorder="1" applyAlignment="1">
      <alignment horizontal="center" vertical="center" wrapText="1"/>
    </xf>
    <xf numFmtId="0" fontId="68" fillId="35" borderId="53" xfId="0" applyFont="1" applyFill="1" applyBorder="1" applyAlignment="1">
      <alignment wrapText="1"/>
    </xf>
    <xf numFmtId="0" fontId="68" fillId="35" borderId="84" xfId="0" applyFont="1" applyFill="1" applyBorder="1" applyAlignment="1">
      <alignment wrapText="1"/>
    </xf>
    <xf numFmtId="0" fontId="4" fillId="9" borderId="8" xfId="0" applyFont="1" applyFill="1" applyBorder="1" applyAlignment="1">
      <alignment horizontal="justify" vertical="center" wrapText="1"/>
    </xf>
    <xf numFmtId="0" fontId="26" fillId="9" borderId="8" xfId="0" applyFont="1" applyFill="1" applyBorder="1" applyAlignment="1">
      <alignment horizontal="justify" vertical="center" wrapText="1"/>
    </xf>
    <xf numFmtId="0" fontId="4" fillId="9" borderId="8" xfId="0" applyFont="1" applyFill="1" applyBorder="1" applyAlignment="1">
      <alignment vertical="center" wrapText="1"/>
    </xf>
    <xf numFmtId="0" fontId="49" fillId="29" borderId="43" xfId="0" applyFont="1" applyFill="1" applyBorder="1" applyAlignment="1">
      <alignment wrapText="1"/>
    </xf>
    <xf numFmtId="0" fontId="49" fillId="29" borderId="54" xfId="0" applyFont="1" applyFill="1" applyBorder="1" applyAlignment="1">
      <alignment wrapText="1"/>
    </xf>
    <xf numFmtId="0" fontId="49" fillId="9" borderId="54" xfId="0" applyFont="1" applyFill="1" applyBorder="1" applyAlignment="1">
      <alignment wrapText="1"/>
    </xf>
    <xf numFmtId="0" fontId="49" fillId="9" borderId="5" xfId="0" applyFont="1" applyFill="1" applyBorder="1" applyAlignment="1">
      <alignment wrapText="1"/>
    </xf>
    <xf numFmtId="0" fontId="49" fillId="9" borderId="43" xfId="0" applyFont="1" applyFill="1" applyBorder="1" applyAlignment="1">
      <alignment wrapText="1"/>
    </xf>
    <xf numFmtId="0" fontId="49" fillId="29" borderId="50" xfId="0" applyFont="1" applyFill="1" applyBorder="1" applyAlignment="1">
      <alignment vertical="top" wrapText="1"/>
    </xf>
    <xf numFmtId="0" fontId="26" fillId="29" borderId="32" xfId="0" applyFont="1" applyFill="1" applyBorder="1" applyAlignment="1">
      <alignment vertical="top" wrapText="1"/>
    </xf>
    <xf numFmtId="0" fontId="62" fillId="29" borderId="32" xfId="0" applyFont="1" applyFill="1" applyBorder="1" applyAlignment="1">
      <alignment vertical="top" wrapText="1"/>
    </xf>
    <xf numFmtId="0" fontId="62" fillId="9" borderId="32" xfId="0" applyFont="1" applyFill="1" applyBorder="1" applyAlignment="1">
      <alignment vertical="top" wrapText="1"/>
    </xf>
    <xf numFmtId="0" fontId="26" fillId="29" borderId="32" xfId="0" applyFont="1" applyFill="1" applyBorder="1" applyAlignment="1">
      <alignment horizontal="left" vertical="top" wrapText="1"/>
    </xf>
    <xf numFmtId="0" fontId="29" fillId="8" borderId="32" xfId="0" applyFont="1" applyFill="1" applyBorder="1" applyAlignment="1">
      <alignment horizontal="left" vertical="top" wrapText="1"/>
    </xf>
    <xf numFmtId="0" fontId="26" fillId="29" borderId="27" xfId="0" applyFont="1" applyFill="1" applyBorder="1" applyAlignment="1">
      <alignment horizontal="left" vertical="top" wrapText="1"/>
    </xf>
    <xf numFmtId="0" fontId="29" fillId="29" borderId="27" xfId="0" applyFont="1" applyFill="1" applyBorder="1" applyAlignment="1">
      <alignment horizontal="left" vertical="top" wrapText="1"/>
    </xf>
    <xf numFmtId="0" fontId="26" fillId="0" borderId="27" xfId="0" applyFont="1" applyBorder="1" applyAlignment="1">
      <alignment horizontal="left" vertical="center" wrapText="1"/>
    </xf>
    <xf numFmtId="0" fontId="29" fillId="29" borderId="32" xfId="0" applyFont="1" applyFill="1" applyBorder="1" applyAlignment="1">
      <alignment horizontal="left" vertical="top" wrapText="1"/>
    </xf>
    <xf numFmtId="0" fontId="29" fillId="46" borderId="32" xfId="0" applyFont="1" applyFill="1" applyBorder="1" applyAlignment="1">
      <alignment horizontal="left" vertical="top" wrapText="1"/>
    </xf>
    <xf numFmtId="0" fontId="26" fillId="41" borderId="21" xfId="0" applyFont="1" applyFill="1" applyBorder="1" applyAlignment="1">
      <alignment horizontal="center" vertical="top"/>
    </xf>
    <xf numFmtId="0" fontId="26" fillId="0" borderId="26" xfId="0" applyFont="1" applyBorder="1" applyAlignment="1">
      <alignment horizontal="center" vertical="top"/>
    </xf>
    <xf numFmtId="0" fontId="26" fillId="41" borderId="26" xfId="0" applyFont="1" applyFill="1" applyBorder="1" applyAlignment="1">
      <alignment horizontal="center" vertical="top"/>
    </xf>
    <xf numFmtId="0" fontId="26" fillId="38" borderId="48" xfId="0" applyFont="1" applyFill="1" applyBorder="1" applyAlignment="1">
      <alignment horizontal="center" vertical="top"/>
    </xf>
    <xf numFmtId="0" fontId="26" fillId="39" borderId="48" xfId="0" applyFont="1" applyFill="1" applyBorder="1" applyAlignment="1">
      <alignment horizontal="center" vertical="top"/>
    </xf>
    <xf numFmtId="0" fontId="26" fillId="38" borderId="26" xfId="0" applyFont="1" applyFill="1" applyBorder="1" applyAlignment="1">
      <alignment horizontal="center" vertical="top"/>
    </xf>
    <xf numFmtId="0" fontId="26" fillId="0" borderId="48" xfId="0" applyFont="1" applyBorder="1" applyAlignment="1">
      <alignment horizontal="center" vertical="top"/>
    </xf>
    <xf numFmtId="0" fontId="62" fillId="8" borderId="19" xfId="0" applyFont="1" applyFill="1" applyBorder="1" applyAlignment="1">
      <alignment vertical="top" wrapText="1"/>
    </xf>
    <xf numFmtId="0" fontId="62" fillId="8" borderId="32" xfId="0" applyFont="1" applyFill="1" applyBorder="1" applyAlignment="1">
      <alignment vertical="top" wrapText="1"/>
    </xf>
    <xf numFmtId="0" fontId="62" fillId="30" borderId="32" xfId="0" applyFont="1" applyFill="1" applyBorder="1" applyAlignment="1">
      <alignment vertical="top" wrapText="1"/>
    </xf>
    <xf numFmtId="0" fontId="29" fillId="29" borderId="30" xfId="0" applyFont="1" applyFill="1" applyBorder="1" applyAlignment="1">
      <alignment vertical="top" wrapText="1"/>
    </xf>
    <xf numFmtId="0" fontId="4" fillId="31" borderId="21" xfId="0" applyFont="1" applyFill="1" applyBorder="1" applyAlignment="1">
      <alignment horizontal="center" vertical="top"/>
    </xf>
    <xf numFmtId="0" fontId="4" fillId="31" borderId="11" xfId="0" applyFont="1" applyFill="1" applyBorder="1" applyAlignment="1">
      <alignment horizontal="center" vertical="top" wrapText="1"/>
    </xf>
    <xf numFmtId="0" fontId="4" fillId="31" borderId="13" xfId="0" applyFont="1" applyFill="1" applyBorder="1" applyAlignment="1">
      <alignment horizontal="center" vertical="top" wrapText="1"/>
    </xf>
    <xf numFmtId="0" fontId="4" fillId="49" borderId="21" xfId="0" applyFont="1" applyFill="1" applyBorder="1" applyAlignment="1">
      <alignment horizontal="center" vertical="center"/>
    </xf>
    <xf numFmtId="0" fontId="4" fillId="49" borderId="11" xfId="0" applyFont="1" applyFill="1" applyBorder="1" applyAlignment="1">
      <alignment horizontal="center" vertical="center"/>
    </xf>
    <xf numFmtId="0" fontId="4" fillId="49" borderId="26" xfId="0" applyFont="1" applyFill="1" applyBorder="1" applyAlignment="1">
      <alignment horizontal="center" vertical="center"/>
    </xf>
    <xf numFmtId="0" fontId="69" fillId="34" borderId="0" xfId="3" applyFont="1" applyFill="1" applyAlignment="1">
      <alignment horizontal="center" vertical="center"/>
    </xf>
    <xf numFmtId="0" fontId="17" fillId="2" borderId="8" xfId="0" applyFont="1" applyFill="1" applyBorder="1" applyAlignment="1">
      <alignment horizontal="center" vertical="center" wrapText="1"/>
    </xf>
    <xf numFmtId="0" fontId="17" fillId="2" borderId="8" xfId="0" applyFont="1" applyFill="1" applyBorder="1" applyAlignment="1">
      <alignment horizontal="center" vertical="center"/>
    </xf>
    <xf numFmtId="0" fontId="15" fillId="15" borderId="8"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11" fillId="0" borderId="43" xfId="0" applyFont="1" applyBorder="1" applyAlignment="1">
      <alignment horizontal="justify" vertical="center" wrapText="1"/>
    </xf>
    <xf numFmtId="0" fontId="33" fillId="5" borderId="43" xfId="0" applyFont="1" applyFill="1" applyBorder="1" applyAlignment="1">
      <alignment horizontal="left" vertical="center" wrapText="1"/>
    </xf>
    <xf numFmtId="0" fontId="17" fillId="7" borderId="7" xfId="0" applyFont="1" applyFill="1" applyBorder="1" applyAlignment="1" applyProtection="1">
      <alignment horizontal="center" vertical="center" wrapText="1"/>
      <protection locked="0"/>
    </xf>
    <xf numFmtId="0" fontId="33" fillId="5" borderId="45" xfId="0" applyFont="1" applyFill="1" applyBorder="1" applyAlignment="1">
      <alignment horizontal="justify" vertical="center" wrapText="1"/>
    </xf>
    <xf numFmtId="0" fontId="33" fillId="5" borderId="43" xfId="0" applyFont="1" applyFill="1" applyBorder="1" applyAlignment="1">
      <alignment horizontal="justify" vertical="center" wrapText="1"/>
    </xf>
    <xf numFmtId="0" fontId="11" fillId="0" borderId="44" xfId="0" applyFont="1" applyBorder="1" applyAlignment="1">
      <alignment horizontal="justify" vertical="center" wrapText="1"/>
    </xf>
    <xf numFmtId="0" fontId="41" fillId="0" borderId="12" xfId="0" applyFont="1" applyBorder="1" applyAlignment="1" applyProtection="1">
      <alignment horizontal="left" vertical="center" wrapText="1"/>
      <protection locked="0"/>
    </xf>
    <xf numFmtId="0" fontId="41" fillId="0" borderId="12" xfId="0" applyFont="1" applyBorder="1" applyAlignment="1" applyProtection="1">
      <alignment vertical="center" wrapText="1"/>
      <protection locked="0"/>
    </xf>
    <xf numFmtId="0" fontId="4" fillId="5" borderId="12" xfId="0" applyFont="1" applyFill="1" applyBorder="1" applyAlignment="1" applyProtection="1">
      <alignment vertical="center" wrapText="1"/>
      <protection locked="0"/>
    </xf>
    <xf numFmtId="0" fontId="41" fillId="0" borderId="15" xfId="0" applyFont="1" applyBorder="1" applyAlignment="1" applyProtection="1">
      <alignment horizontal="left" vertical="center" wrapText="1"/>
      <protection locked="0"/>
    </xf>
    <xf numFmtId="0" fontId="3" fillId="7" borderId="62" xfId="0" applyFont="1" applyFill="1" applyBorder="1" applyAlignment="1">
      <alignment horizontal="center" vertical="center"/>
    </xf>
    <xf numFmtId="0" fontId="29" fillId="5" borderId="21" xfId="0" applyFont="1" applyFill="1" applyBorder="1" applyAlignment="1">
      <alignment horizontal="center" vertical="center"/>
    </xf>
    <xf numFmtId="0" fontId="29" fillId="5" borderId="22" xfId="0" applyFont="1" applyFill="1" applyBorder="1" applyAlignment="1">
      <alignment vertical="center" wrapText="1"/>
    </xf>
    <xf numFmtId="0" fontId="29" fillId="5" borderId="11" xfId="0" applyFont="1" applyFill="1" applyBorder="1" applyAlignment="1">
      <alignment horizontal="center" vertical="center" wrapText="1"/>
    </xf>
    <xf numFmtId="0" fontId="37" fillId="7" borderId="3" xfId="0" applyFont="1" applyFill="1" applyBorder="1" applyAlignment="1" applyProtection="1">
      <alignment horizontal="center" vertical="center" wrapText="1"/>
      <protection locked="0"/>
    </xf>
    <xf numFmtId="0" fontId="3" fillId="7" borderId="23" xfId="0" applyFont="1" applyFill="1" applyBorder="1" applyAlignment="1" applyProtection="1">
      <alignment horizontal="center" vertical="center" wrapText="1"/>
      <protection locked="0"/>
    </xf>
    <xf numFmtId="0" fontId="37" fillId="7" borderId="18" xfId="0" applyFont="1" applyFill="1" applyBorder="1" applyAlignment="1" applyProtection="1">
      <alignment horizontal="center" vertical="center" wrapText="1"/>
      <protection locked="0"/>
    </xf>
    <xf numFmtId="0" fontId="26" fillId="41" borderId="11" xfId="0" applyFont="1" applyFill="1" applyBorder="1" applyAlignment="1">
      <alignment horizontal="center" vertical="top"/>
    </xf>
    <xf numFmtId="0" fontId="26" fillId="39" borderId="26" xfId="0" applyFont="1" applyFill="1" applyBorder="1" applyAlignment="1">
      <alignment horizontal="center" vertical="top"/>
    </xf>
    <xf numFmtId="0" fontId="26" fillId="0" borderId="88" xfId="0" applyFont="1" applyBorder="1" applyAlignment="1">
      <alignment horizontal="center" vertical="top"/>
    </xf>
    <xf numFmtId="0" fontId="4" fillId="5" borderId="28" xfId="0" applyFont="1" applyFill="1" applyBorder="1" applyAlignment="1" applyProtection="1">
      <alignment vertical="center" wrapText="1"/>
      <protection locked="0"/>
    </xf>
    <xf numFmtId="0" fontId="62" fillId="8" borderId="19" xfId="0" applyFont="1" applyFill="1" applyBorder="1" applyAlignment="1">
      <alignment horizontal="left" vertical="top" wrapText="1"/>
    </xf>
    <xf numFmtId="0" fontId="62" fillId="29" borderId="32" xfId="0" applyFont="1" applyFill="1" applyBorder="1" applyAlignment="1">
      <alignment horizontal="left" vertical="top" wrapText="1"/>
    </xf>
    <xf numFmtId="0" fontId="62" fillId="8" borderId="32" xfId="0" applyFont="1" applyFill="1" applyBorder="1" applyAlignment="1">
      <alignment horizontal="left" vertical="top" wrapText="1"/>
    </xf>
    <xf numFmtId="0" fontId="62" fillId="30" borderId="32" xfId="0" applyFont="1" applyFill="1" applyBorder="1" applyAlignment="1">
      <alignment horizontal="left" vertical="top" wrapText="1"/>
    </xf>
    <xf numFmtId="0" fontId="62" fillId="46" borderId="54" xfId="0" applyFont="1" applyFill="1" applyBorder="1" applyAlignment="1">
      <alignment horizontal="left" vertical="top" wrapText="1"/>
    </xf>
    <xf numFmtId="0" fontId="62" fillId="30" borderId="54" xfId="0" applyFont="1" applyFill="1" applyBorder="1" applyAlignment="1">
      <alignment horizontal="left" vertical="top" wrapText="1"/>
    </xf>
    <xf numFmtId="0" fontId="62" fillId="29" borderId="54" xfId="0" applyFont="1" applyFill="1" applyBorder="1" applyAlignment="1">
      <alignment horizontal="left" vertical="top" wrapText="1"/>
    </xf>
    <xf numFmtId="0" fontId="62" fillId="9" borderId="54" xfId="0" applyFont="1" applyFill="1" applyBorder="1" applyAlignment="1">
      <alignment horizontal="left" vertical="top" wrapText="1"/>
    </xf>
    <xf numFmtId="0" fontId="62" fillId="5" borderId="54" xfId="0" applyFont="1" applyFill="1" applyBorder="1" applyAlignment="1">
      <alignment horizontal="left" vertical="top" wrapText="1"/>
    </xf>
    <xf numFmtId="0" fontId="62" fillId="25" borderId="54" xfId="0" applyFont="1" applyFill="1" applyBorder="1" applyAlignment="1">
      <alignment horizontal="left" vertical="top" wrapText="1"/>
    </xf>
    <xf numFmtId="0" fontId="62" fillId="0" borderId="54" xfId="0" applyFont="1" applyBorder="1" applyAlignment="1">
      <alignment horizontal="left" vertical="top" wrapText="1"/>
    </xf>
    <xf numFmtId="0" fontId="62" fillId="0" borderId="32" xfId="0" applyFont="1" applyBorder="1" applyAlignment="1">
      <alignment horizontal="left" vertical="top" wrapText="1"/>
    </xf>
    <xf numFmtId="0" fontId="15" fillId="5" borderId="19" xfId="0" applyFont="1" applyFill="1" applyBorder="1" applyAlignment="1">
      <alignment horizontal="justify" vertical="center" wrapText="1"/>
    </xf>
    <xf numFmtId="0" fontId="15" fillId="0" borderId="19" xfId="0" applyFont="1" applyBorder="1" applyAlignment="1">
      <alignment horizontal="justify" vertical="center" wrapText="1"/>
    </xf>
    <xf numFmtId="0" fontId="4" fillId="0" borderId="14" xfId="0" applyFont="1" applyBorder="1" applyAlignment="1">
      <alignment horizontal="left" vertical="top" wrapText="1"/>
    </xf>
    <xf numFmtId="165" fontId="39" fillId="28" borderId="8" xfId="4" applyNumberFormat="1" applyFont="1" applyFill="1" applyBorder="1" applyAlignment="1">
      <alignment horizontal="right" vertical="center"/>
    </xf>
    <xf numFmtId="165" fontId="0" fillId="28" borderId="8" xfId="0" applyNumberFormat="1" applyFill="1" applyBorder="1" applyAlignment="1">
      <alignment horizontal="center" vertical="center"/>
    </xf>
    <xf numFmtId="0" fontId="55" fillId="34" borderId="0" xfId="3" applyFont="1" applyFill="1" applyAlignment="1" applyProtection="1">
      <alignment horizontal="center" vertical="center" wrapText="1"/>
      <protection locked="0"/>
    </xf>
    <xf numFmtId="0" fontId="55" fillId="36" borderId="0" xfId="3" applyFont="1" applyFill="1" applyAlignment="1" applyProtection="1">
      <alignment horizontal="center" vertical="center"/>
      <protection locked="0"/>
    </xf>
    <xf numFmtId="0" fontId="55" fillId="36" borderId="0" xfId="3" applyFont="1" applyFill="1" applyAlignment="1">
      <alignment horizontal="center" vertical="center"/>
    </xf>
    <xf numFmtId="0" fontId="19" fillId="7" borderId="7" xfId="0" applyFont="1" applyFill="1" applyBorder="1" applyAlignment="1" applyProtection="1">
      <alignment vertical="center" wrapText="1"/>
      <protection locked="0"/>
    </xf>
    <xf numFmtId="0" fontId="17" fillId="7" borderId="45" xfId="0" applyFont="1" applyFill="1" applyBorder="1" applyAlignment="1" applyProtection="1">
      <alignment horizontal="center" vertical="center" wrapText="1"/>
      <protection locked="0"/>
    </xf>
    <xf numFmtId="0" fontId="3" fillId="7" borderId="60" xfId="0" applyFont="1" applyFill="1" applyBorder="1" applyAlignment="1" applyProtection="1">
      <alignment horizontal="center" vertical="center" wrapText="1"/>
      <protection locked="0"/>
    </xf>
    <xf numFmtId="0" fontId="10" fillId="0" borderId="8" xfId="0" applyFont="1" applyBorder="1" applyAlignment="1">
      <alignment horizontal="center" vertical="center" wrapText="1"/>
    </xf>
    <xf numFmtId="1" fontId="0" fillId="0" borderId="0" xfId="0" applyNumberFormat="1"/>
    <xf numFmtId="14" fontId="0" fillId="0" borderId="0" xfId="0" applyNumberFormat="1"/>
    <xf numFmtId="0" fontId="3" fillId="26" borderId="0" xfId="0" applyFont="1" applyFill="1" applyAlignment="1">
      <alignment horizontal="center" vertical="center"/>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0" fillId="0" borderId="27" xfId="0" applyBorder="1" applyAlignment="1" applyProtection="1">
      <alignment vertical="center" wrapText="1"/>
      <protection locked="0"/>
    </xf>
    <xf numFmtId="0" fontId="0" fillId="0" borderId="28"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4" xfId="0" applyBorder="1" applyAlignment="1" applyProtection="1">
      <alignment vertical="center" wrapText="1"/>
      <protection locked="0"/>
    </xf>
    <xf numFmtId="0" fontId="0" fillId="0" borderId="15" xfId="0"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62" fillId="0" borderId="8" xfId="0" applyFont="1" applyBorder="1" applyAlignment="1" applyProtection="1">
      <alignment horizontal="left" vertical="center" wrapText="1"/>
      <protection locked="0"/>
    </xf>
    <xf numFmtId="0" fontId="62" fillId="9" borderId="8" xfId="0" applyFont="1" applyFill="1" applyBorder="1" applyAlignment="1" applyProtection="1">
      <alignment horizontal="left" vertical="center" wrapText="1"/>
      <protection locked="0"/>
    </xf>
    <xf numFmtId="14" fontId="62" fillId="0" borderId="8" xfId="0" applyNumberFormat="1" applyFont="1" applyBorder="1" applyAlignment="1" applyProtection="1">
      <alignment horizontal="left" vertical="center" wrapText="1"/>
      <protection locked="0"/>
    </xf>
    <xf numFmtId="0" fontId="41" fillId="0" borderId="8" xfId="0" applyFont="1" applyBorder="1" applyAlignment="1" applyProtection="1">
      <alignment horizontal="left" vertical="center" wrapText="1"/>
      <protection locked="0"/>
    </xf>
    <xf numFmtId="0" fontId="36" fillId="9" borderId="8" xfId="0" applyFont="1" applyFill="1" applyBorder="1" applyAlignment="1">
      <alignment horizontal="justify" vertical="top" wrapText="1"/>
    </xf>
    <xf numFmtId="0" fontId="11" fillId="13" borderId="42" xfId="0" applyFont="1" applyFill="1" applyBorder="1" applyAlignment="1">
      <alignment horizontal="center" vertical="center"/>
    </xf>
    <xf numFmtId="0" fontId="4" fillId="9" borderId="14" xfId="0" applyFont="1" applyFill="1" applyBorder="1" applyAlignment="1">
      <alignment horizontal="justify" vertical="center" wrapText="1"/>
    </xf>
    <xf numFmtId="0" fontId="4" fillId="25" borderId="8" xfId="0" applyFont="1" applyFill="1" applyBorder="1" applyAlignment="1">
      <alignment horizontal="justify" vertical="center" wrapText="1"/>
    </xf>
    <xf numFmtId="0" fontId="15" fillId="9" borderId="0" xfId="0" applyFont="1" applyFill="1" applyAlignment="1">
      <alignment horizontal="center" vertical="top"/>
    </xf>
    <xf numFmtId="0" fontId="4" fillId="5" borderId="11" xfId="0" applyFont="1" applyFill="1" applyBorder="1" applyAlignment="1">
      <alignment horizontal="center" vertical="center" wrapText="1"/>
    </xf>
    <xf numFmtId="0" fontId="15" fillId="14" borderId="0" xfId="0" applyFont="1" applyFill="1" applyAlignment="1">
      <alignment horizontal="center" vertical="top"/>
    </xf>
    <xf numFmtId="0" fontId="29" fillId="5" borderId="8" xfId="0" applyFont="1" applyFill="1" applyBorder="1" applyAlignment="1">
      <alignment horizontal="justify" vertical="center"/>
    </xf>
    <xf numFmtId="0" fontId="9" fillId="0" borderId="12"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29" fillId="9" borderId="12" xfId="0" applyFont="1" applyFill="1" applyBorder="1" applyAlignment="1" applyProtection="1">
      <alignment horizontal="justify" vertical="center" wrapText="1"/>
      <protection locked="0"/>
    </xf>
    <xf numFmtId="0" fontId="4" fillId="0" borderId="17" xfId="0" applyFont="1" applyBorder="1" applyAlignment="1" applyProtection="1">
      <alignment horizontal="center" vertical="center" wrapText="1"/>
      <protection locked="0"/>
    </xf>
    <xf numFmtId="0" fontId="29" fillId="0" borderId="14" xfId="0" applyFont="1" applyBorder="1" applyAlignment="1" applyProtection="1">
      <alignment horizontal="center" vertical="center" wrapText="1"/>
      <protection locked="0"/>
    </xf>
    <xf numFmtId="0" fontId="4" fillId="9" borderId="8" xfId="0" applyFont="1" applyFill="1" applyBorder="1" applyAlignment="1" applyProtection="1">
      <alignment horizontal="center" vertical="center" wrapText="1"/>
      <protection locked="0"/>
    </xf>
    <xf numFmtId="0" fontId="26" fillId="39" borderId="54" xfId="0" applyFont="1" applyFill="1" applyBorder="1" applyAlignment="1" applyProtection="1">
      <alignment vertical="center" wrapText="1"/>
      <protection locked="0"/>
    </xf>
    <xf numFmtId="0" fontId="26" fillId="0" borderId="54" xfId="0" applyFont="1" applyBorder="1" applyAlignment="1" applyProtection="1">
      <alignment vertical="center" wrapText="1"/>
      <protection locked="0"/>
    </xf>
    <xf numFmtId="0" fontId="26" fillId="38" borderId="54" xfId="0" applyFont="1" applyFill="1" applyBorder="1" applyAlignment="1">
      <alignment vertical="center" wrapText="1"/>
    </xf>
    <xf numFmtId="0" fontId="26" fillId="0" borderId="50" xfId="0" applyFont="1" applyBorder="1" applyAlignment="1" applyProtection="1">
      <alignment vertical="center" wrapText="1"/>
      <protection locked="0"/>
    </xf>
    <xf numFmtId="0" fontId="26" fillId="0" borderId="54" xfId="0" applyFont="1" applyBorder="1" applyAlignment="1" applyProtection="1">
      <alignment horizontal="left" vertical="center" wrapText="1"/>
      <protection locked="0"/>
    </xf>
    <xf numFmtId="0" fontId="26" fillId="38" borderId="54" xfId="0" applyFont="1" applyFill="1" applyBorder="1" applyAlignment="1">
      <alignment horizontal="left" vertical="center" wrapText="1"/>
    </xf>
    <xf numFmtId="0" fontId="26" fillId="39" borderId="54" xfId="0" applyFont="1" applyFill="1" applyBorder="1" applyAlignment="1" applyProtection="1">
      <alignment horizontal="left" vertical="center" wrapText="1"/>
      <protection locked="0"/>
    </xf>
    <xf numFmtId="0" fontId="26" fillId="25" borderId="54" xfId="0" applyFont="1" applyFill="1" applyBorder="1" applyAlignment="1">
      <alignment horizontal="left" vertical="center" wrapText="1"/>
    </xf>
    <xf numFmtId="0" fontId="26" fillId="0" borderId="50" xfId="0" applyFont="1" applyBorder="1" applyAlignment="1" applyProtection="1">
      <alignment horizontal="left" vertical="center" wrapText="1"/>
      <protection locked="0"/>
    </xf>
    <xf numFmtId="0" fontId="4" fillId="25" borderId="19" xfId="0" applyFont="1" applyFill="1" applyBorder="1" applyAlignment="1">
      <alignment horizontal="center" vertical="center" wrapText="1"/>
    </xf>
    <xf numFmtId="0" fontId="29" fillId="25" borderId="19" xfId="0" applyFont="1" applyFill="1" applyBorder="1" applyAlignment="1">
      <alignment horizontal="center" vertical="center" wrapText="1"/>
    </xf>
    <xf numFmtId="0" fontId="29" fillId="0" borderId="27" xfId="0" applyFont="1" applyBorder="1" applyAlignment="1">
      <alignment vertical="top" wrapText="1"/>
    </xf>
    <xf numFmtId="0" fontId="29" fillId="29" borderId="8" xfId="0" applyFont="1" applyFill="1" applyBorder="1" applyAlignment="1">
      <alignment vertical="top" wrapText="1"/>
    </xf>
    <xf numFmtId="0" fontId="29" fillId="29" borderId="27" xfId="0" applyFont="1" applyFill="1" applyBorder="1" applyAlignment="1">
      <alignment vertical="top" wrapText="1"/>
    </xf>
    <xf numFmtId="0" fontId="4" fillId="9" borderId="37" xfId="0" applyFont="1" applyFill="1" applyBorder="1" applyAlignment="1" applyProtection="1">
      <alignment vertical="center" wrapText="1"/>
      <protection locked="0"/>
    </xf>
    <xf numFmtId="0" fontId="4" fillId="0" borderId="37" xfId="0" applyFont="1" applyBorder="1" applyAlignment="1" applyProtection="1">
      <alignment vertical="center" wrapText="1"/>
      <protection locked="0"/>
    </xf>
    <xf numFmtId="0" fontId="4" fillId="0" borderId="13" xfId="0" applyFont="1" applyBorder="1" applyAlignment="1">
      <alignment horizontal="center" vertical="center" wrapText="1"/>
    </xf>
    <xf numFmtId="0" fontId="4" fillId="0" borderId="17" xfId="0" applyFont="1" applyBorder="1" applyAlignment="1">
      <alignment horizontal="justify" vertical="center" wrapText="1"/>
    </xf>
    <xf numFmtId="0" fontId="72" fillId="0" borderId="0" xfId="0" applyFont="1" applyAlignment="1">
      <alignment horizontal="right" vertical="center" wrapText="1"/>
    </xf>
    <xf numFmtId="0" fontId="72" fillId="0" borderId="0" xfId="0" applyFont="1" applyAlignment="1">
      <alignment horizontal="right" vertical="center"/>
    </xf>
    <xf numFmtId="0" fontId="7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0" fillId="33" borderId="8" xfId="0" applyFont="1" applyFill="1" applyBorder="1" applyAlignment="1">
      <alignment horizontal="center" vertical="justify" wrapText="1"/>
    </xf>
    <xf numFmtId="0" fontId="20" fillId="20" borderId="42" xfId="0" applyFont="1" applyFill="1" applyBorder="1" applyAlignment="1">
      <alignment horizontal="center" vertical="justify" wrapText="1"/>
    </xf>
    <xf numFmtId="0" fontId="20" fillId="20" borderId="0" xfId="0" applyFont="1" applyFill="1" applyAlignment="1">
      <alignment horizontal="center" vertical="justify" wrapText="1"/>
    </xf>
    <xf numFmtId="0" fontId="10" fillId="0" borderId="8" xfId="0" applyFont="1" applyBorder="1" applyAlignment="1">
      <alignment horizontal="left" vertical="center" wrapText="1"/>
    </xf>
    <xf numFmtId="0" fontId="47" fillId="25" borderId="9" xfId="0" applyFont="1" applyFill="1" applyBorder="1" applyAlignment="1">
      <alignment horizontal="center" vertical="center"/>
    </xf>
    <xf numFmtId="0" fontId="47" fillId="25" borderId="19" xfId="0" applyFont="1" applyFill="1" applyBorder="1" applyAlignment="1">
      <alignment horizontal="center" vertical="center"/>
    </xf>
    <xf numFmtId="0" fontId="20" fillId="30" borderId="8" xfId="0" applyFont="1" applyFill="1" applyBorder="1" applyAlignment="1">
      <alignment horizontal="center" vertical="justify" wrapText="1"/>
    </xf>
    <xf numFmtId="0" fontId="10" fillId="31" borderId="9" xfId="0" applyFont="1" applyFill="1" applyBorder="1" applyAlignment="1">
      <alignment horizontal="center" vertical="center"/>
    </xf>
    <xf numFmtId="0" fontId="10" fillId="31" borderId="19" xfId="0" applyFont="1" applyFill="1" applyBorder="1" applyAlignment="1">
      <alignment horizontal="center" vertical="center"/>
    </xf>
    <xf numFmtId="0" fontId="20" fillId="32" borderId="8" xfId="0" applyFont="1" applyFill="1" applyBorder="1" applyAlignment="1">
      <alignment horizontal="center" vertical="justify" wrapText="1"/>
    </xf>
    <xf numFmtId="0" fontId="20" fillId="38" borderId="9" xfId="0" applyFont="1" applyFill="1" applyBorder="1" applyAlignment="1">
      <alignment horizontal="center" vertical="center"/>
    </xf>
    <xf numFmtId="0" fontId="20" fillId="38" borderId="82" xfId="0" applyFont="1" applyFill="1" applyBorder="1" applyAlignment="1">
      <alignment horizontal="center" vertical="center"/>
    </xf>
    <xf numFmtId="0" fontId="20" fillId="19" borderId="6" xfId="0" applyFont="1" applyFill="1" applyBorder="1" applyAlignment="1">
      <alignment horizontal="center" vertical="justify" wrapText="1"/>
    </xf>
    <xf numFmtId="0" fontId="20" fillId="18" borderId="49"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4" fillId="0" borderId="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2" borderId="10"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8" xfId="0" applyFont="1" applyFill="1" applyBorder="1" applyAlignment="1">
      <alignment horizontal="left" vertical="center" wrapText="1"/>
    </xf>
    <xf numFmtId="0" fontId="4" fillId="0" borderId="31"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58" xfId="0" applyFont="1" applyBorder="1" applyAlignment="1" applyProtection="1">
      <alignment horizontal="left" vertical="top" wrapText="1"/>
      <protection locked="0"/>
    </xf>
    <xf numFmtId="0" fontId="4" fillId="0" borderId="52" xfId="0" applyFont="1" applyBorder="1" applyAlignment="1" applyProtection="1">
      <alignment horizontal="left" vertical="top" wrapText="1"/>
      <protection locked="0"/>
    </xf>
    <xf numFmtId="0" fontId="4" fillId="0" borderId="53" xfId="0" applyFont="1" applyBorder="1" applyAlignment="1" applyProtection="1">
      <alignment horizontal="left" vertical="top" wrapText="1"/>
      <protection locked="0"/>
    </xf>
    <xf numFmtId="0" fontId="4" fillId="0" borderId="32" xfId="0" applyFont="1" applyBorder="1" applyAlignment="1" applyProtection="1">
      <alignment horizontal="left" vertical="top" wrapText="1"/>
      <protection locked="0"/>
    </xf>
    <xf numFmtId="0" fontId="3" fillId="0" borderId="4" xfId="0" applyFont="1" applyBorder="1" applyAlignment="1" applyProtection="1">
      <alignment horizontal="center" vertical="center" wrapText="1"/>
      <protection locked="0"/>
    </xf>
    <xf numFmtId="0" fontId="3" fillId="0" borderId="50" xfId="0" applyFont="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5" fillId="22" borderId="8" xfId="0" applyFont="1" applyFill="1" applyBorder="1" applyAlignment="1">
      <alignment horizontal="center" vertical="center" wrapText="1"/>
    </xf>
    <xf numFmtId="0" fontId="5" fillId="22" borderId="24" xfId="0" applyFont="1" applyFill="1" applyBorder="1" applyAlignment="1">
      <alignment horizontal="center" vertical="center" wrapText="1"/>
    </xf>
    <xf numFmtId="0" fontId="5" fillId="22" borderId="25" xfId="0" applyFont="1" applyFill="1" applyBorder="1" applyAlignment="1">
      <alignment horizontal="center" vertical="center" wrapText="1"/>
    </xf>
    <xf numFmtId="0" fontId="5" fillId="22" borderId="60" xfId="0" applyFont="1" applyFill="1" applyBorder="1" applyAlignment="1">
      <alignment horizontal="center" vertical="center" wrapText="1"/>
    </xf>
    <xf numFmtId="0" fontId="22" fillId="22" borderId="8" xfId="0" applyFont="1" applyFill="1" applyBorder="1" applyAlignment="1">
      <alignment horizontal="center" vertical="center" wrapText="1"/>
    </xf>
    <xf numFmtId="0" fontId="10" fillId="9" borderId="0" xfId="0" applyFont="1" applyFill="1" applyAlignment="1">
      <alignment horizontal="center" vertical="center"/>
    </xf>
    <xf numFmtId="0" fontId="10" fillId="0" borderId="0" xfId="0" applyFont="1" applyAlignment="1">
      <alignment horizontal="center" vertical="center"/>
    </xf>
    <xf numFmtId="0" fontId="10" fillId="2" borderId="2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9" borderId="0" xfId="0" applyFont="1" applyFill="1" applyAlignment="1">
      <alignment horizontal="center" wrapText="1"/>
    </xf>
    <xf numFmtId="0" fontId="38" fillId="0" borderId="33" xfId="0" applyFont="1" applyBorder="1" applyAlignment="1">
      <alignment horizontal="center" vertical="center" wrapText="1"/>
    </xf>
    <xf numFmtId="0" fontId="38" fillId="0" borderId="0" xfId="0" applyFont="1" applyAlignment="1">
      <alignment horizontal="center" vertical="center" wrapText="1"/>
    </xf>
    <xf numFmtId="0" fontId="10" fillId="28" borderId="8" xfId="0" applyFont="1" applyFill="1" applyBorder="1" applyAlignment="1">
      <alignment horizontal="center" vertical="center"/>
    </xf>
    <xf numFmtId="0" fontId="59" fillId="0" borderId="53" xfId="0" applyFont="1" applyBorder="1" applyAlignment="1">
      <alignment horizontal="center" vertical="center" wrapText="1"/>
    </xf>
    <xf numFmtId="0" fontId="60" fillId="2" borderId="8" xfId="0" applyFont="1" applyFill="1" applyBorder="1" applyAlignment="1">
      <alignment horizontal="center" vertical="center" wrapText="1"/>
    </xf>
    <xf numFmtId="0" fontId="61" fillId="2" borderId="8" xfId="0" applyFont="1" applyFill="1" applyBorder="1" applyAlignment="1">
      <alignment horizontal="center" vertical="center" textRotation="90" wrapText="1"/>
    </xf>
    <xf numFmtId="0" fontId="60" fillId="2" borderId="17" xfId="0" applyFont="1" applyFill="1" applyBorder="1" applyAlignment="1">
      <alignment horizontal="center" vertical="center" wrapText="1"/>
    </xf>
    <xf numFmtId="0" fontId="60" fillId="2" borderId="27" xfId="0" applyFont="1" applyFill="1" applyBorder="1" applyAlignment="1">
      <alignment horizontal="center" vertical="center" wrapText="1"/>
    </xf>
    <xf numFmtId="0" fontId="27" fillId="0" borderId="31" xfId="0" applyFont="1" applyBorder="1" applyAlignment="1">
      <alignment horizontal="left" vertical="top" wrapText="1"/>
    </xf>
    <xf numFmtId="0" fontId="27" fillId="0" borderId="0" xfId="0" applyFont="1" applyAlignment="1">
      <alignment horizontal="left" vertical="top" wrapText="1"/>
    </xf>
    <xf numFmtId="0" fontId="61" fillId="2" borderId="9" xfId="0" applyFont="1" applyFill="1" applyBorder="1" applyAlignment="1">
      <alignment horizontal="center" vertical="center" textRotation="90" wrapText="1"/>
    </xf>
    <xf numFmtId="0" fontId="61" fillId="2" borderId="19" xfId="0" applyFont="1" applyFill="1" applyBorder="1" applyAlignment="1">
      <alignment horizontal="center" vertical="center" textRotation="90" wrapText="1"/>
    </xf>
    <xf numFmtId="0" fontId="10" fillId="9" borderId="64" xfId="0" applyFont="1" applyFill="1" applyBorder="1" applyAlignment="1">
      <alignment horizontal="center" vertical="center"/>
    </xf>
    <xf numFmtId="0" fontId="15" fillId="14" borderId="72" xfId="0" applyFont="1" applyFill="1" applyBorder="1" applyAlignment="1">
      <alignment horizontal="center" vertical="center"/>
    </xf>
    <xf numFmtId="0" fontId="15" fillId="14" borderId="74" xfId="0" applyFont="1" applyFill="1" applyBorder="1" applyAlignment="1">
      <alignment horizontal="center" vertical="center"/>
    </xf>
    <xf numFmtId="0" fontId="10" fillId="9" borderId="73" xfId="0" applyFont="1" applyFill="1" applyBorder="1" applyAlignment="1">
      <alignment horizontal="left" vertical="center"/>
    </xf>
    <xf numFmtId="0" fontId="15" fillId="14" borderId="75" xfId="0" applyFont="1" applyFill="1" applyBorder="1" applyAlignment="1">
      <alignment horizontal="center" vertical="center"/>
    </xf>
    <xf numFmtId="0" fontId="10" fillId="9" borderId="73" xfId="0" applyFont="1" applyFill="1" applyBorder="1" applyAlignment="1">
      <alignment horizontal="center" vertical="center"/>
    </xf>
    <xf numFmtId="0" fontId="35" fillId="0" borderId="0" xfId="0" applyFont="1" applyAlignment="1">
      <alignment vertical="top" wrapText="1"/>
    </xf>
    <xf numFmtId="0" fontId="10" fillId="2" borderId="8" xfId="0" applyFont="1" applyFill="1" applyBorder="1" applyAlignment="1">
      <alignment horizontal="center" wrapText="1"/>
    </xf>
    <xf numFmtId="0" fontId="35" fillId="0" borderId="0" xfId="0" applyFont="1" applyAlignment="1">
      <alignment horizontal="left" vertical="center" wrapText="1"/>
    </xf>
    <xf numFmtId="0" fontId="35" fillId="0" borderId="0" xfId="0" applyFont="1" applyAlignment="1">
      <alignment horizontal="left" wrapText="1"/>
    </xf>
    <xf numFmtId="0" fontId="10" fillId="31" borderId="8" xfId="0" applyFont="1" applyFill="1" applyBorder="1" applyAlignment="1">
      <alignment horizontal="center"/>
    </xf>
    <xf numFmtId="0" fontId="0" fillId="0" borderId="8" xfId="0" applyBorder="1" applyAlignment="1">
      <alignment horizontal="left" vertical="top"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22" fillId="4" borderId="11" xfId="2" applyFont="1" applyFill="1" applyBorder="1" applyAlignment="1">
      <alignment horizontal="center" vertical="center" wrapText="1"/>
    </xf>
    <xf numFmtId="0" fontId="22" fillId="4" borderId="8" xfId="2"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26" fillId="0" borderId="20" xfId="0" applyFont="1" applyBorder="1" applyAlignment="1" applyProtection="1">
      <alignment horizontal="center" vertical="center"/>
      <protection locked="0"/>
    </xf>
    <xf numFmtId="0" fontId="26" fillId="0" borderId="19" xfId="0" applyFont="1" applyBorder="1" applyAlignment="1" applyProtection="1">
      <alignment horizontal="center" vertical="center"/>
      <protection locked="0"/>
    </xf>
    <xf numFmtId="0" fontId="26" fillId="0" borderId="9"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0" fontId="0" fillId="0" borderId="48" xfId="0" applyBorder="1" applyAlignment="1">
      <alignment horizontal="left" vertical="center" wrapText="1"/>
    </xf>
    <xf numFmtId="0" fontId="0" fillId="0" borderId="32" xfId="0" applyBorder="1" applyAlignment="1">
      <alignment horizontal="left" vertical="center" wrapText="1"/>
    </xf>
    <xf numFmtId="0" fontId="23" fillId="6" borderId="21" xfId="0" applyFont="1" applyFill="1" applyBorder="1" applyAlignment="1">
      <alignment horizontal="center" vertical="center" wrapText="1"/>
    </xf>
    <xf numFmtId="0" fontId="23" fillId="6" borderId="22" xfId="0" applyFont="1" applyFill="1" applyBorder="1" applyAlignment="1">
      <alignment horizontal="center" vertical="center" wrapText="1"/>
    </xf>
    <xf numFmtId="0" fontId="23" fillId="6" borderId="23" xfId="0" applyFont="1" applyFill="1" applyBorder="1" applyAlignment="1">
      <alignment horizontal="center" vertical="center" wrapText="1"/>
    </xf>
    <xf numFmtId="0" fontId="18" fillId="0" borderId="47" xfId="0" applyFont="1" applyBorder="1" applyAlignment="1" applyProtection="1">
      <alignment horizontal="left" vertical="top" wrapText="1"/>
      <protection locked="0"/>
    </xf>
    <xf numFmtId="0" fontId="18" fillId="0" borderId="33" xfId="0" applyFont="1" applyBorder="1" applyAlignment="1" applyProtection="1">
      <alignment horizontal="left" vertical="top" wrapText="1"/>
      <protection locked="0"/>
    </xf>
    <xf numFmtId="0" fontId="18" fillId="0" borderId="51" xfId="0" applyFont="1" applyBorder="1" applyAlignment="1" applyProtection="1">
      <alignment horizontal="left" vertical="top" wrapText="1"/>
      <protection locked="0"/>
    </xf>
    <xf numFmtId="0" fontId="18" fillId="0" borderId="49"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8" fillId="0" borderId="50" xfId="0" applyFont="1" applyBorder="1" applyAlignment="1" applyProtection="1">
      <alignment horizontal="left" vertical="top" wrapText="1"/>
      <protection locked="0"/>
    </xf>
    <xf numFmtId="0" fontId="0" fillId="0" borderId="42"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8" xfId="0" applyFont="1" applyBorder="1" applyAlignment="1" applyProtection="1">
      <alignment horizontal="left" vertical="center" wrapText="1"/>
      <protection locked="0"/>
    </xf>
    <xf numFmtId="0" fontId="24" fillId="10" borderId="48" xfId="0" applyFont="1" applyFill="1" applyBorder="1" applyAlignment="1">
      <alignment horizontal="center" vertical="center"/>
    </xf>
    <xf numFmtId="0" fontId="24" fillId="10" borderId="53" xfId="0" applyFont="1" applyFill="1" applyBorder="1" applyAlignment="1">
      <alignment horizontal="center" vertical="center"/>
    </xf>
    <xf numFmtId="0" fontId="24" fillId="10" borderId="54" xfId="0" applyFont="1" applyFill="1" applyBorder="1" applyAlignment="1">
      <alignment horizontal="center" vertical="center"/>
    </xf>
    <xf numFmtId="0" fontId="24" fillId="11" borderId="20" xfId="0" applyFont="1" applyFill="1" applyBorder="1" applyAlignment="1">
      <alignment horizontal="center" vertical="center"/>
    </xf>
    <xf numFmtId="0" fontId="24" fillId="11" borderId="19" xfId="0" applyFont="1" applyFill="1" applyBorder="1" applyAlignment="1">
      <alignment horizontal="center" vertical="center"/>
    </xf>
    <xf numFmtId="0" fontId="24" fillId="11" borderId="9" xfId="0" applyFont="1" applyFill="1" applyBorder="1" applyAlignment="1">
      <alignment horizontal="center" vertical="center"/>
    </xf>
    <xf numFmtId="0" fontId="24" fillId="11" borderId="18" xfId="0" applyFont="1" applyFill="1" applyBorder="1" applyAlignment="1">
      <alignment horizontal="center" vertical="center"/>
    </xf>
    <xf numFmtId="0" fontId="26" fillId="0" borderId="39" xfId="0" applyFont="1" applyBorder="1" applyAlignment="1" applyProtection="1">
      <alignment horizontal="center" vertical="center"/>
      <protection locked="0"/>
    </xf>
    <xf numFmtId="0" fontId="26" fillId="0" borderId="29" xfId="0" applyFont="1" applyBorder="1" applyAlignment="1" applyProtection="1">
      <alignment horizontal="center" vertical="center"/>
      <protection locked="0"/>
    </xf>
    <xf numFmtId="0" fontId="26" fillId="0" borderId="40" xfId="0" applyFont="1" applyBorder="1" applyAlignment="1" applyProtection="1">
      <alignment horizontal="center" vertical="center"/>
      <protection locked="0"/>
    </xf>
    <xf numFmtId="0" fontId="26" fillId="0" borderId="41" xfId="0" applyFont="1" applyBorder="1" applyAlignment="1" applyProtection="1">
      <alignment horizontal="center" vertical="center"/>
      <protection locked="0"/>
    </xf>
    <xf numFmtId="0" fontId="26" fillId="0" borderId="3" xfId="0" applyFont="1" applyBorder="1" applyAlignment="1">
      <alignment horizontal="center" vertical="center"/>
    </xf>
    <xf numFmtId="0" fontId="24" fillId="10" borderId="35" xfId="0" applyFont="1" applyFill="1" applyBorder="1" applyAlignment="1">
      <alignment horizontal="center" vertical="center"/>
    </xf>
    <xf numFmtId="0" fontId="24" fillId="10" borderId="36" xfId="0" applyFont="1" applyFill="1" applyBorder="1" applyAlignment="1">
      <alignment horizontal="center" vertical="center"/>
    </xf>
    <xf numFmtId="0" fontId="24" fillId="10" borderId="45" xfId="0" applyFont="1" applyFill="1" applyBorder="1" applyAlignment="1">
      <alignment horizontal="center" vertical="center"/>
    </xf>
    <xf numFmtId="0" fontId="46" fillId="42" borderId="87" xfId="0" applyFont="1" applyFill="1" applyBorder="1" applyAlignment="1">
      <alignment horizontal="center"/>
    </xf>
    <xf numFmtId="0" fontId="46" fillId="42" borderId="33" xfId="0" applyFont="1" applyFill="1" applyBorder="1" applyAlignment="1">
      <alignment horizontal="center"/>
    </xf>
    <xf numFmtId="0" fontId="46" fillId="48" borderId="53" xfId="0" applyFont="1" applyFill="1" applyBorder="1"/>
    <xf numFmtId="0" fontId="46" fillId="11" borderId="53" xfId="0" applyFont="1" applyFill="1" applyBorder="1"/>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25" borderId="8" xfId="0" applyFont="1" applyFill="1" applyBorder="1" applyAlignment="1" applyProtection="1">
      <alignment horizontal="center" vertical="center"/>
      <protection locked="0"/>
    </xf>
    <xf numFmtId="0" fontId="3" fillId="25" borderId="9" xfId="0" applyFont="1" applyFill="1" applyBorder="1" applyAlignment="1" applyProtection="1">
      <alignment horizontal="center" vertical="center"/>
      <protection locked="0"/>
    </xf>
    <xf numFmtId="0" fontId="3" fillId="26" borderId="8" xfId="0" applyFont="1" applyFill="1" applyBorder="1" applyAlignment="1">
      <alignment horizontal="center" vertical="center"/>
    </xf>
    <xf numFmtId="0" fontId="3" fillId="27" borderId="42" xfId="0" applyFont="1" applyFill="1" applyBorder="1" applyAlignment="1">
      <alignment horizontal="center" vertical="center"/>
    </xf>
    <xf numFmtId="0" fontId="3" fillId="27" borderId="0" xfId="0" applyFont="1" applyFill="1" applyAlignment="1">
      <alignment horizontal="center" vertical="center"/>
    </xf>
    <xf numFmtId="0" fontId="51" fillId="32" borderId="85" xfId="0" applyFont="1" applyFill="1" applyBorder="1" applyAlignment="1">
      <alignment wrapText="1"/>
    </xf>
    <xf numFmtId="0" fontId="51" fillId="32" borderId="63" xfId="0" applyFont="1" applyFill="1" applyBorder="1" applyAlignment="1">
      <alignment wrapText="1"/>
    </xf>
    <xf numFmtId="0" fontId="51" fillId="43" borderId="0" xfId="0" applyFont="1" applyFill="1" applyAlignment="1">
      <alignment wrapText="1"/>
    </xf>
    <xf numFmtId="0" fontId="46" fillId="47" borderId="18" xfId="0" applyFont="1" applyFill="1" applyBorder="1" applyAlignment="1">
      <alignment horizontal="center"/>
    </xf>
  </cellXfs>
  <cellStyles count="5">
    <cellStyle name="Hipervínculo" xfId="3" builtinId="8"/>
    <cellStyle name="Millares" xfId="4" builtinId="3"/>
    <cellStyle name="Normal" xfId="0" builtinId="0"/>
    <cellStyle name="Normal 2" xfId="2" xr:uid="{00000000-0005-0000-0000-000002000000}"/>
    <cellStyle name="Normal 5" xfId="1" xr:uid="{00000000-0005-0000-0000-000003000000}"/>
  </cellStyles>
  <dxfs count="473">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theme="9" tint="0.79998168889431442"/>
        </patternFill>
      </fill>
    </dxf>
    <dxf>
      <fill>
        <patternFill>
          <bgColor rgb="FFFFFF00"/>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alignment horizontal="justify" vertical="center" textRotation="0" wrapText="0" indent="0" justifyLastLine="0" shrinkToFit="0" readingOrder="0"/>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outline="0">
        <left style="thin">
          <color indexed="64"/>
        </left>
      </border>
      <protection locked="1" hidden="0"/>
    </dxf>
    <dxf>
      <font>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indexed="64"/>
        </right>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justify" vertical="center" textRotation="0" wrapText="0" indent="0" justifyLastLine="0" shrinkToFit="0" readingOrder="0"/>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outline="0">
        <left style="thin">
          <color indexed="64"/>
        </left>
      </border>
      <protection locked="1" hidden="0"/>
    </dxf>
    <dxf>
      <alignment horizontal="center" vertical="center" textRotation="0" wrapText="0" indent="0" justifyLastLine="0" shrinkToFit="0" readingOrder="0"/>
      <protection locked="0" hidden="0"/>
    </dxf>
    <dxf>
      <border outline="0">
        <right style="thin">
          <color indexed="64"/>
        </right>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justify"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00FFFF"/>
      <color rgb="FFFF99CC"/>
      <color rgb="FFFFCCCC"/>
      <color rgb="FFF5D3BF"/>
      <color rgb="FFF2EFCE"/>
      <color rgb="FFFF9800"/>
      <color rgb="FFF57C00"/>
      <color rgb="FFFF99FF"/>
      <color rgb="FF66FF33"/>
      <color rgb="FF61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 Id="rId30" Type="http://schemas.microsoft.com/office/2022/11/relationships/FeaturePropertyBag" Target="featurePropertyBag/featurePropertyBag.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7. Financiero '!A1"/><Relationship Id="rId13" Type="http://schemas.openxmlformats.org/officeDocument/2006/relationships/hyperlink" Target="#'Tabla 4 Registro Muestra TH'!A1"/><Relationship Id="rId18" Type="http://schemas.openxmlformats.org/officeDocument/2006/relationships/hyperlink" Target="#'Tabla 5 Perfiles TH'!A1"/><Relationship Id="rId3" Type="http://schemas.openxmlformats.org/officeDocument/2006/relationships/hyperlink" Target="#'2.Ambientes Edu. y Protecto'!A1"/><Relationship Id="rId7" Type="http://schemas.openxmlformats.org/officeDocument/2006/relationships/hyperlink" Target="#'6. Administrativo y Gesti&#243;n'!A1"/><Relationship Id="rId12" Type="http://schemas.openxmlformats.org/officeDocument/2006/relationships/hyperlink" Target="#'Tabla 3. Estructu Talento Hum'!A1"/><Relationship Id="rId17" Type="http://schemas.openxmlformats.org/officeDocument/2006/relationships/image" Target="../media/image1.jpeg"/><Relationship Id="rId2" Type="http://schemas.openxmlformats.org/officeDocument/2006/relationships/hyperlink" Target="#'1. Informaci&#243;n General'!A1"/><Relationship Id="rId16" Type="http://schemas.openxmlformats.org/officeDocument/2006/relationships/hyperlink" Target="#'Acta_Cierre '!A1"/><Relationship Id="rId1" Type="http://schemas.openxmlformats.org/officeDocument/2006/relationships/hyperlink" Target="#INSTRUCTIVO!A1"/><Relationship Id="rId6" Type="http://schemas.openxmlformats.org/officeDocument/2006/relationships/hyperlink" Target="#'5. Proceso Pedag&#243;gico'!A1"/><Relationship Id="rId11" Type="http://schemas.openxmlformats.org/officeDocument/2006/relationships/hyperlink" Target="#'Tabla 2 Evid. no cumplimiento'!A1"/><Relationship Id="rId5" Type="http://schemas.openxmlformats.org/officeDocument/2006/relationships/hyperlink" Target="#'4. Familia, Comunidades y Redes'!A1"/><Relationship Id="rId15" Type="http://schemas.openxmlformats.org/officeDocument/2006/relationships/hyperlink" Target="#'Condiciones NO cumplimiento '!A1"/><Relationship Id="rId10" Type="http://schemas.openxmlformats.org/officeDocument/2006/relationships/hyperlink" Target="#'Tabla 1. &#193;reas'!A1"/><Relationship Id="rId4" Type="http://schemas.openxmlformats.org/officeDocument/2006/relationships/hyperlink" Target="#'3. Salud y Nutrici&#243;n'!A1"/><Relationship Id="rId9" Type="http://schemas.openxmlformats.org/officeDocument/2006/relationships/hyperlink" Target="#'8. Talento Humano'!A1"/><Relationship Id="rId14" Type="http://schemas.openxmlformats.org/officeDocument/2006/relationships/hyperlink" Target="#'Anexo 1. Doc. Inscripcion'!A1"/></Relationships>
</file>

<file path=xl/drawings/_rels/drawing10.xml.rels><?xml version="1.0" encoding="UTF-8" standalone="yes"?>
<Relationships xmlns="http://schemas.openxmlformats.org/package/2006/relationships"><Relationship Id="rId1" Type="http://schemas.openxmlformats.org/officeDocument/2006/relationships/hyperlink" Target="#PORTADA!A1"/></Relationships>
</file>

<file path=xl/drawings/_rels/drawing11.xml.rels><?xml version="1.0" encoding="UTF-8" standalone="yes"?>
<Relationships xmlns="http://schemas.openxmlformats.org/package/2006/relationships"><Relationship Id="rId1" Type="http://schemas.openxmlformats.org/officeDocument/2006/relationships/hyperlink" Target="#PORTADA!A1"/></Relationships>
</file>

<file path=xl/drawings/_rels/drawing12.xml.rels><?xml version="1.0" encoding="UTF-8" standalone="yes"?>
<Relationships xmlns="http://schemas.openxmlformats.org/package/2006/relationships"><Relationship Id="rId1" Type="http://schemas.openxmlformats.org/officeDocument/2006/relationships/hyperlink" Target="#PORTADA!A1"/></Relationships>
</file>

<file path=xl/drawings/_rels/drawing2.xml.rels><?xml version="1.0" encoding="UTF-8" standalone="yes"?>
<Relationships xmlns="http://schemas.openxmlformats.org/package/2006/relationships"><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1" Type="http://schemas.openxmlformats.org/officeDocument/2006/relationships/hyperlink" Target="#PORTADA!A1"/></Relationships>
</file>

<file path=xl/drawings/_rels/drawing6.xml.rels><?xml version="1.0" encoding="UTF-8" standalone="yes"?>
<Relationships xmlns="http://schemas.openxmlformats.org/package/2006/relationships"><Relationship Id="rId1" Type="http://schemas.openxmlformats.org/officeDocument/2006/relationships/hyperlink" Target="#PORTADA!A1"/></Relationships>
</file>

<file path=xl/drawings/_rels/drawing7.xml.rels><?xml version="1.0" encoding="UTF-8" standalone="yes"?>
<Relationships xmlns="http://schemas.openxmlformats.org/package/2006/relationships"><Relationship Id="rId1" Type="http://schemas.openxmlformats.org/officeDocument/2006/relationships/hyperlink" Target="#PORTADA!A1"/></Relationships>
</file>

<file path=xl/drawings/_rels/drawing8.xml.rels><?xml version="1.0" encoding="UTF-8" standalone="yes"?>
<Relationships xmlns="http://schemas.openxmlformats.org/package/2006/relationships"><Relationship Id="rId1" Type="http://schemas.openxmlformats.org/officeDocument/2006/relationships/hyperlink" Target="#PORTADA!A1"/></Relationships>
</file>

<file path=xl/drawings/_rels/drawing9.xml.rels><?xml version="1.0" encoding="UTF-8" standalone="yes"?>
<Relationships xmlns="http://schemas.openxmlformats.org/package/2006/relationships"><Relationship Id="rId1" Type="http://schemas.openxmlformats.org/officeDocument/2006/relationships/hyperlink" Target="#PORTADA!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485775</xdr:colOff>
      <xdr:row>6</xdr:row>
      <xdr:rowOff>180975</xdr:rowOff>
    </xdr:from>
    <xdr:to>
      <xdr:col>1</xdr:col>
      <xdr:colOff>2003425</xdr:colOff>
      <xdr:row>10</xdr:row>
      <xdr:rowOff>92075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75CCA68-2268-4D91-8410-CEF24B879A14}"/>
            </a:ext>
          </a:extLst>
        </xdr:cNvPr>
        <xdr:cNvSpPr/>
      </xdr:nvSpPr>
      <xdr:spPr>
        <a:xfrm>
          <a:off x="485775" y="1771650"/>
          <a:ext cx="3908425"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485775</xdr:colOff>
      <xdr:row>11</xdr:row>
      <xdr:rowOff>171450</xdr:rowOff>
    </xdr:from>
    <xdr:to>
      <xdr:col>1</xdr:col>
      <xdr:colOff>2003425</xdr:colOff>
      <xdr:row>15</xdr:row>
      <xdr:rowOff>82550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E61B2E5-B9DA-4AE4-9C4B-F206691A3F61}"/>
            </a:ext>
          </a:extLst>
        </xdr:cNvPr>
        <xdr:cNvSpPr/>
      </xdr:nvSpPr>
      <xdr:spPr>
        <a:xfrm>
          <a:off x="485775" y="2714625"/>
          <a:ext cx="3908425"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485775</xdr:colOff>
      <xdr:row>16</xdr:row>
      <xdr:rowOff>161925</xdr:rowOff>
    </xdr:from>
    <xdr:to>
      <xdr:col>1</xdr:col>
      <xdr:colOff>2003425</xdr:colOff>
      <xdr:row>20</xdr:row>
      <xdr:rowOff>73025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F57EF37E-5025-4760-9AAC-A383463F1736}"/>
            </a:ext>
          </a:extLst>
        </xdr:cNvPr>
        <xdr:cNvSpPr/>
      </xdr:nvSpPr>
      <xdr:spPr>
        <a:xfrm>
          <a:off x="485775" y="3657600"/>
          <a:ext cx="3908425"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EDUCATIVOS Y PROTECTORES</a:t>
          </a:r>
          <a:endParaRPr lang="en-US" sz="1600" b="1">
            <a:solidFill>
              <a:sysClr val="windowText" lastClr="000000"/>
            </a:solidFill>
          </a:endParaRPr>
        </a:p>
      </xdr:txBody>
    </xdr:sp>
    <xdr:clientData/>
  </xdr:twoCellAnchor>
  <xdr:twoCellAnchor>
    <xdr:from>
      <xdr:col>0</xdr:col>
      <xdr:colOff>485775</xdr:colOff>
      <xdr:row>21</xdr:row>
      <xdr:rowOff>152400</xdr:rowOff>
    </xdr:from>
    <xdr:to>
      <xdr:col>1</xdr:col>
      <xdr:colOff>2003425</xdr:colOff>
      <xdr:row>25</xdr:row>
      <xdr:rowOff>63500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15F5370-E756-4112-9A71-9EA120A77855}"/>
            </a:ext>
          </a:extLst>
        </xdr:cNvPr>
        <xdr:cNvSpPr/>
      </xdr:nvSpPr>
      <xdr:spPr>
        <a:xfrm>
          <a:off x="485775" y="4600575"/>
          <a:ext cx="3908425"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3. SALUD Y NUTRICIÓN</a:t>
          </a:r>
        </a:p>
      </xdr:txBody>
    </xdr:sp>
    <xdr:clientData/>
  </xdr:twoCellAnchor>
  <xdr:twoCellAnchor>
    <xdr:from>
      <xdr:col>0</xdr:col>
      <xdr:colOff>485775</xdr:colOff>
      <xdr:row>26</xdr:row>
      <xdr:rowOff>142875</xdr:rowOff>
    </xdr:from>
    <xdr:to>
      <xdr:col>1</xdr:col>
      <xdr:colOff>2003425</xdr:colOff>
      <xdr:row>30</xdr:row>
      <xdr:rowOff>53975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BA01F2E9-9777-4A18-86DA-592058B61527}"/>
            </a:ext>
          </a:extLst>
        </xdr:cNvPr>
        <xdr:cNvSpPr/>
      </xdr:nvSpPr>
      <xdr:spPr>
        <a:xfrm>
          <a:off x="485775" y="5543550"/>
          <a:ext cx="390842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4. FAMILIA, COMUNIDAD Y REDES</a:t>
          </a:r>
        </a:p>
      </xdr:txBody>
    </xdr:sp>
    <xdr:clientData/>
  </xdr:twoCellAnchor>
  <xdr:twoCellAnchor>
    <xdr:from>
      <xdr:col>2</xdr:col>
      <xdr:colOff>528871</xdr:colOff>
      <xdr:row>7</xdr:row>
      <xdr:rowOff>23283</xdr:rowOff>
    </xdr:from>
    <xdr:to>
      <xdr:col>3</xdr:col>
      <xdr:colOff>1742628</xdr:colOff>
      <xdr:row>10</xdr:row>
      <xdr:rowOff>118533</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9D71480-51A0-4F4B-93A3-E665F79EDA6B}"/>
            </a:ext>
          </a:extLst>
        </xdr:cNvPr>
        <xdr:cNvSpPr/>
      </xdr:nvSpPr>
      <xdr:spPr>
        <a:xfrm>
          <a:off x="5744942" y="1801283"/>
          <a:ext cx="3826329" cy="639536"/>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a:t>
          </a:r>
          <a:r>
            <a:rPr lang="en-US" sz="1800" b="1" baseline="0">
              <a:solidFill>
                <a:sysClr val="windowText" lastClr="000000"/>
              </a:solidFill>
            </a:rPr>
            <a:t>PROCESO PEDAGÓGICO</a:t>
          </a:r>
          <a:endParaRPr lang="en-US" sz="1800" b="1">
            <a:solidFill>
              <a:sysClr val="windowText" lastClr="000000"/>
            </a:solidFill>
          </a:endParaRPr>
        </a:p>
      </xdr:txBody>
    </xdr:sp>
    <xdr:clientData/>
  </xdr:twoCellAnchor>
  <xdr:twoCellAnchor>
    <xdr:from>
      <xdr:col>2</xdr:col>
      <xdr:colOff>528871</xdr:colOff>
      <xdr:row>12</xdr:row>
      <xdr:rowOff>0</xdr:rowOff>
    </xdr:from>
    <xdr:to>
      <xdr:col>3</xdr:col>
      <xdr:colOff>1742628</xdr:colOff>
      <xdr:row>15</xdr:row>
      <xdr:rowOff>95250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0DF7EDC7-39EB-4220-BDD6-F449AE5064F1}"/>
            </a:ext>
          </a:extLst>
        </xdr:cNvPr>
        <xdr:cNvSpPr/>
      </xdr:nvSpPr>
      <xdr:spPr>
        <a:xfrm>
          <a:off x="5744942" y="2685143"/>
          <a:ext cx="3826329" cy="639536"/>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a:t>
          </a:r>
          <a:r>
            <a:rPr lang="en-US" sz="1800" b="1" baseline="0">
              <a:solidFill>
                <a:sysClr val="windowText" lastClr="000000"/>
              </a:solidFill>
            </a:rPr>
            <a:t> ADMINISTRATIVO Y GESTIÓN</a:t>
          </a:r>
          <a:endParaRPr lang="en-US" sz="1800" b="1">
            <a:solidFill>
              <a:sysClr val="windowText" lastClr="000000"/>
            </a:solidFill>
          </a:endParaRPr>
        </a:p>
      </xdr:txBody>
    </xdr:sp>
    <xdr:clientData/>
  </xdr:twoCellAnchor>
  <xdr:twoCellAnchor>
    <xdr:from>
      <xdr:col>2</xdr:col>
      <xdr:colOff>528871</xdr:colOff>
      <xdr:row>16</xdr:row>
      <xdr:rowOff>160867</xdr:rowOff>
    </xdr:from>
    <xdr:to>
      <xdr:col>3</xdr:col>
      <xdr:colOff>1742628</xdr:colOff>
      <xdr:row>20</xdr:row>
      <xdr:rowOff>71967</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E7EBF053-F8DD-4DDA-9359-E67E3686A0B6}"/>
            </a:ext>
          </a:extLst>
        </xdr:cNvPr>
        <xdr:cNvSpPr/>
      </xdr:nvSpPr>
      <xdr:spPr>
        <a:xfrm>
          <a:off x="5744942" y="3571724"/>
          <a:ext cx="3826329" cy="636814"/>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FINANCIERO</a:t>
          </a:r>
        </a:p>
      </xdr:txBody>
    </xdr:sp>
    <xdr:clientData/>
  </xdr:twoCellAnchor>
  <xdr:twoCellAnchor>
    <xdr:from>
      <xdr:col>2</xdr:col>
      <xdr:colOff>528871</xdr:colOff>
      <xdr:row>21</xdr:row>
      <xdr:rowOff>137584</xdr:rowOff>
    </xdr:from>
    <xdr:to>
      <xdr:col>3</xdr:col>
      <xdr:colOff>1742628</xdr:colOff>
      <xdr:row>25</xdr:row>
      <xdr:rowOff>48684</xdr:rowOff>
    </xdr:to>
    <xdr:sp macro="" textlink="">
      <xdr:nvSpPr>
        <xdr:cNvPr id="10" name="Rectángulo: esquinas redondeadas 9">
          <a:hlinkClick xmlns:r="http://schemas.openxmlformats.org/officeDocument/2006/relationships" r:id="rId9"/>
          <a:extLst>
            <a:ext uri="{FF2B5EF4-FFF2-40B4-BE49-F238E27FC236}">
              <a16:creationId xmlns:a16="http://schemas.microsoft.com/office/drawing/2014/main" id="{240A30FF-5B2C-4515-AB6F-267F4EADBB47}"/>
            </a:ext>
          </a:extLst>
        </xdr:cNvPr>
        <xdr:cNvSpPr/>
      </xdr:nvSpPr>
      <xdr:spPr>
        <a:xfrm>
          <a:off x="5744942" y="4455584"/>
          <a:ext cx="3826329" cy="636814"/>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TALENTO HUMANO</a:t>
          </a:r>
          <a:endParaRPr lang="en-US" sz="1800" b="1">
            <a:solidFill>
              <a:sysClr val="windowText" lastClr="000000"/>
            </a:solidFill>
          </a:endParaRPr>
        </a:p>
      </xdr:txBody>
    </xdr:sp>
    <xdr:clientData/>
  </xdr:twoCellAnchor>
  <xdr:twoCellAnchor>
    <xdr:from>
      <xdr:col>2</xdr:col>
      <xdr:colOff>487597</xdr:colOff>
      <xdr:row>26</xdr:row>
      <xdr:rowOff>135466</xdr:rowOff>
    </xdr:from>
    <xdr:to>
      <xdr:col>3</xdr:col>
      <xdr:colOff>1710879</xdr:colOff>
      <xdr:row>30</xdr:row>
      <xdr:rowOff>46566</xdr:rowOff>
    </xdr:to>
    <xdr:sp macro="" textlink="">
      <xdr:nvSpPr>
        <xdr:cNvPr id="11" name="Rectángulo: esquinas redondeadas 10">
          <a:hlinkClick xmlns:r="http://schemas.openxmlformats.org/officeDocument/2006/relationships" r:id="rId10"/>
          <a:extLst>
            <a:ext uri="{FF2B5EF4-FFF2-40B4-BE49-F238E27FC236}">
              <a16:creationId xmlns:a16="http://schemas.microsoft.com/office/drawing/2014/main" id="{DC1D6ABA-85EC-4A6D-BC58-6026AFB71BE2}"/>
            </a:ext>
          </a:extLst>
        </xdr:cNvPr>
        <xdr:cNvSpPr/>
      </xdr:nvSpPr>
      <xdr:spPr>
        <a:xfrm>
          <a:off x="5703668" y="5360609"/>
          <a:ext cx="3835854" cy="636814"/>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TABLA 1. AREAS</a:t>
          </a:r>
        </a:p>
      </xdr:txBody>
    </xdr:sp>
    <xdr:clientData/>
  </xdr:twoCellAnchor>
  <xdr:twoCellAnchor>
    <xdr:from>
      <xdr:col>3</xdr:col>
      <xdr:colOff>2527752</xdr:colOff>
      <xdr:row>6</xdr:row>
      <xdr:rowOff>177800</xdr:rowOff>
    </xdr:from>
    <xdr:to>
      <xdr:col>4</xdr:col>
      <xdr:colOff>1181552</xdr:colOff>
      <xdr:row>10</xdr:row>
      <xdr:rowOff>88900</xdr:rowOff>
    </xdr:to>
    <xdr:sp macro="" textlink="">
      <xdr:nvSpPr>
        <xdr:cNvPr id="12" name="Rectángulo: esquinas redondeadas 11">
          <a:hlinkClick xmlns:r="http://schemas.openxmlformats.org/officeDocument/2006/relationships" r:id="rId11"/>
          <a:extLst>
            <a:ext uri="{FF2B5EF4-FFF2-40B4-BE49-F238E27FC236}">
              <a16:creationId xmlns:a16="http://schemas.microsoft.com/office/drawing/2014/main" id="{1688CFFE-093E-4424-B5A1-E7428AC5123B}"/>
            </a:ext>
          </a:extLst>
        </xdr:cNvPr>
        <xdr:cNvSpPr/>
      </xdr:nvSpPr>
      <xdr:spPr>
        <a:xfrm>
          <a:off x="10356395" y="1774371"/>
          <a:ext cx="3833586" cy="636815"/>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 2. EVIDENCIA NO CUMPLIMIENTO</a:t>
          </a:r>
        </a:p>
      </xdr:txBody>
    </xdr:sp>
    <xdr:clientData/>
  </xdr:twoCellAnchor>
  <xdr:twoCellAnchor>
    <xdr:from>
      <xdr:col>3</xdr:col>
      <xdr:colOff>2517169</xdr:colOff>
      <xdr:row>12</xdr:row>
      <xdr:rowOff>62441</xdr:rowOff>
    </xdr:from>
    <xdr:to>
      <xdr:col>4</xdr:col>
      <xdr:colOff>1170969</xdr:colOff>
      <xdr:row>15</xdr:row>
      <xdr:rowOff>164041</xdr:rowOff>
    </xdr:to>
    <xdr:sp macro="" textlink="">
      <xdr:nvSpPr>
        <xdr:cNvPr id="13" name="Rectángulo: esquinas redondeadas 12">
          <a:hlinkClick xmlns:r="http://schemas.openxmlformats.org/officeDocument/2006/relationships" r:id="rId12"/>
          <a:extLst>
            <a:ext uri="{FF2B5EF4-FFF2-40B4-BE49-F238E27FC236}">
              <a16:creationId xmlns:a16="http://schemas.microsoft.com/office/drawing/2014/main" id="{B472F2BB-A261-4540-A9E3-46FBF46995ED}"/>
            </a:ext>
          </a:extLst>
        </xdr:cNvPr>
        <xdr:cNvSpPr/>
      </xdr:nvSpPr>
      <xdr:spPr>
        <a:xfrm>
          <a:off x="10345812" y="2747584"/>
          <a:ext cx="3833586" cy="645886"/>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ESTRUCTURA</a:t>
          </a:r>
          <a:r>
            <a:rPr lang="en-US" sz="1400" b="1" baseline="0">
              <a:solidFill>
                <a:sysClr val="windowText" lastClr="000000"/>
              </a:solidFill>
            </a:rPr>
            <a:t> </a:t>
          </a:r>
          <a:r>
            <a:rPr lang="en-US" sz="1400" b="1">
              <a:solidFill>
                <a:sysClr val="windowText" lastClr="000000"/>
              </a:solidFill>
            </a:rPr>
            <a:t>TALENTO HUMANO</a:t>
          </a:r>
        </a:p>
      </xdr:txBody>
    </xdr:sp>
    <xdr:clientData/>
  </xdr:twoCellAnchor>
  <xdr:twoCellAnchor>
    <xdr:from>
      <xdr:col>3</xdr:col>
      <xdr:colOff>2496002</xdr:colOff>
      <xdr:row>17</xdr:row>
      <xdr:rowOff>2192</xdr:rowOff>
    </xdr:from>
    <xdr:to>
      <xdr:col>4</xdr:col>
      <xdr:colOff>1149802</xdr:colOff>
      <xdr:row>20</xdr:row>
      <xdr:rowOff>101071</xdr:rowOff>
    </xdr:to>
    <xdr:sp macro="" textlink="">
      <xdr:nvSpPr>
        <xdr:cNvPr id="14" name="Rectángulo: esquinas redondeadas 13">
          <a:hlinkClick xmlns:r="http://schemas.openxmlformats.org/officeDocument/2006/relationships" r:id="rId13"/>
          <a:extLst>
            <a:ext uri="{FF2B5EF4-FFF2-40B4-BE49-F238E27FC236}">
              <a16:creationId xmlns:a16="http://schemas.microsoft.com/office/drawing/2014/main" id="{3F53B048-4E28-4FB4-AD8D-3F0700537908}"/>
            </a:ext>
          </a:extLst>
        </xdr:cNvPr>
        <xdr:cNvSpPr/>
      </xdr:nvSpPr>
      <xdr:spPr>
        <a:xfrm>
          <a:off x="10324645" y="3594478"/>
          <a:ext cx="3833586" cy="643164"/>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4. REGISTRO</a:t>
          </a:r>
          <a:r>
            <a:rPr lang="en-US" sz="1400" b="1" baseline="0">
              <a:solidFill>
                <a:sysClr val="windowText" lastClr="000000"/>
              </a:solidFill>
            </a:rPr>
            <a:t> MUESTRA </a:t>
          </a:r>
          <a:r>
            <a:rPr lang="en-US" sz="1400" b="1">
              <a:solidFill>
                <a:sysClr val="windowText" lastClr="000000"/>
              </a:solidFill>
            </a:rPr>
            <a:t>TALENTO HUMANO</a:t>
          </a:r>
        </a:p>
      </xdr:txBody>
    </xdr:sp>
    <xdr:clientData/>
  </xdr:twoCellAnchor>
  <xdr:twoCellAnchor>
    <xdr:from>
      <xdr:col>3</xdr:col>
      <xdr:colOff>2421918</xdr:colOff>
      <xdr:row>26</xdr:row>
      <xdr:rowOff>137583</xdr:rowOff>
    </xdr:from>
    <xdr:to>
      <xdr:col>4</xdr:col>
      <xdr:colOff>1075718</xdr:colOff>
      <xdr:row>30</xdr:row>
      <xdr:rowOff>48683</xdr:rowOff>
    </xdr:to>
    <xdr:sp macro="" textlink="">
      <xdr:nvSpPr>
        <xdr:cNvPr id="15" name="Rectángulo: esquinas redondeadas 14">
          <a:hlinkClick xmlns:r="http://schemas.openxmlformats.org/officeDocument/2006/relationships" r:id="rId14"/>
          <a:extLst>
            <a:ext uri="{FF2B5EF4-FFF2-40B4-BE49-F238E27FC236}">
              <a16:creationId xmlns:a16="http://schemas.microsoft.com/office/drawing/2014/main" id="{F8FCBEED-C6B9-44CC-A5C8-51BFC0B59D8E}"/>
            </a:ext>
          </a:extLst>
        </xdr:cNvPr>
        <xdr:cNvSpPr/>
      </xdr:nvSpPr>
      <xdr:spPr>
        <a:xfrm>
          <a:off x="10250561" y="5362726"/>
          <a:ext cx="3833586" cy="636814"/>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ANEXO</a:t>
          </a:r>
          <a:r>
            <a:rPr lang="en-US" sz="1400" b="1" baseline="0">
              <a:solidFill>
                <a:sysClr val="windowText" lastClr="000000"/>
              </a:solidFill>
            </a:rPr>
            <a:t> 1. DOCUMENTOS INSCRIPCION</a:t>
          </a:r>
        </a:p>
      </xdr:txBody>
    </xdr:sp>
    <xdr:clientData/>
  </xdr:twoCellAnchor>
  <xdr:twoCellAnchor>
    <xdr:from>
      <xdr:col>1</xdr:col>
      <xdr:colOff>466574</xdr:colOff>
      <xdr:row>31</xdr:row>
      <xdr:rowOff>101599</xdr:rowOff>
    </xdr:from>
    <xdr:to>
      <xdr:col>2</xdr:col>
      <xdr:colOff>1689705</xdr:colOff>
      <xdr:row>34</xdr:row>
      <xdr:rowOff>203199</xdr:rowOff>
    </xdr:to>
    <xdr:sp macro="" textlink="">
      <xdr:nvSpPr>
        <xdr:cNvPr id="16" name="Rectángulo: esquinas redondeadas 15">
          <a:hlinkClick xmlns:r="http://schemas.openxmlformats.org/officeDocument/2006/relationships" r:id="rId15"/>
          <a:extLst>
            <a:ext uri="{FF2B5EF4-FFF2-40B4-BE49-F238E27FC236}">
              <a16:creationId xmlns:a16="http://schemas.microsoft.com/office/drawing/2014/main" id="{07497118-51BA-4753-9263-16C6686EF5EC}"/>
            </a:ext>
          </a:extLst>
        </xdr:cNvPr>
        <xdr:cNvSpPr/>
      </xdr:nvSpPr>
      <xdr:spPr>
        <a:xfrm>
          <a:off x="2970288" y="6233885"/>
          <a:ext cx="3935488" cy="645885"/>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355600</xdr:colOff>
      <xdr:row>31</xdr:row>
      <xdr:rowOff>127000</xdr:rowOff>
    </xdr:from>
    <xdr:to>
      <xdr:col>3</xdr:col>
      <xdr:colOff>4073071</xdr:colOff>
      <xdr:row>34</xdr:row>
      <xdr:rowOff>228600</xdr:rowOff>
    </xdr:to>
    <xdr:sp macro="" textlink="">
      <xdr:nvSpPr>
        <xdr:cNvPr id="17" name="Rectángulo: esquinas redondeadas 16">
          <a:hlinkClick xmlns:r="http://schemas.openxmlformats.org/officeDocument/2006/relationships" r:id="rId16"/>
          <a:extLst>
            <a:ext uri="{FF2B5EF4-FFF2-40B4-BE49-F238E27FC236}">
              <a16:creationId xmlns:a16="http://schemas.microsoft.com/office/drawing/2014/main" id="{DE1D5EB5-BDB5-4EE1-9319-24989FC06BA4}"/>
            </a:ext>
          </a:extLst>
        </xdr:cNvPr>
        <xdr:cNvSpPr/>
      </xdr:nvSpPr>
      <xdr:spPr>
        <a:xfrm>
          <a:off x="8184243" y="6259286"/>
          <a:ext cx="3717471" cy="645885"/>
        </a:xfrm>
        <a:prstGeom prst="roundRect">
          <a:avLst/>
        </a:prstGeom>
        <a:solidFill>
          <a:schemeClr val="tx2">
            <a:lumMod val="75000"/>
            <a:lumOff val="25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18" name="Imagen 17">
          <a:extLst>
            <a:ext uri="{FF2B5EF4-FFF2-40B4-BE49-F238E27FC236}">
              <a16:creationId xmlns:a16="http://schemas.microsoft.com/office/drawing/2014/main" id="{AE43D203-AC01-4978-BE2A-8DEAC81FB803}"/>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2503714</xdr:colOff>
      <xdr:row>21</xdr:row>
      <xdr:rowOff>137584</xdr:rowOff>
    </xdr:from>
    <xdr:to>
      <xdr:col>4</xdr:col>
      <xdr:colOff>1186844</xdr:colOff>
      <xdr:row>25</xdr:row>
      <xdr:rowOff>48684</xdr:rowOff>
    </xdr:to>
    <xdr:sp macro="" textlink="">
      <xdr:nvSpPr>
        <xdr:cNvPr id="19" name="Rectángulo: esquinas redondeadas 18">
          <a:hlinkClick xmlns:r="http://schemas.openxmlformats.org/officeDocument/2006/relationships" r:id="rId18"/>
          <a:extLst>
            <a:ext uri="{FF2B5EF4-FFF2-40B4-BE49-F238E27FC236}">
              <a16:creationId xmlns:a16="http://schemas.microsoft.com/office/drawing/2014/main" id="{DEEB086D-1EB0-4A41-BE3A-CAC440998219}"/>
            </a:ext>
          </a:extLst>
        </xdr:cNvPr>
        <xdr:cNvSpPr/>
      </xdr:nvSpPr>
      <xdr:spPr>
        <a:xfrm>
          <a:off x="10332357" y="4455584"/>
          <a:ext cx="3862916" cy="636814"/>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 5. PERFILES TALENTO HUMANO</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81641</xdr:colOff>
      <xdr:row>0</xdr:row>
      <xdr:rowOff>54429</xdr:rowOff>
    </xdr:from>
    <xdr:to>
      <xdr:col>1</xdr:col>
      <xdr:colOff>272141</xdr:colOff>
      <xdr:row>0</xdr:row>
      <xdr:rowOff>328633</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1EAA00B4-9D93-4569-973E-DB4CF359235D}"/>
            </a:ext>
          </a:extLst>
        </xdr:cNvPr>
        <xdr:cNvSpPr/>
      </xdr:nvSpPr>
      <xdr:spPr>
        <a:xfrm>
          <a:off x="81641" y="54429"/>
          <a:ext cx="914400" cy="274204"/>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050" b="1"/>
            <a:t>Portada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F91D9DE-AD2D-4050-B8AF-ADF53D77A85E}"/>
            </a:ext>
          </a:extLst>
        </xdr:cNvPr>
        <xdr:cNvSpPr/>
      </xdr:nvSpPr>
      <xdr:spPr>
        <a:xfrm>
          <a:off x="1451610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339DD74-B500-44D6-B156-0461CA87F133}"/>
            </a:ext>
          </a:extLst>
        </xdr:cNvPr>
        <xdr:cNvSpPr/>
      </xdr:nvSpPr>
      <xdr:spPr>
        <a:xfrm>
          <a:off x="1402080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0</xdr:col>
      <xdr:colOff>412750</xdr:colOff>
      <xdr:row>0</xdr:row>
      <xdr:rowOff>177800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39C9061-BAD9-4B47-AEF5-099EA3F9CBAE}"/>
            </a:ext>
          </a:extLst>
        </xdr:cNvPr>
        <xdr:cNvSpPr/>
      </xdr:nvSpPr>
      <xdr:spPr>
        <a:xfrm>
          <a:off x="0" y="19050"/>
          <a:ext cx="412750" cy="15875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461818</xdr:colOff>
      <xdr:row>0</xdr:row>
      <xdr:rowOff>178955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50CE87D-6CF7-42A8-BF02-1284A5FDDDBE}"/>
            </a:ext>
          </a:extLst>
        </xdr:cNvPr>
        <xdr:cNvSpPr/>
      </xdr:nvSpPr>
      <xdr:spPr>
        <a:xfrm>
          <a:off x="12058650" y="0"/>
          <a:ext cx="461818" cy="178955"/>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559C61DB-37D0-4D33-93BD-0502B191D5CA}"/>
            </a:ext>
          </a:extLst>
        </xdr:cNvPr>
        <xdr:cNvSpPr/>
      </xdr:nvSpPr>
      <xdr:spPr>
        <a:xfrm>
          <a:off x="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8F17884D-8365-4ACE-A63C-7BA9327A75AC}"/>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38A0DDBE-5BFB-464B-AC41-0DACD3E4B55F}"/>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E8333C93-A174-4F0E-B172-0BFFDAB4B1B5}"/>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38100</xdr:rowOff>
    </xdr:from>
    <xdr:to>
      <xdr:col>0</xdr:col>
      <xdr:colOff>533400</xdr:colOff>
      <xdr:row>0</xdr:row>
      <xdr:rowOff>266700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60D9FF2A-27E6-4539-8D4C-9189899083D9}"/>
            </a:ext>
          </a:extLst>
        </xdr:cNvPr>
        <xdr:cNvSpPr/>
      </xdr:nvSpPr>
      <xdr:spPr>
        <a:xfrm>
          <a:off x="1" y="38100"/>
          <a:ext cx="533399" cy="2286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432955</xdr:colOff>
      <xdr:row>1</xdr:row>
      <xdr:rowOff>29441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3D57A50B-C999-4E48-AC5F-35AD9EBECF12}"/>
            </a:ext>
          </a:extLst>
        </xdr:cNvPr>
        <xdr:cNvSpPr/>
      </xdr:nvSpPr>
      <xdr:spPr>
        <a:xfrm>
          <a:off x="9144000" y="0"/>
          <a:ext cx="432955" cy="210416"/>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42D7564/in21.ivc_instrumento_de_verificacion_rd_medio_dif._flia_internado_aplica_prog.esp_.gestantes_v6.xlsx" TargetMode="External"/><Relationship Id="rId1" Type="http://schemas.openxmlformats.org/officeDocument/2006/relationships/externalLinkPath" Target="/A42D7564/in21.ivc_instrumento_de_verificacion_rd_medio_dif._flia_internado_aplica_prog.esp_.gestantes_v6.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angela_martinez_icbf_gov_co/Documents/Actividades_2023/18.%20Jefatura/13.%20Ajuste%20Instumentos/1.%20Propuestas_Formatos/3.%20&#193;ngela%20Mart&#237;nez/2023/05.%20DESCARGAS/in21.ivc_instrumento_de_verificacion_rd_medio_dif._flia_internado_aplica_prog.esp_.gestantes_v6.xlsx" TargetMode="External"/><Relationship Id="rId2" Type="http://schemas.microsoft.com/office/2019/04/relationships/externalLinkLongPath" Target="/personal/angela_martinez_icbf_gov_co/Documents/Actividades_2023/18.%20Jefatura/13.%20Ajuste%20Instumentos/1.%20Propuestas_Formatos/3.%20&#193;ngela%20Mart&#237;nez/2023/05.%20DESCARGAS/in21.ivc_instrumento_de_verificacion_rd_medio_dif._flia_internado_aplica_prog.esp_.gestantes_v6.xlsx?A42D7564" TargetMode="External"/><Relationship Id="rId1" Type="http://schemas.openxmlformats.org/officeDocument/2006/relationships/externalLinkPath" Target="file:///\\A42D7564\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sheetData sheetId="17"/>
      <sheetData sheetId="18"/>
      <sheetData sheetId="19"/>
      <sheetData sheetId="20"/>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Vanessa Paola Caro Tapias" id="{19702C66-28AC-4009-951A-D43A03B35C49}" userId="S::Vanessa.Caro@icbf.gov.co::25ee7202-fd2e-4b16-ae39-4f3604e4f3ea" providerId="AD"/>
  <person displayName="Deicy Stella Veloza Salamanca" id="{4194E977-6EA4-4055-9325-CA159A2AE402}" userId="S::deicy.veloza@icbf.gov.co::10e954ce-e641-4812-b4f9-0f7174953b7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72" dataDxfId="471">
  <autoFilter ref="B89:B91" xr:uid="{00000000-0009-0000-0100-000001000000}"/>
  <tableColumns count="1">
    <tableColumn id="1" xr3:uid="{00000000-0010-0000-0000-000001000000}" name="SERVICIOS" dataDxfId="47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445" dataDxfId="444">
  <autoFilter ref="F10:F13" xr:uid="{00000000-0009-0000-0100-00000A000000}"/>
  <tableColumns count="1">
    <tableColumn id="1" xr3:uid="{00000000-0010-0000-0900-000001000000}" name="POB_RESTABLECIMIENTO_DE_DERECHOS" dataDxfId="443"/>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90">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89">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88">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87">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86">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85">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84">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83">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82">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81" dataDxfId="180">
  <autoFilter ref="H19:H23" xr:uid="{00000000-0009-0000-0100-000070000000}"/>
  <tableColumns count="1">
    <tableColumn id="1" xr3:uid="{00000000-0010-0000-6C00-000001000000}" name="MOD_RESTABLECIMIENTO_DE_DERECHOS" dataDxfId="179"/>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442" dataDxfId="441">
  <autoFilter ref="F34:F35" xr:uid="{00000000-0009-0000-0100-00000B000000}"/>
  <tableColumns count="1">
    <tableColumn id="1" xr3:uid="{00000000-0010-0000-0A00-000001000000}" name="POB_SISTEMA_DE_RESPONSABILIDAD_PENAL_ADOLESCENTES" dataDxfId="440"/>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78" dataDxfId="177">
  <autoFilter ref="J64:J66" xr:uid="{00000000-0009-0000-0100-000071000000}"/>
  <tableColumns count="1">
    <tableColumn id="1" xr3:uid="{00000000-0010-0000-6D00-000001000000}" name="SERV_UBICACION INICIAL" dataDxfId="176"/>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75" dataDxfId="174">
  <autoFilter ref="J68:J72" xr:uid="{00000000-0009-0000-0100-000072000000}"/>
  <tableColumns count="1">
    <tableColumn id="1" xr3:uid="{00000000-0010-0000-6E00-000001000000}" name="SERV_APOYO Y FORTALECIMIENTO A LA FAMILIA Y/O RED VINCULAR" dataDxfId="173"/>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72" dataDxfId="171">
  <autoFilter ref="J74:J75" xr:uid="{00000000-0009-0000-0100-000073000000}"/>
  <tableColumns count="1">
    <tableColumn id="1" xr3:uid="{00000000-0010-0000-6F00-000001000000}" name="SERV_ACOGIMIENTO FAMILIAR" dataDxfId="170"/>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69" dataDxfId="168">
  <autoFilter ref="J77:J81" xr:uid="{00000000-0009-0000-0100-000075000000}"/>
  <tableColumns count="1">
    <tableColumn id="1" xr3:uid="{00000000-0010-0000-7000-000001000000}" name="SERV_ACOGIMIENTO RESIDENCIAL" dataDxfId="167"/>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492C9925-5B1D-4C5F-942F-81A54C95C200}" name="Tabla1117" displayName="Tabla1117" ref="A3:I33" totalsRowShown="0" headerRowDxfId="166" dataDxfId="164" headerRowBorderDxfId="165" tableBorderDxfId="163" totalsRowBorderDxfId="162">
  <tableColumns count="9">
    <tableColumn id="1" xr3:uid="{C977085A-D1B3-48F0-B3E8-6A65F8893FB7}" name="Ubicación" dataDxfId="161"/>
    <tableColumn id="7" xr3:uid="{4A5BDC32-5F15-49C3-B8F5-5D320C743E33}" name="Denominación del espacio pedagógico" dataDxfId="160"/>
    <tableColumn id="8" xr3:uid="{E33DB403-A2A3-47FB-AFA9-5AB044AA3DBE}" name="Rango de edad _x000a_(años)" dataDxfId="159"/>
    <tableColumn id="2" xr3:uid="{6E83DC13-3A8C-4EE8-9FEB-E067AC7F2FD2}" name="Área (m²)" dataDxfId="158"/>
    <tableColumn id="3" xr3:uid="{9F30C62D-FB42-49F5-885E-E8877669A371}" name="Índice (m²/niña-niño)" dataDxfId="157"/>
    <tableColumn id="4" xr3:uid="{752929B6-CFAF-428A-9312-F474FFABFAA3}" name="Capacidad máxima _x000a_(Área / Índice)" dataDxfId="156">
      <calculatedColumnFormula>IFERROR(ROUNDDOWN((Tabla1117[[#This Row],[Área (m²)]]/Tabla1117[[#This Row],[Índice (m²/niña-niño)]]),0)," ")</calculatedColumnFormula>
    </tableColumn>
    <tableColumn id="5" xr3:uid="{12D21425-B7A2-4446-8596-6815452D1BF1}" name="No. niñas y niños (Cupos ubicados)" dataDxfId="155"/>
    <tableColumn id="10" xr3:uid="{9DD19435-F869-41AB-AFAF-BBDBF5825AAF}" name="Cumple - No cumple - No aplica" dataDxfId="154">
      <calculatedColumnFormula>IF(OR(ISBLANK(Tabla1117[[#This Row],[Capacidad máxima 
(Área / Índice)]]),ISBLANK(Tabla1117[[#This Row],[No. niñas y niños (Cupos ubicados)]])),"No aplica",IF(Tabla1117[[#This Row],[No. niñas y niños (Cupos ubicados)]]&lt;=Tabla1117[[#This Row],[Capacidad máxima 
(Área / Índice)]],"Cumple","No cumple"))</calculatedColumnFormula>
    </tableColumn>
    <tableColumn id="6" xr3:uid="{71BCB586-F940-4AB1-B82B-2803E9A76B8A}" name="observaciones" dataDxfId="153"/>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7CF102AA-F0A1-4A02-801F-9F3BACFF9464}" name="Tabla_Sanitarios_u_Orinales119" displayName="Tabla_Sanitarios_u_Orinales119" ref="E42:I43" totalsRowShown="0" headerRowDxfId="152" dataDxfId="150" headerRowBorderDxfId="151" tableBorderDxfId="149" totalsRowBorderDxfId="148">
  <tableColumns count="5">
    <tableColumn id="1" xr3:uid="{7F1E471F-B74E-40F6-A4F3-1087604A3FAD}" name="Cantidad de sanitarios u orinales infantiles requeridos" dataDxfId="147">
      <calculatedColumnFormula>IFERROR(ROUNDUP($D$39/20,0)," ")</calculatedColumnFormula>
    </tableColumn>
    <tableColumn id="2" xr3:uid="{83063492-F23B-4131-BDCD-63009B73BBDA}" name="Cantidad de sanitarios u orinales infantiles encontrados" dataDxfId="146"/>
    <tableColumn id="3" xr3:uid="{5A14E989-5889-4801-A897-356231B32966}" name="Cantidad de Sanitarios u Orinales infantiles faltantes" dataDxfId="145">
      <calculatedColumnFormula>IFERROR(IF((Tabla_Sanitarios_u_Orinales119[[#This Row],[Cantidad de sanitarios u orinales infantiles requeridos]]-Tabla_Sanitarios_u_Orinales119[[#This Row],[Cantidad de sanitarios u orinales infantiles encontrados]])&lt;=0," ",Tabla_Sanitarios_u_Orinales119[[#This Row],[Cantidad de sanitarios u orinales infantiles requeridos]]-Tabla_Sanitarios_u_Orinales119[[#This Row],[Cantidad de sanitarios u orinales infantiles encontrados]])," ")</calculatedColumnFormula>
    </tableColumn>
    <tableColumn id="4" xr3:uid="{4E29CDCC-7A5D-4C31-91EA-6AB68273CDAA}" name="Cumple - No cumple - No aplica" dataDxfId="144">
      <calculatedColumnFormula>IF(OR(ISBLANK(Tabla_Sanitarios_u_Orinales119[[#This Row],[Cantidad de sanitarios u orinales infantiles requeridos]]),ISBLANK(Tabla_Sanitarios_u_Orinales119[[#This Row],[Cantidad de sanitarios u orinales infantiles encontrados]])),"No aplica",IF(Tabla_Sanitarios_u_Orinales119[[#This Row],[Cantidad de sanitarios u orinales infantiles encontrados]]&gt;=Tabla_Sanitarios_u_Orinales119[[#This Row],[Cantidad de sanitarios u orinales infantiles requeridos]],"Cumple","No cumple"))</calculatedColumnFormula>
    </tableColumn>
    <tableColumn id="5" xr3:uid="{2FBF69B3-870B-4B4A-954A-207AA2A786A3}" name="observaciones" dataDxfId="143"/>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8F5E3C10-27EC-41E9-8FA6-117027643B98}" name="Tabla_Lavamanos120" displayName="Tabla_Lavamanos120" ref="E47:I48" totalsRowShown="0" headerRowDxfId="142" dataDxfId="140" headerRowBorderDxfId="141" tableBorderDxfId="139" totalsRowBorderDxfId="138">
  <tableColumns count="5">
    <tableColumn id="1" xr3:uid="{59901518-835B-4E6B-98FF-E26A0EE7AD23}" name="Cantidad de lavamanos infantiles requeridos" dataDxfId="137">
      <calculatedColumnFormula>IFERROR(ROUNDUP($D$39/20,0)," ")</calculatedColumnFormula>
    </tableColumn>
    <tableColumn id="2" xr3:uid="{8DA7D69E-C3B6-44C1-AB2C-5D174245E8EE}" name="Cantidad de lavamanos infantiles encontrados" dataDxfId="136"/>
    <tableColumn id="3" xr3:uid="{84AF98AA-665B-4550-AE3B-9666B3D3CE70}" name="Cantidad de lavamanos infantiles faltantes" dataDxfId="135">
      <calculatedColumnFormula>IFERROR(IF((Tabla_Lavamanos120[[#This Row],[Cantidad de lavamanos infantiles requeridos]]-Tabla_Lavamanos120[[#This Row],[Cantidad de lavamanos infantiles encontrados]])&lt;=0," ",Tabla_Lavamanos120[[#This Row],[Cantidad de lavamanos infantiles requeridos]]-Tabla_Lavamanos120[[#This Row],[Cantidad de lavamanos infantiles encontrados]])," ")</calculatedColumnFormula>
    </tableColumn>
    <tableColumn id="4" xr3:uid="{2A85C061-A9A2-4927-B76E-7BD6D4026972}" name="Cumple - No cumple - No aplica" dataDxfId="134">
      <calculatedColumnFormula>IF(OR(ISBLANK(Tabla_Lavamanos120[[#This Row],[Cantidad de lavamanos infantiles requeridos]]),ISBLANK(Tabla_Lavamanos120[[#This Row],[Cantidad de lavamanos infantiles encontrados]])),"No aplica",IF(Tabla_Lavamanos120[[#This Row],[Cantidad de lavamanos infantiles encontrados]]&gt;=Tabla_Lavamanos120[[#This Row],[Cantidad de lavamanos infantiles requeridos]],"Cumple","No cumple"))</calculatedColumnFormula>
    </tableColumn>
    <tableColumn id="5" xr3:uid="{A8E98145-63B1-477E-AE3C-D05A7ABF23AB}" name="observaciones" dataDxfId="133"/>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81CEA79B-D8CD-42FD-A038-824076A8D32B}" name="Tabla_Lavamanos117121" displayName="Tabla_Lavamanos117121" ref="E52:I53" totalsRowShown="0" headerRowDxfId="132" dataDxfId="130" headerRowBorderDxfId="131" tableBorderDxfId="129" totalsRowBorderDxfId="128">
  <tableColumns count="5">
    <tableColumn id="1" xr3:uid="{A7B5BE4B-B47B-4802-9440-942A026C87D6}" name="Cantidad duchas tipo teléfono requeridas" dataDxfId="127">
      <calculatedColumnFormula>IFERROR(ROUNDUP($D$39/$D$39,0)," ")</calculatedColumnFormula>
    </tableColumn>
    <tableColumn id="2" xr3:uid="{E9DEAB58-3280-4CF6-9216-143836FF40F5}" name="Cantidad de duchas tipo teléfono encontradas" dataDxfId="126"/>
    <tableColumn id="3" xr3:uid="{48C48766-1701-4468-B755-450F9C7AF6B7}" name="Cantidad de duchas tipo teléfono faltantes" dataDxfId="125">
      <calculatedColumnFormula>IFERROR(IF((Tabla_Lavamanos117121[[#This Row],[Cantidad duchas tipo teléfono requeridas]]-Tabla_Lavamanos117121[[#This Row],[Cantidad de duchas tipo teléfono encontradas]])&lt;=0," ",Tabla_Lavamanos117121[[#This Row],[Cantidad duchas tipo teléfono requeridas]]-Tabla_Lavamanos117121[[#This Row],[Cantidad de duchas tipo teléfono encontradas]])," ")</calculatedColumnFormula>
    </tableColumn>
    <tableColumn id="4" xr3:uid="{A7F9E725-1366-4DB1-BB74-993A1416855D}" name="Cumple - No cumple - No aplica" dataDxfId="124">
      <calculatedColumnFormula>IF(OR(ISBLANK(Tabla_Lavamanos117121[[#This Row],[Cantidad duchas tipo teléfono requeridas]]),ISBLANK(Tabla_Lavamanos117121[[#This Row],[Cantidad de duchas tipo teléfono encontradas]])),"No aplica",IF(Tabla_Lavamanos117121[[#This Row],[Cantidad de duchas tipo teléfono encontradas]]&gt;=Tabla_Lavamanos117121[[#This Row],[Cantidad duchas tipo teléfono requeridas]],"Cumple","No cumple"))</calculatedColumnFormula>
    </tableColumn>
    <tableColumn id="5" xr3:uid="{0538056C-DA02-4D58-863B-2702342EAAD2}" name="observaciones" dataDxfId="123"/>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439" dataDxfId="438">
  <autoFilter ref="F84:F85" xr:uid="{00000000-0009-0000-0100-00000C000000}"/>
  <tableColumns count="1">
    <tableColumn id="1" xr3:uid="{00000000-0010-0000-0B00-000001000000}" name="POB_ADOPCIONES" dataDxfId="437"/>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436" dataDxfId="435">
  <autoFilter ref="H102:H106" xr:uid="{00000000-0009-0000-0100-00000D000000}"/>
  <tableColumns count="1">
    <tableColumn id="1" xr3:uid="{00000000-0010-0000-0C00-000001000000}" name="MOD_PRIMERA_INFANCIA" dataDxfId="434"/>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433" dataDxfId="432">
  <autoFilter ref="J95:J101" xr:uid="{00000000-0009-0000-0100-00000E000000}"/>
  <tableColumns count="1">
    <tableColumn id="1" xr3:uid="{00000000-0010-0000-0D00-000001000000}" name="SERV_INSTITUCIONAL" dataDxfId="431"/>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430" dataDxfId="429">
  <autoFilter ref="J103:J106" xr:uid="{00000000-0009-0000-0100-00000F000000}"/>
  <tableColumns count="1">
    <tableColumn id="1" xr3:uid="{00000000-0010-0000-0E00-000001000000}" name="SERV_COMUNITARIA" dataDxfId="428"/>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427" dataDxfId="426">
  <autoFilter ref="J108:J111" xr:uid="{00000000-0009-0000-0100-000010000000}"/>
  <tableColumns count="1">
    <tableColumn id="1" xr3:uid="{00000000-0010-0000-0F00-000001000000}" name="SERV_FAMILIAR" dataDxfId="425"/>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424" dataDxfId="423">
  <autoFilter ref="J113:J114" xr:uid="{00000000-0009-0000-0100-000011000000}"/>
  <tableColumns count="1">
    <tableColumn id="1" xr3:uid="{00000000-0010-0000-1000-000001000000}" name="SERV_PROPIA_E_INTERCULTURAL" dataDxfId="422"/>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421" dataDxfId="420">
  <autoFilter ref="H116:H117" xr:uid="{00000000-0009-0000-0100-000012000000}"/>
  <tableColumns count="1">
    <tableColumn id="1" xr3:uid="{00000000-0010-0000-1100-000001000000}" name="MOD_INFANCIA" dataDxfId="419"/>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418" dataDxfId="417">
  <autoFilter ref="J117:J121" xr:uid="{00000000-0009-0000-0100-000013000000}"/>
  <tableColumns count="1">
    <tableColumn id="1" xr3:uid="{00000000-0010-0000-1200-000001000000}" name="SERV_ATRAPASUEÑOS" dataDxfId="4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69" dataDxfId="468">
  <autoFilter ref="D117:D123" xr:uid="{00000000-0009-0000-0100-000002000000}"/>
  <tableColumns count="1">
    <tableColumn id="1" xr3:uid="{00000000-0010-0000-0100-000001000000}" name="DIR_PROMOCIÓN_Y_PREVENCION" dataDxfId="467"/>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415" dataDxfId="414">
  <autoFilter ref="H130:H133" xr:uid="{00000000-0009-0000-0100-000014000000}"/>
  <tableColumns count="1">
    <tableColumn id="1" xr3:uid="{00000000-0010-0000-1300-000001000000}" name="MOD_NUTRICION" dataDxfId="413"/>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412" dataDxfId="411">
  <autoFilter ref="J128:J129" xr:uid="{00000000-0009-0000-0100-000015000000}"/>
  <tableColumns count="1">
    <tableColumn id="1" xr3:uid="{00000000-0010-0000-1400-000001000000}" name="SERV_CENTROS_DE_RECUPERACION_INSTITUCIONAL" dataDxfId="410"/>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409" dataDxfId="408">
  <autoFilter ref="H144:H147" xr:uid="{00000000-0009-0000-0100-000016000000}"/>
  <tableColumns count="1">
    <tableColumn id="1" xr3:uid="{00000000-0010-0000-1500-000001000000}" name="MOD_FAMILIAS_Y_COMUNIDADES" dataDxfId="407"/>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406" dataDxfId="405">
  <autoFilter ref="H10:H14" xr:uid="{00000000-0009-0000-0100-000017000000}"/>
  <tableColumns count="1">
    <tableColumn id="1" xr3:uid="{00000000-0010-0000-1600-000001000000}" name="MOD_RESTABLECIMIENTO_DE_DERECHOS" dataDxfId="404"/>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403" dataDxfId="402">
  <autoFilter ref="J2:J6" xr:uid="{00000000-0009-0000-0100-000018000000}"/>
  <tableColumns count="1">
    <tableColumn id="1" xr3:uid="{00000000-0010-0000-1700-000001000000}" name="SERV_PRIVATIVAS_DE_LA_LIBERTAD" dataDxfId="401"/>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400" dataDxfId="399">
  <autoFilter ref="J8:J11" xr:uid="{00000000-0009-0000-0100-000019000000}"/>
  <tableColumns count="1">
    <tableColumn id="1" xr3:uid="{00000000-0010-0000-1800-000001000000}" name="SERV_NO_PRIVATIVAS_DE_LA_LIBERTAD" dataDxfId="398"/>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97" dataDxfId="396">
  <autoFilter ref="J13:J18" xr:uid="{00000000-0009-0000-0100-00001A000000}"/>
  <tableColumns count="1">
    <tableColumn id="1" xr3:uid="{00000000-0010-0000-1900-000001000000}" name="SERV_COMPLEMENTARIAS_Y_DE_RESTABLECIMIENTO_EN_ADMINISTRACION_DE_JUSTICIA" dataDxfId="395"/>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94" dataDxfId="393">
  <autoFilter ref="J20:J22" xr:uid="{00000000-0009-0000-0100-00001B000000}"/>
  <tableColumns count="1">
    <tableColumn id="1" xr3:uid="{00000000-0010-0000-1A00-000001000000}" name="SERV_PROGRAMA_DE_INCLUSION_SOCIAL" dataDxfId="392"/>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91" dataDxfId="390">
  <autoFilter ref="H32:H37" xr:uid="{00000000-0009-0000-0100-00001C000000}"/>
  <tableColumns count="1">
    <tableColumn id="1" xr3:uid="{00000000-0010-0000-1B00-000001000000}" name="MOD_SISTEMA_DE_RESPONSABILIDAD_PENAL_ADOLESCENTES" dataDxfId="389"/>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88" dataDxfId="387">
  <autoFilter ref="J25:J26" xr:uid="{00000000-0009-0000-0100-00001D000000}"/>
  <tableColumns count="1">
    <tableColumn id="1" xr3:uid="{00000000-0010-0000-1C00-000001000000}" name="SERV_CENTRO_DE_EMERGENCIA" dataDxfId="38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66" dataDxfId="465">
  <autoFilter ref="D22:D25" xr:uid="{00000000-0009-0000-0100-000003000000}"/>
  <tableColumns count="1">
    <tableColumn id="1" xr3:uid="{00000000-0010-0000-0200-000001000000}" name="DIR_PROTECCION" dataDxfId="464"/>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85" dataDxfId="384">
  <autoFilter ref="J28:J36" xr:uid="{00000000-0009-0000-0100-00001E000000}"/>
  <tableColumns count="1">
    <tableColumn id="1" xr3:uid="{00000000-0010-0000-1D00-000001000000}" name="SERV_SERVICIO_DE_APOYO_Y_FORTALECIMIENTO_A_LA_FAMILIA" dataDxfId="383"/>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82" dataDxfId="381">
  <autoFilter ref="J38:J43" xr:uid="{00000000-0009-0000-0100-00001F000000}"/>
  <tableColumns count="1">
    <tableColumn id="1" xr3:uid="{00000000-0010-0000-1E00-000001000000}" name="SERV_ACOGIMIENTO_FAMILIAR" dataDxfId="380"/>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79" dataDxfId="378">
  <autoFilter ref="J45:J58" xr:uid="{00000000-0009-0000-0100-000020000000}"/>
  <tableColumns count="1">
    <tableColumn id="1" xr3:uid="{00000000-0010-0000-1F00-000001000000}" name="SERV_ACOGIMIENTO_RESIDENCIAL" dataDxfId="377"/>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76" dataDxfId="375">
  <autoFilter ref="J60:J61" xr:uid="{00000000-0009-0000-0100-000021000000}"/>
  <tableColumns count="1">
    <tableColumn id="1" xr3:uid="{00000000-0010-0000-2000-000001000000}" name="SERV_ESTRATEGIA_UNIDADES_MOVILES" dataDxfId="374"/>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73" dataDxfId="372">
  <autoFilter ref="H119:H120" xr:uid="{00000000-0009-0000-0100-00002B000000}"/>
  <tableColumns count="1">
    <tableColumn id="1" xr3:uid="{00000000-0010-0000-2100-000001000000}" name="MOD_ADOLESCENCIA" dataDxfId="371"/>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70" dataDxfId="369">
  <autoFilter ref="H122:H123" xr:uid="{00000000-0009-0000-0100-00002C000000}"/>
  <tableColumns count="1">
    <tableColumn id="1" xr3:uid="{00000000-0010-0000-2200-000001000000}" name="MOD_JUVENTUD" dataDxfId="368"/>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67" dataDxfId="366">
  <autoFilter ref="J142:J143" xr:uid="{00000000-0009-0000-0100-00002D000000}"/>
  <tableColumns count="1">
    <tableColumn id="1" xr3:uid="{00000000-0010-0000-2300-000001000000}" name="SERV_SOMOS_FAMILIA_SOMOS_COMUNIDAD" dataDxfId="365"/>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64" dataDxfId="363">
  <autoFilter ref="H84:H85" xr:uid="{00000000-0009-0000-0100-00002E000000}"/>
  <tableColumns count="1">
    <tableColumn id="1" xr3:uid="{00000000-0010-0000-2400-000001000000}" name="MOD_ADOPCIONES" dataDxfId="362"/>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61" dataDxfId="360">
  <autoFilter ref="J84:J85" xr:uid="{00000000-0009-0000-0100-00002F000000}"/>
  <tableColumns count="1">
    <tableColumn id="1" xr3:uid="{00000000-0010-0000-2500-000001000000}" name="SERV_ADOPCIONES" dataDxfId="359"/>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58" dataDxfId="357">
  <autoFilter ref="J131:J132" xr:uid="{00000000-0009-0000-0100-000022000000}"/>
  <tableColumns count="1">
    <tableColumn id="1" xr3:uid="{00000000-0010-0000-2600-000001000000}" name="SERV_1000_DÍAS_PARA_CAMBIAR_EL_MUNDO" dataDxfId="35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63" dataDxfId="462">
  <autoFilter ref="F104:F105" xr:uid="{00000000-0009-0000-0100-000004000000}"/>
  <tableColumns count="1">
    <tableColumn id="1" xr3:uid="{00000000-0010-0000-0300-000001000000}" name="POB_PRIMERA_INFANCIA" dataDxfId="461"/>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55" dataDxfId="354">
  <autoFilter ref="J134:J135" xr:uid="{00000000-0009-0000-0100-000023000000}"/>
  <tableColumns count="1">
    <tableColumn id="1" xr3:uid="{00000000-0010-0000-2700-000001000000}" name="SERV_SERVICIOS_DE_UNIDADES_DE_BUSQUEDA_ACTIVA" dataDxfId="353"/>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52" dataDxfId="351">
  <autoFilter ref="J145:J146" xr:uid="{00000000-0009-0000-0100-000024000000}"/>
  <tableColumns count="1">
    <tableColumn id="1" xr3:uid="{00000000-0010-0000-2800-000001000000}" name="SERV_SOMOS_FAMILIA_CONECTADAS" dataDxfId="350"/>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49" dataDxfId="348">
  <autoFilter ref="J148:J149" xr:uid="{00000000-0009-0000-0100-000025000000}"/>
  <tableColumns count="1">
    <tableColumn id="1" xr3:uid="{00000000-0010-0000-2900-000001000000}" name="SERV_ACOMPAÑAMIENTO_INTERCULTURAL_ETNICA_Y_CAMPESINA_TEJIENDO_INTERCULTURALIDAD" dataDxfId="347"/>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46" dataDxfId="345" tableBorderDxfId="344">
  <autoFilter ref="D171:D172" xr:uid="{00000000-0009-0000-0100-000026000000}"/>
  <tableColumns count="1">
    <tableColumn id="1" xr3:uid="{00000000-0010-0000-2A00-000001000000}" name="AMAZONAS." dataDxfId="343"/>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342" dataDxfId="341" tableBorderDxfId="340">
  <autoFilter ref="E171:E189" xr:uid="{00000000-0009-0000-0100-000027000000}"/>
  <tableColumns count="1">
    <tableColumn id="1" xr3:uid="{00000000-0010-0000-2B00-000001000000}" name="ANTIOQUIA." dataDxfId="339"/>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338" dataDxfId="337" tableBorderDxfId="336">
  <autoFilter ref="F171:F174" xr:uid="{00000000-0009-0000-0100-000028000000}"/>
  <tableColumns count="1">
    <tableColumn id="1" xr3:uid="{00000000-0010-0000-2C00-000001000000}" name="ARAUCA." dataDxfId="335"/>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334" dataDxfId="333" tableBorderDxfId="332">
  <autoFilter ref="G171:G178" xr:uid="{00000000-0009-0000-0100-000029000000}"/>
  <tableColumns count="1">
    <tableColumn id="1" xr3:uid="{00000000-0010-0000-2D00-000001000000}" name="ATLANTICO." dataDxfId="331"/>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330" dataDxfId="329" tableBorderDxfId="328">
  <autoFilter ref="H171:H189" xr:uid="{00000000-0009-0000-0100-00002A000000}"/>
  <tableColumns count="1">
    <tableColumn id="1" xr3:uid="{00000000-0010-0000-2E00-000001000000}" name="BOGOTA." dataDxfId="327"/>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326" dataDxfId="325" tableBorderDxfId="324">
  <autoFilter ref="I171:I179" xr:uid="{00000000-0009-0000-0100-000030000000}"/>
  <tableColumns count="1">
    <tableColumn id="1" xr3:uid="{00000000-0010-0000-2F00-000001000000}" name="BOLIVAR." dataDxfId="323"/>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322" dataDxfId="321" tableBorderDxfId="320">
  <autoFilter ref="J171:J183" xr:uid="{00000000-0009-0000-0100-000031000000}"/>
  <tableColumns count="1">
    <tableColumn id="1" xr3:uid="{00000000-0010-0000-3000-000001000000}" name="BOYACA." dataDxfId="31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60" dataDxfId="459">
  <autoFilter ref="F116:F117" xr:uid="{00000000-0009-0000-0100-000005000000}"/>
  <tableColumns count="1">
    <tableColumn id="1" xr3:uid="{00000000-0010-0000-0400-000001000000}" name="POB_INFANCIA" dataDxfId="458"/>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318" dataDxfId="317" tableBorderDxfId="316">
  <autoFilter ref="K171:K178" xr:uid="{00000000-0009-0000-0100-000032000000}"/>
  <tableColumns count="1">
    <tableColumn id="1" xr3:uid="{00000000-0010-0000-3100-000001000000}" name="CALDAS." dataDxfId="315"/>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314" dataDxfId="313" tableBorderDxfId="312">
  <autoFilter ref="L171:L175" xr:uid="{00000000-0009-0000-0100-000033000000}"/>
  <tableColumns count="1">
    <tableColumn id="1" xr3:uid="{00000000-0010-0000-3200-000001000000}" name="CAQUETA." dataDxfId="311"/>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310" dataDxfId="309" tableBorderDxfId="308">
  <autoFilter ref="M171:M174" xr:uid="{00000000-0009-0000-0100-000034000000}"/>
  <tableColumns count="1">
    <tableColumn id="1" xr3:uid="{00000000-0010-0000-3300-000001000000}" name="CASANARE." dataDxfId="307"/>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306" dataDxfId="305" tableBorderDxfId="304">
  <autoFilter ref="N171:N178" xr:uid="{00000000-0009-0000-0100-000035000000}"/>
  <tableColumns count="1">
    <tableColumn id="1" xr3:uid="{00000000-0010-0000-3400-000001000000}" name="CAUCA." dataDxfId="303"/>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302" dataDxfId="301" tableBorderDxfId="300">
  <autoFilter ref="O171:O176" xr:uid="{00000000-0009-0000-0100-000036000000}"/>
  <tableColumns count="1">
    <tableColumn id="1" xr3:uid="{00000000-0010-0000-3500-000001000000}" name="CESAR." dataDxfId="299"/>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98" dataDxfId="297" tableBorderDxfId="296">
  <autoFilter ref="P171:P177" xr:uid="{00000000-0009-0000-0100-000037000000}"/>
  <tableColumns count="1">
    <tableColumn id="1" xr3:uid="{00000000-0010-0000-3600-000001000000}" name="CHOCO." dataDxfId="295"/>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94" dataDxfId="293" tableBorderDxfId="292">
  <autoFilter ref="Q171:Q179" xr:uid="{00000000-0009-0000-0100-000038000000}"/>
  <tableColumns count="1">
    <tableColumn id="1" xr3:uid="{00000000-0010-0000-3700-000001000000}" name="CORDOBA." dataDxfId="291"/>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90" dataDxfId="289" tableBorderDxfId="288">
  <autoFilter ref="R171:R185" xr:uid="{00000000-0009-0000-0100-000039000000}"/>
  <tableColumns count="1">
    <tableColumn id="1" xr3:uid="{00000000-0010-0000-3800-000001000000}" name="CUNDINAMARCA." dataDxfId="287"/>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86" dataDxfId="285" tableBorderDxfId="284">
  <autoFilter ref="S171:S172" xr:uid="{00000000-0009-0000-0100-00003A000000}"/>
  <tableColumns count="1">
    <tableColumn id="1" xr3:uid="{00000000-0010-0000-3900-000001000000}" name="GUAINIA." dataDxfId="283"/>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82" dataDxfId="281" tableBorderDxfId="280">
  <autoFilter ref="T171:T178" xr:uid="{00000000-0009-0000-0100-00003B000000}"/>
  <tableColumns count="1">
    <tableColumn id="1" xr3:uid="{00000000-0010-0000-3A00-000001000000}" name="LA_GUAJIRA." dataDxfId="27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57" dataDxfId="456">
  <autoFilter ref="F119:F120" xr:uid="{00000000-0009-0000-0100-000006000000}"/>
  <tableColumns count="1">
    <tableColumn id="1" xr3:uid="{00000000-0010-0000-0500-000001000000}" name="POB_ADOLESCENCIA" dataDxfId="455"/>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78" dataDxfId="277" tableBorderDxfId="276">
  <autoFilter ref="U171:U172" xr:uid="{00000000-0009-0000-0100-00003C000000}"/>
  <tableColumns count="1">
    <tableColumn id="1" xr3:uid="{00000000-0010-0000-3B00-000001000000}" name="GUAVIARE." dataDxfId="275"/>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74" dataDxfId="273" tableBorderDxfId="272">
  <autoFilter ref="V171:V176" xr:uid="{00000000-0009-0000-0100-00003D000000}"/>
  <tableColumns count="1">
    <tableColumn id="1" xr3:uid="{00000000-0010-0000-3C00-000001000000}" name="HUILA." dataDxfId="271"/>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70" dataDxfId="269" tableBorderDxfId="268">
  <autoFilter ref="W171:W179" xr:uid="{00000000-0009-0000-0100-00003E000000}"/>
  <tableColumns count="1">
    <tableColumn id="1" xr3:uid="{00000000-0010-0000-3D00-000001000000}" name="MAGDALENA." dataDxfId="267"/>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66" dataDxfId="265" tableBorderDxfId="264">
  <autoFilter ref="X171:X176" xr:uid="{00000000-0009-0000-0100-00003F000000}"/>
  <tableColumns count="1">
    <tableColumn id="1" xr3:uid="{00000000-0010-0000-3E00-000001000000}" name="META." dataDxfId="263"/>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62" dataDxfId="261" tableBorderDxfId="260">
  <autoFilter ref="Y171:Y179" xr:uid="{00000000-0009-0000-0100-000040000000}"/>
  <tableColumns count="1">
    <tableColumn id="1" xr3:uid="{00000000-0010-0000-3F00-000001000000}" name="NARIÑO." dataDxfId="259"/>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58" dataDxfId="257" tableBorderDxfId="256">
  <autoFilter ref="Z171:Z177" xr:uid="{00000000-0009-0000-0100-000041000000}"/>
  <tableColumns count="1">
    <tableColumn id="1" xr3:uid="{00000000-0010-0000-4000-000001000000}" name="NORTE_DE_SANTANDER." dataDxfId="255"/>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54" dataDxfId="253" tableBorderDxfId="252">
  <autoFilter ref="AA171:AA175" xr:uid="{00000000-0009-0000-0100-000042000000}"/>
  <tableColumns count="1">
    <tableColumn id="1" xr3:uid="{00000000-0010-0000-4100-000001000000}" name="PUTUMAYO." dataDxfId="251"/>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50" dataDxfId="249" tableBorderDxfId="248">
  <autoFilter ref="AB171:AB174" xr:uid="{00000000-0009-0000-0100-000043000000}"/>
  <tableColumns count="1">
    <tableColumn id="1" xr3:uid="{00000000-0010-0000-4200-000001000000}" name="QUINDIO." dataDxfId="247"/>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46" dataDxfId="245" tableBorderDxfId="244">
  <autoFilter ref="AC171:AC176" xr:uid="{00000000-0009-0000-0100-000044000000}"/>
  <tableColumns count="1">
    <tableColumn id="1" xr3:uid="{00000000-0010-0000-4300-000001000000}" name="RISARALDA." dataDxfId="243"/>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242" dataDxfId="241" tableBorderDxfId="240">
  <autoFilter ref="AD171:AD173" xr:uid="{00000000-0009-0000-0100-000045000000}"/>
  <tableColumns count="1">
    <tableColumn id="1" xr3:uid="{00000000-0010-0000-4400-000001000000}" name="SAN_ANDRES." dataDxfId="23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54" dataDxfId="453">
  <autoFilter ref="F122:F123" xr:uid="{00000000-0009-0000-0100-000007000000}"/>
  <tableColumns count="1">
    <tableColumn id="1" xr3:uid="{00000000-0010-0000-0600-000001000000}" name="POB_JUVENTUD" dataDxfId="452"/>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238" dataDxfId="237" tableBorderDxfId="236">
  <autoFilter ref="AE171:AE182" xr:uid="{00000000-0009-0000-0100-000046000000}"/>
  <tableColumns count="1">
    <tableColumn id="1" xr3:uid="{00000000-0010-0000-4500-000001000000}" name="SANTANDER." dataDxfId="235"/>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234" dataDxfId="233" tableBorderDxfId="232">
  <autoFilter ref="AF171:AF175" xr:uid="{00000000-0009-0000-0100-000047000000}"/>
  <tableColumns count="1">
    <tableColumn id="1" xr3:uid="{00000000-0010-0000-4600-000001000000}" name="SUCRE." dataDxfId="231"/>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230" dataDxfId="229" tableBorderDxfId="228">
  <autoFilter ref="AG171:AG181" xr:uid="{00000000-0009-0000-0100-000048000000}"/>
  <tableColumns count="1">
    <tableColumn id="1" xr3:uid="{00000000-0010-0000-4700-000001000000}" name="TOLIMA." dataDxfId="227"/>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226" dataDxfId="225" tableBorderDxfId="224">
  <autoFilter ref="AH171:AH186" xr:uid="{00000000-0009-0000-0100-000049000000}"/>
  <tableColumns count="1">
    <tableColumn id="1" xr3:uid="{00000000-0010-0000-4800-000001000000}" name="VALLE_DEL_CAUCA." dataDxfId="223"/>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222" dataDxfId="221" tableBorderDxfId="220">
  <autoFilter ref="AI171:AI172" xr:uid="{00000000-0009-0000-0100-00004A000000}"/>
  <tableColumns count="1">
    <tableColumn id="1" xr3:uid="{00000000-0010-0000-4900-000001000000}" name="VAUPES." dataDxfId="219"/>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218" dataDxfId="217" tableBorderDxfId="216">
  <autoFilter ref="AJ171:AJ172" xr:uid="{00000000-0009-0000-0100-00004B000000}"/>
  <tableColumns count="1">
    <tableColumn id="1" xr3:uid="{00000000-0010-0000-4A00-000001000000}" name="VICHADA." dataDxfId="215"/>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214">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213">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212">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211">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51" dataDxfId="450">
  <autoFilter ref="F130:F131" xr:uid="{00000000-0009-0000-0100-000008000000}"/>
  <tableColumns count="1">
    <tableColumn id="1" xr3:uid="{00000000-0010-0000-0700-000001000000}" name="POB_NUTRICION" dataDxfId="449"/>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210">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209">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208">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207">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206">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205">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204">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203">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202">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201">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48" dataDxfId="447">
  <autoFilter ref="F145:F146" xr:uid="{00000000-0009-0000-0100-000009000000}"/>
  <tableColumns count="1">
    <tableColumn id="1" xr3:uid="{00000000-0010-0000-0800-000001000000}" name="POB_FAMILIAS_Y_COMUNIDADES" dataDxfId="446"/>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200">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99">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98">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97">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96">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95">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94">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93">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92">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91">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S2" dT="2026-01-29T19:17:40.11" personId="{19702C66-28AC-4009-951A-D43A03B35C49}" id="{E297CBCB-FD06-4748-A10F-64BC7AB302D2}">
    <text xml:space="preserve">Insertar otra columna con  
“Certificado del Sistema Registro Nacional de Medidas Correctivas - RNMC de la Policía Nacional”.  Continuando con el formato SI y NO  
</text>
  </threadedComment>
</ThreadedComments>
</file>

<file path=xl/threadedComments/threadedComment2.xml><?xml version="1.0" encoding="utf-8"?>
<ThreadedComments xmlns="http://schemas.microsoft.com/office/spreadsheetml/2018/threadedcomments" xmlns:x="http://schemas.openxmlformats.org/spreadsheetml/2006/main">
  <threadedComment ref="LP3" dT="2026-01-28T04:01:07.43" personId="{4194E977-6EA4-4055-9325-CA159A2AE402}" id="{32085E01-332E-4250-ACFB-B0A9339389FF}">
    <text>1. Se sugiere eliminar esta condición, toda vez que ya se encuentra en la condición 4.1.1.</text>
  </threadedComment>
  <threadedComment ref="LR3" dT="2026-01-28T04:01:23.43" personId="{4194E977-6EA4-4055-9325-CA159A2AE402}" id="{6360C517-21D9-4D42-891E-8AD977B95153}">
    <text>1. Se sugiere eliminar esta condición, toda vez que ya se encuentra en la condición 4.1.1.</text>
  </threadedComment>
  <threadedComment ref="LV3" dT="2026-01-28T04:01:44.23" personId="{4194E977-6EA4-4055-9325-CA159A2AE402}" id="{9B10881D-DD8F-454E-AE5B-D29381096AB0}">
    <text>Se sugiere revisar conjuntamente esta condición, toda vez que la información registrada no se encuentra dentro del estándar 54 de la Guía, no logré identificar de donde se registra esta información.</text>
  </threadedComment>
</ThreadedComments>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0.vml"/><Relationship Id="rId1" Type="http://schemas.openxmlformats.org/officeDocument/2006/relationships/printerSettings" Target="../printerSettings/printerSettings11.bin"/><Relationship Id="rId6" Type="http://schemas.openxmlformats.org/officeDocument/2006/relationships/table" Target="../tables/table117.xml"/><Relationship Id="rId5" Type="http://schemas.openxmlformats.org/officeDocument/2006/relationships/table" Target="../tables/table116.xml"/><Relationship Id="rId4" Type="http://schemas.openxmlformats.org/officeDocument/2006/relationships/table" Target="../tables/table11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4.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4.v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19.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AJ460"/>
  <sheetViews>
    <sheetView topLeftCell="A132" zoomScale="85" zoomScaleNormal="85" workbookViewId="0">
      <selection activeCell="D58" sqref="D58"/>
    </sheetView>
  </sheetViews>
  <sheetFormatPr baseColWidth="10" defaultColWidth="11.42578125" defaultRowHeight="11.25" x14ac:dyDescent="0.2"/>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855468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x14ac:dyDescent="0.2">
      <c r="J2" s="3" t="s">
        <v>0</v>
      </c>
    </row>
    <row r="3" spans="6:13" x14ac:dyDescent="0.2">
      <c r="J3" s="4" t="s">
        <v>1</v>
      </c>
    </row>
    <row r="4" spans="6:13" x14ac:dyDescent="0.2">
      <c r="J4" s="4" t="s">
        <v>2</v>
      </c>
    </row>
    <row r="5" spans="6:13" x14ac:dyDescent="0.2">
      <c r="J5" s="4" t="s">
        <v>3</v>
      </c>
    </row>
    <row r="6" spans="6:13" x14ac:dyDescent="0.2">
      <c r="J6" s="4" t="s">
        <v>4</v>
      </c>
    </row>
    <row r="7" spans="6:13" x14ac:dyDescent="0.2">
      <c r="J7" s="4"/>
    </row>
    <row r="8" spans="6:13" x14ac:dyDescent="0.2">
      <c r="J8" s="3" t="s">
        <v>5</v>
      </c>
      <c r="M8" s="4"/>
    </row>
    <row r="9" spans="6:13" x14ac:dyDescent="0.2">
      <c r="J9" s="4" t="s">
        <v>6</v>
      </c>
    </row>
    <row r="10" spans="6:13" x14ac:dyDescent="0.2">
      <c r="F10" s="3" t="s">
        <v>7</v>
      </c>
      <c r="H10" s="3" t="s">
        <v>8</v>
      </c>
      <c r="J10" s="4" t="s">
        <v>9</v>
      </c>
    </row>
    <row r="11" spans="6:13" x14ac:dyDescent="0.2">
      <c r="F11" s="5" t="s">
        <v>10</v>
      </c>
      <c r="H11" s="4" t="s">
        <v>11</v>
      </c>
      <c r="J11" s="4" t="s">
        <v>12</v>
      </c>
      <c r="M11" s="4"/>
    </row>
    <row r="12" spans="6:13" x14ac:dyDescent="0.2">
      <c r="F12" s="5" t="s">
        <v>13</v>
      </c>
      <c r="H12" s="4" t="s">
        <v>14</v>
      </c>
    </row>
    <row r="13" spans="6:13" x14ac:dyDescent="0.2">
      <c r="F13" s="5" t="s">
        <v>15</v>
      </c>
      <c r="H13" s="5" t="s">
        <v>16</v>
      </c>
      <c r="J13" s="3" t="s">
        <v>17</v>
      </c>
    </row>
    <row r="14" spans="6:13" x14ac:dyDescent="0.2">
      <c r="H14" s="4" t="s">
        <v>18</v>
      </c>
      <c r="J14" s="5" t="s">
        <v>19</v>
      </c>
    </row>
    <row r="15" spans="6:13" x14ac:dyDescent="0.2">
      <c r="J15" s="5" t="s">
        <v>20</v>
      </c>
    </row>
    <row r="16" spans="6:13" x14ac:dyDescent="0.2">
      <c r="J16" s="5" t="s">
        <v>21</v>
      </c>
    </row>
    <row r="17" spans="2:20" x14ac:dyDescent="0.2">
      <c r="J17" s="5" t="s">
        <v>22</v>
      </c>
    </row>
    <row r="18" spans="2:20" x14ac:dyDescent="0.2">
      <c r="C18" s="4"/>
      <c r="E18" s="4"/>
      <c r="G18" s="3"/>
      <c r="H18" s="4"/>
      <c r="J18" s="5" t="s">
        <v>23</v>
      </c>
      <c r="T18" s="4"/>
    </row>
    <row r="19" spans="2:20" x14ac:dyDescent="0.2">
      <c r="C19" s="4"/>
      <c r="E19" s="4"/>
      <c r="G19" s="4"/>
      <c r="H19" s="3" t="s">
        <v>8</v>
      </c>
      <c r="J19" s="4"/>
      <c r="T19" s="4"/>
    </row>
    <row r="20" spans="2:20" x14ac:dyDescent="0.2">
      <c r="C20" s="4"/>
      <c r="E20" s="4"/>
      <c r="G20" s="4"/>
      <c r="H20" s="4" t="s">
        <v>24</v>
      </c>
      <c r="J20" s="3" t="s">
        <v>25</v>
      </c>
      <c r="T20" s="4"/>
    </row>
    <row r="21" spans="2:20" x14ac:dyDescent="0.2">
      <c r="B21" s="4"/>
      <c r="C21" s="4"/>
      <c r="E21" s="4"/>
      <c r="G21" s="4"/>
      <c r="H21" s="4" t="s">
        <v>26</v>
      </c>
      <c r="J21" s="4" t="s">
        <v>27</v>
      </c>
      <c r="T21" s="4"/>
    </row>
    <row r="22" spans="2:20" x14ac:dyDescent="0.2">
      <c r="B22" s="4"/>
      <c r="C22" s="4"/>
      <c r="D22" s="3" t="s">
        <v>28</v>
      </c>
      <c r="E22" s="4"/>
      <c r="G22" s="4"/>
      <c r="H22" s="5" t="s">
        <v>29</v>
      </c>
      <c r="J22" s="4" t="s">
        <v>30</v>
      </c>
      <c r="T22" s="4"/>
    </row>
    <row r="23" spans="2:20" x14ac:dyDescent="0.2">
      <c r="B23" s="4"/>
      <c r="C23" s="4"/>
      <c r="D23" s="4" t="s">
        <v>31</v>
      </c>
      <c r="E23" s="4"/>
      <c r="G23" s="4"/>
      <c r="H23" s="4" t="s">
        <v>32</v>
      </c>
      <c r="T23" s="4"/>
    </row>
    <row r="24" spans="2:20" x14ac:dyDescent="0.2">
      <c r="B24" s="4"/>
      <c r="C24" s="4"/>
      <c r="D24" s="4" t="s">
        <v>33</v>
      </c>
      <c r="E24" s="4"/>
      <c r="G24" s="4"/>
      <c r="H24" s="4"/>
      <c r="T24" s="4"/>
    </row>
    <row r="25" spans="2:20" x14ac:dyDescent="0.2">
      <c r="B25" s="4"/>
      <c r="C25" s="4"/>
      <c r="D25" s="4" t="s">
        <v>34</v>
      </c>
      <c r="E25" s="4"/>
      <c r="G25" s="4"/>
      <c r="J25" s="3" t="s">
        <v>35</v>
      </c>
      <c r="T25" s="4"/>
    </row>
    <row r="26" spans="2:20" x14ac:dyDescent="0.2">
      <c r="B26" s="4"/>
      <c r="C26" s="4"/>
      <c r="D26" s="4"/>
      <c r="E26" s="4"/>
      <c r="G26" s="3"/>
      <c r="J26" s="4" t="s">
        <v>36</v>
      </c>
      <c r="T26" s="4"/>
    </row>
    <row r="27" spans="2:20" x14ac:dyDescent="0.2">
      <c r="B27" s="4"/>
      <c r="C27" s="4"/>
      <c r="D27" s="4"/>
      <c r="E27" s="4"/>
      <c r="G27" s="3"/>
      <c r="T27" s="4"/>
    </row>
    <row r="28" spans="2:20" x14ac:dyDescent="0.2">
      <c r="B28" s="4"/>
      <c r="C28" s="4"/>
      <c r="D28" s="4"/>
      <c r="E28" s="4"/>
      <c r="G28" s="3"/>
      <c r="J28" s="3" t="s">
        <v>37</v>
      </c>
      <c r="M28" s="4"/>
      <c r="T28" s="4"/>
    </row>
    <row r="29" spans="2:20" x14ac:dyDescent="0.2">
      <c r="B29" s="4"/>
      <c r="C29" s="4"/>
      <c r="D29" s="4"/>
      <c r="E29" s="4"/>
      <c r="G29" s="3"/>
      <c r="J29" s="4" t="s">
        <v>38</v>
      </c>
      <c r="M29" s="4"/>
      <c r="T29" s="4"/>
    </row>
    <row r="30" spans="2:20" x14ac:dyDescent="0.2">
      <c r="B30" s="4"/>
      <c r="C30" s="4"/>
      <c r="D30" s="4"/>
      <c r="E30" s="4"/>
      <c r="G30" s="3"/>
      <c r="J30" s="4" t="s">
        <v>39</v>
      </c>
      <c r="M30" s="4"/>
      <c r="T30" s="4"/>
    </row>
    <row r="31" spans="2:20" x14ac:dyDescent="0.2">
      <c r="B31" s="4"/>
      <c r="C31" s="4"/>
      <c r="D31" s="4"/>
      <c r="E31" s="4"/>
      <c r="G31" s="3"/>
      <c r="J31" s="4" t="s">
        <v>40</v>
      </c>
      <c r="M31" s="4"/>
      <c r="T31" s="4"/>
    </row>
    <row r="32" spans="2:20" x14ac:dyDescent="0.2">
      <c r="B32" s="4"/>
      <c r="C32" s="4"/>
      <c r="D32" s="4"/>
      <c r="E32" s="4"/>
      <c r="G32" s="3"/>
      <c r="H32" s="3" t="s">
        <v>41</v>
      </c>
      <c r="J32" s="4" t="s">
        <v>42</v>
      </c>
      <c r="M32" s="4"/>
      <c r="T32" s="4"/>
    </row>
    <row r="33" spans="2:20" x14ac:dyDescent="0.2">
      <c r="B33" s="4"/>
      <c r="C33" s="4"/>
      <c r="D33" s="4"/>
      <c r="E33" s="4"/>
      <c r="G33" s="3"/>
      <c r="H33" s="4" t="s">
        <v>43</v>
      </c>
      <c r="J33" s="4" t="s">
        <v>44</v>
      </c>
      <c r="M33" s="4"/>
      <c r="T33" s="4"/>
    </row>
    <row r="34" spans="2:20" ht="22.5" x14ac:dyDescent="0.2">
      <c r="B34" s="4"/>
      <c r="C34" s="4"/>
      <c r="D34" s="4"/>
      <c r="E34" s="4"/>
      <c r="F34" s="3" t="s">
        <v>45</v>
      </c>
      <c r="G34" s="3"/>
      <c r="H34" s="4" t="s">
        <v>46</v>
      </c>
      <c r="J34" s="5" t="s">
        <v>47</v>
      </c>
      <c r="M34" s="4"/>
      <c r="T34" s="4"/>
    </row>
    <row r="35" spans="2:20" ht="22.5" x14ac:dyDescent="0.2">
      <c r="B35" s="4"/>
      <c r="C35" s="4"/>
      <c r="D35" s="4"/>
      <c r="E35" s="4"/>
      <c r="F35" s="5" t="s">
        <v>48</v>
      </c>
      <c r="G35" s="3"/>
      <c r="H35" s="4" t="s">
        <v>49</v>
      </c>
      <c r="J35" s="5" t="s">
        <v>50</v>
      </c>
      <c r="M35" s="4"/>
      <c r="T35" s="4"/>
    </row>
    <row r="36" spans="2:20" ht="22.5" x14ac:dyDescent="0.2">
      <c r="B36" s="4"/>
      <c r="C36" s="4"/>
      <c r="D36" s="4"/>
      <c r="E36" s="4"/>
      <c r="G36" s="3"/>
      <c r="H36" s="4" t="s">
        <v>51</v>
      </c>
      <c r="J36" s="5" t="s">
        <v>52</v>
      </c>
      <c r="M36" s="4"/>
      <c r="T36" s="4"/>
    </row>
    <row r="37" spans="2:20" x14ac:dyDescent="0.2">
      <c r="B37" s="4"/>
      <c r="C37" s="4"/>
      <c r="D37" s="4"/>
      <c r="E37" s="4"/>
      <c r="G37" s="3"/>
      <c r="H37" s="4" t="s">
        <v>53</v>
      </c>
      <c r="M37" s="4"/>
      <c r="T37" s="4"/>
    </row>
    <row r="38" spans="2:20" x14ac:dyDescent="0.2">
      <c r="B38" s="4"/>
      <c r="C38" s="4"/>
      <c r="D38" s="4"/>
      <c r="E38" s="4"/>
      <c r="G38" s="3"/>
      <c r="J38" s="3" t="s">
        <v>54</v>
      </c>
      <c r="M38" s="4"/>
      <c r="T38" s="4"/>
    </row>
    <row r="39" spans="2:20" x14ac:dyDescent="0.2">
      <c r="B39" s="4"/>
      <c r="C39" s="4"/>
      <c r="D39" s="4"/>
      <c r="E39" s="4"/>
      <c r="G39" s="3"/>
      <c r="J39" s="4" t="s">
        <v>55</v>
      </c>
      <c r="M39" s="4"/>
      <c r="T39" s="4"/>
    </row>
    <row r="40" spans="2:20" x14ac:dyDescent="0.2">
      <c r="B40" s="4"/>
      <c r="C40" s="4"/>
      <c r="D40" s="4"/>
      <c r="E40" s="4"/>
      <c r="G40" s="3"/>
      <c r="J40" s="4" t="s">
        <v>56</v>
      </c>
      <c r="M40" s="4"/>
      <c r="T40" s="4"/>
    </row>
    <row r="41" spans="2:20" x14ac:dyDescent="0.2">
      <c r="B41" s="4"/>
      <c r="C41" s="4"/>
      <c r="D41" s="4"/>
      <c r="E41" s="4"/>
      <c r="G41" s="3"/>
      <c r="J41" s="4" t="s">
        <v>57</v>
      </c>
      <c r="M41" s="4"/>
      <c r="T41" s="4"/>
    </row>
    <row r="42" spans="2:20" x14ac:dyDescent="0.2">
      <c r="B42" s="4"/>
      <c r="C42" s="4"/>
      <c r="D42" s="4"/>
      <c r="E42" s="4"/>
      <c r="G42" s="3"/>
      <c r="J42" s="4" t="s">
        <v>58</v>
      </c>
      <c r="M42" s="4"/>
      <c r="T42" s="4"/>
    </row>
    <row r="43" spans="2:20" x14ac:dyDescent="0.2">
      <c r="B43" s="4"/>
      <c r="C43" s="4"/>
      <c r="D43" s="4"/>
      <c r="E43" s="4"/>
      <c r="G43" s="3"/>
      <c r="J43" s="4" t="s">
        <v>59</v>
      </c>
      <c r="M43" s="4"/>
      <c r="T43" s="4"/>
    </row>
    <row r="44" spans="2:20" x14ac:dyDescent="0.2">
      <c r="B44" s="4"/>
      <c r="C44" s="4"/>
      <c r="D44" s="4"/>
      <c r="E44" s="4"/>
      <c r="G44" s="3"/>
      <c r="M44" s="4"/>
      <c r="T44" s="4"/>
    </row>
    <row r="45" spans="2:20" x14ac:dyDescent="0.2">
      <c r="B45" s="4"/>
      <c r="C45" s="4"/>
      <c r="D45" s="4"/>
      <c r="E45" s="4"/>
      <c r="G45" s="3"/>
      <c r="J45" s="3" t="s">
        <v>60</v>
      </c>
      <c r="M45" s="4"/>
      <c r="T45" s="4"/>
    </row>
    <row r="46" spans="2:20" x14ac:dyDescent="0.2">
      <c r="B46" s="4"/>
      <c r="C46" s="4"/>
      <c r="D46" s="4"/>
      <c r="E46" s="4"/>
      <c r="G46" s="3"/>
      <c r="J46" s="4" t="s">
        <v>61</v>
      </c>
      <c r="M46" s="4"/>
      <c r="T46" s="4"/>
    </row>
    <row r="47" spans="2:20" x14ac:dyDescent="0.2">
      <c r="B47" s="4"/>
      <c r="C47" s="4"/>
      <c r="D47" s="4"/>
      <c r="E47" s="4"/>
      <c r="G47" s="3"/>
      <c r="J47" s="4" t="s">
        <v>62</v>
      </c>
      <c r="M47" s="4"/>
      <c r="T47" s="4"/>
    </row>
    <row r="48" spans="2:20" x14ac:dyDescent="0.2">
      <c r="B48" s="4"/>
      <c r="C48" s="4"/>
      <c r="D48" s="152" t="s">
        <v>63</v>
      </c>
      <c r="E48" s="4"/>
      <c r="G48" s="3"/>
      <c r="J48" s="4" t="s">
        <v>64</v>
      </c>
      <c r="T48" s="4"/>
    </row>
    <row r="49" spans="2:20" x14ac:dyDescent="0.2">
      <c r="B49" s="4"/>
      <c r="C49" s="4"/>
      <c r="D49" s="153" t="s">
        <v>65</v>
      </c>
      <c r="E49" s="4"/>
      <c r="F49" s="5"/>
      <c r="G49" s="3"/>
      <c r="J49" s="4" t="s">
        <v>66</v>
      </c>
      <c r="T49" s="4"/>
    </row>
    <row r="50" spans="2:20" x14ac:dyDescent="0.2">
      <c r="B50" s="4"/>
      <c r="C50" s="4"/>
      <c r="D50" s="154" t="s">
        <v>67</v>
      </c>
      <c r="E50" s="4"/>
      <c r="F50" s="5"/>
      <c r="G50" s="3"/>
      <c r="J50" s="4" t="s">
        <v>68</v>
      </c>
      <c r="T50" s="4"/>
    </row>
    <row r="51" spans="2:20" x14ac:dyDescent="0.2">
      <c r="B51" s="4"/>
      <c r="C51" s="4"/>
      <c r="D51" s="153" t="s">
        <v>69</v>
      </c>
      <c r="E51" s="4"/>
      <c r="F51" s="5"/>
      <c r="G51" s="3"/>
      <c r="J51" s="4" t="s">
        <v>70</v>
      </c>
      <c r="T51" s="4"/>
    </row>
    <row r="52" spans="2:20" x14ac:dyDescent="0.2">
      <c r="B52" s="4"/>
      <c r="C52" s="4"/>
      <c r="D52" s="4"/>
      <c r="E52" s="4"/>
      <c r="F52" s="5"/>
      <c r="G52" s="3"/>
      <c r="J52" s="4" t="s">
        <v>71</v>
      </c>
      <c r="T52" s="4"/>
    </row>
    <row r="53" spans="2:20" x14ac:dyDescent="0.2">
      <c r="B53" s="4"/>
      <c r="C53" s="4"/>
      <c r="D53" s="4"/>
      <c r="E53" s="4"/>
      <c r="F53" s="5"/>
      <c r="G53" s="3"/>
      <c r="J53" s="4" t="s">
        <v>72</v>
      </c>
      <c r="T53" s="4"/>
    </row>
    <row r="54" spans="2:20" x14ac:dyDescent="0.2">
      <c r="B54" s="4"/>
      <c r="C54" s="4"/>
      <c r="D54" s="4"/>
      <c r="E54" s="4"/>
      <c r="F54" s="5"/>
      <c r="G54" s="3"/>
      <c r="J54" s="4" t="s">
        <v>73</v>
      </c>
      <c r="T54" s="4"/>
    </row>
    <row r="55" spans="2:20" x14ac:dyDescent="0.2">
      <c r="B55" s="4"/>
      <c r="C55" s="4"/>
      <c r="D55" s="4"/>
      <c r="E55" s="4"/>
      <c r="F55" s="5"/>
      <c r="G55" s="3"/>
      <c r="H55" s="4"/>
      <c r="J55" s="4" t="s">
        <v>74</v>
      </c>
      <c r="T55" s="4"/>
    </row>
    <row r="56" spans="2:20" x14ac:dyDescent="0.2">
      <c r="B56" s="4"/>
      <c r="C56" s="4"/>
      <c r="D56" s="4"/>
      <c r="E56" s="4"/>
      <c r="F56" s="5"/>
      <c r="G56" s="3"/>
      <c r="H56" s="4"/>
      <c r="J56" s="4" t="s">
        <v>75</v>
      </c>
      <c r="T56" s="4"/>
    </row>
    <row r="57" spans="2:20" x14ac:dyDescent="0.2">
      <c r="B57" s="4"/>
      <c r="C57" s="4"/>
      <c r="D57" s="152" t="s">
        <v>76</v>
      </c>
      <c r="E57" s="4"/>
      <c r="F57" s="5"/>
      <c r="G57" s="3"/>
      <c r="H57" s="4"/>
      <c r="J57" s="4" t="s">
        <v>77</v>
      </c>
      <c r="T57" s="4"/>
    </row>
    <row r="58" spans="2:20" x14ac:dyDescent="0.2">
      <c r="B58" s="4"/>
      <c r="C58" s="4"/>
      <c r="E58" s="4"/>
      <c r="G58" s="3"/>
      <c r="H58" s="4"/>
      <c r="J58" s="4" t="s">
        <v>78</v>
      </c>
      <c r="T58" s="4"/>
    </row>
    <row r="59" spans="2:20" x14ac:dyDescent="0.2">
      <c r="B59" s="4"/>
      <c r="C59" s="4"/>
      <c r="D59" s="4" t="s">
        <v>79</v>
      </c>
      <c r="E59" s="4"/>
      <c r="G59" s="3"/>
      <c r="H59" s="4"/>
      <c r="J59" s="4"/>
      <c r="T59" s="4"/>
    </row>
    <row r="60" spans="2:20" x14ac:dyDescent="0.2">
      <c r="B60" s="4"/>
      <c r="C60" s="4"/>
      <c r="E60" s="4"/>
      <c r="F60" s="5"/>
      <c r="G60" s="3"/>
      <c r="H60" s="4"/>
      <c r="J60" s="3" t="s">
        <v>80</v>
      </c>
      <c r="T60" s="4"/>
    </row>
    <row r="61" spans="2:20" x14ac:dyDescent="0.2">
      <c r="B61" s="4"/>
      <c r="C61" s="4"/>
      <c r="E61" s="4"/>
      <c r="F61" s="5"/>
      <c r="G61" s="3"/>
      <c r="H61" s="4"/>
      <c r="J61" s="4" t="s">
        <v>81</v>
      </c>
      <c r="T61" s="4"/>
    </row>
    <row r="62" spans="2:20" x14ac:dyDescent="0.2">
      <c r="B62" s="4"/>
      <c r="C62" s="4"/>
      <c r="D62" s="4"/>
      <c r="E62" s="4"/>
      <c r="F62" s="5"/>
      <c r="G62" s="3"/>
      <c r="H62" s="4"/>
      <c r="J62" s="4"/>
      <c r="T62" s="4"/>
    </row>
    <row r="63" spans="2:20" x14ac:dyDescent="0.2">
      <c r="B63" s="4"/>
      <c r="C63" s="4"/>
      <c r="D63" s="4"/>
      <c r="E63" s="4"/>
      <c r="F63" s="5"/>
      <c r="G63" s="3"/>
      <c r="H63" s="4"/>
      <c r="J63" s="4"/>
      <c r="T63" s="4"/>
    </row>
    <row r="64" spans="2:20" x14ac:dyDescent="0.2">
      <c r="B64" s="4"/>
      <c r="C64" s="4"/>
      <c r="D64" s="4"/>
      <c r="E64" s="4"/>
      <c r="F64" s="5"/>
      <c r="G64" s="3"/>
      <c r="H64" s="4"/>
      <c r="J64" s="3" t="s">
        <v>82</v>
      </c>
      <c r="T64" s="4"/>
    </row>
    <row r="65" spans="2:20" x14ac:dyDescent="0.2">
      <c r="B65" s="4"/>
      <c r="C65" s="4"/>
      <c r="D65" s="4"/>
      <c r="E65" s="4"/>
      <c r="F65" s="5"/>
      <c r="G65" s="3"/>
      <c r="H65" s="4"/>
      <c r="J65" s="4" t="s">
        <v>36</v>
      </c>
      <c r="T65" s="4"/>
    </row>
    <row r="66" spans="2:20" x14ac:dyDescent="0.2">
      <c r="B66" s="4"/>
      <c r="C66" s="4"/>
      <c r="D66" s="4"/>
      <c r="E66" s="4"/>
      <c r="F66" s="5"/>
      <c r="G66" s="3"/>
      <c r="H66" s="4"/>
      <c r="J66" s="4" t="s">
        <v>83</v>
      </c>
      <c r="T66" s="4"/>
    </row>
    <row r="67" spans="2:20" x14ac:dyDescent="0.2">
      <c r="B67" s="4"/>
      <c r="C67" s="4"/>
      <c r="D67" s="4"/>
      <c r="E67" s="4"/>
      <c r="F67" s="5"/>
      <c r="G67" s="3"/>
      <c r="H67" s="4"/>
      <c r="J67" s="4"/>
      <c r="T67" s="4"/>
    </row>
    <row r="68" spans="2:20" x14ac:dyDescent="0.2">
      <c r="B68" s="4"/>
      <c r="C68" s="4"/>
      <c r="D68" s="4"/>
      <c r="E68" s="4"/>
      <c r="F68" s="5"/>
      <c r="G68" s="3"/>
      <c r="H68" s="4"/>
      <c r="J68" s="3" t="s">
        <v>84</v>
      </c>
      <c r="T68" s="4"/>
    </row>
    <row r="69" spans="2:20" x14ac:dyDescent="0.2">
      <c r="B69" s="4"/>
      <c r="C69" s="4"/>
      <c r="D69" s="4"/>
      <c r="E69" s="4"/>
      <c r="F69" s="5"/>
      <c r="G69" s="3"/>
      <c r="H69" s="4"/>
      <c r="J69" s="4" t="s">
        <v>85</v>
      </c>
      <c r="T69" s="4"/>
    </row>
    <row r="70" spans="2:20" x14ac:dyDescent="0.2">
      <c r="B70" s="4"/>
      <c r="C70" s="4"/>
      <c r="D70" s="4"/>
      <c r="E70" s="4"/>
      <c r="F70" s="5"/>
      <c r="G70" s="3"/>
      <c r="H70" s="4"/>
      <c r="J70" s="4" t="s">
        <v>86</v>
      </c>
      <c r="T70" s="4"/>
    </row>
    <row r="71" spans="2:20" x14ac:dyDescent="0.2">
      <c r="B71" s="4"/>
      <c r="C71" s="4"/>
      <c r="D71" s="4"/>
      <c r="E71" s="4"/>
      <c r="F71" s="5"/>
      <c r="G71" s="3"/>
      <c r="H71" s="4"/>
      <c r="J71" s="4" t="s">
        <v>42</v>
      </c>
      <c r="T71" s="4"/>
    </row>
    <row r="72" spans="2:20" x14ac:dyDescent="0.2">
      <c r="B72" s="4"/>
      <c r="C72" s="4"/>
      <c r="D72" s="4"/>
      <c r="E72" s="4"/>
      <c r="F72" s="5"/>
      <c r="G72" s="3"/>
      <c r="H72" s="4"/>
      <c r="J72" s="4" t="s">
        <v>44</v>
      </c>
      <c r="T72" s="4"/>
    </row>
    <row r="73" spans="2:20" x14ac:dyDescent="0.2">
      <c r="B73" s="4"/>
      <c r="C73" s="4"/>
      <c r="D73" s="4"/>
      <c r="E73" s="4"/>
      <c r="F73" s="5"/>
      <c r="G73" s="3"/>
      <c r="H73" s="4"/>
      <c r="J73" s="4"/>
      <c r="T73" s="4"/>
    </row>
    <row r="74" spans="2:20" x14ac:dyDescent="0.2">
      <c r="B74" s="4"/>
      <c r="C74" s="4"/>
      <c r="D74" s="4"/>
      <c r="E74" s="4"/>
      <c r="F74" s="5"/>
      <c r="G74" s="3"/>
      <c r="H74" s="4"/>
      <c r="J74" s="3" t="s">
        <v>87</v>
      </c>
      <c r="T74" s="4"/>
    </row>
    <row r="75" spans="2:20" x14ac:dyDescent="0.2">
      <c r="B75" s="4"/>
      <c r="C75" s="4"/>
      <c r="D75" s="4"/>
      <c r="E75" s="4"/>
      <c r="F75" s="5"/>
      <c r="G75" s="3"/>
      <c r="H75" s="4"/>
      <c r="J75" s="4" t="s">
        <v>88</v>
      </c>
      <c r="T75" s="4"/>
    </row>
    <row r="76" spans="2:20" x14ac:dyDescent="0.2">
      <c r="B76" s="4"/>
      <c r="C76" s="4"/>
      <c r="D76" s="4"/>
      <c r="E76" s="4"/>
      <c r="F76" s="5"/>
      <c r="G76" s="3"/>
      <c r="H76" s="4"/>
      <c r="J76" s="4"/>
      <c r="T76" s="4"/>
    </row>
    <row r="77" spans="2:20" x14ac:dyDescent="0.2">
      <c r="B77" s="4"/>
      <c r="C77" s="4"/>
      <c r="D77" s="4"/>
      <c r="E77" s="4"/>
      <c r="F77" s="5"/>
      <c r="G77" s="3"/>
      <c r="H77" s="4"/>
      <c r="J77" s="3" t="s">
        <v>89</v>
      </c>
      <c r="T77" s="4"/>
    </row>
    <row r="78" spans="2:20" x14ac:dyDescent="0.2">
      <c r="B78" s="4"/>
      <c r="C78" s="4"/>
      <c r="D78" s="4"/>
      <c r="E78" s="4"/>
      <c r="F78" s="5"/>
      <c r="G78" s="3"/>
      <c r="H78" s="4"/>
      <c r="J78" s="4" t="s">
        <v>61</v>
      </c>
      <c r="T78" s="4"/>
    </row>
    <row r="79" spans="2:20" x14ac:dyDescent="0.2">
      <c r="B79" s="4"/>
      <c r="C79" s="4"/>
      <c r="D79" s="4"/>
      <c r="E79" s="4"/>
      <c r="F79" s="5"/>
      <c r="G79" s="3"/>
      <c r="H79" s="4"/>
      <c r="J79" s="4" t="s">
        <v>90</v>
      </c>
      <c r="T79" s="4"/>
    </row>
    <row r="80" spans="2:20" x14ac:dyDescent="0.2">
      <c r="B80" s="4"/>
      <c r="C80" s="4"/>
      <c r="D80" s="4"/>
      <c r="E80" s="4"/>
      <c r="F80" s="5"/>
      <c r="G80" s="3"/>
      <c r="H80" s="4"/>
      <c r="J80" s="4" t="s">
        <v>91</v>
      </c>
      <c r="T80" s="4"/>
    </row>
    <row r="81" spans="2:20" x14ac:dyDescent="0.2">
      <c r="B81" s="4"/>
      <c r="C81" s="4"/>
      <c r="D81" s="4"/>
      <c r="E81" s="4"/>
      <c r="F81" s="5"/>
      <c r="G81" s="3"/>
      <c r="H81" s="4"/>
      <c r="J81" s="4" t="s">
        <v>92</v>
      </c>
      <c r="T81" s="4"/>
    </row>
    <row r="82" spans="2:20" x14ac:dyDescent="0.2">
      <c r="B82" s="4"/>
      <c r="C82" s="4"/>
      <c r="D82" s="4"/>
      <c r="E82" s="4"/>
      <c r="F82" s="5"/>
      <c r="G82" s="3"/>
      <c r="H82" s="4"/>
      <c r="J82" s="4"/>
      <c r="T82" s="4"/>
    </row>
    <row r="83" spans="2:20" x14ac:dyDescent="0.2">
      <c r="B83" s="4"/>
      <c r="C83" s="4"/>
      <c r="D83" s="4"/>
      <c r="E83" s="4"/>
      <c r="F83" s="5"/>
      <c r="G83" s="3"/>
      <c r="H83" s="4"/>
      <c r="T83" s="4"/>
    </row>
    <row r="84" spans="2:20" x14ac:dyDescent="0.2">
      <c r="B84" s="4"/>
      <c r="C84" s="4"/>
      <c r="D84" s="4"/>
      <c r="E84" s="4"/>
      <c r="F84" s="3" t="s">
        <v>93</v>
      </c>
      <c r="G84" s="3"/>
      <c r="H84" s="3" t="s">
        <v>94</v>
      </c>
      <c r="J84" s="3" t="s">
        <v>95</v>
      </c>
      <c r="T84" s="4"/>
    </row>
    <row r="85" spans="2:20" ht="33.75" x14ac:dyDescent="0.2">
      <c r="B85" s="4"/>
      <c r="C85" s="4"/>
      <c r="D85" s="4"/>
      <c r="E85" s="4"/>
      <c r="F85" s="5" t="s">
        <v>96</v>
      </c>
      <c r="G85" s="3"/>
      <c r="H85" s="4" t="s">
        <v>34</v>
      </c>
      <c r="J85" s="4" t="s">
        <v>34</v>
      </c>
      <c r="T85" s="4"/>
    </row>
    <row r="86" spans="2:20" x14ac:dyDescent="0.2">
      <c r="B86" s="4"/>
      <c r="C86" s="4"/>
      <c r="D86" s="4"/>
      <c r="E86" s="4"/>
      <c r="F86" s="5"/>
      <c r="G86" s="3"/>
      <c r="H86" s="4"/>
      <c r="T86" s="4"/>
    </row>
    <row r="87" spans="2:20" x14ac:dyDescent="0.2">
      <c r="B87" s="4"/>
      <c r="C87" s="4"/>
      <c r="D87" s="4"/>
      <c r="E87" s="4"/>
      <c r="F87" s="5"/>
      <c r="G87" s="3"/>
      <c r="H87" s="4"/>
      <c r="T87" s="4"/>
    </row>
    <row r="88" spans="2:20" x14ac:dyDescent="0.2">
      <c r="B88" s="4"/>
      <c r="C88" s="4"/>
      <c r="D88" s="4"/>
      <c r="E88" s="4"/>
      <c r="F88" s="5"/>
      <c r="G88" s="3"/>
      <c r="H88" s="4"/>
      <c r="T88" s="4"/>
    </row>
    <row r="89" spans="2:20" s="9" customFormat="1" x14ac:dyDescent="0.2">
      <c r="B89" s="3" t="s">
        <v>97</v>
      </c>
      <c r="C89" s="6"/>
      <c r="D89" s="6"/>
      <c r="E89" s="6"/>
      <c r="F89" s="7"/>
      <c r="G89" s="8"/>
      <c r="H89" s="6"/>
      <c r="T89" s="6"/>
    </row>
    <row r="90" spans="2:20" s="9" customFormat="1" x14ac:dyDescent="0.2">
      <c r="B90" s="4" t="s">
        <v>98</v>
      </c>
      <c r="C90" s="6"/>
      <c r="D90" s="6"/>
      <c r="E90" s="6"/>
      <c r="F90" s="7"/>
      <c r="G90" s="8"/>
      <c r="H90" s="6"/>
      <c r="T90" s="6"/>
    </row>
    <row r="91" spans="2:20" s="9" customFormat="1" x14ac:dyDescent="0.2">
      <c r="B91" s="4" t="s">
        <v>99</v>
      </c>
      <c r="C91" s="6"/>
      <c r="D91" s="6"/>
      <c r="E91" s="6"/>
      <c r="F91" s="7"/>
      <c r="G91" s="8"/>
      <c r="H91" s="6"/>
      <c r="T91" s="6"/>
    </row>
    <row r="92" spans="2:20" x14ac:dyDescent="0.2">
      <c r="B92" s="4"/>
      <c r="C92" s="4"/>
      <c r="D92" s="4"/>
      <c r="E92" s="4"/>
      <c r="F92" s="5"/>
      <c r="G92" s="3"/>
      <c r="H92" s="4"/>
      <c r="T92" s="4"/>
    </row>
    <row r="93" spans="2:20" x14ac:dyDescent="0.2">
      <c r="B93" s="4"/>
      <c r="C93" s="4"/>
      <c r="D93" s="4"/>
      <c r="E93" s="4"/>
      <c r="F93" s="5"/>
      <c r="G93" s="3"/>
      <c r="H93" s="4"/>
      <c r="T93" s="4"/>
    </row>
    <row r="94" spans="2:20" x14ac:dyDescent="0.2">
      <c r="B94" s="4"/>
      <c r="C94" s="4"/>
      <c r="D94" s="4"/>
      <c r="E94" s="4"/>
      <c r="F94" s="5"/>
      <c r="G94" s="3"/>
      <c r="H94" s="4"/>
      <c r="T94" s="4"/>
    </row>
    <row r="95" spans="2:20" x14ac:dyDescent="0.2">
      <c r="B95" s="4"/>
      <c r="C95" s="4"/>
      <c r="D95" s="4"/>
      <c r="E95" s="4"/>
      <c r="F95" s="5"/>
      <c r="G95" s="3"/>
      <c r="H95" s="4"/>
      <c r="J95" s="3" t="s">
        <v>100</v>
      </c>
      <c r="T95" s="4"/>
    </row>
    <row r="96" spans="2:20" x14ac:dyDescent="0.2">
      <c r="B96" s="4"/>
      <c r="C96" s="4"/>
      <c r="D96" s="4"/>
      <c r="E96" s="4"/>
      <c r="G96" s="3"/>
      <c r="H96" s="4"/>
      <c r="J96" s="4" t="s">
        <v>101</v>
      </c>
      <c r="T96" s="4"/>
    </row>
    <row r="97" spans="2:20" x14ac:dyDescent="0.2">
      <c r="B97" s="4"/>
      <c r="C97" s="4"/>
      <c r="D97" s="4"/>
      <c r="E97" s="4"/>
      <c r="G97" s="3"/>
      <c r="H97" s="4"/>
      <c r="J97" s="4" t="s">
        <v>102</v>
      </c>
      <c r="T97" s="4"/>
    </row>
    <row r="98" spans="2:20" x14ac:dyDescent="0.2">
      <c r="B98" s="4"/>
      <c r="C98" s="4"/>
      <c r="D98" s="4"/>
      <c r="E98" s="4"/>
      <c r="G98" s="3"/>
      <c r="H98" s="4"/>
      <c r="J98" s="4" t="s">
        <v>103</v>
      </c>
      <c r="T98" s="4"/>
    </row>
    <row r="99" spans="2:20" x14ac:dyDescent="0.2">
      <c r="B99" s="4"/>
      <c r="C99" s="4"/>
      <c r="D99" s="4"/>
      <c r="E99" s="4"/>
      <c r="G99" s="3"/>
      <c r="H99" s="4"/>
      <c r="J99" s="4" t="s">
        <v>104</v>
      </c>
      <c r="T99" s="4"/>
    </row>
    <row r="100" spans="2:20" x14ac:dyDescent="0.2">
      <c r="B100" s="4"/>
      <c r="C100" s="4"/>
      <c r="D100" s="4"/>
      <c r="E100" s="4"/>
      <c r="G100" s="10"/>
      <c r="H100" s="4"/>
      <c r="J100" s="4" t="s">
        <v>105</v>
      </c>
      <c r="T100" s="4"/>
    </row>
    <row r="101" spans="2:20" x14ac:dyDescent="0.2">
      <c r="B101" s="4"/>
      <c r="C101" s="4"/>
      <c r="D101" s="4"/>
      <c r="E101" s="4"/>
      <c r="G101" s="4"/>
      <c r="H101" s="4"/>
      <c r="J101" s="4" t="s">
        <v>106</v>
      </c>
      <c r="T101" s="4"/>
    </row>
    <row r="102" spans="2:20" x14ac:dyDescent="0.2">
      <c r="B102" s="4"/>
      <c r="C102" s="4"/>
      <c r="D102" s="4"/>
      <c r="E102" s="4"/>
      <c r="G102" s="3"/>
      <c r="H102" s="3" t="s">
        <v>107</v>
      </c>
      <c r="T102" s="4"/>
    </row>
    <row r="103" spans="2:20" x14ac:dyDescent="0.2">
      <c r="B103" s="4"/>
      <c r="C103" s="4"/>
      <c r="D103" s="4"/>
      <c r="E103" s="4"/>
      <c r="G103" s="10"/>
      <c r="H103" s="2" t="s">
        <v>108</v>
      </c>
      <c r="J103" s="3" t="s">
        <v>109</v>
      </c>
      <c r="T103" s="4"/>
    </row>
    <row r="104" spans="2:20" x14ac:dyDescent="0.2">
      <c r="B104" s="4"/>
      <c r="C104" s="4"/>
      <c r="D104" s="4"/>
      <c r="E104" s="4"/>
      <c r="F104" s="3" t="s">
        <v>110</v>
      </c>
      <c r="G104" s="4"/>
      <c r="H104" s="2" t="s">
        <v>111</v>
      </c>
      <c r="J104" s="4" t="s">
        <v>112</v>
      </c>
      <c r="T104" s="4"/>
    </row>
    <row r="105" spans="2:20" x14ac:dyDescent="0.2">
      <c r="F105" s="10" t="s">
        <v>113</v>
      </c>
      <c r="G105" s="3"/>
      <c r="H105" s="11" t="s">
        <v>114</v>
      </c>
      <c r="J105" s="4" t="s">
        <v>115</v>
      </c>
      <c r="T105" s="4"/>
    </row>
    <row r="106" spans="2:20" x14ac:dyDescent="0.2">
      <c r="G106" s="10"/>
      <c r="H106" s="2" t="s">
        <v>116</v>
      </c>
      <c r="J106" s="4" t="s">
        <v>117</v>
      </c>
      <c r="T106" s="4"/>
    </row>
    <row r="107" spans="2:20" x14ac:dyDescent="0.2">
      <c r="T107" s="4"/>
    </row>
    <row r="108" spans="2:20" x14ac:dyDescent="0.2">
      <c r="G108" s="3"/>
      <c r="J108" s="3" t="s">
        <v>118</v>
      </c>
      <c r="T108" s="4"/>
    </row>
    <row r="109" spans="2:20" x14ac:dyDescent="0.2">
      <c r="G109" s="3"/>
      <c r="J109" s="4" t="s">
        <v>119</v>
      </c>
      <c r="T109" s="4"/>
    </row>
    <row r="110" spans="2:20" x14ac:dyDescent="0.2">
      <c r="B110" s="4"/>
      <c r="G110" s="3"/>
      <c r="J110" s="4" t="s">
        <v>120</v>
      </c>
      <c r="T110" s="4"/>
    </row>
    <row r="111" spans="2:20" x14ac:dyDescent="0.2">
      <c r="B111" s="4"/>
      <c r="G111" s="3"/>
      <c r="J111" s="4" t="s">
        <v>121</v>
      </c>
      <c r="T111" s="4"/>
    </row>
    <row r="112" spans="2:20" x14ac:dyDescent="0.2">
      <c r="B112" s="4"/>
      <c r="G112" s="3"/>
      <c r="T112" s="4"/>
    </row>
    <row r="113" spans="2:20" x14ac:dyDescent="0.2">
      <c r="B113" s="4"/>
      <c r="G113" s="10"/>
      <c r="J113" s="3" t="s">
        <v>122</v>
      </c>
      <c r="T113" s="4"/>
    </row>
    <row r="114" spans="2:20" x14ac:dyDescent="0.2">
      <c r="B114" s="4"/>
      <c r="G114" s="10"/>
      <c r="J114" s="4" t="s">
        <v>123</v>
      </c>
      <c r="T114" s="4"/>
    </row>
    <row r="115" spans="2:20" x14ac:dyDescent="0.2">
      <c r="G115" s="10"/>
      <c r="T115" s="4"/>
    </row>
    <row r="116" spans="2:20" x14ac:dyDescent="0.2">
      <c r="F116" s="3" t="s">
        <v>124</v>
      </c>
      <c r="G116" s="10"/>
      <c r="H116" s="3" t="s">
        <v>125</v>
      </c>
      <c r="T116" s="4"/>
    </row>
    <row r="117" spans="2:20" x14ac:dyDescent="0.2">
      <c r="D117" s="3" t="s">
        <v>126</v>
      </c>
      <c r="F117" s="10" t="s">
        <v>127</v>
      </c>
      <c r="H117" s="4" t="s">
        <v>128</v>
      </c>
      <c r="J117" s="3" t="s">
        <v>129</v>
      </c>
      <c r="T117" s="4"/>
    </row>
    <row r="118" spans="2:20" x14ac:dyDescent="0.2">
      <c r="D118" s="4" t="s">
        <v>130</v>
      </c>
      <c r="F118" s="4"/>
      <c r="G118" s="3"/>
      <c r="J118" s="4" t="s">
        <v>131</v>
      </c>
      <c r="T118" s="4"/>
    </row>
    <row r="119" spans="2:20" x14ac:dyDescent="0.2">
      <c r="D119" s="4" t="s">
        <v>132</v>
      </c>
      <c r="F119" s="3" t="s">
        <v>133</v>
      </c>
      <c r="G119" s="5"/>
      <c r="H119" s="3" t="s">
        <v>134</v>
      </c>
      <c r="J119" s="4" t="s">
        <v>135</v>
      </c>
      <c r="T119" s="4"/>
    </row>
    <row r="120" spans="2:20" ht="22.5" x14ac:dyDescent="0.2">
      <c r="D120" s="4" t="s">
        <v>136</v>
      </c>
      <c r="F120" s="10" t="s">
        <v>137</v>
      </c>
      <c r="G120" s="5"/>
      <c r="H120" s="4" t="s">
        <v>128</v>
      </c>
      <c r="J120" s="4" t="s">
        <v>138</v>
      </c>
      <c r="T120" s="4"/>
    </row>
    <row r="121" spans="2:20" x14ac:dyDescent="0.2">
      <c r="D121" s="4" t="s">
        <v>139</v>
      </c>
      <c r="G121" s="5"/>
      <c r="J121" s="4" t="s">
        <v>140</v>
      </c>
      <c r="T121" s="4"/>
    </row>
    <row r="122" spans="2:20" x14ac:dyDescent="0.2">
      <c r="D122" s="4" t="s">
        <v>141</v>
      </c>
      <c r="F122" s="3" t="s">
        <v>142</v>
      </c>
      <c r="H122" s="3" t="s">
        <v>143</v>
      </c>
      <c r="T122" s="4"/>
    </row>
    <row r="123" spans="2:20" x14ac:dyDescent="0.2">
      <c r="D123" s="4" t="s">
        <v>144</v>
      </c>
      <c r="F123" s="10" t="s">
        <v>145</v>
      </c>
      <c r="G123" s="3"/>
      <c r="H123" s="4" t="s">
        <v>128</v>
      </c>
      <c r="T123" s="4"/>
    </row>
    <row r="124" spans="2:20" x14ac:dyDescent="0.2">
      <c r="D124" s="4"/>
      <c r="F124" s="10"/>
      <c r="G124" s="3"/>
      <c r="H124" s="4"/>
      <c r="T124" s="4"/>
    </row>
    <row r="125" spans="2:20" x14ac:dyDescent="0.2">
      <c r="G125" s="5"/>
      <c r="T125" s="4"/>
    </row>
    <row r="126" spans="2:20" x14ac:dyDescent="0.2">
      <c r="T126" s="4"/>
    </row>
    <row r="127" spans="2:20" x14ac:dyDescent="0.2">
      <c r="G127" s="3"/>
      <c r="T127" s="4"/>
    </row>
    <row r="128" spans="2:20" x14ac:dyDescent="0.2">
      <c r="F128" s="10"/>
      <c r="G128" s="3"/>
      <c r="J128" s="3" t="s">
        <v>146</v>
      </c>
      <c r="T128" s="4"/>
    </row>
    <row r="129" spans="6:20" x14ac:dyDescent="0.2">
      <c r="F129" s="10"/>
      <c r="G129" s="3"/>
      <c r="J129" s="4" t="s">
        <v>147</v>
      </c>
      <c r="T129" s="4"/>
    </row>
    <row r="130" spans="6:20" x14ac:dyDescent="0.2">
      <c r="F130" s="3" t="s">
        <v>148</v>
      </c>
      <c r="G130" s="3"/>
      <c r="H130" s="3" t="s">
        <v>149</v>
      </c>
      <c r="T130" s="4"/>
    </row>
    <row r="131" spans="6:20" ht="22.5" x14ac:dyDescent="0.2">
      <c r="F131" s="10" t="s">
        <v>150</v>
      </c>
      <c r="G131" s="3"/>
      <c r="H131" s="4" t="s">
        <v>147</v>
      </c>
      <c r="J131" s="3" t="s">
        <v>151</v>
      </c>
      <c r="T131" s="4"/>
    </row>
    <row r="132" spans="6:20" x14ac:dyDescent="0.2">
      <c r="G132" s="5"/>
      <c r="H132" s="4" t="s">
        <v>152</v>
      </c>
      <c r="J132" s="4" t="s">
        <v>152</v>
      </c>
      <c r="T132" s="4"/>
    </row>
    <row r="133" spans="6:20" x14ac:dyDescent="0.2">
      <c r="H133" s="4" t="s">
        <v>153</v>
      </c>
      <c r="T133" s="4"/>
    </row>
    <row r="134" spans="6:20" x14ac:dyDescent="0.2">
      <c r="J134" s="3" t="s">
        <v>154</v>
      </c>
      <c r="T134" s="4"/>
    </row>
    <row r="135" spans="6:20" x14ac:dyDescent="0.2">
      <c r="J135" s="4" t="s">
        <v>155</v>
      </c>
      <c r="T135" s="4"/>
    </row>
    <row r="136" spans="6:20" x14ac:dyDescent="0.2">
      <c r="J136" s="4"/>
      <c r="T136" s="4"/>
    </row>
    <row r="137" spans="6:20" x14ac:dyDescent="0.2">
      <c r="J137" s="4"/>
      <c r="T137" s="4"/>
    </row>
    <row r="138" spans="6:20" x14ac:dyDescent="0.2">
      <c r="J138" s="4"/>
      <c r="T138" s="4"/>
    </row>
    <row r="139" spans="6:20" x14ac:dyDescent="0.2">
      <c r="T139" s="4"/>
    </row>
    <row r="140" spans="6:20" x14ac:dyDescent="0.2">
      <c r="L140" s="4"/>
      <c r="N140" s="4"/>
      <c r="P140" s="4"/>
      <c r="R140" s="4"/>
      <c r="T140" s="4"/>
    </row>
    <row r="141" spans="6:20" x14ac:dyDescent="0.2">
      <c r="L141" s="4"/>
      <c r="N141" s="4"/>
      <c r="P141" s="4"/>
      <c r="R141" s="4"/>
      <c r="T141" s="4"/>
    </row>
    <row r="142" spans="6:20" x14ac:dyDescent="0.2">
      <c r="J142" s="3" t="s">
        <v>156</v>
      </c>
      <c r="K142" s="4"/>
      <c r="L142" s="4"/>
      <c r="N142" s="4"/>
      <c r="P142" s="4"/>
      <c r="R142" s="4"/>
      <c r="T142" s="4"/>
    </row>
    <row r="143" spans="6:20" x14ac:dyDescent="0.2">
      <c r="J143" s="4" t="s">
        <v>157</v>
      </c>
      <c r="L143" s="4"/>
      <c r="M143" s="4"/>
      <c r="N143" s="4"/>
      <c r="P143" s="4"/>
      <c r="R143" s="4"/>
      <c r="T143" s="4"/>
    </row>
    <row r="144" spans="6:20" x14ac:dyDescent="0.2">
      <c r="H144" s="3" t="s">
        <v>158</v>
      </c>
      <c r="J144" s="4"/>
      <c r="L144" s="4"/>
      <c r="N144" s="4"/>
      <c r="O144" s="4"/>
      <c r="P144" s="4"/>
      <c r="R144" s="4"/>
      <c r="T144" s="4"/>
    </row>
    <row r="145" spans="6:20" x14ac:dyDescent="0.2">
      <c r="F145" s="3" t="s">
        <v>159</v>
      </c>
      <c r="H145" s="4" t="s">
        <v>157</v>
      </c>
      <c r="J145" s="3" t="s">
        <v>160</v>
      </c>
      <c r="L145" s="4"/>
      <c r="N145" s="4"/>
      <c r="O145" s="4"/>
      <c r="P145" s="4"/>
      <c r="R145" s="4"/>
      <c r="T145" s="4"/>
    </row>
    <row r="146" spans="6:20" ht="22.5" x14ac:dyDescent="0.2">
      <c r="F146" s="10" t="s">
        <v>161</v>
      </c>
      <c r="H146" s="4" t="s">
        <v>162</v>
      </c>
      <c r="I146" s="5"/>
      <c r="J146" s="4" t="s">
        <v>162</v>
      </c>
      <c r="L146" s="4"/>
      <c r="M146" s="4"/>
      <c r="N146" s="4"/>
      <c r="O146" s="4"/>
      <c r="P146" s="4"/>
      <c r="R146" s="4"/>
      <c r="T146" s="4"/>
    </row>
    <row r="147" spans="6:20" x14ac:dyDescent="0.2">
      <c r="H147" s="5" t="s">
        <v>163</v>
      </c>
      <c r="L147" s="4"/>
      <c r="M147" s="4"/>
      <c r="N147" s="4"/>
      <c r="O147" s="4"/>
      <c r="P147" s="4"/>
      <c r="R147" s="4"/>
      <c r="T147" s="4"/>
    </row>
    <row r="148" spans="6:20" x14ac:dyDescent="0.2">
      <c r="J148" s="3" t="s">
        <v>164</v>
      </c>
      <c r="K148" s="4"/>
      <c r="L148" s="4"/>
      <c r="M148" s="4"/>
      <c r="N148" s="4"/>
      <c r="O148" s="4"/>
      <c r="P148" s="4"/>
      <c r="R148" s="4"/>
      <c r="T148" s="4"/>
    </row>
    <row r="149" spans="6:20" x14ac:dyDescent="0.2">
      <c r="J149" s="5" t="s">
        <v>163</v>
      </c>
      <c r="K149" s="4"/>
      <c r="L149" s="4"/>
      <c r="M149" s="4"/>
      <c r="N149" s="4"/>
      <c r="O149" s="4"/>
      <c r="P149" s="4"/>
      <c r="R149" s="4"/>
      <c r="T149" s="4"/>
    </row>
    <row r="150" spans="6:20" x14ac:dyDescent="0.2">
      <c r="K150" s="4"/>
      <c r="L150" s="4"/>
      <c r="M150" s="4"/>
      <c r="N150" s="4"/>
      <c r="O150" s="4"/>
      <c r="P150" s="4"/>
      <c r="R150" s="4"/>
      <c r="T150" s="4"/>
    </row>
    <row r="151" spans="6:20" x14ac:dyDescent="0.2">
      <c r="K151" s="4"/>
      <c r="L151" s="4"/>
      <c r="M151" s="4"/>
      <c r="N151" s="4"/>
      <c r="O151" s="4"/>
      <c r="P151" s="4"/>
      <c r="R151" s="4"/>
      <c r="T151" s="4"/>
    </row>
    <row r="152" spans="6:20" x14ac:dyDescent="0.2">
      <c r="K152" s="4"/>
      <c r="L152" s="4"/>
      <c r="M152" s="4"/>
      <c r="N152" s="4"/>
      <c r="O152" s="4"/>
      <c r="P152" s="4"/>
      <c r="R152" s="4"/>
      <c r="T152" s="4"/>
    </row>
    <row r="153" spans="6:20" x14ac:dyDescent="0.2">
      <c r="K153" s="4"/>
      <c r="L153" s="4"/>
      <c r="M153" s="4"/>
      <c r="N153" s="4"/>
      <c r="O153" s="4"/>
      <c r="P153" s="4"/>
      <c r="R153" s="4"/>
      <c r="T153" s="4"/>
    </row>
    <row r="154" spans="6:20" x14ac:dyDescent="0.2">
      <c r="O154" s="4"/>
      <c r="P154" s="4"/>
      <c r="R154" s="4"/>
      <c r="T154" s="4"/>
    </row>
    <row r="155" spans="6:20" x14ac:dyDescent="0.2">
      <c r="O155" s="4"/>
      <c r="P155" s="4"/>
      <c r="R155" s="4"/>
      <c r="T155" s="4"/>
    </row>
    <row r="156" spans="6:20" x14ac:dyDescent="0.2">
      <c r="O156" s="4"/>
      <c r="P156" s="4"/>
      <c r="Q156" s="4"/>
      <c r="R156" s="4"/>
      <c r="T156" s="4"/>
    </row>
    <row r="157" spans="6:20" x14ac:dyDescent="0.2">
      <c r="O157" s="4"/>
      <c r="P157" s="4"/>
      <c r="R157" s="4"/>
      <c r="T157" s="4"/>
    </row>
    <row r="158" spans="6:20" x14ac:dyDescent="0.2">
      <c r="O158" s="4"/>
      <c r="P158" s="4"/>
      <c r="R158" s="4"/>
      <c r="T158" s="4"/>
    </row>
    <row r="159" spans="6:20" x14ac:dyDescent="0.2">
      <c r="O159" s="4"/>
      <c r="P159" s="4"/>
      <c r="R159" s="4"/>
      <c r="T159" s="4"/>
    </row>
    <row r="160" spans="6:20" x14ac:dyDescent="0.2">
      <c r="O160" s="4"/>
      <c r="P160" s="4"/>
      <c r="R160" s="4"/>
      <c r="T160" s="4"/>
    </row>
    <row r="161" spans="4:36" x14ac:dyDescent="0.2">
      <c r="O161" s="4"/>
      <c r="P161" s="4"/>
      <c r="R161" s="4"/>
      <c r="T161" s="4"/>
    </row>
    <row r="162" spans="4:36" x14ac:dyDescent="0.2">
      <c r="O162" s="4"/>
      <c r="P162" s="4"/>
      <c r="R162" s="4"/>
      <c r="T162" s="4"/>
    </row>
    <row r="163" spans="4:36" x14ac:dyDescent="0.2">
      <c r="O163" s="4"/>
      <c r="P163" s="4"/>
      <c r="R163" s="4"/>
      <c r="T163" s="4"/>
    </row>
    <row r="164" spans="4:36" x14ac:dyDescent="0.2">
      <c r="O164" s="4"/>
      <c r="P164" s="4"/>
      <c r="R164" s="4"/>
      <c r="T164" s="4"/>
    </row>
    <row r="165" spans="4:36" x14ac:dyDescent="0.2">
      <c r="O165" s="4"/>
      <c r="P165" s="4"/>
      <c r="R165" s="4"/>
      <c r="T165" s="4"/>
    </row>
    <row r="166" spans="4:36" x14ac:dyDescent="0.2">
      <c r="O166" s="4"/>
      <c r="P166" s="4"/>
      <c r="R166" s="4"/>
      <c r="T166" s="4"/>
    </row>
    <row r="167" spans="4:36" x14ac:dyDescent="0.2">
      <c r="D167" s="2" t="str">
        <f t="array" ref="D167:E167">MID(D171:E171,4,LEN(D171:E171))</f>
        <v>ZONAS.</v>
      </c>
      <c r="E167" s="2" t="str">
        <v>IOQUIA.</v>
      </c>
      <c r="O167" s="4"/>
      <c r="P167" s="4"/>
      <c r="Q167" s="4"/>
      <c r="R167" s="4"/>
      <c r="T167" s="4"/>
    </row>
    <row r="168" spans="4:36" x14ac:dyDescent="0.2">
      <c r="O168" s="4"/>
      <c r="P168" s="4"/>
      <c r="Q168" s="4"/>
      <c r="R168" s="4"/>
      <c r="T168" s="4"/>
    </row>
    <row r="169" spans="4:36" x14ac:dyDescent="0.2">
      <c r="O169" s="4"/>
      <c r="P169" s="4"/>
      <c r="Q169" s="4"/>
      <c r="R169" s="4"/>
      <c r="T169" s="4"/>
    </row>
    <row r="170" spans="4:36" x14ac:dyDescent="0.2">
      <c r="O170" s="4"/>
      <c r="P170" s="4"/>
      <c r="Q170" s="4"/>
      <c r="R170" s="4"/>
      <c r="T170" s="4"/>
    </row>
    <row r="171" spans="4:36" ht="15" x14ac:dyDescent="0.2">
      <c r="D171" s="14" t="s">
        <v>165</v>
      </c>
      <c r="E171" s="14" t="s">
        <v>166</v>
      </c>
      <c r="F171" s="14" t="s">
        <v>167</v>
      </c>
      <c r="G171" s="14" t="s">
        <v>168</v>
      </c>
      <c r="H171" s="14" t="s">
        <v>169</v>
      </c>
      <c r="I171" s="14" t="s">
        <v>170</v>
      </c>
      <c r="J171" s="14" t="s">
        <v>171</v>
      </c>
      <c r="K171" s="14" t="s">
        <v>172</v>
      </c>
      <c r="L171" s="14" t="s">
        <v>173</v>
      </c>
      <c r="M171" s="14" t="s">
        <v>174</v>
      </c>
      <c r="N171" s="14" t="s">
        <v>175</v>
      </c>
      <c r="O171" s="14" t="s">
        <v>176</v>
      </c>
      <c r="P171" s="14" t="s">
        <v>177</v>
      </c>
      <c r="Q171" s="14" t="s">
        <v>178</v>
      </c>
      <c r="R171" s="14" t="s">
        <v>179</v>
      </c>
      <c r="S171" s="14" t="s">
        <v>180</v>
      </c>
      <c r="T171" s="14" t="s">
        <v>181</v>
      </c>
      <c r="U171" s="14" t="s">
        <v>182</v>
      </c>
      <c r="V171" s="14" t="s">
        <v>183</v>
      </c>
      <c r="W171" s="14" t="s">
        <v>184</v>
      </c>
      <c r="X171" s="14" t="s">
        <v>185</v>
      </c>
      <c r="Y171" s="14" t="s">
        <v>186</v>
      </c>
      <c r="Z171" s="14" t="s">
        <v>187</v>
      </c>
      <c r="AA171" s="14" t="s">
        <v>188</v>
      </c>
      <c r="AB171" s="14" t="s">
        <v>189</v>
      </c>
      <c r="AC171" s="14" t="s">
        <v>190</v>
      </c>
      <c r="AD171" s="14" t="s">
        <v>191</v>
      </c>
      <c r="AE171" s="14" t="s">
        <v>192</v>
      </c>
      <c r="AF171" s="14" t="s">
        <v>193</v>
      </c>
      <c r="AG171" s="14" t="s">
        <v>194</v>
      </c>
      <c r="AH171" s="14" t="s">
        <v>195</v>
      </c>
      <c r="AI171" s="14" t="s">
        <v>196</v>
      </c>
      <c r="AJ171" s="14" t="s">
        <v>197</v>
      </c>
    </row>
    <row r="172" spans="4:36" ht="30" x14ac:dyDescent="0.2">
      <c r="D172" s="21" t="s">
        <v>198</v>
      </c>
      <c r="E172" s="20" t="s">
        <v>199</v>
      </c>
      <c r="F172" s="16" t="s">
        <v>200</v>
      </c>
      <c r="G172" s="19" t="s">
        <v>201</v>
      </c>
      <c r="H172" s="15" t="s">
        <v>202</v>
      </c>
      <c r="I172" s="19" t="s">
        <v>203</v>
      </c>
      <c r="J172" s="17" t="s">
        <v>204</v>
      </c>
      <c r="K172" s="18" t="s">
        <v>205</v>
      </c>
      <c r="L172" s="15" t="s">
        <v>206</v>
      </c>
      <c r="M172" s="16" t="s">
        <v>207</v>
      </c>
      <c r="N172" s="15" t="s">
        <v>208</v>
      </c>
      <c r="O172" s="15" t="s">
        <v>209</v>
      </c>
      <c r="P172" s="16" t="s">
        <v>210</v>
      </c>
      <c r="Q172" s="16" t="s">
        <v>211</v>
      </c>
      <c r="R172" s="15" t="s">
        <v>212</v>
      </c>
      <c r="S172" s="21" t="s">
        <v>213</v>
      </c>
      <c r="T172" s="18" t="s">
        <v>214</v>
      </c>
      <c r="U172" s="21" t="s">
        <v>215</v>
      </c>
      <c r="V172" s="19" t="s">
        <v>216</v>
      </c>
      <c r="W172" s="18" t="s">
        <v>217</v>
      </c>
      <c r="X172" s="16" t="s">
        <v>218</v>
      </c>
      <c r="Y172" s="15" t="s">
        <v>219</v>
      </c>
      <c r="Z172" s="15" t="s">
        <v>220</v>
      </c>
      <c r="AA172" s="15" t="s">
        <v>221</v>
      </c>
      <c r="AB172" s="16" t="s">
        <v>222</v>
      </c>
      <c r="AC172" s="15" t="s">
        <v>223</v>
      </c>
      <c r="AD172" s="16" t="s">
        <v>224</v>
      </c>
      <c r="AE172" s="15" t="s">
        <v>225</v>
      </c>
      <c r="AF172" s="16" t="s">
        <v>226</v>
      </c>
      <c r="AG172" s="16" t="s">
        <v>227</v>
      </c>
      <c r="AH172" s="15" t="s">
        <v>228</v>
      </c>
      <c r="AI172" s="24" t="s">
        <v>229</v>
      </c>
      <c r="AJ172" s="24" t="s">
        <v>230</v>
      </c>
    </row>
    <row r="173" spans="4:36" ht="15" x14ac:dyDescent="0.2">
      <c r="D173" s="4"/>
      <c r="E173" s="20" t="s">
        <v>231</v>
      </c>
      <c r="F173" s="16" t="s">
        <v>232</v>
      </c>
      <c r="G173" s="19" t="s">
        <v>233</v>
      </c>
      <c r="H173" s="18" t="s">
        <v>234</v>
      </c>
      <c r="I173" s="19" t="s">
        <v>235</v>
      </c>
      <c r="J173" s="17" t="s">
        <v>236</v>
      </c>
      <c r="K173" s="18" t="s">
        <v>237</v>
      </c>
      <c r="L173" s="15" t="s">
        <v>238</v>
      </c>
      <c r="M173" s="16" t="s">
        <v>239</v>
      </c>
      <c r="N173" s="15" t="s">
        <v>240</v>
      </c>
      <c r="O173" s="15" t="s">
        <v>241</v>
      </c>
      <c r="P173" s="16" t="s">
        <v>242</v>
      </c>
      <c r="Q173" s="16" t="s">
        <v>243</v>
      </c>
      <c r="R173" s="15" t="s">
        <v>244</v>
      </c>
      <c r="S173" s="4"/>
      <c r="T173" s="18" t="s">
        <v>245</v>
      </c>
      <c r="U173" s="4"/>
      <c r="V173" s="19" t="s">
        <v>246</v>
      </c>
      <c r="W173" s="18" t="s">
        <v>247</v>
      </c>
      <c r="X173" s="16" t="s">
        <v>248</v>
      </c>
      <c r="Y173" s="15" t="s">
        <v>249</v>
      </c>
      <c r="Z173" s="15" t="s">
        <v>250</v>
      </c>
      <c r="AA173" s="15" t="s">
        <v>251</v>
      </c>
      <c r="AB173" s="16" t="s">
        <v>252</v>
      </c>
      <c r="AC173" s="15" t="s">
        <v>253</v>
      </c>
      <c r="AD173" s="21" t="s">
        <v>254</v>
      </c>
      <c r="AE173" s="15" t="s">
        <v>255</v>
      </c>
      <c r="AF173" s="16" t="s">
        <v>256</v>
      </c>
      <c r="AG173" s="16" t="s">
        <v>257</v>
      </c>
      <c r="AH173" s="15" t="s">
        <v>199</v>
      </c>
      <c r="AI173" s="4"/>
      <c r="AJ173" s="4"/>
    </row>
    <row r="174" spans="4:36" ht="15" x14ac:dyDescent="0.2">
      <c r="D174" s="4"/>
      <c r="E174" s="20" t="s">
        <v>258</v>
      </c>
      <c r="F174" s="21" t="s">
        <v>259</v>
      </c>
      <c r="G174" s="19" t="s">
        <v>260</v>
      </c>
      <c r="H174" s="15" t="s">
        <v>261</v>
      </c>
      <c r="I174" s="19" t="s">
        <v>262</v>
      </c>
      <c r="J174" s="17" t="s">
        <v>263</v>
      </c>
      <c r="K174" s="18" t="s">
        <v>264</v>
      </c>
      <c r="L174" s="15" t="s">
        <v>265</v>
      </c>
      <c r="M174" s="21" t="s">
        <v>266</v>
      </c>
      <c r="N174" s="15" t="s">
        <v>267</v>
      </c>
      <c r="O174" s="15" t="s">
        <v>268</v>
      </c>
      <c r="P174" s="16" t="s">
        <v>269</v>
      </c>
      <c r="Q174" s="16" t="s">
        <v>270</v>
      </c>
      <c r="R174" s="15" t="s">
        <v>271</v>
      </c>
      <c r="S174" s="4"/>
      <c r="T174" s="18" t="s">
        <v>272</v>
      </c>
      <c r="U174" s="4"/>
      <c r="V174" s="19" t="s">
        <v>273</v>
      </c>
      <c r="W174" s="18" t="s">
        <v>274</v>
      </c>
      <c r="X174" s="16" t="s">
        <v>275</v>
      </c>
      <c r="Y174" s="15" t="s">
        <v>276</v>
      </c>
      <c r="Z174" s="15" t="s">
        <v>277</v>
      </c>
      <c r="AA174" s="15" t="s">
        <v>278</v>
      </c>
      <c r="AB174" s="21" t="s">
        <v>279</v>
      </c>
      <c r="AC174" s="15" t="s">
        <v>280</v>
      </c>
      <c r="AD174" s="4"/>
      <c r="AE174" s="15" t="s">
        <v>281</v>
      </c>
      <c r="AF174" s="16" t="s">
        <v>282</v>
      </c>
      <c r="AG174" s="16" t="s">
        <v>283</v>
      </c>
      <c r="AH174" s="15" t="s">
        <v>284</v>
      </c>
      <c r="AI174" s="4"/>
      <c r="AJ174" s="4"/>
    </row>
    <row r="175" spans="4:36" ht="30" x14ac:dyDescent="0.2">
      <c r="D175" s="4"/>
      <c r="E175" s="20" t="s">
        <v>285</v>
      </c>
      <c r="F175" s="4"/>
      <c r="G175" s="19" t="s">
        <v>286</v>
      </c>
      <c r="H175" s="18" t="s">
        <v>287</v>
      </c>
      <c r="I175" s="19" t="s">
        <v>288</v>
      </c>
      <c r="J175" s="17" t="s">
        <v>289</v>
      </c>
      <c r="K175" s="18" t="s">
        <v>290</v>
      </c>
      <c r="L175" s="24" t="s">
        <v>291</v>
      </c>
      <c r="M175" s="4"/>
      <c r="N175" s="15" t="s">
        <v>292</v>
      </c>
      <c r="O175" s="15" t="s">
        <v>293</v>
      </c>
      <c r="P175" s="16" t="s">
        <v>294</v>
      </c>
      <c r="Q175" s="16" t="s">
        <v>295</v>
      </c>
      <c r="R175" s="15" t="s">
        <v>296</v>
      </c>
      <c r="S175" s="4"/>
      <c r="T175" s="18" t="s">
        <v>297</v>
      </c>
      <c r="U175" s="4"/>
      <c r="V175" s="19" t="s">
        <v>298</v>
      </c>
      <c r="W175" s="18" t="s">
        <v>299</v>
      </c>
      <c r="X175" s="16" t="s">
        <v>300</v>
      </c>
      <c r="Y175" s="15" t="s">
        <v>301</v>
      </c>
      <c r="Z175" s="15" t="s">
        <v>302</v>
      </c>
      <c r="AA175" s="24" t="s">
        <v>303</v>
      </c>
      <c r="AB175" s="4"/>
      <c r="AC175" s="15" t="s">
        <v>304</v>
      </c>
      <c r="AD175" s="4"/>
      <c r="AE175" s="15" t="s">
        <v>305</v>
      </c>
      <c r="AF175" s="21" t="s">
        <v>306</v>
      </c>
      <c r="AG175" s="16" t="s">
        <v>307</v>
      </c>
      <c r="AH175" s="15" t="s">
        <v>240</v>
      </c>
      <c r="AI175" s="4"/>
      <c r="AJ175" s="4"/>
    </row>
    <row r="176" spans="4:36" ht="15" x14ac:dyDescent="0.2">
      <c r="D176" s="4"/>
      <c r="E176" s="20" t="s">
        <v>308</v>
      </c>
      <c r="F176" s="4"/>
      <c r="G176" s="19" t="s">
        <v>309</v>
      </c>
      <c r="H176" s="15" t="s">
        <v>310</v>
      </c>
      <c r="I176" s="19" t="s">
        <v>311</v>
      </c>
      <c r="J176" s="17" t="s">
        <v>312</v>
      </c>
      <c r="K176" s="18" t="s">
        <v>256</v>
      </c>
      <c r="L176" s="4"/>
      <c r="M176" s="4"/>
      <c r="N176" s="15" t="s">
        <v>256</v>
      </c>
      <c r="O176" s="24" t="s">
        <v>313</v>
      </c>
      <c r="P176" s="16" t="s">
        <v>314</v>
      </c>
      <c r="Q176" s="16" t="s">
        <v>315</v>
      </c>
      <c r="R176" s="15" t="s">
        <v>316</v>
      </c>
      <c r="S176" s="4"/>
      <c r="T176" s="18" t="s">
        <v>317</v>
      </c>
      <c r="U176" s="4"/>
      <c r="V176" s="23" t="s">
        <v>318</v>
      </c>
      <c r="W176" s="18" t="s">
        <v>319</v>
      </c>
      <c r="X176" s="21" t="s">
        <v>320</v>
      </c>
      <c r="Y176" s="15" t="s">
        <v>321</v>
      </c>
      <c r="Z176" s="15" t="s">
        <v>322</v>
      </c>
      <c r="AA176" s="4"/>
      <c r="AB176" s="4"/>
      <c r="AC176" s="24" t="s">
        <v>323</v>
      </c>
      <c r="AD176" s="4"/>
      <c r="AE176" s="15" t="s">
        <v>324</v>
      </c>
      <c r="AF176" s="4"/>
      <c r="AG176" s="16" t="s">
        <v>325</v>
      </c>
      <c r="AH176" s="15" t="s">
        <v>292</v>
      </c>
      <c r="AI176" s="4"/>
      <c r="AJ176" s="4"/>
    </row>
    <row r="177" spans="4:36" ht="15" x14ac:dyDescent="0.2">
      <c r="D177" s="4"/>
      <c r="E177" s="20" t="s">
        <v>326</v>
      </c>
      <c r="F177" s="4"/>
      <c r="G177" s="19" t="s">
        <v>327</v>
      </c>
      <c r="H177" s="15" t="s">
        <v>328</v>
      </c>
      <c r="I177" s="19" t="s">
        <v>329</v>
      </c>
      <c r="J177" s="17" t="s">
        <v>330</v>
      </c>
      <c r="K177" s="18" t="s">
        <v>331</v>
      </c>
      <c r="L177" s="4"/>
      <c r="M177" s="4"/>
      <c r="N177" s="15" t="s">
        <v>332</v>
      </c>
      <c r="O177" s="4"/>
      <c r="P177" s="21" t="s">
        <v>333</v>
      </c>
      <c r="Q177" s="16" t="s">
        <v>334</v>
      </c>
      <c r="R177" s="15" t="s">
        <v>335</v>
      </c>
      <c r="S177" s="4"/>
      <c r="T177" s="18" t="s">
        <v>336</v>
      </c>
      <c r="U177" s="4"/>
      <c r="V177" s="4"/>
      <c r="W177" s="18" t="s">
        <v>337</v>
      </c>
      <c r="X177" s="4"/>
      <c r="Y177" s="15" t="s">
        <v>338</v>
      </c>
      <c r="Z177" s="24" t="s">
        <v>339</v>
      </c>
      <c r="AA177" s="4"/>
      <c r="AB177" s="4"/>
      <c r="AC177" s="4"/>
      <c r="AD177" s="4"/>
      <c r="AE177" s="15" t="s">
        <v>340</v>
      </c>
      <c r="AF177" s="4"/>
      <c r="AG177" s="16" t="s">
        <v>341</v>
      </c>
      <c r="AH177" s="15" t="s">
        <v>342</v>
      </c>
      <c r="AI177" s="4"/>
      <c r="AJ177" s="4"/>
    </row>
    <row r="178" spans="4:36" ht="15" x14ac:dyDescent="0.2">
      <c r="D178" s="4"/>
      <c r="E178" s="20" t="s">
        <v>343</v>
      </c>
      <c r="F178" s="4"/>
      <c r="G178" s="23" t="s">
        <v>258</v>
      </c>
      <c r="H178" s="15" t="s">
        <v>344</v>
      </c>
      <c r="I178" s="19" t="s">
        <v>345</v>
      </c>
      <c r="J178" s="17" t="s">
        <v>346</v>
      </c>
      <c r="K178" s="26" t="s">
        <v>347</v>
      </c>
      <c r="L178" s="4"/>
      <c r="M178" s="4"/>
      <c r="N178" s="24" t="s">
        <v>348</v>
      </c>
      <c r="O178" s="4"/>
      <c r="P178" s="4"/>
      <c r="Q178" s="16" t="s">
        <v>349</v>
      </c>
      <c r="R178" s="15" t="s">
        <v>350</v>
      </c>
      <c r="S178" s="4"/>
      <c r="T178" s="26" t="s">
        <v>351</v>
      </c>
      <c r="U178" s="4"/>
      <c r="V178" s="4"/>
      <c r="W178" s="18" t="s">
        <v>352</v>
      </c>
      <c r="X178" s="4"/>
      <c r="Y178" s="15" t="s">
        <v>353</v>
      </c>
      <c r="Z178" s="4"/>
      <c r="AA178" s="4"/>
      <c r="AB178" s="4"/>
      <c r="AC178" s="4"/>
      <c r="AD178" s="4"/>
      <c r="AE178" s="15" t="s">
        <v>354</v>
      </c>
      <c r="AF178" s="4"/>
      <c r="AG178" s="16" t="s">
        <v>355</v>
      </c>
      <c r="AH178" s="15" t="s">
        <v>356</v>
      </c>
      <c r="AI178" s="4"/>
      <c r="AJ178" s="4"/>
    </row>
    <row r="179" spans="4:36" ht="15" x14ac:dyDescent="0.2">
      <c r="D179" s="4"/>
      <c r="E179" s="20" t="s">
        <v>357</v>
      </c>
      <c r="F179" s="4"/>
      <c r="G179" s="4"/>
      <c r="H179" s="15" t="s">
        <v>358</v>
      </c>
      <c r="I179" s="23" t="s">
        <v>359</v>
      </c>
      <c r="J179" s="17" t="s">
        <v>360</v>
      </c>
      <c r="K179" s="4"/>
      <c r="L179" s="4"/>
      <c r="M179" s="4"/>
      <c r="N179" s="4"/>
      <c r="O179" s="4"/>
      <c r="P179" s="4"/>
      <c r="Q179" s="21" t="s">
        <v>361</v>
      </c>
      <c r="R179" s="15" t="s">
        <v>362</v>
      </c>
      <c r="S179" s="4"/>
      <c r="T179" s="4"/>
      <c r="U179" s="4"/>
      <c r="V179" s="4"/>
      <c r="W179" s="26" t="s">
        <v>363</v>
      </c>
      <c r="X179" s="4"/>
      <c r="Y179" s="24" t="s">
        <v>364</v>
      </c>
      <c r="Z179" s="4"/>
      <c r="AA179" s="4"/>
      <c r="AB179" s="4"/>
      <c r="AC179" s="4"/>
      <c r="AD179" s="4"/>
      <c r="AE179" s="15" t="s">
        <v>365</v>
      </c>
      <c r="AF179" s="4"/>
      <c r="AG179" s="16" t="s">
        <v>366</v>
      </c>
      <c r="AH179" s="15" t="s">
        <v>367</v>
      </c>
      <c r="AI179" s="4"/>
      <c r="AJ179" s="4"/>
    </row>
    <row r="180" spans="4:36" ht="15" x14ac:dyDescent="0.2">
      <c r="D180" s="4"/>
      <c r="E180" s="20" t="s">
        <v>264</v>
      </c>
      <c r="F180" s="4"/>
      <c r="G180" s="4"/>
      <c r="H180" s="18" t="s">
        <v>368</v>
      </c>
      <c r="I180" s="4"/>
      <c r="J180" s="17" t="s">
        <v>369</v>
      </c>
      <c r="K180" s="4"/>
      <c r="L180" s="4"/>
      <c r="M180" s="4"/>
      <c r="N180" s="4"/>
      <c r="O180" s="4"/>
      <c r="P180" s="4"/>
      <c r="Q180" s="4"/>
      <c r="R180" s="15" t="s">
        <v>370</v>
      </c>
      <c r="S180" s="4"/>
      <c r="T180" s="4"/>
      <c r="U180" s="4"/>
      <c r="V180" s="4"/>
      <c r="W180" s="4"/>
      <c r="X180" s="4"/>
      <c r="Y180" s="4"/>
      <c r="Z180" s="4"/>
      <c r="AA180" s="4"/>
      <c r="AB180" s="4"/>
      <c r="AC180" s="4"/>
      <c r="AD180" s="4"/>
      <c r="AE180" s="15" t="s">
        <v>371</v>
      </c>
      <c r="AF180" s="4"/>
      <c r="AG180" s="16" t="s">
        <v>372</v>
      </c>
      <c r="AH180" s="15" t="s">
        <v>373</v>
      </c>
      <c r="AI180" s="4"/>
      <c r="AJ180" s="4"/>
    </row>
    <row r="181" spans="4:36" ht="15" x14ac:dyDescent="0.2">
      <c r="D181" s="4"/>
      <c r="E181" s="20" t="s">
        <v>374</v>
      </c>
      <c r="F181" s="4"/>
      <c r="G181" s="4"/>
      <c r="H181" s="15" t="s">
        <v>375</v>
      </c>
      <c r="I181" s="4"/>
      <c r="J181" s="17" t="s">
        <v>376</v>
      </c>
      <c r="K181" s="4"/>
      <c r="L181" s="4"/>
      <c r="M181" s="4"/>
      <c r="N181" s="4"/>
      <c r="O181" s="4"/>
      <c r="P181" s="4"/>
      <c r="Q181" s="4"/>
      <c r="R181" s="15" t="s">
        <v>377</v>
      </c>
      <c r="S181" s="4"/>
      <c r="T181" s="4"/>
      <c r="U181" s="4"/>
      <c r="V181" s="4"/>
      <c r="W181" s="4"/>
      <c r="X181" s="4"/>
      <c r="Y181" s="4"/>
      <c r="Z181" s="4"/>
      <c r="AA181" s="4"/>
      <c r="AB181" s="4"/>
      <c r="AC181" s="4"/>
      <c r="AD181" s="4"/>
      <c r="AE181" s="15" t="s">
        <v>378</v>
      </c>
      <c r="AF181" s="4"/>
      <c r="AG181" s="21" t="s">
        <v>379</v>
      </c>
      <c r="AH181" s="15" t="s">
        <v>380</v>
      </c>
      <c r="AI181" s="4"/>
      <c r="AJ181" s="4"/>
    </row>
    <row r="182" spans="4:36" ht="15" x14ac:dyDescent="0.2">
      <c r="D182" s="4"/>
      <c r="E182" s="20" t="s">
        <v>290</v>
      </c>
      <c r="F182" s="4"/>
      <c r="G182" s="4"/>
      <c r="H182" s="18" t="s">
        <v>381</v>
      </c>
      <c r="I182" s="4"/>
      <c r="J182" s="17" t="s">
        <v>382</v>
      </c>
      <c r="K182" s="4"/>
      <c r="L182" s="4"/>
      <c r="M182" s="4"/>
      <c r="N182" s="4"/>
      <c r="O182" s="4"/>
      <c r="P182" s="4"/>
      <c r="Q182" s="4"/>
      <c r="R182" s="15" t="s">
        <v>383</v>
      </c>
      <c r="S182" s="4"/>
      <c r="T182" s="4"/>
      <c r="U182" s="4"/>
      <c r="V182" s="4"/>
      <c r="W182" s="4"/>
      <c r="X182" s="4"/>
      <c r="Y182" s="4"/>
      <c r="Z182" s="4"/>
      <c r="AA182" s="4"/>
      <c r="AB182" s="4"/>
      <c r="AC182" s="4"/>
      <c r="AD182" s="4"/>
      <c r="AE182" s="24" t="s">
        <v>384</v>
      </c>
      <c r="AF182" s="4"/>
      <c r="AG182" s="4"/>
      <c r="AH182" s="15" t="s">
        <v>385</v>
      </c>
      <c r="AI182" s="4"/>
      <c r="AJ182" s="4"/>
    </row>
    <row r="183" spans="4:36" ht="15" x14ac:dyDescent="0.2">
      <c r="D183" s="4"/>
      <c r="E183" s="20" t="s">
        <v>386</v>
      </c>
      <c r="F183" s="4"/>
      <c r="G183" s="4"/>
      <c r="H183" s="18" t="s">
        <v>387</v>
      </c>
      <c r="I183" s="4"/>
      <c r="J183" s="25" t="s">
        <v>388</v>
      </c>
      <c r="K183" s="4"/>
      <c r="L183" s="4"/>
      <c r="M183" s="4"/>
      <c r="N183" s="4"/>
      <c r="O183" s="4"/>
      <c r="P183" s="4"/>
      <c r="Q183" s="4"/>
      <c r="R183" s="15" t="s">
        <v>389</v>
      </c>
      <c r="S183" s="4"/>
      <c r="T183" s="4"/>
      <c r="U183" s="4"/>
      <c r="V183" s="4"/>
      <c r="W183" s="4"/>
      <c r="X183" s="4"/>
      <c r="Y183" s="4"/>
      <c r="Z183" s="4"/>
      <c r="AA183" s="4"/>
      <c r="AB183" s="4"/>
      <c r="AC183" s="4"/>
      <c r="AD183" s="4"/>
      <c r="AE183" s="4"/>
      <c r="AF183" s="4"/>
      <c r="AG183" s="4"/>
      <c r="AH183" s="15" t="s">
        <v>390</v>
      </c>
      <c r="AI183" s="4"/>
      <c r="AJ183" s="4"/>
    </row>
    <row r="184" spans="4:36" ht="30" x14ac:dyDescent="0.2">
      <c r="D184" s="4"/>
      <c r="E184" s="20" t="s">
        <v>391</v>
      </c>
      <c r="F184" s="4"/>
      <c r="G184" s="4"/>
      <c r="H184" s="15" t="s">
        <v>392</v>
      </c>
      <c r="I184" s="4"/>
      <c r="J184" s="4"/>
      <c r="K184" s="4"/>
      <c r="L184" s="4"/>
      <c r="M184" s="4"/>
      <c r="N184" s="4"/>
      <c r="O184" s="4"/>
      <c r="P184" s="4"/>
      <c r="Q184" s="4"/>
      <c r="R184" s="15" t="s">
        <v>393</v>
      </c>
      <c r="S184" s="4"/>
      <c r="T184" s="4"/>
      <c r="U184" s="4"/>
      <c r="V184" s="4"/>
      <c r="W184" s="4"/>
      <c r="X184" s="4"/>
      <c r="Y184" s="4"/>
      <c r="Z184" s="4"/>
      <c r="AA184" s="4"/>
      <c r="AB184" s="4"/>
      <c r="AC184" s="4"/>
      <c r="AD184" s="4"/>
      <c r="AE184" s="4"/>
      <c r="AF184" s="4"/>
      <c r="AG184" s="4"/>
      <c r="AH184" s="15" t="s">
        <v>394</v>
      </c>
      <c r="AI184" s="4"/>
      <c r="AJ184" s="4"/>
    </row>
    <row r="185" spans="4:36" ht="15" x14ac:dyDescent="0.2">
      <c r="D185" s="4"/>
      <c r="E185" s="20" t="s">
        <v>395</v>
      </c>
      <c r="F185" s="4"/>
      <c r="G185" s="4"/>
      <c r="H185" s="15" t="s">
        <v>396</v>
      </c>
      <c r="I185" s="4"/>
      <c r="J185" s="4"/>
      <c r="K185" s="4"/>
      <c r="L185" s="4"/>
      <c r="M185" s="4"/>
      <c r="N185" s="4"/>
      <c r="O185" s="4"/>
      <c r="P185" s="4"/>
      <c r="Q185" s="4"/>
      <c r="R185" s="24" t="s">
        <v>397</v>
      </c>
      <c r="S185" s="4"/>
      <c r="T185" s="4"/>
      <c r="U185" s="4"/>
      <c r="V185" s="4"/>
      <c r="W185" s="4"/>
      <c r="X185" s="4"/>
      <c r="Y185" s="4"/>
      <c r="Z185" s="4"/>
      <c r="AA185" s="4"/>
      <c r="AB185" s="4"/>
      <c r="AC185" s="4"/>
      <c r="AD185" s="4"/>
      <c r="AE185" s="4"/>
      <c r="AF185" s="4"/>
      <c r="AG185" s="4"/>
      <c r="AH185" s="15" t="s">
        <v>398</v>
      </c>
      <c r="AI185" s="4"/>
      <c r="AJ185" s="4"/>
    </row>
    <row r="186" spans="4:36" ht="15" x14ac:dyDescent="0.2">
      <c r="D186" s="4"/>
      <c r="E186" s="20" t="s">
        <v>399</v>
      </c>
      <c r="F186" s="4"/>
      <c r="G186" s="4"/>
      <c r="H186" s="15" t="s">
        <v>400</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4" t="s">
        <v>401</v>
      </c>
      <c r="AI186" s="4"/>
      <c r="AJ186" s="4"/>
    </row>
    <row r="187" spans="4:36" ht="15" x14ac:dyDescent="0.2">
      <c r="D187" s="4"/>
      <c r="E187" s="20" t="s">
        <v>402</v>
      </c>
      <c r="F187" s="4"/>
      <c r="G187" s="4"/>
      <c r="H187" s="15" t="s">
        <v>403</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x14ac:dyDescent="0.2">
      <c r="D188" s="4"/>
      <c r="E188" s="20" t="s">
        <v>340</v>
      </c>
      <c r="F188" s="4"/>
      <c r="G188" s="4"/>
      <c r="H188" s="15" t="s">
        <v>404</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x14ac:dyDescent="0.2">
      <c r="D189" s="4"/>
      <c r="E189" s="22" t="s">
        <v>405</v>
      </c>
      <c r="F189" s="4"/>
      <c r="G189" s="4"/>
      <c r="H189" s="24" t="s">
        <v>406</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x14ac:dyDescent="0.2">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x14ac:dyDescent="0.2">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x14ac:dyDescent="0.2">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x14ac:dyDescent="0.2">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x14ac:dyDescent="0.2">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x14ac:dyDescent="0.2">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x14ac:dyDescent="0.2">
      <c r="O196" s="4"/>
      <c r="P196" s="4"/>
      <c r="Q196" s="4"/>
      <c r="R196" s="4"/>
      <c r="S196" s="4"/>
      <c r="T196" s="4"/>
    </row>
    <row r="197" spans="4:36" x14ac:dyDescent="0.2">
      <c r="O197" s="4"/>
      <c r="P197" s="4"/>
      <c r="Q197" s="4"/>
      <c r="R197" s="4"/>
      <c r="S197" s="4"/>
      <c r="T197" s="4"/>
    </row>
    <row r="198" spans="4:36" x14ac:dyDescent="0.2">
      <c r="O198" s="4"/>
      <c r="P198" s="4"/>
      <c r="Q198" s="4"/>
      <c r="R198" s="4"/>
      <c r="S198" s="4"/>
      <c r="T198" s="4"/>
    </row>
    <row r="199" spans="4:36" x14ac:dyDescent="0.2">
      <c r="O199" s="4"/>
      <c r="P199" s="4"/>
      <c r="Q199" s="4"/>
      <c r="R199" s="4"/>
      <c r="S199" s="4"/>
      <c r="T199" s="4"/>
    </row>
    <row r="200" spans="4:36" x14ac:dyDescent="0.2">
      <c r="O200" s="4"/>
      <c r="P200" s="4"/>
      <c r="Q200" s="4"/>
      <c r="R200" s="4"/>
      <c r="S200" s="4"/>
      <c r="T200" s="4"/>
    </row>
    <row r="201" spans="4:36" x14ac:dyDescent="0.2">
      <c r="O201" s="4"/>
      <c r="P201" s="4"/>
      <c r="Q201" s="4"/>
      <c r="R201" s="4"/>
      <c r="S201" s="4"/>
      <c r="T201" s="4"/>
    </row>
    <row r="202" spans="4:36" x14ac:dyDescent="0.2">
      <c r="O202" s="4"/>
      <c r="P202" s="4"/>
      <c r="Q202" s="4"/>
      <c r="R202" s="4"/>
      <c r="S202" s="4"/>
      <c r="T202" s="4"/>
    </row>
    <row r="203" spans="4:36" x14ac:dyDescent="0.2">
      <c r="O203" s="4"/>
      <c r="P203" s="4"/>
      <c r="Q203" s="4"/>
      <c r="R203" s="4"/>
      <c r="S203" s="4"/>
      <c r="T203" s="4"/>
    </row>
    <row r="204" spans="4:36" ht="15" x14ac:dyDescent="0.25">
      <c r="D204" s="14" t="s">
        <v>407</v>
      </c>
      <c r="E204" s="14" t="s">
        <v>408</v>
      </c>
      <c r="F204" s="14" t="s">
        <v>409</v>
      </c>
      <c r="G204" s="28" t="s">
        <v>410</v>
      </c>
      <c r="H204" s="28" t="s">
        <v>411</v>
      </c>
      <c r="I204" s="14" t="s">
        <v>412</v>
      </c>
      <c r="J204" s="14" t="s">
        <v>413</v>
      </c>
      <c r="K204" s="28" t="s">
        <v>414</v>
      </c>
      <c r="L204" s="14" t="s">
        <v>415</v>
      </c>
      <c r="M204" s="14" t="s">
        <v>416</v>
      </c>
      <c r="N204" s="14" t="s">
        <v>417</v>
      </c>
      <c r="O204" s="14" t="s">
        <v>418</v>
      </c>
      <c r="P204" s="28" t="s">
        <v>419</v>
      </c>
      <c r="Q204" s="14" t="s">
        <v>420</v>
      </c>
      <c r="R204" s="14" t="s">
        <v>421</v>
      </c>
      <c r="S204" s="14" t="s">
        <v>422</v>
      </c>
      <c r="T204" s="14" t="s">
        <v>423</v>
      </c>
      <c r="U204" s="14" t="s">
        <v>424</v>
      </c>
      <c r="V204" s="14" t="s">
        <v>425</v>
      </c>
      <c r="W204" s="14" t="s">
        <v>426</v>
      </c>
      <c r="X204" s="14" t="s">
        <v>427</v>
      </c>
      <c r="Y204" s="14" t="s">
        <v>428</v>
      </c>
      <c r="Z204" s="14" t="s">
        <v>429</v>
      </c>
      <c r="AA204" s="14" t="s">
        <v>430</v>
      </c>
      <c r="AB204" s="14" t="s">
        <v>431</v>
      </c>
      <c r="AC204" s="14" t="s">
        <v>432</v>
      </c>
      <c r="AD204" s="14" t="s">
        <v>433</v>
      </c>
      <c r="AE204" s="14" t="s">
        <v>434</v>
      </c>
      <c r="AF204" s="14" t="s">
        <v>435</v>
      </c>
      <c r="AG204" s="14" t="s">
        <v>436</v>
      </c>
      <c r="AH204" s="14" t="s">
        <v>437</v>
      </c>
      <c r="AI204" s="14" t="s">
        <v>438</v>
      </c>
      <c r="AJ204" s="14" t="s">
        <v>439</v>
      </c>
    </row>
    <row r="205" spans="4:36" ht="15" x14ac:dyDescent="0.25">
      <c r="D205" t="s">
        <v>440</v>
      </c>
      <c r="E205" t="s">
        <v>441</v>
      </c>
      <c r="F205" t="s">
        <v>409</v>
      </c>
      <c r="G205" t="s">
        <v>442</v>
      </c>
      <c r="H205" t="s">
        <v>443</v>
      </c>
      <c r="I205" t="s">
        <v>444</v>
      </c>
      <c r="J205" t="s">
        <v>445</v>
      </c>
      <c r="K205" t="s">
        <v>446</v>
      </c>
      <c r="L205" t="s">
        <v>447</v>
      </c>
      <c r="M205" t="s">
        <v>448</v>
      </c>
      <c r="N205" t="s">
        <v>449</v>
      </c>
      <c r="O205" t="s">
        <v>450</v>
      </c>
      <c r="P205" t="s">
        <v>451</v>
      </c>
      <c r="Q205" t="s">
        <v>452</v>
      </c>
      <c r="R205" t="s">
        <v>453</v>
      </c>
      <c r="S205" t="s">
        <v>454</v>
      </c>
      <c r="T205" t="s">
        <v>455</v>
      </c>
      <c r="U205" t="s">
        <v>456</v>
      </c>
      <c r="V205" t="s">
        <v>457</v>
      </c>
      <c r="W205" t="s">
        <v>458</v>
      </c>
      <c r="X205" t="s">
        <v>459</v>
      </c>
      <c r="Y205" t="s">
        <v>460</v>
      </c>
      <c r="Z205" t="s">
        <v>461</v>
      </c>
      <c r="AA205" t="s">
        <v>462</v>
      </c>
      <c r="AB205" t="s">
        <v>463</v>
      </c>
      <c r="AC205" t="s">
        <v>464</v>
      </c>
      <c r="AD205" t="s">
        <v>465</v>
      </c>
      <c r="AE205" t="s">
        <v>466</v>
      </c>
      <c r="AF205" t="s">
        <v>467</v>
      </c>
      <c r="AG205" t="s">
        <v>468</v>
      </c>
      <c r="AH205" t="s">
        <v>469</v>
      </c>
      <c r="AI205" t="s">
        <v>470</v>
      </c>
      <c r="AJ205" t="s">
        <v>471</v>
      </c>
    </row>
    <row r="206" spans="4:36" ht="15" x14ac:dyDescent="0.25">
      <c r="D206" t="s">
        <v>472</v>
      </c>
      <c r="E206" t="s">
        <v>473</v>
      </c>
      <c r="F206" t="s">
        <v>474</v>
      </c>
      <c r="G206" t="s">
        <v>475</v>
      </c>
      <c r="H206"/>
      <c r="I206" t="s">
        <v>476</v>
      </c>
      <c r="J206" t="s">
        <v>477</v>
      </c>
      <c r="K206" t="s">
        <v>478</v>
      </c>
      <c r="L206" t="s">
        <v>479</v>
      </c>
      <c r="M206" t="s">
        <v>480</v>
      </c>
      <c r="N206" t="s">
        <v>481</v>
      </c>
      <c r="O206" t="s">
        <v>482</v>
      </c>
      <c r="P206" t="s">
        <v>483</v>
      </c>
      <c r="Q206" t="s">
        <v>484</v>
      </c>
      <c r="R206" t="s">
        <v>485</v>
      </c>
      <c r="S206" t="s">
        <v>486</v>
      </c>
      <c r="T206" t="s">
        <v>487</v>
      </c>
      <c r="U206" t="s">
        <v>488</v>
      </c>
      <c r="V206" t="s">
        <v>479</v>
      </c>
      <c r="W206" t="s">
        <v>489</v>
      </c>
      <c r="X206" t="s">
        <v>490</v>
      </c>
      <c r="Y206" t="s">
        <v>485</v>
      </c>
      <c r="Z206" t="s">
        <v>491</v>
      </c>
      <c r="AA206" t="s">
        <v>492</v>
      </c>
      <c r="AB206" t="s">
        <v>493</v>
      </c>
      <c r="AC206" t="s">
        <v>494</v>
      </c>
      <c r="AD206" t="s">
        <v>495</v>
      </c>
      <c r="AE206" t="s">
        <v>496</v>
      </c>
      <c r="AF206" t="s">
        <v>493</v>
      </c>
      <c r="AG206" t="s">
        <v>497</v>
      </c>
      <c r="AH206" t="s">
        <v>498</v>
      </c>
      <c r="AI206" t="s">
        <v>499</v>
      </c>
      <c r="AJ206" t="s">
        <v>500</v>
      </c>
    </row>
    <row r="207" spans="4:36" ht="15" x14ac:dyDescent="0.25">
      <c r="D207" t="s">
        <v>501</v>
      </c>
      <c r="E207" t="s">
        <v>502</v>
      </c>
      <c r="F207" t="s">
        <v>503</v>
      </c>
      <c r="G207" t="s">
        <v>504</v>
      </c>
      <c r="H207"/>
      <c r="I207" t="s">
        <v>505</v>
      </c>
      <c r="J207" t="s">
        <v>506</v>
      </c>
      <c r="K207" t="s">
        <v>507</v>
      </c>
      <c r="L207" t="s">
        <v>508</v>
      </c>
      <c r="M207" t="s">
        <v>509</v>
      </c>
      <c r="N207" t="s">
        <v>510</v>
      </c>
      <c r="O207" t="s">
        <v>511</v>
      </c>
      <c r="P207" t="s">
        <v>512</v>
      </c>
      <c r="Q207" t="s">
        <v>493</v>
      </c>
      <c r="R207" t="s">
        <v>513</v>
      </c>
      <c r="S207" t="s">
        <v>514</v>
      </c>
      <c r="T207" t="s">
        <v>515</v>
      </c>
      <c r="U207" t="s">
        <v>516</v>
      </c>
      <c r="V207" t="s">
        <v>517</v>
      </c>
      <c r="W207" t="s">
        <v>518</v>
      </c>
      <c r="X207" t="s">
        <v>519</v>
      </c>
      <c r="Y207" t="s">
        <v>520</v>
      </c>
      <c r="Z207" t="s">
        <v>521</v>
      </c>
      <c r="AA207" t="s">
        <v>522</v>
      </c>
      <c r="AB207" t="s">
        <v>523</v>
      </c>
      <c r="AC207" t="s">
        <v>524</v>
      </c>
      <c r="AD207"/>
      <c r="AE207" t="s">
        <v>479</v>
      </c>
      <c r="AF207" t="s">
        <v>525</v>
      </c>
      <c r="AG207" t="s">
        <v>526</v>
      </c>
      <c r="AH207" t="s">
        <v>527</v>
      </c>
      <c r="AI207" t="s">
        <v>528</v>
      </c>
      <c r="AJ207" t="s">
        <v>529</v>
      </c>
    </row>
    <row r="208" spans="4:36" ht="15" x14ac:dyDescent="0.25">
      <c r="D208" t="s">
        <v>530</v>
      </c>
      <c r="E208" t="s">
        <v>531</v>
      </c>
      <c r="F208" t="s">
        <v>532</v>
      </c>
      <c r="G208" t="s">
        <v>533</v>
      </c>
      <c r="H208"/>
      <c r="I208" t="s">
        <v>534</v>
      </c>
      <c r="J208" t="s">
        <v>535</v>
      </c>
      <c r="K208" t="s">
        <v>536</v>
      </c>
      <c r="L208" t="s">
        <v>537</v>
      </c>
      <c r="M208" t="s">
        <v>538</v>
      </c>
      <c r="N208" t="s">
        <v>524</v>
      </c>
      <c r="O208" t="s">
        <v>539</v>
      </c>
      <c r="P208" t="s">
        <v>540</v>
      </c>
      <c r="Q208" t="s">
        <v>541</v>
      </c>
      <c r="R208" t="s">
        <v>542</v>
      </c>
      <c r="S208" t="s">
        <v>543</v>
      </c>
      <c r="T208" t="s">
        <v>544</v>
      </c>
      <c r="U208" t="s">
        <v>545</v>
      </c>
      <c r="V208" t="s">
        <v>546</v>
      </c>
      <c r="W208" t="s">
        <v>547</v>
      </c>
      <c r="X208" t="s">
        <v>548</v>
      </c>
      <c r="Y208" t="s">
        <v>549</v>
      </c>
      <c r="Z208" t="s">
        <v>550</v>
      </c>
      <c r="AA208" t="s">
        <v>551</v>
      </c>
      <c r="AB208" t="s">
        <v>552</v>
      </c>
      <c r="AC208" t="s">
        <v>553</v>
      </c>
      <c r="AD208"/>
      <c r="AE208" t="s">
        <v>554</v>
      </c>
      <c r="AF208" t="s">
        <v>555</v>
      </c>
      <c r="AG208" t="s">
        <v>556</v>
      </c>
      <c r="AH208" t="s">
        <v>557</v>
      </c>
      <c r="AI208" t="s">
        <v>558</v>
      </c>
      <c r="AJ208" t="s">
        <v>559</v>
      </c>
    </row>
    <row r="209" spans="4:36" ht="15" x14ac:dyDescent="0.25">
      <c r="D209" t="s">
        <v>560</v>
      </c>
      <c r="E209" t="s">
        <v>561</v>
      </c>
      <c r="F209" t="s">
        <v>562</v>
      </c>
      <c r="G209" t="s">
        <v>563</v>
      </c>
      <c r="H209"/>
      <c r="I209" t="s">
        <v>564</v>
      </c>
      <c r="J209" t="s">
        <v>565</v>
      </c>
      <c r="K209" t="s">
        <v>566</v>
      </c>
      <c r="L209" t="s">
        <v>567</v>
      </c>
      <c r="M209" t="s">
        <v>568</v>
      </c>
      <c r="N209" t="s">
        <v>412</v>
      </c>
      <c r="O209" t="s">
        <v>569</v>
      </c>
      <c r="P209" t="s">
        <v>570</v>
      </c>
      <c r="Q209" t="s">
        <v>571</v>
      </c>
      <c r="R209" t="s">
        <v>572</v>
      </c>
      <c r="S209" t="s">
        <v>573</v>
      </c>
      <c r="T209"/>
      <c r="U209" t="s">
        <v>574</v>
      </c>
      <c r="V209" t="s">
        <v>575</v>
      </c>
      <c r="W209" t="s">
        <v>576</v>
      </c>
      <c r="X209" t="s">
        <v>577</v>
      </c>
      <c r="Y209" t="s">
        <v>578</v>
      </c>
      <c r="Z209" t="s">
        <v>579</v>
      </c>
      <c r="AA209" t="s">
        <v>580</v>
      </c>
      <c r="AB209" t="s">
        <v>420</v>
      </c>
      <c r="AC209" t="s">
        <v>581</v>
      </c>
      <c r="AD209"/>
      <c r="AE209" t="s">
        <v>582</v>
      </c>
      <c r="AF209" t="s">
        <v>583</v>
      </c>
      <c r="AG209" t="s">
        <v>584</v>
      </c>
      <c r="AH209" t="s">
        <v>510</v>
      </c>
      <c r="AI209" t="s">
        <v>585</v>
      </c>
      <c r="AJ209"/>
    </row>
    <row r="210" spans="4:36" ht="15" x14ac:dyDescent="0.25">
      <c r="D210" t="s">
        <v>586</v>
      </c>
      <c r="E210" t="s">
        <v>587</v>
      </c>
      <c r="F210" t="s">
        <v>588</v>
      </c>
      <c r="G210" t="s">
        <v>589</v>
      </c>
      <c r="H210"/>
      <c r="I210" t="s">
        <v>590</v>
      </c>
      <c r="J210" t="s">
        <v>591</v>
      </c>
      <c r="K210" t="s">
        <v>592</v>
      </c>
      <c r="L210" t="s">
        <v>593</v>
      </c>
      <c r="M210" t="s">
        <v>594</v>
      </c>
      <c r="N210" t="s">
        <v>595</v>
      </c>
      <c r="O210" t="s">
        <v>596</v>
      </c>
      <c r="P210" t="s">
        <v>597</v>
      </c>
      <c r="Q210" t="s">
        <v>598</v>
      </c>
      <c r="R210" t="s">
        <v>599</v>
      </c>
      <c r="S210" t="s">
        <v>600</v>
      </c>
      <c r="T210"/>
      <c r="U210" t="s">
        <v>601</v>
      </c>
      <c r="V210" t="s">
        <v>602</v>
      </c>
      <c r="W210" t="s">
        <v>603</v>
      </c>
      <c r="X210" t="s">
        <v>604</v>
      </c>
      <c r="Y210" t="s">
        <v>605</v>
      </c>
      <c r="Z210" t="s">
        <v>606</v>
      </c>
      <c r="AA210" t="s">
        <v>607</v>
      </c>
      <c r="AB210" t="s">
        <v>608</v>
      </c>
      <c r="AC210" t="s">
        <v>609</v>
      </c>
      <c r="AD210"/>
      <c r="AE210" t="s">
        <v>610</v>
      </c>
      <c r="AF210" t="s">
        <v>611</v>
      </c>
      <c r="AG210" t="s">
        <v>612</v>
      </c>
      <c r="AH210" t="s">
        <v>412</v>
      </c>
      <c r="AI210" t="s">
        <v>613</v>
      </c>
      <c r="AJ210"/>
    </row>
    <row r="211" spans="4:36" ht="15" x14ac:dyDescent="0.25">
      <c r="D211" t="s">
        <v>614</v>
      </c>
      <c r="E211" t="s">
        <v>615</v>
      </c>
      <c r="F211" t="s">
        <v>616</v>
      </c>
      <c r="G211" t="s">
        <v>617</v>
      </c>
      <c r="H211"/>
      <c r="I211" t="s">
        <v>618</v>
      </c>
      <c r="J211" t="s">
        <v>619</v>
      </c>
      <c r="K211" t="s">
        <v>620</v>
      </c>
      <c r="L211" t="s">
        <v>621</v>
      </c>
      <c r="M211" t="s">
        <v>622</v>
      </c>
      <c r="N211" t="s">
        <v>623</v>
      </c>
      <c r="O211" t="s">
        <v>624</v>
      </c>
      <c r="P211" t="s">
        <v>625</v>
      </c>
      <c r="Q211" t="s">
        <v>626</v>
      </c>
      <c r="R211" t="s">
        <v>627</v>
      </c>
      <c r="S211" t="s">
        <v>628</v>
      </c>
      <c r="T211"/>
      <c r="U211" t="s">
        <v>629</v>
      </c>
      <c r="V211" t="s">
        <v>630</v>
      </c>
      <c r="W211" t="s">
        <v>631</v>
      </c>
      <c r="X211" t="s">
        <v>632</v>
      </c>
      <c r="Y211" t="s">
        <v>565</v>
      </c>
      <c r="Z211" t="s">
        <v>633</v>
      </c>
      <c r="AA211" t="s">
        <v>634</v>
      </c>
      <c r="AB211" t="s">
        <v>635</v>
      </c>
      <c r="AC211" t="s">
        <v>636</v>
      </c>
      <c r="AD211"/>
      <c r="AE211" t="s">
        <v>637</v>
      </c>
      <c r="AF211" t="s">
        <v>638</v>
      </c>
      <c r="AG211" t="s">
        <v>639</v>
      </c>
      <c r="AH211" t="s">
        <v>640</v>
      </c>
      <c r="AI211"/>
      <c r="AJ211"/>
    </row>
    <row r="212" spans="4:36" ht="15" x14ac:dyDescent="0.25">
      <c r="D212" t="s">
        <v>641</v>
      </c>
      <c r="E212" t="s">
        <v>642</v>
      </c>
      <c r="F212"/>
      <c r="G212" t="s">
        <v>643</v>
      </c>
      <c r="H212"/>
      <c r="I212" t="s">
        <v>487</v>
      </c>
      <c r="J212" t="s">
        <v>644</v>
      </c>
      <c r="K212" t="s">
        <v>645</v>
      </c>
      <c r="L212" t="s">
        <v>646</v>
      </c>
      <c r="M212" t="s">
        <v>647</v>
      </c>
      <c r="N212" t="s">
        <v>648</v>
      </c>
      <c r="O212" t="s">
        <v>649</v>
      </c>
      <c r="P212" t="s">
        <v>650</v>
      </c>
      <c r="Q212" t="s">
        <v>651</v>
      </c>
      <c r="R212" t="s">
        <v>652</v>
      </c>
      <c r="S212" t="s">
        <v>653</v>
      </c>
      <c r="T212"/>
      <c r="U212" t="s">
        <v>654</v>
      </c>
      <c r="V212" t="s">
        <v>655</v>
      </c>
      <c r="W212" t="s">
        <v>656</v>
      </c>
      <c r="X212" t="s">
        <v>657</v>
      </c>
      <c r="Y212" t="s">
        <v>658</v>
      </c>
      <c r="Z212" t="s">
        <v>659</v>
      </c>
      <c r="AA212" t="s">
        <v>660</v>
      </c>
      <c r="AB212" t="s">
        <v>661</v>
      </c>
      <c r="AC212" t="s">
        <v>662</v>
      </c>
      <c r="AD212"/>
      <c r="AE212" t="s">
        <v>663</v>
      </c>
      <c r="AF212" t="s">
        <v>664</v>
      </c>
      <c r="AG212" t="s">
        <v>665</v>
      </c>
      <c r="AH212" t="s">
        <v>666</v>
      </c>
      <c r="AI212"/>
      <c r="AJ212"/>
    </row>
    <row r="213" spans="4:36" ht="15" x14ac:dyDescent="0.25">
      <c r="D213" t="s">
        <v>667</v>
      </c>
      <c r="E213" t="s">
        <v>668</v>
      </c>
      <c r="F213"/>
      <c r="G213" t="s">
        <v>669</v>
      </c>
      <c r="H213"/>
      <c r="I213" t="s">
        <v>670</v>
      </c>
      <c r="J213" t="s">
        <v>413</v>
      </c>
      <c r="K213" t="s">
        <v>671</v>
      </c>
      <c r="L213" t="s">
        <v>672</v>
      </c>
      <c r="M213" t="s">
        <v>673</v>
      </c>
      <c r="N213" t="s">
        <v>674</v>
      </c>
      <c r="O213" t="s">
        <v>675</v>
      </c>
      <c r="P213" t="s">
        <v>676</v>
      </c>
      <c r="Q213" t="s">
        <v>677</v>
      </c>
      <c r="R213" t="s">
        <v>678</v>
      </c>
      <c r="S213"/>
      <c r="T213"/>
      <c r="U213" t="s">
        <v>679</v>
      </c>
      <c r="V213" t="s">
        <v>680</v>
      </c>
      <c r="W213" t="s">
        <v>681</v>
      </c>
      <c r="X213" t="s">
        <v>682</v>
      </c>
      <c r="Y213" t="s">
        <v>492</v>
      </c>
      <c r="Z213" t="s">
        <v>683</v>
      </c>
      <c r="AA213" t="s">
        <v>684</v>
      </c>
      <c r="AB213" t="s">
        <v>685</v>
      </c>
      <c r="AC213" t="s">
        <v>686</v>
      </c>
      <c r="AD213"/>
      <c r="AE213" t="s">
        <v>412</v>
      </c>
      <c r="AF213" t="s">
        <v>687</v>
      </c>
      <c r="AG213" t="s">
        <v>688</v>
      </c>
      <c r="AH213" t="s">
        <v>689</v>
      </c>
      <c r="AI213"/>
      <c r="AJ213"/>
    </row>
    <row r="214" spans="4:36" ht="15" x14ac:dyDescent="0.25">
      <c r="D214" t="s">
        <v>690</v>
      </c>
      <c r="E214" t="s">
        <v>691</v>
      </c>
      <c r="F214"/>
      <c r="G214" t="s">
        <v>692</v>
      </c>
      <c r="H214"/>
      <c r="I214" t="s">
        <v>693</v>
      </c>
      <c r="J214" t="s">
        <v>694</v>
      </c>
      <c r="K214" t="s">
        <v>695</v>
      </c>
      <c r="L214" t="s">
        <v>696</v>
      </c>
      <c r="M214" t="s">
        <v>697</v>
      </c>
      <c r="N214" t="s">
        <v>698</v>
      </c>
      <c r="O214" t="s">
        <v>699</v>
      </c>
      <c r="P214" t="s">
        <v>700</v>
      </c>
      <c r="Q214" t="s">
        <v>701</v>
      </c>
      <c r="R214" t="s">
        <v>702</v>
      </c>
      <c r="S214"/>
      <c r="T214"/>
      <c r="U214" t="s">
        <v>703</v>
      </c>
      <c r="V214" t="s">
        <v>704</v>
      </c>
      <c r="W214" t="s">
        <v>705</v>
      </c>
      <c r="X214" t="s">
        <v>706</v>
      </c>
      <c r="Y214" t="s">
        <v>707</v>
      </c>
      <c r="Z214" t="s">
        <v>708</v>
      </c>
      <c r="AA214" t="s">
        <v>709</v>
      </c>
      <c r="AB214" t="s">
        <v>710</v>
      </c>
      <c r="AC214" t="s">
        <v>711</v>
      </c>
      <c r="AD214"/>
      <c r="AE214" t="s">
        <v>678</v>
      </c>
      <c r="AF214" t="s">
        <v>712</v>
      </c>
      <c r="AG214" t="s">
        <v>713</v>
      </c>
      <c r="AH214" t="s">
        <v>714</v>
      </c>
      <c r="AI214"/>
      <c r="AJ214"/>
    </row>
    <row r="215" spans="4:36" ht="15" x14ac:dyDescent="0.25">
      <c r="D215" t="s">
        <v>715</v>
      </c>
      <c r="E215" t="s">
        <v>716</v>
      </c>
      <c r="F215"/>
      <c r="G215" t="s">
        <v>717</v>
      </c>
      <c r="H215"/>
      <c r="I215" t="s">
        <v>420</v>
      </c>
      <c r="J215" t="s">
        <v>493</v>
      </c>
      <c r="K215" t="s">
        <v>718</v>
      </c>
      <c r="L215" t="s">
        <v>719</v>
      </c>
      <c r="M215" t="s">
        <v>720</v>
      </c>
      <c r="N215" t="s">
        <v>721</v>
      </c>
      <c r="O215" t="s">
        <v>722</v>
      </c>
      <c r="P215" t="s">
        <v>723</v>
      </c>
      <c r="Q215" t="s">
        <v>724</v>
      </c>
      <c r="R215" t="s">
        <v>725</v>
      </c>
      <c r="S215"/>
      <c r="T215"/>
      <c r="U215" t="s">
        <v>726</v>
      </c>
      <c r="V215" t="s">
        <v>727</v>
      </c>
      <c r="W215" t="s">
        <v>728</v>
      </c>
      <c r="X215" t="s">
        <v>729</v>
      </c>
      <c r="Y215" t="s">
        <v>730</v>
      </c>
      <c r="Z215" t="s">
        <v>731</v>
      </c>
      <c r="AA215" t="s">
        <v>732</v>
      </c>
      <c r="AB215" t="s">
        <v>733</v>
      </c>
      <c r="AC215" t="s">
        <v>734</v>
      </c>
      <c r="AD215"/>
      <c r="AE215" t="s">
        <v>735</v>
      </c>
      <c r="AF215" t="s">
        <v>736</v>
      </c>
      <c r="AG215" t="s">
        <v>737</v>
      </c>
      <c r="AH215" t="s">
        <v>738</v>
      </c>
      <c r="AI215"/>
      <c r="AJ215"/>
    </row>
    <row r="216" spans="4:36" ht="15" x14ac:dyDescent="0.25">
      <c r="D216"/>
      <c r="E216" t="s">
        <v>739</v>
      </c>
      <c r="F216"/>
      <c r="G216" t="s">
        <v>740</v>
      </c>
      <c r="H216"/>
      <c r="I216" t="s">
        <v>741</v>
      </c>
      <c r="J216" t="s">
        <v>742</v>
      </c>
      <c r="K216" t="s">
        <v>743</v>
      </c>
      <c r="L216" t="s">
        <v>744</v>
      </c>
      <c r="M216" t="s">
        <v>745</v>
      </c>
      <c r="N216" t="s">
        <v>447</v>
      </c>
      <c r="O216" t="s">
        <v>746</v>
      </c>
      <c r="P216" t="s">
        <v>747</v>
      </c>
      <c r="Q216" t="s">
        <v>748</v>
      </c>
      <c r="R216" t="s">
        <v>749</v>
      </c>
      <c r="S216"/>
      <c r="T216"/>
      <c r="U216" t="s">
        <v>750</v>
      </c>
      <c r="V216" t="s">
        <v>751</v>
      </c>
      <c r="W216" t="s">
        <v>752</v>
      </c>
      <c r="X216" t="s">
        <v>753</v>
      </c>
      <c r="Y216" t="s">
        <v>420</v>
      </c>
      <c r="Z216" t="s">
        <v>754</v>
      </c>
      <c r="AA216" t="s">
        <v>755</v>
      </c>
      <c r="AB216" t="s">
        <v>756</v>
      </c>
      <c r="AC216" t="s">
        <v>757</v>
      </c>
      <c r="AD216"/>
      <c r="AE216" t="s">
        <v>758</v>
      </c>
      <c r="AF216" t="s">
        <v>759</v>
      </c>
      <c r="AG216" t="s">
        <v>760</v>
      </c>
      <c r="AH216" t="s">
        <v>533</v>
      </c>
      <c r="AI216"/>
      <c r="AJ216"/>
    </row>
    <row r="217" spans="4:36" ht="15" x14ac:dyDescent="0.25">
      <c r="D217"/>
      <c r="E217" t="s">
        <v>761</v>
      </c>
      <c r="F217"/>
      <c r="G217" t="s">
        <v>762</v>
      </c>
      <c r="H217"/>
      <c r="I217" t="s">
        <v>763</v>
      </c>
      <c r="J217" t="s">
        <v>414</v>
      </c>
      <c r="K217" t="s">
        <v>764</v>
      </c>
      <c r="L217" t="s">
        <v>765</v>
      </c>
      <c r="M217" t="s">
        <v>766</v>
      </c>
      <c r="N217" t="s">
        <v>767</v>
      </c>
      <c r="O217" t="s">
        <v>768</v>
      </c>
      <c r="P217" t="s">
        <v>769</v>
      </c>
      <c r="Q217" t="s">
        <v>770</v>
      </c>
      <c r="R217" t="s">
        <v>771</v>
      </c>
      <c r="S217"/>
      <c r="T217"/>
      <c r="U217" t="s">
        <v>772</v>
      </c>
      <c r="V217" t="s">
        <v>773</v>
      </c>
      <c r="W217" t="s">
        <v>774</v>
      </c>
      <c r="X217" t="s">
        <v>774</v>
      </c>
      <c r="Y217" t="s">
        <v>775</v>
      </c>
      <c r="Z217" t="s">
        <v>776</v>
      </c>
      <c r="AA217" t="s">
        <v>777</v>
      </c>
      <c r="AB217"/>
      <c r="AC217" t="s">
        <v>778</v>
      </c>
      <c r="AD217"/>
      <c r="AE217" t="s">
        <v>779</v>
      </c>
      <c r="AF217" t="s">
        <v>780</v>
      </c>
      <c r="AG217" t="s">
        <v>781</v>
      </c>
      <c r="AH217" t="s">
        <v>782</v>
      </c>
      <c r="AI217"/>
      <c r="AJ217"/>
    </row>
    <row r="218" spans="4:36" ht="15" x14ac:dyDescent="0.25">
      <c r="D218"/>
      <c r="E218" t="s">
        <v>783</v>
      </c>
      <c r="F218"/>
      <c r="G218" t="s">
        <v>543</v>
      </c>
      <c r="H218"/>
      <c r="I218" t="s">
        <v>784</v>
      </c>
      <c r="J218" t="s">
        <v>785</v>
      </c>
      <c r="K218" t="s">
        <v>786</v>
      </c>
      <c r="L218" t="s">
        <v>787</v>
      </c>
      <c r="M218" t="s">
        <v>788</v>
      </c>
      <c r="N218" t="s">
        <v>789</v>
      </c>
      <c r="O218" t="s">
        <v>790</v>
      </c>
      <c r="P218" t="s">
        <v>791</v>
      </c>
      <c r="Q218" t="s">
        <v>792</v>
      </c>
      <c r="R218" t="s">
        <v>793</v>
      </c>
      <c r="S218"/>
      <c r="T218"/>
      <c r="U218" t="s">
        <v>794</v>
      </c>
      <c r="V218" t="s">
        <v>795</v>
      </c>
      <c r="W218" t="s">
        <v>796</v>
      </c>
      <c r="X218" t="s">
        <v>797</v>
      </c>
      <c r="Y218" t="s">
        <v>798</v>
      </c>
      <c r="Z218" t="s">
        <v>799</v>
      </c>
      <c r="AA218"/>
      <c r="AB218"/>
      <c r="AC218" t="s">
        <v>800</v>
      </c>
      <c r="AD218"/>
      <c r="AE218" t="s">
        <v>801</v>
      </c>
      <c r="AF218" t="s">
        <v>802</v>
      </c>
      <c r="AG218" t="s">
        <v>803</v>
      </c>
      <c r="AH218" t="s">
        <v>804</v>
      </c>
      <c r="AI218"/>
      <c r="AJ218"/>
    </row>
    <row r="219" spans="4:36" ht="15" x14ac:dyDescent="0.25">
      <c r="D219"/>
      <c r="E219" t="s">
        <v>510</v>
      </c>
      <c r="F219"/>
      <c r="G219" t="s">
        <v>805</v>
      </c>
      <c r="H219"/>
      <c r="I219" t="s">
        <v>806</v>
      </c>
      <c r="J219" t="s">
        <v>807</v>
      </c>
      <c r="K219" t="s">
        <v>808</v>
      </c>
      <c r="L219" t="s">
        <v>809</v>
      </c>
      <c r="M219" t="s">
        <v>810</v>
      </c>
      <c r="N219" t="s">
        <v>811</v>
      </c>
      <c r="O219" t="s">
        <v>812</v>
      </c>
      <c r="P219" t="s">
        <v>813</v>
      </c>
      <c r="Q219" t="s">
        <v>814</v>
      </c>
      <c r="R219" t="s">
        <v>815</v>
      </c>
      <c r="S219"/>
      <c r="T219"/>
      <c r="U219" t="s">
        <v>816</v>
      </c>
      <c r="V219" t="s">
        <v>817</v>
      </c>
      <c r="W219" t="s">
        <v>818</v>
      </c>
      <c r="X219" t="s">
        <v>819</v>
      </c>
      <c r="Y219" t="s">
        <v>820</v>
      </c>
      <c r="Z219" t="s">
        <v>821</v>
      </c>
      <c r="AA219"/>
      <c r="AB219"/>
      <c r="AC219"/>
      <c r="AD219"/>
      <c r="AE219" t="s">
        <v>822</v>
      </c>
      <c r="AF219" t="s">
        <v>823</v>
      </c>
      <c r="AG219" t="s">
        <v>824</v>
      </c>
      <c r="AH219" t="s">
        <v>825</v>
      </c>
      <c r="AI219"/>
      <c r="AJ219"/>
    </row>
    <row r="220" spans="4:36" ht="15" x14ac:dyDescent="0.25">
      <c r="D220"/>
      <c r="E220" t="s">
        <v>463</v>
      </c>
      <c r="F220"/>
      <c r="G220" t="s">
        <v>826</v>
      </c>
      <c r="H220"/>
      <c r="I220" t="s">
        <v>827</v>
      </c>
      <c r="J220" t="s">
        <v>828</v>
      </c>
      <c r="K220" t="s">
        <v>829</v>
      </c>
      <c r="L220" t="s">
        <v>830</v>
      </c>
      <c r="M220" t="s">
        <v>831</v>
      </c>
      <c r="N220" t="s">
        <v>832</v>
      </c>
      <c r="O220" t="s">
        <v>833</v>
      </c>
      <c r="P220" t="s">
        <v>834</v>
      </c>
      <c r="Q220" t="s">
        <v>835</v>
      </c>
      <c r="R220" t="s">
        <v>836</v>
      </c>
      <c r="S220"/>
      <c r="T220"/>
      <c r="U220" t="s">
        <v>837</v>
      </c>
      <c r="V220"/>
      <c r="W220" t="s">
        <v>838</v>
      </c>
      <c r="X220" t="s">
        <v>839</v>
      </c>
      <c r="Y220" t="s">
        <v>840</v>
      </c>
      <c r="Z220" t="s">
        <v>841</v>
      </c>
      <c r="AA220"/>
      <c r="AB220"/>
      <c r="AC220"/>
      <c r="AD220"/>
      <c r="AE220" t="s">
        <v>842</v>
      </c>
      <c r="AF220" t="s">
        <v>843</v>
      </c>
      <c r="AG220" t="s">
        <v>844</v>
      </c>
      <c r="AH220" t="s">
        <v>845</v>
      </c>
      <c r="AI220"/>
      <c r="AJ220"/>
    </row>
    <row r="221" spans="4:36" ht="15" x14ac:dyDescent="0.25">
      <c r="D221"/>
      <c r="E221" t="s">
        <v>582</v>
      </c>
      <c r="F221"/>
      <c r="G221" t="s">
        <v>766</v>
      </c>
      <c r="H221"/>
      <c r="I221" t="s">
        <v>846</v>
      </c>
      <c r="J221" t="s">
        <v>847</v>
      </c>
      <c r="K221" t="s">
        <v>848</v>
      </c>
      <c r="L221"/>
      <c r="M221" t="s">
        <v>849</v>
      </c>
      <c r="N221" t="s">
        <v>850</v>
      </c>
      <c r="O221" t="s">
        <v>851</v>
      </c>
      <c r="P221" t="s">
        <v>852</v>
      </c>
      <c r="Q221" t="s">
        <v>853</v>
      </c>
      <c r="R221" t="s">
        <v>854</v>
      </c>
      <c r="S221"/>
      <c r="T221"/>
      <c r="U221" t="s">
        <v>855</v>
      </c>
      <c r="V221"/>
      <c r="W221" t="s">
        <v>856</v>
      </c>
      <c r="X221" t="s">
        <v>857</v>
      </c>
      <c r="Y221" t="s">
        <v>858</v>
      </c>
      <c r="Z221" t="s">
        <v>859</v>
      </c>
      <c r="AA221"/>
      <c r="AB221"/>
      <c r="AC221"/>
      <c r="AD221"/>
      <c r="AE221" t="s">
        <v>860</v>
      </c>
      <c r="AF221" t="s">
        <v>861</v>
      </c>
      <c r="AG221" t="s">
        <v>862</v>
      </c>
      <c r="AH221" t="s">
        <v>863</v>
      </c>
      <c r="AI221"/>
      <c r="AJ221"/>
    </row>
    <row r="222" spans="4:36" ht="15" x14ac:dyDescent="0.25">
      <c r="D222"/>
      <c r="E222" t="s">
        <v>864</v>
      </c>
      <c r="F222"/>
      <c r="G222" t="s">
        <v>865</v>
      </c>
      <c r="H222"/>
      <c r="I222" t="s">
        <v>866</v>
      </c>
      <c r="J222" t="s">
        <v>867</v>
      </c>
      <c r="K222" t="s">
        <v>868</v>
      </c>
      <c r="L222"/>
      <c r="M222" t="s">
        <v>869</v>
      </c>
      <c r="N222" t="s">
        <v>870</v>
      </c>
      <c r="O222" t="s">
        <v>871</v>
      </c>
      <c r="P222" t="s">
        <v>872</v>
      </c>
      <c r="Q222" t="s">
        <v>873</v>
      </c>
      <c r="R222" t="s">
        <v>874</v>
      </c>
      <c r="S222"/>
      <c r="T222"/>
      <c r="U222" t="s">
        <v>875</v>
      </c>
      <c r="V222"/>
      <c r="W222" t="s">
        <v>876</v>
      </c>
      <c r="X222" t="s">
        <v>877</v>
      </c>
      <c r="Y222" t="s">
        <v>878</v>
      </c>
      <c r="Z222" t="s">
        <v>879</v>
      </c>
      <c r="AA222"/>
      <c r="AB222"/>
      <c r="AC222"/>
      <c r="AD222"/>
      <c r="AE222" t="s">
        <v>880</v>
      </c>
      <c r="AF222" t="s">
        <v>881</v>
      </c>
      <c r="AG222" t="s">
        <v>882</v>
      </c>
      <c r="AH222" t="s">
        <v>883</v>
      </c>
      <c r="AI222"/>
      <c r="AJ222"/>
    </row>
    <row r="223" spans="4:36" ht="15" x14ac:dyDescent="0.25">
      <c r="D223"/>
      <c r="E223" t="s">
        <v>884</v>
      </c>
      <c r="F223"/>
      <c r="G223" t="s">
        <v>885</v>
      </c>
      <c r="H223"/>
      <c r="I223" t="s">
        <v>886</v>
      </c>
      <c r="J223" t="s">
        <v>887</v>
      </c>
      <c r="K223" t="s">
        <v>888</v>
      </c>
      <c r="L223"/>
      <c r="M223" t="s">
        <v>817</v>
      </c>
      <c r="N223" t="s">
        <v>889</v>
      </c>
      <c r="O223" t="s">
        <v>890</v>
      </c>
      <c r="P223" t="s">
        <v>891</v>
      </c>
      <c r="Q223" t="s">
        <v>892</v>
      </c>
      <c r="R223" t="s">
        <v>893</v>
      </c>
      <c r="S223"/>
      <c r="T223"/>
      <c r="U223" t="s">
        <v>894</v>
      </c>
      <c r="V223"/>
      <c r="W223" t="s">
        <v>895</v>
      </c>
      <c r="X223" t="s">
        <v>896</v>
      </c>
      <c r="Y223" t="s">
        <v>897</v>
      </c>
      <c r="Z223" t="s">
        <v>898</v>
      </c>
      <c r="AA223"/>
      <c r="AB223"/>
      <c r="AC223"/>
      <c r="AD223"/>
      <c r="AE223" t="s">
        <v>899</v>
      </c>
      <c r="AF223" t="s">
        <v>900</v>
      </c>
      <c r="AG223" t="s">
        <v>901</v>
      </c>
      <c r="AH223" t="s">
        <v>902</v>
      </c>
      <c r="AI223"/>
      <c r="AJ223"/>
    </row>
    <row r="224" spans="4:36" ht="15" x14ac:dyDescent="0.25">
      <c r="D224"/>
      <c r="E224" t="s">
        <v>903</v>
      </c>
      <c r="F224"/>
      <c r="G224" t="s">
        <v>904</v>
      </c>
      <c r="H224"/>
      <c r="I224" t="s">
        <v>905</v>
      </c>
      <c r="J224" t="s">
        <v>906</v>
      </c>
      <c r="K224" t="s">
        <v>432</v>
      </c>
      <c r="L224"/>
      <c r="M224"/>
      <c r="N224" t="s">
        <v>907</v>
      </c>
      <c r="O224" t="s">
        <v>908</v>
      </c>
      <c r="P224" t="s">
        <v>909</v>
      </c>
      <c r="Q224" t="s">
        <v>910</v>
      </c>
      <c r="R224" t="s">
        <v>911</v>
      </c>
      <c r="S224"/>
      <c r="T224"/>
      <c r="U224" t="s">
        <v>912</v>
      </c>
      <c r="V224"/>
      <c r="W224" t="s">
        <v>913</v>
      </c>
      <c r="X224" t="s">
        <v>914</v>
      </c>
      <c r="Y224" t="s">
        <v>915</v>
      </c>
      <c r="Z224" t="s">
        <v>916</v>
      </c>
      <c r="AA224"/>
      <c r="AB224"/>
      <c r="AC224"/>
      <c r="AD224"/>
      <c r="AE224" t="s">
        <v>917</v>
      </c>
      <c r="AF224" t="s">
        <v>918</v>
      </c>
      <c r="AG224" t="s">
        <v>919</v>
      </c>
      <c r="AH224" t="s">
        <v>920</v>
      </c>
      <c r="AI224"/>
      <c r="AJ224"/>
    </row>
    <row r="225" spans="4:36" ht="15" x14ac:dyDescent="0.25">
      <c r="D225"/>
      <c r="E225" t="s">
        <v>663</v>
      </c>
      <c r="F225"/>
      <c r="G225" t="s">
        <v>921</v>
      </c>
      <c r="H225"/>
      <c r="I225" t="s">
        <v>922</v>
      </c>
      <c r="J225" t="s">
        <v>923</v>
      </c>
      <c r="K225" t="s">
        <v>924</v>
      </c>
      <c r="L225"/>
      <c r="M225"/>
      <c r="N225" t="s">
        <v>925</v>
      </c>
      <c r="O225" t="s">
        <v>926</v>
      </c>
      <c r="P225" t="s">
        <v>927</v>
      </c>
      <c r="Q225" t="s">
        <v>928</v>
      </c>
      <c r="R225" t="s">
        <v>929</v>
      </c>
      <c r="S225"/>
      <c r="T225"/>
      <c r="U225" t="s">
        <v>930</v>
      </c>
      <c r="V225"/>
      <c r="W225" t="s">
        <v>931</v>
      </c>
      <c r="X225" t="s">
        <v>932</v>
      </c>
      <c r="Y225" t="s">
        <v>721</v>
      </c>
      <c r="Z225" t="s">
        <v>933</v>
      </c>
      <c r="AA225"/>
      <c r="AB225"/>
      <c r="AC225"/>
      <c r="AD225"/>
      <c r="AE225" t="s">
        <v>934</v>
      </c>
      <c r="AF225" t="s">
        <v>935</v>
      </c>
      <c r="AG225" t="s">
        <v>936</v>
      </c>
      <c r="AH225" t="s">
        <v>937</v>
      </c>
      <c r="AI225"/>
      <c r="AJ225"/>
    </row>
    <row r="226" spans="4:36" ht="15" x14ac:dyDescent="0.25">
      <c r="D226"/>
      <c r="E226" t="s">
        <v>938</v>
      </c>
      <c r="F226"/>
      <c r="G226" t="s">
        <v>939</v>
      </c>
      <c r="H226"/>
      <c r="I226" t="s">
        <v>940</v>
      </c>
      <c r="J226" t="s">
        <v>941</v>
      </c>
      <c r="K226" t="s">
        <v>942</v>
      </c>
      <c r="L226"/>
      <c r="M226"/>
      <c r="N226" t="s">
        <v>943</v>
      </c>
      <c r="O226" t="s">
        <v>944</v>
      </c>
      <c r="P226" t="s">
        <v>945</v>
      </c>
      <c r="Q226" t="s">
        <v>946</v>
      </c>
      <c r="R226" t="s">
        <v>947</v>
      </c>
      <c r="S226"/>
      <c r="T226"/>
      <c r="U226" t="s">
        <v>948</v>
      </c>
      <c r="V226"/>
      <c r="W226" t="s">
        <v>924</v>
      </c>
      <c r="X226" t="s">
        <v>949</v>
      </c>
      <c r="Y226" t="s">
        <v>950</v>
      </c>
      <c r="Z226" t="s">
        <v>951</v>
      </c>
      <c r="AA226"/>
      <c r="AB226"/>
      <c r="AC226"/>
      <c r="AD226"/>
      <c r="AE226" t="s">
        <v>952</v>
      </c>
      <c r="AF226" t="s">
        <v>953</v>
      </c>
      <c r="AG226" t="s">
        <v>954</v>
      </c>
      <c r="AH226" t="s">
        <v>955</v>
      </c>
      <c r="AI226"/>
      <c r="AJ226"/>
    </row>
    <row r="227" spans="4:36" ht="15" x14ac:dyDescent="0.25">
      <c r="D227"/>
      <c r="E227" t="s">
        <v>694</v>
      </c>
      <c r="F227"/>
      <c r="G227" t="s">
        <v>956</v>
      </c>
      <c r="H227"/>
      <c r="I227" t="s">
        <v>943</v>
      </c>
      <c r="J227" t="s">
        <v>957</v>
      </c>
      <c r="K227" t="s">
        <v>958</v>
      </c>
      <c r="L227"/>
      <c r="M227"/>
      <c r="N227" t="s">
        <v>959</v>
      </c>
      <c r="O227" t="s">
        <v>960</v>
      </c>
      <c r="P227" t="s">
        <v>961</v>
      </c>
      <c r="Q227" t="s">
        <v>962</v>
      </c>
      <c r="R227" t="s">
        <v>963</v>
      </c>
      <c r="S227"/>
      <c r="T227"/>
      <c r="U227" t="s">
        <v>848</v>
      </c>
      <c r="V227"/>
      <c r="W227" t="s">
        <v>964</v>
      </c>
      <c r="X227" t="s">
        <v>719</v>
      </c>
      <c r="Y227" t="s">
        <v>965</v>
      </c>
      <c r="Z227" t="s">
        <v>966</v>
      </c>
      <c r="AA227"/>
      <c r="AB227"/>
      <c r="AC227"/>
      <c r="AD227"/>
      <c r="AE227" t="s">
        <v>967</v>
      </c>
      <c r="AF227" t="s">
        <v>968</v>
      </c>
      <c r="AG227" t="s">
        <v>969</v>
      </c>
      <c r="AH227" t="s">
        <v>970</v>
      </c>
      <c r="AI227"/>
      <c r="AJ227"/>
    </row>
    <row r="228" spans="4:36" ht="15" x14ac:dyDescent="0.25">
      <c r="D228"/>
      <c r="E228" t="s">
        <v>971</v>
      </c>
      <c r="F228"/>
      <c r="G228"/>
      <c r="H228"/>
      <c r="I228" t="s">
        <v>972</v>
      </c>
      <c r="J228" t="s">
        <v>973</v>
      </c>
      <c r="K228" t="s">
        <v>974</v>
      </c>
      <c r="L228"/>
      <c r="M228"/>
      <c r="N228" t="s">
        <v>975</v>
      </c>
      <c r="O228" t="s">
        <v>976</v>
      </c>
      <c r="P228" t="s">
        <v>977</v>
      </c>
      <c r="Q228" t="s">
        <v>978</v>
      </c>
      <c r="R228" t="s">
        <v>806</v>
      </c>
      <c r="S228"/>
      <c r="T228"/>
      <c r="U228" t="s">
        <v>979</v>
      </c>
      <c r="V228"/>
      <c r="W228" t="s">
        <v>980</v>
      </c>
      <c r="X228" t="s">
        <v>981</v>
      </c>
      <c r="Y228" t="s">
        <v>982</v>
      </c>
      <c r="Z228" t="s">
        <v>983</v>
      </c>
      <c r="AA228"/>
      <c r="AB228"/>
      <c r="AC228"/>
      <c r="AD228"/>
      <c r="AE228" t="s">
        <v>984</v>
      </c>
      <c r="AF228" t="s">
        <v>435</v>
      </c>
      <c r="AG228" t="s">
        <v>985</v>
      </c>
      <c r="AH228" t="s">
        <v>736</v>
      </c>
      <c r="AI228"/>
      <c r="AJ228"/>
    </row>
    <row r="229" spans="4:36" ht="15" x14ac:dyDescent="0.25">
      <c r="D229"/>
      <c r="E229" t="s">
        <v>986</v>
      </c>
      <c r="F229"/>
      <c r="G229"/>
      <c r="H229"/>
      <c r="I229" t="s">
        <v>987</v>
      </c>
      <c r="J229" t="s">
        <v>988</v>
      </c>
      <c r="K229" t="s">
        <v>989</v>
      </c>
      <c r="L229"/>
      <c r="M229"/>
      <c r="N229" t="s">
        <v>990</v>
      </c>
      <c r="O229" t="s">
        <v>991</v>
      </c>
      <c r="P229" t="s">
        <v>888</v>
      </c>
      <c r="Q229" t="s">
        <v>992</v>
      </c>
      <c r="R229" t="s">
        <v>993</v>
      </c>
      <c r="S229"/>
      <c r="T229"/>
      <c r="U229" t="s">
        <v>994</v>
      </c>
      <c r="V229"/>
      <c r="W229" t="s">
        <v>995</v>
      </c>
      <c r="X229" t="s">
        <v>996</v>
      </c>
      <c r="Y229" t="s">
        <v>997</v>
      </c>
      <c r="Z229" t="s">
        <v>998</v>
      </c>
      <c r="AA229"/>
      <c r="AB229"/>
      <c r="AC229"/>
      <c r="AD229"/>
      <c r="AE229" t="s">
        <v>999</v>
      </c>
      <c r="AF229" t="s">
        <v>1000</v>
      </c>
      <c r="AG229" t="s">
        <v>1001</v>
      </c>
      <c r="AH229" t="s">
        <v>560</v>
      </c>
      <c r="AI229"/>
      <c r="AJ229"/>
    </row>
    <row r="230" spans="4:36" ht="15" x14ac:dyDescent="0.25">
      <c r="D230"/>
      <c r="E230" t="s">
        <v>1002</v>
      </c>
      <c r="F230"/>
      <c r="G230"/>
      <c r="H230"/>
      <c r="I230" t="s">
        <v>1003</v>
      </c>
      <c r="J230" t="s">
        <v>1004</v>
      </c>
      <c r="K230" t="s">
        <v>1005</v>
      </c>
      <c r="L230"/>
      <c r="M230"/>
      <c r="N230" t="s">
        <v>1006</v>
      </c>
      <c r="O230"/>
      <c r="P230" t="s">
        <v>1007</v>
      </c>
      <c r="Q230" t="s">
        <v>1008</v>
      </c>
      <c r="R230" t="s">
        <v>1009</v>
      </c>
      <c r="S230"/>
      <c r="T230"/>
      <c r="U230" t="s">
        <v>1010</v>
      </c>
      <c r="V230"/>
      <c r="W230" t="s">
        <v>1011</v>
      </c>
      <c r="X230" t="s">
        <v>1012</v>
      </c>
      <c r="Y230" t="s">
        <v>1013</v>
      </c>
      <c r="Z230" t="s">
        <v>1014</v>
      </c>
      <c r="AA230"/>
      <c r="AB230"/>
      <c r="AC230"/>
      <c r="AD230"/>
      <c r="AE230" t="s">
        <v>1015</v>
      </c>
      <c r="AF230" t="s">
        <v>1016</v>
      </c>
      <c r="AG230" t="s">
        <v>1017</v>
      </c>
      <c r="AH230" t="s">
        <v>1018</v>
      </c>
      <c r="AI230"/>
      <c r="AJ230"/>
    </row>
    <row r="231" spans="4:36" ht="15" x14ac:dyDescent="0.25">
      <c r="D231"/>
      <c r="E231" t="s">
        <v>414</v>
      </c>
      <c r="F231"/>
      <c r="G231"/>
      <c r="H231"/>
      <c r="I231" t="s">
        <v>1019</v>
      </c>
      <c r="J231" t="s">
        <v>1020</v>
      </c>
      <c r="K231" t="s">
        <v>1021</v>
      </c>
      <c r="L231"/>
      <c r="M231"/>
      <c r="N231" t="s">
        <v>1022</v>
      </c>
      <c r="O231"/>
      <c r="P231" t="s">
        <v>1023</v>
      </c>
      <c r="Q231" t="s">
        <v>1024</v>
      </c>
      <c r="R231" t="s">
        <v>1025</v>
      </c>
      <c r="S231"/>
      <c r="T231"/>
      <c r="U231" t="s">
        <v>1026</v>
      </c>
      <c r="V231"/>
      <c r="W231" t="s">
        <v>1027</v>
      </c>
      <c r="X231" t="s">
        <v>1028</v>
      </c>
      <c r="Y231" t="s">
        <v>1029</v>
      </c>
      <c r="Z231" t="s">
        <v>1030</v>
      </c>
      <c r="AA231"/>
      <c r="AB231"/>
      <c r="AC231"/>
      <c r="AD231"/>
      <c r="AE231" t="s">
        <v>1031</v>
      </c>
      <c r="AF231"/>
      <c r="AG231" t="s">
        <v>1032</v>
      </c>
      <c r="AH231" t="s">
        <v>1033</v>
      </c>
      <c r="AI231"/>
      <c r="AJ231"/>
    </row>
    <row r="232" spans="4:36" ht="15" x14ac:dyDescent="0.25">
      <c r="D232"/>
      <c r="E232" t="s">
        <v>1034</v>
      </c>
      <c r="F232"/>
      <c r="G232"/>
      <c r="H232"/>
      <c r="I232" t="s">
        <v>1035</v>
      </c>
      <c r="J232" t="s">
        <v>1036</v>
      </c>
      <c r="K232"/>
      <c r="L232"/>
      <c r="M232"/>
      <c r="N232" t="s">
        <v>1037</v>
      </c>
      <c r="O232"/>
      <c r="P232" t="s">
        <v>1038</v>
      </c>
      <c r="Q232" t="s">
        <v>1039</v>
      </c>
      <c r="R232" t="s">
        <v>1040</v>
      </c>
      <c r="S232"/>
      <c r="T232"/>
      <c r="U232" t="s">
        <v>1041</v>
      </c>
      <c r="V232"/>
      <c r="W232" t="s">
        <v>1042</v>
      </c>
      <c r="X232" t="s">
        <v>976</v>
      </c>
      <c r="Y232" t="s">
        <v>1043</v>
      </c>
      <c r="Z232" t="s">
        <v>690</v>
      </c>
      <c r="AA232"/>
      <c r="AB232"/>
      <c r="AC232"/>
      <c r="AD232"/>
      <c r="AE232" t="s">
        <v>806</v>
      </c>
      <c r="AF232"/>
      <c r="AG232" t="s">
        <v>1044</v>
      </c>
      <c r="AH232" t="s">
        <v>1045</v>
      </c>
      <c r="AI232"/>
      <c r="AJ232"/>
    </row>
    <row r="233" spans="4:36" ht="15" x14ac:dyDescent="0.25">
      <c r="D233"/>
      <c r="E233" t="s">
        <v>1046</v>
      </c>
      <c r="F233"/>
      <c r="G233"/>
      <c r="H233"/>
      <c r="I233" t="s">
        <v>1047</v>
      </c>
      <c r="J233" t="s">
        <v>1048</v>
      </c>
      <c r="K233"/>
      <c r="L233"/>
      <c r="M233"/>
      <c r="N233" t="s">
        <v>1049</v>
      </c>
      <c r="O233"/>
      <c r="P233" t="s">
        <v>1050</v>
      </c>
      <c r="Q233" t="s">
        <v>1051</v>
      </c>
      <c r="R233" t="s">
        <v>1052</v>
      </c>
      <c r="S233"/>
      <c r="T233"/>
      <c r="U233" t="s">
        <v>1053</v>
      </c>
      <c r="V233"/>
      <c r="W233" t="s">
        <v>1054</v>
      </c>
      <c r="X233" t="s">
        <v>1055</v>
      </c>
      <c r="Y233" t="s">
        <v>1056</v>
      </c>
      <c r="Z233" t="s">
        <v>1057</v>
      </c>
      <c r="AA233"/>
      <c r="AB233"/>
      <c r="AC233"/>
      <c r="AD233"/>
      <c r="AE233" t="s">
        <v>1058</v>
      </c>
      <c r="AF233"/>
      <c r="AG233" t="s">
        <v>1059</v>
      </c>
      <c r="AH233" t="s">
        <v>981</v>
      </c>
      <c r="AI233"/>
      <c r="AJ233"/>
    </row>
    <row r="234" spans="4:36" ht="15" x14ac:dyDescent="0.25">
      <c r="D234"/>
      <c r="E234" t="s">
        <v>1060</v>
      </c>
      <c r="F234"/>
      <c r="G234"/>
      <c r="H234"/>
      <c r="I234" t="s">
        <v>1061</v>
      </c>
      <c r="J234" t="s">
        <v>1062</v>
      </c>
      <c r="K234"/>
      <c r="L234"/>
      <c r="M234"/>
      <c r="N234" t="s">
        <v>1063</v>
      </c>
      <c r="O234"/>
      <c r="P234" t="s">
        <v>1064</v>
      </c>
      <c r="Q234" t="s">
        <v>1065</v>
      </c>
      <c r="R234" t="s">
        <v>1066</v>
      </c>
      <c r="S234"/>
      <c r="T234"/>
      <c r="U234" t="s">
        <v>1067</v>
      </c>
      <c r="V234"/>
      <c r="W234" t="s">
        <v>1068</v>
      </c>
      <c r="X234"/>
      <c r="Y234" t="s">
        <v>1069</v>
      </c>
      <c r="Z234" t="s">
        <v>1070</v>
      </c>
      <c r="AA234"/>
      <c r="AB234"/>
      <c r="AC234"/>
      <c r="AD234"/>
      <c r="AE234" t="s">
        <v>1071</v>
      </c>
      <c r="AF234"/>
      <c r="AG234" t="s">
        <v>1072</v>
      </c>
      <c r="AH234" t="s">
        <v>1073</v>
      </c>
      <c r="AI234"/>
      <c r="AJ234"/>
    </row>
    <row r="235" spans="4:36" ht="15" x14ac:dyDescent="0.25">
      <c r="D235"/>
      <c r="E235" t="s">
        <v>1074</v>
      </c>
      <c r="F235"/>
      <c r="G235"/>
      <c r="H235"/>
      <c r="I235" t="s">
        <v>1075</v>
      </c>
      <c r="J235" t="s">
        <v>1076</v>
      </c>
      <c r="K235"/>
      <c r="L235"/>
      <c r="M235"/>
      <c r="N235" t="s">
        <v>1077</v>
      </c>
      <c r="O235"/>
      <c r="P235"/>
      <c r="Q235"/>
      <c r="R235" t="s">
        <v>1078</v>
      </c>
      <c r="S235"/>
      <c r="T235"/>
      <c r="U235" t="s">
        <v>1079</v>
      </c>
      <c r="V235"/>
      <c r="W235"/>
      <c r="X235"/>
      <c r="Y235" t="s">
        <v>1080</v>
      </c>
      <c r="Z235" t="s">
        <v>1081</v>
      </c>
      <c r="AA235"/>
      <c r="AB235"/>
      <c r="AC235"/>
      <c r="AD235"/>
      <c r="AE235" t="s">
        <v>1082</v>
      </c>
      <c r="AF235"/>
      <c r="AG235" t="s">
        <v>1083</v>
      </c>
      <c r="AH235" t="s">
        <v>1084</v>
      </c>
      <c r="AI235"/>
      <c r="AJ235"/>
    </row>
    <row r="236" spans="4:36" ht="15" x14ac:dyDescent="0.25">
      <c r="D236"/>
      <c r="E236" t="s">
        <v>1085</v>
      </c>
      <c r="F236"/>
      <c r="G236"/>
      <c r="H236"/>
      <c r="I236" t="s">
        <v>1086</v>
      </c>
      <c r="J236" t="s">
        <v>1087</v>
      </c>
      <c r="K236"/>
      <c r="L236"/>
      <c r="M236"/>
      <c r="N236" t="s">
        <v>1088</v>
      </c>
      <c r="O236"/>
      <c r="P236"/>
      <c r="Q236"/>
      <c r="R236" t="s">
        <v>1089</v>
      </c>
      <c r="S236"/>
      <c r="T236"/>
      <c r="U236" t="s">
        <v>1090</v>
      </c>
      <c r="V236"/>
      <c r="W236"/>
      <c r="X236"/>
      <c r="Y236" t="s">
        <v>1091</v>
      </c>
      <c r="Z236" t="s">
        <v>1092</v>
      </c>
      <c r="AA236"/>
      <c r="AB236"/>
      <c r="AC236"/>
      <c r="AD236"/>
      <c r="AE236" t="s">
        <v>1093</v>
      </c>
      <c r="AF236"/>
      <c r="AG236" t="s">
        <v>1094</v>
      </c>
      <c r="AH236" t="s">
        <v>953</v>
      </c>
      <c r="AI236"/>
      <c r="AJ236"/>
    </row>
    <row r="237" spans="4:36" ht="15" x14ac:dyDescent="0.25">
      <c r="D237"/>
      <c r="E237" t="s">
        <v>1095</v>
      </c>
      <c r="F237"/>
      <c r="G237"/>
      <c r="H237"/>
      <c r="I237" t="s">
        <v>1096</v>
      </c>
      <c r="J237" t="s">
        <v>1097</v>
      </c>
      <c r="K237"/>
      <c r="L237"/>
      <c r="M237"/>
      <c r="N237" t="s">
        <v>1098</v>
      </c>
      <c r="O237"/>
      <c r="P237"/>
      <c r="Q237"/>
      <c r="R237" t="s">
        <v>1099</v>
      </c>
      <c r="S237"/>
      <c r="T237"/>
      <c r="U237" t="s">
        <v>1100</v>
      </c>
      <c r="V237"/>
      <c r="W237"/>
      <c r="X237"/>
      <c r="Y237" t="s">
        <v>736</v>
      </c>
      <c r="Z237" t="s">
        <v>732</v>
      </c>
      <c r="AA237"/>
      <c r="AB237"/>
      <c r="AC237"/>
      <c r="AD237"/>
      <c r="AE237" t="s">
        <v>1101</v>
      </c>
      <c r="AF237"/>
      <c r="AG237" t="s">
        <v>1102</v>
      </c>
      <c r="AH237" t="s">
        <v>1103</v>
      </c>
      <c r="AI237"/>
      <c r="AJ237"/>
    </row>
    <row r="238" spans="4:36" ht="15" x14ac:dyDescent="0.25">
      <c r="D238"/>
      <c r="E238" t="s">
        <v>1104</v>
      </c>
      <c r="F238"/>
      <c r="G238"/>
      <c r="H238"/>
      <c r="I238" t="s">
        <v>1105</v>
      </c>
      <c r="J238" t="s">
        <v>1106</v>
      </c>
      <c r="K238"/>
      <c r="L238"/>
      <c r="M238"/>
      <c r="N238" t="s">
        <v>1107</v>
      </c>
      <c r="O238"/>
      <c r="P238"/>
      <c r="Q238"/>
      <c r="R238" t="s">
        <v>1108</v>
      </c>
      <c r="S238"/>
      <c r="T238"/>
      <c r="U238" t="s">
        <v>1109</v>
      </c>
      <c r="V238"/>
      <c r="W238"/>
      <c r="X238"/>
      <c r="Y238" t="s">
        <v>1110</v>
      </c>
      <c r="Z238" t="s">
        <v>1111</v>
      </c>
      <c r="AA238"/>
      <c r="AB238"/>
      <c r="AC238"/>
      <c r="AD238"/>
      <c r="AE238" t="s">
        <v>1112</v>
      </c>
      <c r="AF238"/>
      <c r="AG238" t="s">
        <v>1113</v>
      </c>
      <c r="AH238" t="s">
        <v>1114</v>
      </c>
      <c r="AI238"/>
      <c r="AJ238"/>
    </row>
    <row r="239" spans="4:36" ht="15" x14ac:dyDescent="0.25">
      <c r="D239"/>
      <c r="E239" t="s">
        <v>1115</v>
      </c>
      <c r="F239"/>
      <c r="G239"/>
      <c r="H239"/>
      <c r="I239" t="s">
        <v>1116</v>
      </c>
      <c r="J239" t="s">
        <v>1117</v>
      </c>
      <c r="K239"/>
      <c r="L239"/>
      <c r="M239"/>
      <c r="N239" t="s">
        <v>1118</v>
      </c>
      <c r="O239"/>
      <c r="P239"/>
      <c r="Q239"/>
      <c r="R239" t="s">
        <v>1119</v>
      </c>
      <c r="S239"/>
      <c r="T239"/>
      <c r="U239" t="s">
        <v>1120</v>
      </c>
      <c r="V239"/>
      <c r="W239"/>
      <c r="X239"/>
      <c r="Y239" t="s">
        <v>1121</v>
      </c>
      <c r="Z239" t="s">
        <v>1122</v>
      </c>
      <c r="AA239"/>
      <c r="AB239"/>
      <c r="AC239"/>
      <c r="AD239"/>
      <c r="AE239" t="s">
        <v>1123</v>
      </c>
      <c r="AF239"/>
      <c r="AG239" t="s">
        <v>1124</v>
      </c>
      <c r="AH239" t="s">
        <v>1125</v>
      </c>
      <c r="AI239"/>
      <c r="AJ239"/>
    </row>
    <row r="240" spans="4:36" ht="15" x14ac:dyDescent="0.25">
      <c r="D240"/>
      <c r="E240" t="s">
        <v>1126</v>
      </c>
      <c r="F240"/>
      <c r="G240"/>
      <c r="H240"/>
      <c r="I240" t="s">
        <v>1127</v>
      </c>
      <c r="J240" t="s">
        <v>1128</v>
      </c>
      <c r="K240"/>
      <c r="L240"/>
      <c r="M240"/>
      <c r="N240" t="s">
        <v>1129</v>
      </c>
      <c r="O240"/>
      <c r="P240"/>
      <c r="Q240"/>
      <c r="R240" t="s">
        <v>1130</v>
      </c>
      <c r="S240"/>
      <c r="T240"/>
      <c r="U240" t="s">
        <v>1131</v>
      </c>
      <c r="V240"/>
      <c r="W240"/>
      <c r="X240"/>
      <c r="Y240" t="s">
        <v>1132</v>
      </c>
      <c r="Z240" t="s">
        <v>1133</v>
      </c>
      <c r="AA240"/>
      <c r="AB240"/>
      <c r="AC240"/>
      <c r="AD240"/>
      <c r="AE240" t="s">
        <v>1134</v>
      </c>
      <c r="AF240"/>
      <c r="AG240" t="s">
        <v>1135</v>
      </c>
      <c r="AH240" t="s">
        <v>1136</v>
      </c>
      <c r="AI240"/>
      <c r="AJ240"/>
    </row>
    <row r="241" spans="4:36" ht="15" x14ac:dyDescent="0.25">
      <c r="D241"/>
      <c r="E241" t="s">
        <v>1137</v>
      </c>
      <c r="F241"/>
      <c r="G241"/>
      <c r="H241"/>
      <c r="I241" t="s">
        <v>1098</v>
      </c>
      <c r="J241" t="s">
        <v>1138</v>
      </c>
      <c r="K241"/>
      <c r="L241"/>
      <c r="M241"/>
      <c r="N241" t="s">
        <v>435</v>
      </c>
      <c r="O241"/>
      <c r="P241"/>
      <c r="Q241"/>
      <c r="R241" t="s">
        <v>753</v>
      </c>
      <c r="S241"/>
      <c r="T241"/>
      <c r="U241" t="s">
        <v>1139</v>
      </c>
      <c r="V241"/>
      <c r="W241"/>
      <c r="X241"/>
      <c r="Y241" t="s">
        <v>1140</v>
      </c>
      <c r="Z241" t="s">
        <v>1141</v>
      </c>
      <c r="AA241"/>
      <c r="AB241"/>
      <c r="AC241"/>
      <c r="AD241"/>
      <c r="AE241" t="s">
        <v>1142</v>
      </c>
      <c r="AF241"/>
      <c r="AG241" t="s">
        <v>1143</v>
      </c>
      <c r="AH241" t="s">
        <v>1144</v>
      </c>
      <c r="AI241"/>
      <c r="AJ241"/>
    </row>
    <row r="242" spans="4:36" ht="15" x14ac:dyDescent="0.25">
      <c r="D242"/>
      <c r="E242" t="s">
        <v>1145</v>
      </c>
      <c r="F242"/>
      <c r="G242"/>
      <c r="H242"/>
      <c r="I242" t="s">
        <v>1146</v>
      </c>
      <c r="J242" t="s">
        <v>1147</v>
      </c>
      <c r="K242"/>
      <c r="L242"/>
      <c r="M242"/>
      <c r="N242" t="s">
        <v>1148</v>
      </c>
      <c r="O242"/>
      <c r="P242"/>
      <c r="Q242"/>
      <c r="R242" t="s">
        <v>1149</v>
      </c>
      <c r="S242"/>
      <c r="T242"/>
      <c r="U242"/>
      <c r="V242"/>
      <c r="W242"/>
      <c r="X242"/>
      <c r="Y242" t="s">
        <v>1150</v>
      </c>
      <c r="Z242" t="s">
        <v>1151</v>
      </c>
      <c r="AA242"/>
      <c r="AB242"/>
      <c r="AC242"/>
      <c r="AD242"/>
      <c r="AE242" t="s">
        <v>772</v>
      </c>
      <c r="AF242"/>
      <c r="AG242" t="s">
        <v>1152</v>
      </c>
      <c r="AH242" t="s">
        <v>1153</v>
      </c>
      <c r="AI242"/>
      <c r="AJ242"/>
    </row>
    <row r="243" spans="4:36" ht="15" x14ac:dyDescent="0.25">
      <c r="D243"/>
      <c r="E243" t="s">
        <v>934</v>
      </c>
      <c r="F243"/>
      <c r="G243"/>
      <c r="H243"/>
      <c r="I243" t="s">
        <v>1154</v>
      </c>
      <c r="J243" t="s">
        <v>1155</v>
      </c>
      <c r="K243"/>
      <c r="L243"/>
      <c r="M243"/>
      <c r="N243" t="s">
        <v>1156</v>
      </c>
      <c r="O243"/>
      <c r="P243"/>
      <c r="Q243"/>
      <c r="R243" t="s">
        <v>1157</v>
      </c>
      <c r="S243"/>
      <c r="T243"/>
      <c r="U243"/>
      <c r="V243"/>
      <c r="W243"/>
      <c r="X243"/>
      <c r="Y243" t="s">
        <v>1158</v>
      </c>
      <c r="Z243" t="s">
        <v>1159</v>
      </c>
      <c r="AA243"/>
      <c r="AB243"/>
      <c r="AC243"/>
      <c r="AD243"/>
      <c r="AE243" t="s">
        <v>1160</v>
      </c>
      <c r="AF243"/>
      <c r="AG243" t="s">
        <v>1161</v>
      </c>
      <c r="AH243" t="s">
        <v>1162</v>
      </c>
      <c r="AI243"/>
      <c r="AJ243"/>
    </row>
    <row r="244" spans="4:36" ht="15" x14ac:dyDescent="0.25">
      <c r="D244"/>
      <c r="E244" t="s">
        <v>656</v>
      </c>
      <c r="F244"/>
      <c r="G244"/>
      <c r="H244"/>
      <c r="I244" t="s">
        <v>1163</v>
      </c>
      <c r="J244" t="s">
        <v>1164</v>
      </c>
      <c r="K244"/>
      <c r="L244"/>
      <c r="M244"/>
      <c r="N244" t="s">
        <v>1165</v>
      </c>
      <c r="O244"/>
      <c r="P244"/>
      <c r="Q244"/>
      <c r="R244" t="s">
        <v>1166</v>
      </c>
      <c r="S244"/>
      <c r="T244"/>
      <c r="U244"/>
      <c r="V244"/>
      <c r="W244"/>
      <c r="X244"/>
      <c r="Y244" t="s">
        <v>428</v>
      </c>
      <c r="Z244" t="s">
        <v>1167</v>
      </c>
      <c r="AA244"/>
      <c r="AB244"/>
      <c r="AC244"/>
      <c r="AD244"/>
      <c r="AE244" t="s">
        <v>1168</v>
      </c>
      <c r="AF244"/>
      <c r="AG244" t="s">
        <v>1169</v>
      </c>
      <c r="AH244" t="s">
        <v>1170</v>
      </c>
      <c r="AI244"/>
      <c r="AJ244"/>
    </row>
    <row r="245" spans="4:36" ht="15" x14ac:dyDescent="0.25">
      <c r="D245"/>
      <c r="E245" t="s">
        <v>1171</v>
      </c>
      <c r="F245"/>
      <c r="G245"/>
      <c r="H245"/>
      <c r="I245" t="s">
        <v>1172</v>
      </c>
      <c r="J245" t="s">
        <v>1173</v>
      </c>
      <c r="K245"/>
      <c r="L245"/>
      <c r="M245"/>
      <c r="N245" t="s">
        <v>1174</v>
      </c>
      <c r="O245"/>
      <c r="P245"/>
      <c r="Q245"/>
      <c r="R245" t="s">
        <v>1175</v>
      </c>
      <c r="S245"/>
      <c r="T245"/>
      <c r="U245"/>
      <c r="V245"/>
      <c r="W245"/>
      <c r="X245"/>
      <c r="Y245" t="s">
        <v>1176</v>
      </c>
      <c r="Z245"/>
      <c r="AA245"/>
      <c r="AB245"/>
      <c r="AC245"/>
      <c r="AD245"/>
      <c r="AE245" t="s">
        <v>1177</v>
      </c>
      <c r="AF245"/>
      <c r="AG245" t="s">
        <v>1178</v>
      </c>
      <c r="AH245" t="s">
        <v>1179</v>
      </c>
      <c r="AI245"/>
      <c r="AJ245"/>
    </row>
    <row r="246" spans="4:36" ht="15" x14ac:dyDescent="0.25">
      <c r="D246"/>
      <c r="E246" t="s">
        <v>1180</v>
      </c>
      <c r="F246"/>
      <c r="G246"/>
      <c r="H246"/>
      <c r="I246" t="s">
        <v>1181</v>
      </c>
      <c r="J246" t="s">
        <v>1182</v>
      </c>
      <c r="K246"/>
      <c r="L246"/>
      <c r="M246"/>
      <c r="N246" t="s">
        <v>1183</v>
      </c>
      <c r="O246"/>
      <c r="P246"/>
      <c r="Q246"/>
      <c r="R246" t="s">
        <v>1184</v>
      </c>
      <c r="S246"/>
      <c r="T246"/>
      <c r="U246"/>
      <c r="V246"/>
      <c r="W246"/>
      <c r="X246"/>
      <c r="Y246" t="s">
        <v>1185</v>
      </c>
      <c r="Z246"/>
      <c r="AA246"/>
      <c r="AB246"/>
      <c r="AC246"/>
      <c r="AD246"/>
      <c r="AE246" t="s">
        <v>1186</v>
      </c>
      <c r="AF246"/>
      <c r="AG246" t="s">
        <v>1187</v>
      </c>
      <c r="AH246" t="s">
        <v>1188</v>
      </c>
      <c r="AI246"/>
      <c r="AJ246"/>
    </row>
    <row r="247" spans="4:36" ht="15" x14ac:dyDescent="0.25">
      <c r="D247"/>
      <c r="E247" t="s">
        <v>1189</v>
      </c>
      <c r="F247"/>
      <c r="G247"/>
      <c r="H247"/>
      <c r="I247" t="s">
        <v>1190</v>
      </c>
      <c r="J247" t="s">
        <v>1191</v>
      </c>
      <c r="K247"/>
      <c r="L247"/>
      <c r="M247"/>
      <c r="N247"/>
      <c r="O247"/>
      <c r="P247"/>
      <c r="Q247"/>
      <c r="R247" t="s">
        <v>1192</v>
      </c>
      <c r="S247"/>
      <c r="T247"/>
      <c r="U247"/>
      <c r="V247"/>
      <c r="W247"/>
      <c r="X247"/>
      <c r="Y247" t="s">
        <v>1193</v>
      </c>
      <c r="Z247"/>
      <c r="AA247"/>
      <c r="AB247"/>
      <c r="AC247"/>
      <c r="AD247"/>
      <c r="AE247" t="s">
        <v>1194</v>
      </c>
      <c r="AF247"/>
      <c r="AG247" t="s">
        <v>1129</v>
      </c>
      <c r="AH247"/>
      <c r="AI247"/>
      <c r="AJ247"/>
    </row>
    <row r="248" spans="4:36" ht="15" x14ac:dyDescent="0.25">
      <c r="D248"/>
      <c r="E248" t="s">
        <v>1195</v>
      </c>
      <c r="F248"/>
      <c r="G248"/>
      <c r="H248"/>
      <c r="I248" t="s">
        <v>1196</v>
      </c>
      <c r="J248" t="s">
        <v>1197</v>
      </c>
      <c r="K248"/>
      <c r="L248"/>
      <c r="M248"/>
      <c r="N248"/>
      <c r="O248"/>
      <c r="P248"/>
      <c r="Q248"/>
      <c r="R248" t="s">
        <v>1198</v>
      </c>
      <c r="S248"/>
      <c r="T248"/>
      <c r="U248"/>
      <c r="V248"/>
      <c r="W248"/>
      <c r="X248"/>
      <c r="Y248" t="s">
        <v>1199</v>
      </c>
      <c r="Z248"/>
      <c r="AA248"/>
      <c r="AB248"/>
      <c r="AC248"/>
      <c r="AD248"/>
      <c r="AE248" t="s">
        <v>1200</v>
      </c>
      <c r="AF248"/>
      <c r="AG248" t="s">
        <v>1201</v>
      </c>
      <c r="AH248"/>
      <c r="AI248"/>
      <c r="AJ248"/>
    </row>
    <row r="249" spans="4:36" ht="15" x14ac:dyDescent="0.25">
      <c r="D249"/>
      <c r="E249" t="s">
        <v>1202</v>
      </c>
      <c r="F249"/>
      <c r="G249"/>
      <c r="H249"/>
      <c r="I249" t="s">
        <v>817</v>
      </c>
      <c r="J249" t="s">
        <v>1203</v>
      </c>
      <c r="K249"/>
      <c r="L249"/>
      <c r="M249"/>
      <c r="N249"/>
      <c r="O249"/>
      <c r="P249"/>
      <c r="Q249"/>
      <c r="R249" t="s">
        <v>1204</v>
      </c>
      <c r="S249"/>
      <c r="T249"/>
      <c r="U249"/>
      <c r="V249"/>
      <c r="W249"/>
      <c r="X249"/>
      <c r="Y249" t="s">
        <v>1205</v>
      </c>
      <c r="Z249"/>
      <c r="AA249"/>
      <c r="AB249"/>
      <c r="AC249"/>
      <c r="AD249"/>
      <c r="AE249" t="s">
        <v>1206</v>
      </c>
      <c r="AF249"/>
      <c r="AG249" t="s">
        <v>1207</v>
      </c>
      <c r="AH249"/>
      <c r="AI249"/>
      <c r="AJ249"/>
    </row>
    <row r="250" spans="4:36" ht="15" x14ac:dyDescent="0.25">
      <c r="D250"/>
      <c r="E250" t="s">
        <v>1208</v>
      </c>
      <c r="F250"/>
      <c r="G250"/>
      <c r="H250"/>
      <c r="I250" t="s">
        <v>1209</v>
      </c>
      <c r="J250" t="s">
        <v>1210</v>
      </c>
      <c r="K250"/>
      <c r="L250"/>
      <c r="M250"/>
      <c r="N250"/>
      <c r="O250"/>
      <c r="P250"/>
      <c r="Q250"/>
      <c r="R250" t="s">
        <v>1211</v>
      </c>
      <c r="S250"/>
      <c r="T250"/>
      <c r="U250"/>
      <c r="V250"/>
      <c r="W250"/>
      <c r="X250"/>
      <c r="Y250" t="s">
        <v>495</v>
      </c>
      <c r="Z250"/>
      <c r="AA250"/>
      <c r="AB250"/>
      <c r="AC250"/>
      <c r="AD250"/>
      <c r="AE250" t="s">
        <v>1212</v>
      </c>
      <c r="AF250"/>
      <c r="AG250" t="s">
        <v>1213</v>
      </c>
      <c r="AH250"/>
      <c r="AI250"/>
      <c r="AJ250"/>
    </row>
    <row r="251" spans="4:36" ht="15" x14ac:dyDescent="0.25">
      <c r="D251"/>
      <c r="E251" t="s">
        <v>1214</v>
      </c>
      <c r="F251"/>
      <c r="G251"/>
      <c r="H251"/>
      <c r="I251"/>
      <c r="J251" t="s">
        <v>1215</v>
      </c>
      <c r="K251"/>
      <c r="L251"/>
      <c r="M251"/>
      <c r="N251"/>
      <c r="O251"/>
      <c r="P251"/>
      <c r="Q251"/>
      <c r="R251" t="s">
        <v>1216</v>
      </c>
      <c r="S251"/>
      <c r="T251"/>
      <c r="U251"/>
      <c r="V251"/>
      <c r="W251"/>
      <c r="X251"/>
      <c r="Y251" t="s">
        <v>1217</v>
      </c>
      <c r="Z251"/>
      <c r="AA251"/>
      <c r="AB251"/>
      <c r="AC251"/>
      <c r="AD251"/>
      <c r="AE251" t="s">
        <v>926</v>
      </c>
      <c r="AF251"/>
      <c r="AG251" t="s">
        <v>1218</v>
      </c>
      <c r="AH251"/>
      <c r="AI251"/>
      <c r="AJ251"/>
    </row>
    <row r="252" spans="4:36" ht="15" x14ac:dyDescent="0.25">
      <c r="D252"/>
      <c r="E252" t="s">
        <v>1219</v>
      </c>
      <c r="F252"/>
      <c r="G252"/>
      <c r="H252"/>
      <c r="I252"/>
      <c r="J252" t="s">
        <v>1220</v>
      </c>
      <c r="K252"/>
      <c r="L252"/>
      <c r="M252"/>
      <c r="N252"/>
      <c r="O252"/>
      <c r="P252"/>
      <c r="Q252"/>
      <c r="R252" t="s">
        <v>1221</v>
      </c>
      <c r="S252"/>
      <c r="T252"/>
      <c r="U252"/>
      <c r="V252"/>
      <c r="W252"/>
      <c r="X252"/>
      <c r="Y252" t="s">
        <v>1222</v>
      </c>
      <c r="Z252"/>
      <c r="AA252"/>
      <c r="AB252"/>
      <c r="AC252"/>
      <c r="AD252"/>
      <c r="AE252" t="s">
        <v>1223</v>
      </c>
      <c r="AF252"/>
      <c r="AG252"/>
      <c r="AH252"/>
      <c r="AI252"/>
      <c r="AJ252"/>
    </row>
    <row r="253" spans="4:36" ht="15" x14ac:dyDescent="0.25">
      <c r="D253"/>
      <c r="E253" t="s">
        <v>1224</v>
      </c>
      <c r="F253"/>
      <c r="G253"/>
      <c r="H253"/>
      <c r="I253"/>
      <c r="J253" t="s">
        <v>560</v>
      </c>
      <c r="K253"/>
      <c r="L253"/>
      <c r="M253"/>
      <c r="N253"/>
      <c r="O253"/>
      <c r="P253"/>
      <c r="Q253"/>
      <c r="R253" t="s">
        <v>1225</v>
      </c>
      <c r="S253"/>
      <c r="T253"/>
      <c r="U253"/>
      <c r="V253"/>
      <c r="W253"/>
      <c r="X253"/>
      <c r="Y253" t="s">
        <v>1226</v>
      </c>
      <c r="Z253"/>
      <c r="AA253"/>
      <c r="AB253"/>
      <c r="AC253"/>
      <c r="AD253"/>
      <c r="AE253" t="s">
        <v>1227</v>
      </c>
      <c r="AF253"/>
      <c r="AG253"/>
      <c r="AH253"/>
      <c r="AI253"/>
      <c r="AJ253"/>
    </row>
    <row r="254" spans="4:36" ht="15" x14ac:dyDescent="0.25">
      <c r="D254"/>
      <c r="E254" t="s">
        <v>1228</v>
      </c>
      <c r="F254"/>
      <c r="G254"/>
      <c r="H254"/>
      <c r="I254"/>
      <c r="J254" t="s">
        <v>1229</v>
      </c>
      <c r="K254"/>
      <c r="L254"/>
      <c r="M254"/>
      <c r="N254"/>
      <c r="O254"/>
      <c r="P254"/>
      <c r="Q254"/>
      <c r="R254" t="s">
        <v>1230</v>
      </c>
      <c r="S254"/>
      <c r="T254"/>
      <c r="U254"/>
      <c r="V254"/>
      <c r="W254"/>
      <c r="X254"/>
      <c r="Y254" t="s">
        <v>1231</v>
      </c>
      <c r="Z254"/>
      <c r="AA254"/>
      <c r="AB254"/>
      <c r="AC254"/>
      <c r="AD254"/>
      <c r="AE254" t="s">
        <v>1232</v>
      </c>
      <c r="AF254"/>
      <c r="AG254"/>
      <c r="AH254"/>
      <c r="AI254"/>
      <c r="AJ254"/>
    </row>
    <row r="255" spans="4:36" ht="15" x14ac:dyDescent="0.25">
      <c r="D255"/>
      <c r="E255" t="s">
        <v>1233</v>
      </c>
      <c r="F255"/>
      <c r="G255"/>
      <c r="H255"/>
      <c r="I255"/>
      <c r="J255" t="s">
        <v>1234</v>
      </c>
      <c r="K255"/>
      <c r="L255"/>
      <c r="M255"/>
      <c r="N255"/>
      <c r="O255"/>
      <c r="P255"/>
      <c r="Q255"/>
      <c r="R255" t="s">
        <v>1235</v>
      </c>
      <c r="S255"/>
      <c r="T255"/>
      <c r="U255"/>
      <c r="V255"/>
      <c r="W255"/>
      <c r="X255"/>
      <c r="Y255" t="s">
        <v>1236</v>
      </c>
      <c r="Z255"/>
      <c r="AA255"/>
      <c r="AB255"/>
      <c r="AC255"/>
      <c r="AD255"/>
      <c r="AE255" t="s">
        <v>1237</v>
      </c>
      <c r="AF255"/>
      <c r="AG255"/>
      <c r="AH255"/>
      <c r="AI255"/>
      <c r="AJ255"/>
    </row>
    <row r="256" spans="4:36" ht="15" x14ac:dyDescent="0.25">
      <c r="D256"/>
      <c r="E256" t="s">
        <v>1238</v>
      </c>
      <c r="F256"/>
      <c r="G256"/>
      <c r="H256"/>
      <c r="I256"/>
      <c r="J256" t="s">
        <v>1239</v>
      </c>
      <c r="K256"/>
      <c r="L256"/>
      <c r="M256"/>
      <c r="N256"/>
      <c r="O256"/>
      <c r="P256"/>
      <c r="Q256"/>
      <c r="R256" t="s">
        <v>870</v>
      </c>
      <c r="S256"/>
      <c r="T256"/>
      <c r="U256"/>
      <c r="V256"/>
      <c r="W256"/>
      <c r="X256"/>
      <c r="Y256" t="s">
        <v>1240</v>
      </c>
      <c r="Z256"/>
      <c r="AA256"/>
      <c r="AB256"/>
      <c r="AC256"/>
      <c r="AD256"/>
      <c r="AE256" t="s">
        <v>1241</v>
      </c>
      <c r="AF256"/>
      <c r="AG256"/>
      <c r="AH256"/>
      <c r="AI256"/>
      <c r="AJ256"/>
    </row>
    <row r="257" spans="4:36" ht="15" x14ac:dyDescent="0.25">
      <c r="D257"/>
      <c r="E257" t="s">
        <v>753</v>
      </c>
      <c r="F257"/>
      <c r="G257"/>
      <c r="H257"/>
      <c r="I257"/>
      <c r="J257" t="s">
        <v>1242</v>
      </c>
      <c r="K257"/>
      <c r="L257"/>
      <c r="M257"/>
      <c r="N257"/>
      <c r="O257"/>
      <c r="P257"/>
      <c r="Q257"/>
      <c r="R257" t="s">
        <v>1243</v>
      </c>
      <c r="S257"/>
      <c r="T257"/>
      <c r="U257"/>
      <c r="V257"/>
      <c r="W257"/>
      <c r="X257"/>
      <c r="Y257" t="s">
        <v>1244</v>
      </c>
      <c r="Z257"/>
      <c r="AA257"/>
      <c r="AB257"/>
      <c r="AC257"/>
      <c r="AD257"/>
      <c r="AE257" t="s">
        <v>1245</v>
      </c>
      <c r="AF257"/>
      <c r="AG257"/>
      <c r="AH257"/>
      <c r="AI257"/>
      <c r="AJ257"/>
    </row>
    <row r="258" spans="4:36" ht="15" x14ac:dyDescent="0.25">
      <c r="D258"/>
      <c r="E258" t="s">
        <v>772</v>
      </c>
      <c r="F258"/>
      <c r="G258"/>
      <c r="H258"/>
      <c r="I258"/>
      <c r="J258" t="s">
        <v>544</v>
      </c>
      <c r="K258"/>
      <c r="L258"/>
      <c r="M258"/>
      <c r="N258"/>
      <c r="O258"/>
      <c r="P258"/>
      <c r="Q258"/>
      <c r="R258" t="s">
        <v>1246</v>
      </c>
      <c r="S258"/>
      <c r="T258"/>
      <c r="U258"/>
      <c r="V258"/>
      <c r="W258"/>
      <c r="X258"/>
      <c r="Y258" t="s">
        <v>1247</v>
      </c>
      <c r="Z258"/>
      <c r="AA258"/>
      <c r="AB258"/>
      <c r="AC258"/>
      <c r="AD258"/>
      <c r="AE258" t="s">
        <v>1248</v>
      </c>
      <c r="AF258"/>
      <c r="AG258"/>
      <c r="AH258"/>
      <c r="AI258"/>
      <c r="AJ258"/>
    </row>
    <row r="259" spans="4:36" ht="15" x14ac:dyDescent="0.25">
      <c r="D259"/>
      <c r="E259" t="s">
        <v>1249</v>
      </c>
      <c r="F259"/>
      <c r="G259"/>
      <c r="H259"/>
      <c r="I259"/>
      <c r="J259" t="s">
        <v>1250</v>
      </c>
      <c r="K259"/>
      <c r="L259"/>
      <c r="M259"/>
      <c r="N259"/>
      <c r="O259"/>
      <c r="P259"/>
      <c r="Q259"/>
      <c r="R259" t="s">
        <v>1251</v>
      </c>
      <c r="S259"/>
      <c r="T259"/>
      <c r="U259"/>
      <c r="V259"/>
      <c r="W259"/>
      <c r="X259"/>
      <c r="Y259" t="s">
        <v>1116</v>
      </c>
      <c r="Z259"/>
      <c r="AA259"/>
      <c r="AB259"/>
      <c r="AC259"/>
      <c r="AD259"/>
      <c r="AE259" t="s">
        <v>1252</v>
      </c>
      <c r="AF259"/>
      <c r="AG259"/>
      <c r="AH259"/>
      <c r="AI259"/>
      <c r="AJ259"/>
    </row>
    <row r="260" spans="4:36" ht="15" x14ac:dyDescent="0.25">
      <c r="D260"/>
      <c r="E260" t="s">
        <v>1253</v>
      </c>
      <c r="F260"/>
      <c r="G260"/>
      <c r="H260"/>
      <c r="I260"/>
      <c r="J260" t="s">
        <v>1254</v>
      </c>
      <c r="K260"/>
      <c r="L260"/>
      <c r="M260"/>
      <c r="N260"/>
      <c r="O260"/>
      <c r="P260"/>
      <c r="Q260"/>
      <c r="R260" t="s">
        <v>1255</v>
      </c>
      <c r="S260"/>
      <c r="T260"/>
      <c r="U260"/>
      <c r="V260"/>
      <c r="W260"/>
      <c r="X260"/>
      <c r="Y260" t="s">
        <v>1256</v>
      </c>
      <c r="Z260"/>
      <c r="AA260"/>
      <c r="AB260"/>
      <c r="AC260"/>
      <c r="AD260"/>
      <c r="AE260" t="s">
        <v>1257</v>
      </c>
      <c r="AF260"/>
      <c r="AG260"/>
      <c r="AH260"/>
      <c r="AI260"/>
      <c r="AJ260"/>
    </row>
    <row r="261" spans="4:36" ht="15" x14ac:dyDescent="0.25">
      <c r="D261"/>
      <c r="E261" t="s">
        <v>1258</v>
      </c>
      <c r="F261"/>
      <c r="G261"/>
      <c r="H261"/>
      <c r="I261"/>
      <c r="J261" t="s">
        <v>1259</v>
      </c>
      <c r="K261"/>
      <c r="L261"/>
      <c r="M261"/>
      <c r="N261"/>
      <c r="O261"/>
      <c r="P261"/>
      <c r="Q261"/>
      <c r="R261" t="s">
        <v>1260</v>
      </c>
      <c r="S261"/>
      <c r="T261"/>
      <c r="U261"/>
      <c r="V261"/>
      <c r="W261"/>
      <c r="X261"/>
      <c r="Y261" t="s">
        <v>1261</v>
      </c>
      <c r="Z261"/>
      <c r="AA261"/>
      <c r="AB261"/>
      <c r="AC261"/>
      <c r="AD261"/>
      <c r="AE261" t="s">
        <v>1262</v>
      </c>
      <c r="AF261"/>
      <c r="AG261"/>
      <c r="AH261"/>
      <c r="AI261"/>
      <c r="AJ261"/>
    </row>
    <row r="262" spans="4:36" ht="15" x14ac:dyDescent="0.25">
      <c r="D262"/>
      <c r="E262" t="s">
        <v>1263</v>
      </c>
      <c r="F262"/>
      <c r="G262"/>
      <c r="H262"/>
      <c r="I262"/>
      <c r="J262" t="s">
        <v>1264</v>
      </c>
      <c r="K262"/>
      <c r="L262"/>
      <c r="M262"/>
      <c r="N262"/>
      <c r="O262"/>
      <c r="P262"/>
      <c r="Q262"/>
      <c r="R262" t="s">
        <v>1158</v>
      </c>
      <c r="S262"/>
      <c r="T262"/>
      <c r="U262"/>
      <c r="V262"/>
      <c r="W262"/>
      <c r="X262"/>
      <c r="Y262" t="s">
        <v>1265</v>
      </c>
      <c r="Z262"/>
      <c r="AA262"/>
      <c r="AB262"/>
      <c r="AC262"/>
      <c r="AD262"/>
      <c r="AE262" t="s">
        <v>1266</v>
      </c>
      <c r="AF262"/>
      <c r="AG262"/>
      <c r="AH262"/>
      <c r="AI262"/>
      <c r="AJ262"/>
    </row>
    <row r="263" spans="4:36" ht="15" x14ac:dyDescent="0.25">
      <c r="D263"/>
      <c r="E263" t="s">
        <v>1267</v>
      </c>
      <c r="F263"/>
      <c r="G263"/>
      <c r="H263"/>
      <c r="I263"/>
      <c r="J263" t="s">
        <v>1268</v>
      </c>
      <c r="K263"/>
      <c r="L263"/>
      <c r="M263"/>
      <c r="N263"/>
      <c r="O263"/>
      <c r="P263"/>
      <c r="Q263"/>
      <c r="R263" t="s">
        <v>428</v>
      </c>
      <c r="S263"/>
      <c r="T263"/>
      <c r="U263"/>
      <c r="V263"/>
      <c r="W263"/>
      <c r="X263"/>
      <c r="Y263" t="s">
        <v>1269</v>
      </c>
      <c r="Z263"/>
      <c r="AA263"/>
      <c r="AB263"/>
      <c r="AC263"/>
      <c r="AD263"/>
      <c r="AE263" t="s">
        <v>1270</v>
      </c>
      <c r="AF263"/>
      <c r="AG263"/>
      <c r="AH263"/>
      <c r="AI263"/>
      <c r="AJ263"/>
    </row>
    <row r="264" spans="4:36" ht="15" x14ac:dyDescent="0.25">
      <c r="D264"/>
      <c r="E264" t="s">
        <v>1271</v>
      </c>
      <c r="F264"/>
      <c r="G264"/>
      <c r="H264"/>
      <c r="I264"/>
      <c r="J264" t="s">
        <v>1272</v>
      </c>
      <c r="K264"/>
      <c r="L264"/>
      <c r="M264"/>
      <c r="N264"/>
      <c r="O264"/>
      <c r="P264"/>
      <c r="Q264"/>
      <c r="R264" t="s">
        <v>1273</v>
      </c>
      <c r="S264"/>
      <c r="T264"/>
      <c r="U264"/>
      <c r="V264"/>
      <c r="W264"/>
      <c r="X264"/>
      <c r="Y264" t="s">
        <v>1274</v>
      </c>
      <c r="Z264"/>
      <c r="AA264"/>
      <c r="AB264"/>
      <c r="AC264"/>
      <c r="AD264"/>
      <c r="AE264" t="s">
        <v>1275</v>
      </c>
      <c r="AF264"/>
      <c r="AG264"/>
      <c r="AH264"/>
      <c r="AI264"/>
      <c r="AJ264"/>
    </row>
    <row r="265" spans="4:36" ht="15" x14ac:dyDescent="0.25">
      <c r="D265"/>
      <c r="E265" t="s">
        <v>1276</v>
      </c>
      <c r="F265"/>
      <c r="G265"/>
      <c r="H265"/>
      <c r="I265"/>
      <c r="J265" t="s">
        <v>1277</v>
      </c>
      <c r="K265"/>
      <c r="L265"/>
      <c r="M265"/>
      <c r="N265"/>
      <c r="O265"/>
      <c r="P265"/>
      <c r="Q265"/>
      <c r="R265" t="s">
        <v>1278</v>
      </c>
      <c r="S265"/>
      <c r="T265"/>
      <c r="U265"/>
      <c r="V265"/>
      <c r="W265"/>
      <c r="X265"/>
      <c r="Y265" t="s">
        <v>1279</v>
      </c>
      <c r="Z265"/>
      <c r="AA265"/>
      <c r="AB265"/>
      <c r="AC265"/>
      <c r="AD265"/>
      <c r="AE265" t="s">
        <v>1280</v>
      </c>
      <c r="AF265"/>
      <c r="AG265"/>
      <c r="AH265"/>
      <c r="AI265"/>
      <c r="AJ265"/>
    </row>
    <row r="266" spans="4:36" ht="15" x14ac:dyDescent="0.25">
      <c r="D266"/>
      <c r="E266" t="s">
        <v>1210</v>
      </c>
      <c r="F266"/>
      <c r="G266"/>
      <c r="H266"/>
      <c r="I266"/>
      <c r="J266" t="s">
        <v>1281</v>
      </c>
      <c r="K266"/>
      <c r="L266"/>
      <c r="M266"/>
      <c r="N266"/>
      <c r="O266"/>
      <c r="P266"/>
      <c r="Q266"/>
      <c r="R266" t="s">
        <v>1282</v>
      </c>
      <c r="S266"/>
      <c r="T266"/>
      <c r="U266"/>
      <c r="V266"/>
      <c r="W266"/>
      <c r="X266"/>
      <c r="Y266" t="s">
        <v>1283</v>
      </c>
      <c r="Z266"/>
      <c r="AA266"/>
      <c r="AB266"/>
      <c r="AC266"/>
      <c r="AD266"/>
      <c r="AE266" t="s">
        <v>1284</v>
      </c>
      <c r="AF266"/>
      <c r="AG266"/>
      <c r="AH266"/>
      <c r="AI266"/>
      <c r="AJ266"/>
    </row>
    <row r="267" spans="4:36" ht="15" x14ac:dyDescent="0.25">
      <c r="D267"/>
      <c r="E267" t="s">
        <v>1285</v>
      </c>
      <c r="F267"/>
      <c r="G267"/>
      <c r="H267"/>
      <c r="I267"/>
      <c r="J267" t="s">
        <v>1286</v>
      </c>
      <c r="K267"/>
      <c r="L267"/>
      <c r="M267"/>
      <c r="N267"/>
      <c r="O267"/>
      <c r="P267"/>
      <c r="Q267"/>
      <c r="R267" t="s">
        <v>1287</v>
      </c>
      <c r="S267"/>
      <c r="T267"/>
      <c r="U267"/>
      <c r="V267"/>
      <c r="W267"/>
      <c r="X267"/>
      <c r="Y267" t="s">
        <v>1288</v>
      </c>
      <c r="Z267"/>
      <c r="AA267"/>
      <c r="AB267"/>
      <c r="AC267"/>
      <c r="AD267"/>
      <c r="AE267" t="s">
        <v>1289</v>
      </c>
      <c r="AF267"/>
      <c r="AG267"/>
      <c r="AH267"/>
      <c r="AI267"/>
      <c r="AJ267"/>
    </row>
    <row r="268" spans="4:36" ht="15" x14ac:dyDescent="0.25">
      <c r="D268"/>
      <c r="E268" t="s">
        <v>1290</v>
      </c>
      <c r="F268"/>
      <c r="G268"/>
      <c r="H268"/>
      <c r="I268"/>
      <c r="J268" t="s">
        <v>1291</v>
      </c>
      <c r="K268"/>
      <c r="L268"/>
      <c r="M268"/>
      <c r="N268"/>
      <c r="O268"/>
      <c r="P268"/>
      <c r="Q268"/>
      <c r="R268" t="s">
        <v>1292</v>
      </c>
      <c r="S268"/>
      <c r="T268"/>
      <c r="U268"/>
      <c r="V268"/>
      <c r="W268"/>
      <c r="X268"/>
      <c r="Y268" t="s">
        <v>1293</v>
      </c>
      <c r="Z268"/>
      <c r="AA268"/>
      <c r="AB268"/>
      <c r="AC268"/>
      <c r="AD268"/>
      <c r="AE268" t="s">
        <v>1294</v>
      </c>
      <c r="AF268"/>
      <c r="AG268"/>
      <c r="AH268"/>
      <c r="AI268"/>
      <c r="AJ268"/>
    </row>
    <row r="269" spans="4:36" ht="15" x14ac:dyDescent="0.25">
      <c r="D269"/>
      <c r="E269" t="s">
        <v>1295</v>
      </c>
      <c r="F269"/>
      <c r="G269"/>
      <c r="H269"/>
      <c r="I269"/>
      <c r="J269" t="s">
        <v>975</v>
      </c>
      <c r="K269"/>
      <c r="L269"/>
      <c r="M269"/>
      <c r="N269"/>
      <c r="O269"/>
      <c r="P269"/>
      <c r="Q269"/>
      <c r="R269" t="s">
        <v>1296</v>
      </c>
      <c r="S269"/>
      <c r="T269"/>
      <c r="U269"/>
      <c r="V269"/>
      <c r="W269"/>
      <c r="X269"/>
      <c r="Y269"/>
      <c r="Z269"/>
      <c r="AA269"/>
      <c r="AB269"/>
      <c r="AC269"/>
      <c r="AD269"/>
      <c r="AE269" t="s">
        <v>1297</v>
      </c>
      <c r="AF269"/>
      <c r="AG269"/>
      <c r="AH269"/>
      <c r="AI269"/>
      <c r="AJ269"/>
    </row>
    <row r="270" spans="4:36" ht="15" x14ac:dyDescent="0.25">
      <c r="D270"/>
      <c r="E270" t="s">
        <v>736</v>
      </c>
      <c r="F270"/>
      <c r="G270"/>
      <c r="H270"/>
      <c r="I270"/>
      <c r="J270" t="s">
        <v>1298</v>
      </c>
      <c r="K270"/>
      <c r="L270"/>
      <c r="M270"/>
      <c r="N270"/>
      <c r="O270"/>
      <c r="P270"/>
      <c r="Q270"/>
      <c r="R270" t="s">
        <v>1299</v>
      </c>
      <c r="S270"/>
      <c r="T270"/>
      <c r="U270"/>
      <c r="V270"/>
      <c r="W270"/>
      <c r="X270"/>
      <c r="Y270"/>
      <c r="Z270"/>
      <c r="AA270"/>
      <c r="AB270"/>
      <c r="AC270"/>
      <c r="AD270"/>
      <c r="AE270" t="s">
        <v>1300</v>
      </c>
      <c r="AF270"/>
      <c r="AG270"/>
      <c r="AH270"/>
      <c r="AI270"/>
      <c r="AJ270"/>
    </row>
    <row r="271" spans="4:36" ht="15" x14ac:dyDescent="0.25">
      <c r="D271"/>
      <c r="E271" t="s">
        <v>1301</v>
      </c>
      <c r="F271"/>
      <c r="G271"/>
      <c r="H271"/>
      <c r="I271"/>
      <c r="J271" t="s">
        <v>1302</v>
      </c>
      <c r="K271"/>
      <c r="L271"/>
      <c r="M271"/>
      <c r="N271"/>
      <c r="O271"/>
      <c r="P271"/>
      <c r="Q271"/>
      <c r="R271" t="s">
        <v>1303</v>
      </c>
      <c r="S271"/>
      <c r="T271"/>
      <c r="U271"/>
      <c r="V271"/>
      <c r="W271"/>
      <c r="X271"/>
      <c r="Y271"/>
      <c r="Z271"/>
      <c r="AA271"/>
      <c r="AB271"/>
      <c r="AC271"/>
      <c r="AD271"/>
      <c r="AE271" t="s">
        <v>1304</v>
      </c>
      <c r="AF271"/>
      <c r="AG271"/>
      <c r="AH271"/>
      <c r="AI271"/>
      <c r="AJ271"/>
    </row>
    <row r="272" spans="4:36" ht="15" x14ac:dyDescent="0.25">
      <c r="D272"/>
      <c r="E272" t="s">
        <v>1305</v>
      </c>
      <c r="F272"/>
      <c r="G272"/>
      <c r="H272"/>
      <c r="I272"/>
      <c r="J272" t="s">
        <v>1306</v>
      </c>
      <c r="K272"/>
      <c r="L272"/>
      <c r="M272"/>
      <c r="N272"/>
      <c r="O272"/>
      <c r="P272"/>
      <c r="Q272"/>
      <c r="R272" t="s">
        <v>1307</v>
      </c>
      <c r="S272"/>
      <c r="T272"/>
      <c r="U272"/>
      <c r="V272"/>
      <c r="W272"/>
      <c r="X272"/>
      <c r="Y272"/>
      <c r="Z272"/>
      <c r="AA272"/>
      <c r="AB272"/>
      <c r="AC272"/>
      <c r="AD272"/>
      <c r="AE272" t="s">
        <v>465</v>
      </c>
      <c r="AF272"/>
      <c r="AG272"/>
      <c r="AH272"/>
      <c r="AI272"/>
      <c r="AJ272"/>
    </row>
    <row r="273" spans="4:36" ht="15" x14ac:dyDescent="0.25">
      <c r="D273"/>
      <c r="E273" t="s">
        <v>1308</v>
      </c>
      <c r="F273"/>
      <c r="G273"/>
      <c r="H273"/>
      <c r="I273"/>
      <c r="J273" t="s">
        <v>1309</v>
      </c>
      <c r="K273"/>
      <c r="L273"/>
      <c r="M273"/>
      <c r="N273"/>
      <c r="O273"/>
      <c r="P273"/>
      <c r="Q273"/>
      <c r="R273" t="s">
        <v>1310</v>
      </c>
      <c r="S273"/>
      <c r="T273"/>
      <c r="U273"/>
      <c r="V273"/>
      <c r="W273"/>
      <c r="X273"/>
      <c r="Y273"/>
      <c r="Z273"/>
      <c r="AA273"/>
      <c r="AB273"/>
      <c r="AC273"/>
      <c r="AD273"/>
      <c r="AE273" t="s">
        <v>1311</v>
      </c>
      <c r="AF273"/>
      <c r="AG273"/>
      <c r="AH273"/>
      <c r="AI273"/>
      <c r="AJ273"/>
    </row>
    <row r="274" spans="4:36" ht="15" x14ac:dyDescent="0.25">
      <c r="D274"/>
      <c r="E274" t="s">
        <v>1312</v>
      </c>
      <c r="F274"/>
      <c r="G274"/>
      <c r="H274"/>
      <c r="I274"/>
      <c r="J274" t="s">
        <v>1313</v>
      </c>
      <c r="K274"/>
      <c r="L274"/>
      <c r="M274"/>
      <c r="N274"/>
      <c r="O274"/>
      <c r="P274"/>
      <c r="Q274"/>
      <c r="R274" t="s">
        <v>1314</v>
      </c>
      <c r="S274"/>
      <c r="T274"/>
      <c r="U274"/>
      <c r="V274"/>
      <c r="W274"/>
      <c r="X274"/>
      <c r="Y274"/>
      <c r="Z274"/>
      <c r="AA274"/>
      <c r="AB274"/>
      <c r="AC274"/>
      <c r="AD274"/>
      <c r="AE274" t="s">
        <v>1315</v>
      </c>
      <c r="AF274"/>
      <c r="AG274"/>
      <c r="AH274"/>
      <c r="AI274"/>
      <c r="AJ274"/>
    </row>
    <row r="275" spans="4:36" ht="15" x14ac:dyDescent="0.25">
      <c r="D275"/>
      <c r="E275" t="s">
        <v>1316</v>
      </c>
      <c r="F275"/>
      <c r="G275"/>
      <c r="H275"/>
      <c r="I275"/>
      <c r="J275" t="s">
        <v>1317</v>
      </c>
      <c r="K275"/>
      <c r="L275"/>
      <c r="M275"/>
      <c r="N275"/>
      <c r="O275"/>
      <c r="P275"/>
      <c r="Q275"/>
      <c r="R275" t="s">
        <v>1318</v>
      </c>
      <c r="S275"/>
      <c r="T275"/>
      <c r="U275"/>
      <c r="V275"/>
      <c r="W275"/>
      <c r="X275"/>
      <c r="Y275"/>
      <c r="Z275"/>
      <c r="AA275"/>
      <c r="AB275"/>
      <c r="AC275"/>
      <c r="AD275"/>
      <c r="AE275" t="s">
        <v>1319</v>
      </c>
      <c r="AF275"/>
      <c r="AG275"/>
      <c r="AH275"/>
      <c r="AI275"/>
      <c r="AJ275"/>
    </row>
    <row r="276" spans="4:36" ht="15" x14ac:dyDescent="0.25">
      <c r="D276"/>
      <c r="E276" t="s">
        <v>1320</v>
      </c>
      <c r="F276"/>
      <c r="G276"/>
      <c r="H276"/>
      <c r="I276"/>
      <c r="J276" t="s">
        <v>1321</v>
      </c>
      <c r="K276"/>
      <c r="L276"/>
      <c r="M276"/>
      <c r="N276"/>
      <c r="O276"/>
      <c r="P276"/>
      <c r="Q276"/>
      <c r="R276" t="s">
        <v>1322</v>
      </c>
      <c r="S276"/>
      <c r="T276"/>
      <c r="U276"/>
      <c r="V276"/>
      <c r="W276"/>
      <c r="X276"/>
      <c r="Y276"/>
      <c r="Z276"/>
      <c r="AA276"/>
      <c r="AB276"/>
      <c r="AC276"/>
      <c r="AD276"/>
      <c r="AE276" t="s">
        <v>1323</v>
      </c>
      <c r="AF276"/>
      <c r="AG276"/>
      <c r="AH276"/>
      <c r="AI276"/>
      <c r="AJ276"/>
    </row>
    <row r="277" spans="4:36" ht="15" x14ac:dyDescent="0.25">
      <c r="D277"/>
      <c r="E277" t="s">
        <v>428</v>
      </c>
      <c r="F277"/>
      <c r="G277"/>
      <c r="H277"/>
      <c r="I277"/>
      <c r="J277" t="s">
        <v>1324</v>
      </c>
      <c r="K277"/>
      <c r="L277"/>
      <c r="M277"/>
      <c r="N277"/>
      <c r="O277"/>
      <c r="P277"/>
      <c r="Q277"/>
      <c r="R277" t="s">
        <v>1325</v>
      </c>
      <c r="S277"/>
      <c r="T277"/>
      <c r="U277"/>
      <c r="V277"/>
      <c r="W277"/>
      <c r="X277"/>
      <c r="Y277"/>
      <c r="Z277"/>
      <c r="AA277"/>
      <c r="AB277"/>
      <c r="AC277"/>
      <c r="AD277"/>
      <c r="AE277" t="s">
        <v>709</v>
      </c>
      <c r="AF277"/>
      <c r="AG277"/>
      <c r="AH277"/>
      <c r="AI277"/>
      <c r="AJ277"/>
    </row>
    <row r="278" spans="4:36" ht="15" x14ac:dyDescent="0.25">
      <c r="D278"/>
      <c r="E278" t="s">
        <v>1326</v>
      </c>
      <c r="F278"/>
      <c r="G278"/>
      <c r="H278"/>
      <c r="I278"/>
      <c r="J278" t="s">
        <v>1327</v>
      </c>
      <c r="K278"/>
      <c r="L278"/>
      <c r="M278"/>
      <c r="N278"/>
      <c r="O278"/>
      <c r="P278"/>
      <c r="Q278"/>
      <c r="R278" t="s">
        <v>1328</v>
      </c>
      <c r="S278"/>
      <c r="T278"/>
      <c r="U278"/>
      <c r="V278"/>
      <c r="W278"/>
      <c r="X278"/>
      <c r="Y278"/>
      <c r="Z278"/>
      <c r="AA278"/>
      <c r="AB278"/>
      <c r="AC278"/>
      <c r="AD278"/>
      <c r="AE278" t="s">
        <v>1329</v>
      </c>
      <c r="AF278"/>
      <c r="AG278"/>
      <c r="AH278"/>
      <c r="AI278"/>
      <c r="AJ278"/>
    </row>
    <row r="279" spans="4:36" ht="15" x14ac:dyDescent="0.25">
      <c r="D279"/>
      <c r="E279" t="s">
        <v>1330</v>
      </c>
      <c r="F279"/>
      <c r="G279"/>
      <c r="H279"/>
      <c r="I279"/>
      <c r="J279" t="s">
        <v>1331</v>
      </c>
      <c r="K279"/>
      <c r="L279"/>
      <c r="M279"/>
      <c r="N279"/>
      <c r="O279"/>
      <c r="P279"/>
      <c r="Q279"/>
      <c r="R279" t="s">
        <v>1332</v>
      </c>
      <c r="S279"/>
      <c r="T279"/>
      <c r="U279"/>
      <c r="V279"/>
      <c r="W279"/>
      <c r="X279"/>
      <c r="Y279"/>
      <c r="Z279"/>
      <c r="AA279"/>
      <c r="AB279"/>
      <c r="AC279"/>
      <c r="AD279"/>
      <c r="AE279" t="s">
        <v>1261</v>
      </c>
      <c r="AF279"/>
      <c r="AG279"/>
      <c r="AH279"/>
      <c r="AI279"/>
      <c r="AJ279"/>
    </row>
    <row r="280" spans="4:36" ht="15" x14ac:dyDescent="0.25">
      <c r="D280"/>
      <c r="E280" t="s">
        <v>1333</v>
      </c>
      <c r="F280"/>
      <c r="G280"/>
      <c r="H280"/>
      <c r="I280"/>
      <c r="J280" t="s">
        <v>1334</v>
      </c>
      <c r="K280"/>
      <c r="L280"/>
      <c r="M280"/>
      <c r="N280"/>
      <c r="O280"/>
      <c r="P280"/>
      <c r="Q280"/>
      <c r="R280" t="s">
        <v>1226</v>
      </c>
      <c r="S280"/>
      <c r="T280"/>
      <c r="U280"/>
      <c r="V280"/>
      <c r="W280"/>
      <c r="X280"/>
      <c r="Y280"/>
      <c r="Z280"/>
      <c r="AA280"/>
      <c r="AB280"/>
      <c r="AC280"/>
      <c r="AD280"/>
      <c r="AE280" t="s">
        <v>1335</v>
      </c>
      <c r="AF280"/>
      <c r="AG280"/>
      <c r="AH280"/>
      <c r="AI280"/>
      <c r="AJ280"/>
    </row>
    <row r="281" spans="4:36" ht="15" x14ac:dyDescent="0.25">
      <c r="D281"/>
      <c r="E281" t="s">
        <v>1336</v>
      </c>
      <c r="F281"/>
      <c r="G281"/>
      <c r="H281"/>
      <c r="I281"/>
      <c r="J281" t="s">
        <v>1337</v>
      </c>
      <c r="K281"/>
      <c r="L281"/>
      <c r="M281"/>
      <c r="N281"/>
      <c r="O281"/>
      <c r="P281"/>
      <c r="Q281"/>
      <c r="R281" t="s">
        <v>1338</v>
      </c>
      <c r="S281"/>
      <c r="T281"/>
      <c r="U281"/>
      <c r="V281"/>
      <c r="W281"/>
      <c r="X281"/>
      <c r="Y281"/>
      <c r="Z281"/>
      <c r="AA281"/>
      <c r="AB281"/>
      <c r="AC281"/>
      <c r="AD281"/>
      <c r="AE281" t="s">
        <v>1339</v>
      </c>
      <c r="AF281"/>
      <c r="AG281"/>
      <c r="AH281"/>
      <c r="AI281"/>
      <c r="AJ281"/>
    </row>
    <row r="282" spans="4:36" ht="15" x14ac:dyDescent="0.25">
      <c r="D282"/>
      <c r="E282" t="s">
        <v>1340</v>
      </c>
      <c r="F282"/>
      <c r="G282"/>
      <c r="H282"/>
      <c r="I282"/>
      <c r="J282" t="s">
        <v>1341</v>
      </c>
      <c r="K282"/>
      <c r="L282"/>
      <c r="M282"/>
      <c r="N282"/>
      <c r="O282"/>
      <c r="P282"/>
      <c r="Q282"/>
      <c r="R282" t="s">
        <v>1244</v>
      </c>
      <c r="S282"/>
      <c r="T282"/>
      <c r="U282"/>
      <c r="V282"/>
      <c r="W282"/>
      <c r="X282"/>
      <c r="Y282"/>
      <c r="Z282"/>
      <c r="AA282"/>
      <c r="AB282"/>
      <c r="AC282"/>
      <c r="AD282"/>
      <c r="AE282" t="s">
        <v>1342</v>
      </c>
      <c r="AF282"/>
      <c r="AG282"/>
      <c r="AH282"/>
      <c r="AI282"/>
      <c r="AJ282"/>
    </row>
    <row r="283" spans="4:36" ht="15" x14ac:dyDescent="0.25">
      <c r="D283"/>
      <c r="E283" t="s">
        <v>1343</v>
      </c>
      <c r="F283"/>
      <c r="G283"/>
      <c r="H283"/>
      <c r="I283"/>
      <c r="J283" t="s">
        <v>1344</v>
      </c>
      <c r="K283"/>
      <c r="L283"/>
      <c r="M283"/>
      <c r="N283"/>
      <c r="O283"/>
      <c r="P283"/>
      <c r="Q283"/>
      <c r="R283" t="s">
        <v>1092</v>
      </c>
      <c r="S283"/>
      <c r="T283"/>
      <c r="U283"/>
      <c r="V283"/>
      <c r="W283"/>
      <c r="X283"/>
      <c r="Y283"/>
      <c r="Z283"/>
      <c r="AA283"/>
      <c r="AB283"/>
      <c r="AC283"/>
      <c r="AD283"/>
      <c r="AE283" t="s">
        <v>1345</v>
      </c>
      <c r="AF283"/>
      <c r="AG283"/>
      <c r="AH283"/>
      <c r="AI283"/>
      <c r="AJ283"/>
    </row>
    <row r="284" spans="4:36" ht="15" x14ac:dyDescent="0.25">
      <c r="D284"/>
      <c r="E284" t="s">
        <v>1346</v>
      </c>
      <c r="F284"/>
      <c r="G284"/>
      <c r="H284"/>
      <c r="I284"/>
      <c r="J284" t="s">
        <v>1347</v>
      </c>
      <c r="K284"/>
      <c r="L284"/>
      <c r="M284"/>
      <c r="N284"/>
      <c r="O284"/>
      <c r="P284"/>
      <c r="Q284"/>
      <c r="R284" t="s">
        <v>684</v>
      </c>
      <c r="S284"/>
      <c r="T284"/>
      <c r="U284"/>
      <c r="V284"/>
      <c r="W284"/>
      <c r="X284"/>
      <c r="Y284"/>
      <c r="Z284"/>
      <c r="AA284"/>
      <c r="AB284"/>
      <c r="AC284"/>
      <c r="AD284"/>
      <c r="AE284" t="s">
        <v>435</v>
      </c>
      <c r="AF284"/>
      <c r="AG284"/>
      <c r="AH284"/>
      <c r="AI284"/>
      <c r="AJ284"/>
    </row>
    <row r="285" spans="4:36" ht="15" x14ac:dyDescent="0.25">
      <c r="D285"/>
      <c r="E285" t="s">
        <v>1348</v>
      </c>
      <c r="F285"/>
      <c r="G285"/>
      <c r="H285"/>
      <c r="I285"/>
      <c r="J285" t="s">
        <v>1349</v>
      </c>
      <c r="K285"/>
      <c r="L285"/>
      <c r="M285"/>
      <c r="N285"/>
      <c r="O285"/>
      <c r="P285"/>
      <c r="Q285"/>
      <c r="R285" t="s">
        <v>1350</v>
      </c>
      <c r="S285"/>
      <c r="T285"/>
      <c r="U285"/>
      <c r="V285"/>
      <c r="W285"/>
      <c r="X285"/>
      <c r="Y285"/>
      <c r="Z285"/>
      <c r="AA285"/>
      <c r="AB285"/>
      <c r="AC285"/>
      <c r="AD285"/>
      <c r="AE285" t="s">
        <v>1351</v>
      </c>
      <c r="AF285"/>
      <c r="AG285"/>
      <c r="AH285"/>
      <c r="AI285"/>
      <c r="AJ285"/>
    </row>
    <row r="286" spans="4:36" ht="15" x14ac:dyDescent="0.25">
      <c r="D286"/>
      <c r="E286" t="s">
        <v>1352</v>
      </c>
      <c r="F286"/>
      <c r="G286"/>
      <c r="H286"/>
      <c r="I286"/>
      <c r="J286" t="s">
        <v>1353</v>
      </c>
      <c r="K286"/>
      <c r="L286"/>
      <c r="M286"/>
      <c r="N286"/>
      <c r="O286"/>
      <c r="P286"/>
      <c r="Q286"/>
      <c r="R286" t="s">
        <v>1354</v>
      </c>
      <c r="S286"/>
      <c r="T286"/>
      <c r="U286"/>
      <c r="V286"/>
      <c r="W286"/>
      <c r="X286"/>
      <c r="Y286"/>
      <c r="Z286"/>
      <c r="AA286"/>
      <c r="AB286"/>
      <c r="AC286"/>
      <c r="AD286"/>
      <c r="AE286" t="s">
        <v>1355</v>
      </c>
      <c r="AF286"/>
      <c r="AG286"/>
      <c r="AH286"/>
      <c r="AI286"/>
      <c r="AJ286"/>
    </row>
    <row r="287" spans="4:36" ht="15" x14ac:dyDescent="0.25">
      <c r="D287"/>
      <c r="E287" t="s">
        <v>1356</v>
      </c>
      <c r="F287"/>
      <c r="G287"/>
      <c r="H287"/>
      <c r="I287"/>
      <c r="J287" t="s">
        <v>1357</v>
      </c>
      <c r="K287"/>
      <c r="L287"/>
      <c r="M287"/>
      <c r="N287"/>
      <c r="O287"/>
      <c r="P287"/>
      <c r="Q287"/>
      <c r="R287" t="s">
        <v>1358</v>
      </c>
      <c r="S287"/>
      <c r="T287"/>
      <c r="U287"/>
      <c r="V287"/>
      <c r="W287"/>
      <c r="X287"/>
      <c r="Y287"/>
      <c r="Z287"/>
      <c r="AA287"/>
      <c r="AB287"/>
      <c r="AC287"/>
      <c r="AD287"/>
      <c r="AE287" t="s">
        <v>1359</v>
      </c>
      <c r="AF287"/>
      <c r="AG287"/>
      <c r="AH287"/>
      <c r="AI287"/>
      <c r="AJ287"/>
    </row>
    <row r="288" spans="4:36" ht="15" x14ac:dyDescent="0.25">
      <c r="D288"/>
      <c r="E288" t="s">
        <v>1360</v>
      </c>
      <c r="F288"/>
      <c r="G288"/>
      <c r="H288"/>
      <c r="I288"/>
      <c r="J288" t="s">
        <v>1361</v>
      </c>
      <c r="K288"/>
      <c r="L288"/>
      <c r="M288"/>
      <c r="N288"/>
      <c r="O288"/>
      <c r="P288"/>
      <c r="Q288"/>
      <c r="R288" t="s">
        <v>1362</v>
      </c>
      <c r="S288"/>
      <c r="T288"/>
      <c r="U288"/>
      <c r="V288"/>
      <c r="W288"/>
      <c r="X288"/>
      <c r="Y288"/>
      <c r="Z288"/>
      <c r="AA288"/>
      <c r="AB288"/>
      <c r="AC288"/>
      <c r="AD288"/>
      <c r="AE288" t="s">
        <v>1363</v>
      </c>
      <c r="AF288"/>
      <c r="AG288"/>
      <c r="AH288"/>
      <c r="AI288"/>
      <c r="AJ288"/>
    </row>
    <row r="289" spans="4:36" ht="15" x14ac:dyDescent="0.25">
      <c r="D289"/>
      <c r="E289" t="s">
        <v>1300</v>
      </c>
      <c r="F289"/>
      <c r="G289"/>
      <c r="H289"/>
      <c r="I289"/>
      <c r="J289" t="s">
        <v>1364</v>
      </c>
      <c r="K289"/>
      <c r="L289"/>
      <c r="M289"/>
      <c r="N289"/>
      <c r="O289"/>
      <c r="P289"/>
      <c r="Q289"/>
      <c r="R289" t="s">
        <v>1365</v>
      </c>
      <c r="S289"/>
      <c r="T289"/>
      <c r="U289"/>
      <c r="V289"/>
      <c r="W289"/>
      <c r="X289"/>
      <c r="Y289"/>
      <c r="Z289"/>
      <c r="AA289"/>
      <c r="AB289"/>
      <c r="AC289"/>
      <c r="AD289"/>
      <c r="AE289" t="s">
        <v>1366</v>
      </c>
      <c r="AF289"/>
      <c r="AG289"/>
      <c r="AH289"/>
      <c r="AI289"/>
      <c r="AJ289"/>
    </row>
    <row r="290" spans="4:36" ht="15" x14ac:dyDescent="0.25">
      <c r="D290"/>
      <c r="E290" t="s">
        <v>766</v>
      </c>
      <c r="F290"/>
      <c r="G290"/>
      <c r="H290"/>
      <c r="I290"/>
      <c r="J290" t="s">
        <v>1367</v>
      </c>
      <c r="K290"/>
      <c r="L290"/>
      <c r="M290"/>
      <c r="N290"/>
      <c r="O290"/>
      <c r="P290"/>
      <c r="Q290"/>
      <c r="R290" t="s">
        <v>1368</v>
      </c>
      <c r="S290"/>
      <c r="T290"/>
      <c r="U290"/>
      <c r="V290"/>
      <c r="W290"/>
      <c r="X290"/>
      <c r="Y290"/>
      <c r="Z290"/>
      <c r="AA290"/>
      <c r="AB290"/>
      <c r="AC290"/>
      <c r="AD290"/>
      <c r="AE290" t="s">
        <v>817</v>
      </c>
      <c r="AF290"/>
      <c r="AG290"/>
      <c r="AH290"/>
      <c r="AI290"/>
      <c r="AJ290"/>
    </row>
    <row r="291" spans="4:36" ht="15" x14ac:dyDescent="0.25">
      <c r="D291"/>
      <c r="E291" t="s">
        <v>1369</v>
      </c>
      <c r="F291"/>
      <c r="G291"/>
      <c r="H291"/>
      <c r="I291"/>
      <c r="J291" t="s">
        <v>1370</v>
      </c>
      <c r="K291"/>
      <c r="L291"/>
      <c r="M291"/>
      <c r="N291"/>
      <c r="O291"/>
      <c r="P291"/>
      <c r="Q291"/>
      <c r="R291" t="s">
        <v>1371</v>
      </c>
      <c r="S291"/>
      <c r="T291"/>
      <c r="U291"/>
      <c r="V291"/>
      <c r="W291"/>
      <c r="X291"/>
      <c r="Y291"/>
      <c r="Z291"/>
      <c r="AA291"/>
      <c r="AB291"/>
      <c r="AC291"/>
      <c r="AD291"/>
      <c r="AE291" t="s">
        <v>1372</v>
      </c>
      <c r="AF291"/>
      <c r="AG291"/>
      <c r="AH291"/>
      <c r="AI291"/>
      <c r="AJ291"/>
    </row>
    <row r="292" spans="4:36" ht="15" x14ac:dyDescent="0.25">
      <c r="D292"/>
      <c r="E292" t="s">
        <v>1373</v>
      </c>
      <c r="F292"/>
      <c r="G292"/>
      <c r="H292"/>
      <c r="I292"/>
      <c r="J292" t="s">
        <v>1374</v>
      </c>
      <c r="K292"/>
      <c r="L292"/>
      <c r="M292"/>
      <c r="N292"/>
      <c r="O292"/>
      <c r="P292"/>
      <c r="Q292"/>
      <c r="R292" t="s">
        <v>1375</v>
      </c>
      <c r="S292"/>
      <c r="T292"/>
      <c r="U292"/>
      <c r="V292"/>
      <c r="W292"/>
      <c r="X292"/>
      <c r="Y292"/>
      <c r="Z292"/>
      <c r="AA292"/>
      <c r="AB292"/>
      <c r="AC292"/>
      <c r="AD292"/>
      <c r="AE292"/>
      <c r="AF292"/>
      <c r="AG292"/>
      <c r="AH292"/>
      <c r="AI292"/>
      <c r="AJ292"/>
    </row>
    <row r="293" spans="4:36" ht="15" x14ac:dyDescent="0.25">
      <c r="D293"/>
      <c r="E293" t="s">
        <v>1376</v>
      </c>
      <c r="F293"/>
      <c r="G293"/>
      <c r="H293"/>
      <c r="I293"/>
      <c r="J293" t="s">
        <v>1053</v>
      </c>
      <c r="K293"/>
      <c r="L293"/>
      <c r="M293"/>
      <c r="N293"/>
      <c r="O293"/>
      <c r="P293"/>
      <c r="Q293"/>
      <c r="R293" t="s">
        <v>1377</v>
      </c>
      <c r="S293"/>
      <c r="T293"/>
      <c r="U293"/>
      <c r="V293"/>
      <c r="W293"/>
      <c r="X293"/>
      <c r="Y293"/>
      <c r="Z293"/>
      <c r="AA293"/>
      <c r="AB293"/>
      <c r="AC293"/>
      <c r="AD293"/>
      <c r="AE293"/>
      <c r="AF293"/>
      <c r="AG293"/>
      <c r="AH293"/>
      <c r="AI293"/>
      <c r="AJ293"/>
    </row>
    <row r="294" spans="4:36" ht="15" x14ac:dyDescent="0.25">
      <c r="D294"/>
      <c r="E294" t="s">
        <v>992</v>
      </c>
      <c r="F294"/>
      <c r="G294"/>
      <c r="H294"/>
      <c r="I294"/>
      <c r="J294" t="s">
        <v>1378</v>
      </c>
      <c r="K294"/>
      <c r="L294"/>
      <c r="M294"/>
      <c r="N294"/>
      <c r="O294"/>
      <c r="P294"/>
      <c r="Q294"/>
      <c r="R294" t="s">
        <v>1379</v>
      </c>
      <c r="S294"/>
      <c r="T294"/>
      <c r="U294"/>
      <c r="V294"/>
      <c r="W294"/>
      <c r="X294"/>
      <c r="Y294"/>
      <c r="Z294"/>
      <c r="AA294"/>
      <c r="AB294"/>
      <c r="AC294"/>
      <c r="AD294"/>
      <c r="AE294"/>
      <c r="AF294"/>
      <c r="AG294"/>
      <c r="AH294"/>
      <c r="AI294"/>
      <c r="AJ294"/>
    </row>
    <row r="295" spans="4:36" ht="15" x14ac:dyDescent="0.25">
      <c r="D295"/>
      <c r="E295" t="s">
        <v>684</v>
      </c>
      <c r="F295"/>
      <c r="G295"/>
      <c r="H295"/>
      <c r="I295"/>
      <c r="J295" t="s">
        <v>1380</v>
      </c>
      <c r="K295"/>
      <c r="L295"/>
      <c r="M295"/>
      <c r="N295"/>
      <c r="O295"/>
      <c r="P295"/>
      <c r="Q295"/>
      <c r="R295" t="s">
        <v>1381</v>
      </c>
      <c r="S295"/>
      <c r="T295"/>
      <c r="U295"/>
      <c r="V295"/>
      <c r="W295"/>
      <c r="X295"/>
      <c r="Y295"/>
      <c r="Z295"/>
      <c r="AA295"/>
      <c r="AB295"/>
      <c r="AC295"/>
      <c r="AD295"/>
      <c r="AE295"/>
      <c r="AF295"/>
      <c r="AG295"/>
      <c r="AH295"/>
      <c r="AI295"/>
      <c r="AJ295"/>
    </row>
    <row r="296" spans="4:36" ht="15" x14ac:dyDescent="0.25">
      <c r="D296"/>
      <c r="E296" t="s">
        <v>1382</v>
      </c>
      <c r="F296"/>
      <c r="G296"/>
      <c r="H296"/>
      <c r="I296"/>
      <c r="J296" t="s">
        <v>1383</v>
      </c>
      <c r="K296"/>
      <c r="L296"/>
      <c r="M296"/>
      <c r="N296"/>
      <c r="O296"/>
      <c r="P296"/>
      <c r="Q296"/>
      <c r="R296" t="s">
        <v>1384</v>
      </c>
      <c r="S296"/>
      <c r="T296"/>
      <c r="U296"/>
      <c r="V296"/>
      <c r="W296"/>
      <c r="X296"/>
      <c r="Y296"/>
      <c r="Z296"/>
      <c r="AA296"/>
      <c r="AB296"/>
      <c r="AC296"/>
      <c r="AD296"/>
      <c r="AE296"/>
      <c r="AF296"/>
      <c r="AG296"/>
      <c r="AH296"/>
      <c r="AI296"/>
      <c r="AJ296"/>
    </row>
    <row r="297" spans="4:36" ht="15" x14ac:dyDescent="0.25">
      <c r="D297"/>
      <c r="E297" t="s">
        <v>1385</v>
      </c>
      <c r="F297"/>
      <c r="G297"/>
      <c r="H297"/>
      <c r="I297"/>
      <c r="J297" t="s">
        <v>1386</v>
      </c>
      <c r="K297"/>
      <c r="L297"/>
      <c r="M297"/>
      <c r="N297"/>
      <c r="O297"/>
      <c r="P297"/>
      <c r="Q297"/>
      <c r="R297" t="s">
        <v>1387</v>
      </c>
      <c r="S297"/>
      <c r="T297"/>
      <c r="U297"/>
      <c r="V297"/>
      <c r="W297"/>
      <c r="X297"/>
      <c r="Y297"/>
      <c r="Z297"/>
      <c r="AA297"/>
      <c r="AB297"/>
      <c r="AC297"/>
      <c r="AD297"/>
      <c r="AE297"/>
      <c r="AF297"/>
      <c r="AG297"/>
      <c r="AH297"/>
      <c r="AI297"/>
      <c r="AJ297"/>
    </row>
    <row r="298" spans="4:36" ht="15" x14ac:dyDescent="0.25">
      <c r="D298"/>
      <c r="E298" t="s">
        <v>1388</v>
      </c>
      <c r="F298"/>
      <c r="G298"/>
      <c r="H298"/>
      <c r="I298"/>
      <c r="J298" t="s">
        <v>1389</v>
      </c>
      <c r="K298"/>
      <c r="L298"/>
      <c r="M298"/>
      <c r="N298"/>
      <c r="O298"/>
      <c r="P298"/>
      <c r="Q298"/>
      <c r="R298" t="s">
        <v>1390</v>
      </c>
      <c r="S298"/>
      <c r="T298"/>
      <c r="U298"/>
      <c r="V298"/>
      <c r="W298"/>
      <c r="X298"/>
      <c r="Y298"/>
      <c r="Z298"/>
      <c r="AA298"/>
      <c r="AB298"/>
      <c r="AC298"/>
      <c r="AD298"/>
      <c r="AE298"/>
      <c r="AF298"/>
      <c r="AG298"/>
      <c r="AH298"/>
      <c r="AI298"/>
      <c r="AJ298"/>
    </row>
    <row r="299" spans="4:36" ht="15" x14ac:dyDescent="0.25">
      <c r="D299"/>
      <c r="E299" t="s">
        <v>1178</v>
      </c>
      <c r="F299"/>
      <c r="G299"/>
      <c r="H299"/>
      <c r="I299"/>
      <c r="J299" t="s">
        <v>1391</v>
      </c>
      <c r="K299"/>
      <c r="L299"/>
      <c r="M299"/>
      <c r="N299"/>
      <c r="O299"/>
      <c r="P299"/>
      <c r="Q299"/>
      <c r="R299" t="s">
        <v>1392</v>
      </c>
      <c r="S299"/>
      <c r="T299"/>
      <c r="U299"/>
      <c r="V299"/>
      <c r="W299"/>
      <c r="X299"/>
      <c r="Y299"/>
      <c r="Z299"/>
      <c r="AA299"/>
      <c r="AB299"/>
      <c r="AC299"/>
      <c r="AD299"/>
      <c r="AE299"/>
      <c r="AF299"/>
      <c r="AG299"/>
      <c r="AH299"/>
      <c r="AI299"/>
      <c r="AJ299"/>
    </row>
    <row r="300" spans="4:36" ht="15" x14ac:dyDescent="0.25">
      <c r="D300"/>
      <c r="E300" t="s">
        <v>1393</v>
      </c>
      <c r="F300"/>
      <c r="G300"/>
      <c r="H300"/>
      <c r="I300"/>
      <c r="J300" t="s">
        <v>1394</v>
      </c>
      <c r="K300"/>
      <c r="L300"/>
      <c r="M300"/>
      <c r="N300"/>
      <c r="O300"/>
      <c r="P300"/>
      <c r="Q300"/>
      <c r="R300" t="s">
        <v>1395</v>
      </c>
      <c r="S300"/>
      <c r="T300"/>
      <c r="U300"/>
      <c r="V300"/>
      <c r="W300"/>
      <c r="X300"/>
      <c r="Y300"/>
      <c r="Z300"/>
      <c r="AA300"/>
      <c r="AB300"/>
      <c r="AC300"/>
      <c r="AD300"/>
      <c r="AE300"/>
      <c r="AF300"/>
      <c r="AG300"/>
      <c r="AH300"/>
      <c r="AI300"/>
      <c r="AJ300"/>
    </row>
    <row r="301" spans="4:36" ht="15" x14ac:dyDescent="0.25">
      <c r="D301"/>
      <c r="E301" t="s">
        <v>1396</v>
      </c>
      <c r="F301"/>
      <c r="G301"/>
      <c r="H301"/>
      <c r="I301"/>
      <c r="J301" t="s">
        <v>1397</v>
      </c>
      <c r="K301"/>
      <c r="L301"/>
      <c r="M301"/>
      <c r="N301"/>
      <c r="O301"/>
      <c r="P301"/>
      <c r="Q301"/>
      <c r="R301" t="s">
        <v>1398</v>
      </c>
      <c r="S301"/>
      <c r="T301"/>
      <c r="U301"/>
      <c r="V301"/>
      <c r="W301"/>
      <c r="X301"/>
      <c r="Y301"/>
      <c r="Z301"/>
      <c r="AA301"/>
      <c r="AB301"/>
      <c r="AC301"/>
      <c r="AD301"/>
      <c r="AE301"/>
      <c r="AF301"/>
      <c r="AG301"/>
      <c r="AH301"/>
      <c r="AI301"/>
      <c r="AJ301"/>
    </row>
    <row r="302" spans="4:36" ht="15" x14ac:dyDescent="0.25">
      <c r="D302"/>
      <c r="E302" t="s">
        <v>1399</v>
      </c>
      <c r="F302"/>
      <c r="G302"/>
      <c r="H302"/>
      <c r="I302"/>
      <c r="J302" t="s">
        <v>1400</v>
      </c>
      <c r="K302"/>
      <c r="L302"/>
      <c r="M302"/>
      <c r="N302"/>
      <c r="O302"/>
      <c r="P302"/>
      <c r="Q302"/>
      <c r="R302" t="s">
        <v>1401</v>
      </c>
      <c r="S302"/>
      <c r="T302"/>
      <c r="U302"/>
      <c r="V302"/>
      <c r="W302"/>
      <c r="X302"/>
      <c r="Y302"/>
      <c r="Z302"/>
      <c r="AA302"/>
      <c r="AB302"/>
      <c r="AC302"/>
      <c r="AD302"/>
      <c r="AE302"/>
      <c r="AF302"/>
      <c r="AG302"/>
      <c r="AH302"/>
      <c r="AI302"/>
      <c r="AJ302"/>
    </row>
    <row r="303" spans="4:36" ht="15" x14ac:dyDescent="0.25">
      <c r="D303"/>
      <c r="E303" t="s">
        <v>1402</v>
      </c>
      <c r="F303"/>
      <c r="G303"/>
      <c r="H303"/>
      <c r="I303"/>
      <c r="J303" t="s">
        <v>1403</v>
      </c>
      <c r="K303"/>
      <c r="L303"/>
      <c r="M303"/>
      <c r="N303"/>
      <c r="O303"/>
      <c r="P303"/>
      <c r="Q303"/>
      <c r="R303" t="s">
        <v>1404</v>
      </c>
      <c r="S303"/>
      <c r="T303"/>
      <c r="U303"/>
      <c r="V303"/>
      <c r="W303"/>
      <c r="X303"/>
      <c r="Y303"/>
      <c r="Z303"/>
      <c r="AA303"/>
      <c r="AB303"/>
      <c r="AC303"/>
      <c r="AD303"/>
      <c r="AE303"/>
      <c r="AF303"/>
      <c r="AG303"/>
      <c r="AH303"/>
      <c r="AI303"/>
      <c r="AJ303"/>
    </row>
    <row r="304" spans="4:36" ht="15" x14ac:dyDescent="0.25">
      <c r="D304"/>
      <c r="E304" t="s">
        <v>1405</v>
      </c>
      <c r="F304"/>
      <c r="G304"/>
      <c r="H304"/>
      <c r="I304"/>
      <c r="J304" t="s">
        <v>1406</v>
      </c>
      <c r="K304"/>
      <c r="L304"/>
      <c r="M304"/>
      <c r="N304"/>
      <c r="O304"/>
      <c r="P304"/>
      <c r="Q304"/>
      <c r="R304" t="s">
        <v>1407</v>
      </c>
      <c r="S304"/>
      <c r="T304"/>
      <c r="U304"/>
      <c r="V304"/>
      <c r="W304"/>
      <c r="X304"/>
      <c r="Y304"/>
      <c r="Z304"/>
      <c r="AA304"/>
      <c r="AB304"/>
      <c r="AC304"/>
      <c r="AD304"/>
      <c r="AE304"/>
      <c r="AF304"/>
      <c r="AG304"/>
      <c r="AH304"/>
      <c r="AI304"/>
      <c r="AJ304"/>
    </row>
    <row r="305" spans="4:36" ht="15" x14ac:dyDescent="0.25">
      <c r="D305"/>
      <c r="E305" t="s">
        <v>1261</v>
      </c>
      <c r="F305"/>
      <c r="G305"/>
      <c r="H305"/>
      <c r="I305"/>
      <c r="J305" t="s">
        <v>1408</v>
      </c>
      <c r="K305"/>
      <c r="L305"/>
      <c r="M305"/>
      <c r="N305"/>
      <c r="O305"/>
      <c r="P305"/>
      <c r="Q305"/>
      <c r="R305" t="s">
        <v>1409</v>
      </c>
      <c r="S305"/>
      <c r="T305"/>
      <c r="U305"/>
      <c r="V305"/>
      <c r="W305"/>
      <c r="X305"/>
      <c r="Y305"/>
      <c r="Z305"/>
      <c r="AA305"/>
      <c r="AB305"/>
      <c r="AC305"/>
      <c r="AD305"/>
      <c r="AE305"/>
      <c r="AF305"/>
      <c r="AG305"/>
      <c r="AH305"/>
      <c r="AI305"/>
      <c r="AJ305"/>
    </row>
    <row r="306" spans="4:36" ht="15" x14ac:dyDescent="0.25">
      <c r="D306"/>
      <c r="E306" t="s">
        <v>1410</v>
      </c>
      <c r="F306"/>
      <c r="G306"/>
      <c r="H306"/>
      <c r="I306"/>
      <c r="J306" t="s">
        <v>1411</v>
      </c>
      <c r="K306"/>
      <c r="L306"/>
      <c r="M306"/>
      <c r="N306"/>
      <c r="O306"/>
      <c r="P306"/>
      <c r="Q306"/>
      <c r="R306" t="s">
        <v>1412</v>
      </c>
      <c r="S306"/>
      <c r="T306"/>
      <c r="U306"/>
      <c r="V306"/>
      <c r="W306"/>
      <c r="X306"/>
      <c r="Y306"/>
      <c r="Z306"/>
      <c r="AA306"/>
      <c r="AB306"/>
      <c r="AC306"/>
      <c r="AD306"/>
      <c r="AE306"/>
      <c r="AF306"/>
      <c r="AG306"/>
      <c r="AH306"/>
      <c r="AI306"/>
      <c r="AJ306"/>
    </row>
    <row r="307" spans="4:36" ht="15" x14ac:dyDescent="0.25">
      <c r="D307"/>
      <c r="E307" t="s">
        <v>1413</v>
      </c>
      <c r="F307"/>
      <c r="G307"/>
      <c r="H307"/>
      <c r="I307"/>
      <c r="J307" t="s">
        <v>1414</v>
      </c>
      <c r="K307"/>
      <c r="L307"/>
      <c r="M307"/>
      <c r="N307"/>
      <c r="O307"/>
      <c r="P307"/>
      <c r="Q307"/>
      <c r="R307" t="s">
        <v>1415</v>
      </c>
      <c r="S307"/>
      <c r="T307"/>
      <c r="U307"/>
      <c r="V307"/>
      <c r="W307"/>
      <c r="X307"/>
      <c r="Y307"/>
      <c r="Z307"/>
      <c r="AA307"/>
      <c r="AB307"/>
      <c r="AC307"/>
      <c r="AD307"/>
      <c r="AE307"/>
      <c r="AF307"/>
      <c r="AG307"/>
      <c r="AH307"/>
      <c r="AI307"/>
      <c r="AJ307"/>
    </row>
    <row r="308" spans="4:36" ht="15" x14ac:dyDescent="0.25">
      <c r="D308"/>
      <c r="E308" t="s">
        <v>1416</v>
      </c>
      <c r="F308"/>
      <c r="G308"/>
      <c r="H308"/>
      <c r="I308"/>
      <c r="J308" t="s">
        <v>1417</v>
      </c>
      <c r="K308"/>
      <c r="L308"/>
      <c r="M308"/>
      <c r="N308"/>
      <c r="O308"/>
      <c r="P308"/>
      <c r="Q308"/>
      <c r="R308" t="s">
        <v>1418</v>
      </c>
      <c r="S308"/>
      <c r="T308"/>
      <c r="U308"/>
      <c r="V308"/>
      <c r="W308"/>
      <c r="X308"/>
      <c r="Y308"/>
      <c r="Z308"/>
      <c r="AA308"/>
      <c r="AB308"/>
      <c r="AC308"/>
      <c r="AD308"/>
      <c r="AE308"/>
      <c r="AF308"/>
      <c r="AG308"/>
      <c r="AH308"/>
      <c r="AI308"/>
      <c r="AJ308"/>
    </row>
    <row r="309" spans="4:36" ht="15" x14ac:dyDescent="0.25">
      <c r="D309"/>
      <c r="E309" t="s">
        <v>1419</v>
      </c>
      <c r="F309"/>
      <c r="G309"/>
      <c r="H309"/>
      <c r="I309"/>
      <c r="J309" t="s">
        <v>1420</v>
      </c>
      <c r="K309"/>
      <c r="L309"/>
      <c r="M309"/>
      <c r="N309"/>
      <c r="O309"/>
      <c r="P309"/>
      <c r="Q309"/>
      <c r="R309" t="s">
        <v>1421</v>
      </c>
      <c r="S309"/>
      <c r="T309"/>
      <c r="U309"/>
      <c r="V309"/>
      <c r="W309"/>
      <c r="X309"/>
      <c r="Y309"/>
      <c r="Z309"/>
      <c r="AA309"/>
      <c r="AB309"/>
      <c r="AC309"/>
      <c r="AD309"/>
      <c r="AE309"/>
      <c r="AF309"/>
      <c r="AG309"/>
      <c r="AH309"/>
      <c r="AI309"/>
      <c r="AJ309"/>
    </row>
    <row r="310" spans="4:36" ht="15" x14ac:dyDescent="0.25">
      <c r="D310"/>
      <c r="E310" t="s">
        <v>1422</v>
      </c>
      <c r="F310"/>
      <c r="G310"/>
      <c r="H310"/>
      <c r="I310"/>
      <c r="J310" t="s">
        <v>1423</v>
      </c>
      <c r="K310"/>
      <c r="L310"/>
      <c r="M310"/>
      <c r="N310"/>
      <c r="O310"/>
      <c r="P310"/>
      <c r="Q310"/>
      <c r="R310" t="s">
        <v>1424</v>
      </c>
      <c r="S310"/>
      <c r="T310"/>
      <c r="U310"/>
      <c r="V310"/>
      <c r="W310"/>
      <c r="X310"/>
      <c r="Y310"/>
      <c r="Z310"/>
      <c r="AA310"/>
      <c r="AB310"/>
      <c r="AC310"/>
      <c r="AD310"/>
      <c r="AE310"/>
      <c r="AF310"/>
      <c r="AG310"/>
      <c r="AH310"/>
      <c r="AI310"/>
      <c r="AJ310"/>
    </row>
    <row r="311" spans="4:36" ht="15" x14ac:dyDescent="0.25">
      <c r="D311"/>
      <c r="E311" t="s">
        <v>1425</v>
      </c>
      <c r="F311"/>
      <c r="G311"/>
      <c r="H311"/>
      <c r="I311"/>
      <c r="J311" t="s">
        <v>1426</v>
      </c>
      <c r="K311"/>
      <c r="L311"/>
      <c r="M311"/>
      <c r="N311"/>
      <c r="O311"/>
      <c r="P311"/>
      <c r="Q311"/>
      <c r="R311" t="s">
        <v>1427</v>
      </c>
      <c r="S311"/>
      <c r="T311"/>
      <c r="U311"/>
      <c r="V311"/>
      <c r="W311"/>
      <c r="X311"/>
      <c r="Y311"/>
      <c r="Z311"/>
      <c r="AA311"/>
      <c r="AB311"/>
      <c r="AC311"/>
      <c r="AD311"/>
      <c r="AE311"/>
      <c r="AF311"/>
      <c r="AG311"/>
      <c r="AH311"/>
      <c r="AI311"/>
      <c r="AJ311"/>
    </row>
    <row r="312" spans="4:36" ht="15" x14ac:dyDescent="0.25">
      <c r="D312"/>
      <c r="E312" t="s">
        <v>1428</v>
      </c>
      <c r="F312"/>
      <c r="G312"/>
      <c r="H312"/>
      <c r="I312"/>
      <c r="J312" t="s">
        <v>1429</v>
      </c>
      <c r="K312"/>
      <c r="L312"/>
      <c r="M312"/>
      <c r="N312"/>
      <c r="O312"/>
      <c r="P312"/>
      <c r="Q312"/>
      <c r="R312" t="s">
        <v>1430</v>
      </c>
      <c r="S312"/>
      <c r="T312"/>
      <c r="U312"/>
      <c r="V312"/>
      <c r="W312"/>
      <c r="X312"/>
      <c r="Y312"/>
      <c r="Z312"/>
      <c r="AA312"/>
      <c r="AB312"/>
      <c r="AC312"/>
      <c r="AD312"/>
      <c r="AE312"/>
      <c r="AF312"/>
      <c r="AG312"/>
      <c r="AH312"/>
      <c r="AI312"/>
      <c r="AJ312"/>
    </row>
    <row r="313" spans="4:36" ht="15" x14ac:dyDescent="0.25">
      <c r="D313"/>
      <c r="E313" t="s">
        <v>1431</v>
      </c>
      <c r="F313"/>
      <c r="G313"/>
      <c r="H313"/>
      <c r="I313"/>
      <c r="J313" t="s">
        <v>1432</v>
      </c>
      <c r="K313"/>
      <c r="L313"/>
      <c r="M313"/>
      <c r="N313"/>
      <c r="O313"/>
      <c r="P313"/>
      <c r="Q313"/>
      <c r="R313" t="s">
        <v>1433</v>
      </c>
      <c r="S313"/>
      <c r="T313"/>
      <c r="U313"/>
      <c r="V313"/>
      <c r="W313"/>
      <c r="X313"/>
      <c r="Y313"/>
      <c r="Z313"/>
      <c r="AA313"/>
      <c r="AB313"/>
      <c r="AC313"/>
      <c r="AD313"/>
      <c r="AE313"/>
      <c r="AF313"/>
      <c r="AG313"/>
      <c r="AH313"/>
      <c r="AI313"/>
      <c r="AJ313"/>
    </row>
    <row r="314" spans="4:36" ht="15" x14ac:dyDescent="0.25">
      <c r="D314"/>
      <c r="E314" t="s">
        <v>1434</v>
      </c>
      <c r="F314"/>
      <c r="G314"/>
      <c r="H314"/>
      <c r="I314"/>
      <c r="J314" t="s">
        <v>1435</v>
      </c>
      <c r="K314"/>
      <c r="L314"/>
      <c r="M314"/>
      <c r="N314"/>
      <c r="O314"/>
      <c r="P314"/>
      <c r="Q314"/>
      <c r="R314" t="s">
        <v>1436</v>
      </c>
      <c r="S314"/>
      <c r="T314"/>
      <c r="U314"/>
      <c r="V314"/>
      <c r="W314"/>
      <c r="X314"/>
      <c r="Y314"/>
      <c r="Z314"/>
      <c r="AA314"/>
      <c r="AB314"/>
      <c r="AC314"/>
      <c r="AD314"/>
      <c r="AE314"/>
      <c r="AF314"/>
      <c r="AG314"/>
      <c r="AH314"/>
      <c r="AI314"/>
      <c r="AJ314"/>
    </row>
    <row r="315" spans="4:36" ht="15" x14ac:dyDescent="0.25">
      <c r="D315"/>
      <c r="E315" t="s">
        <v>1437</v>
      </c>
      <c r="F315"/>
      <c r="G315"/>
      <c r="H315"/>
      <c r="I315"/>
      <c r="J315" t="s">
        <v>1438</v>
      </c>
      <c r="K315"/>
      <c r="L315"/>
      <c r="M315"/>
      <c r="N315"/>
      <c r="O315"/>
      <c r="P315"/>
      <c r="Q315"/>
      <c r="R315" t="s">
        <v>1439</v>
      </c>
      <c r="S315"/>
      <c r="T315"/>
      <c r="U315"/>
      <c r="V315"/>
      <c r="W315"/>
      <c r="X315"/>
      <c r="Y315"/>
      <c r="Z315"/>
      <c r="AA315"/>
      <c r="AB315"/>
      <c r="AC315"/>
      <c r="AD315"/>
      <c r="AE315"/>
      <c r="AF315"/>
      <c r="AG315"/>
      <c r="AH315"/>
      <c r="AI315"/>
      <c r="AJ315"/>
    </row>
    <row r="316" spans="4:36" ht="15" x14ac:dyDescent="0.25">
      <c r="D316"/>
      <c r="E316" t="s">
        <v>1151</v>
      </c>
      <c r="F316"/>
      <c r="G316"/>
      <c r="H316"/>
      <c r="I316"/>
      <c r="J316" t="s">
        <v>1440</v>
      </c>
      <c r="K316"/>
      <c r="L316"/>
      <c r="M316"/>
      <c r="N316"/>
      <c r="O316"/>
      <c r="P316"/>
      <c r="Q316"/>
      <c r="R316" t="s">
        <v>1441</v>
      </c>
      <c r="S316"/>
      <c r="T316"/>
      <c r="U316"/>
      <c r="V316"/>
      <c r="W316"/>
      <c r="X316"/>
      <c r="Y316"/>
      <c r="Z316"/>
      <c r="AA316"/>
      <c r="AB316"/>
      <c r="AC316"/>
      <c r="AD316"/>
      <c r="AE316"/>
      <c r="AF316"/>
      <c r="AG316"/>
      <c r="AH316"/>
      <c r="AI316"/>
      <c r="AJ316"/>
    </row>
    <row r="317" spans="4:36" ht="15" x14ac:dyDescent="0.25">
      <c r="D317"/>
      <c r="E317" t="s">
        <v>1442</v>
      </c>
      <c r="F317"/>
      <c r="G317"/>
      <c r="H317"/>
      <c r="I317"/>
      <c r="J317" t="s">
        <v>1443</v>
      </c>
      <c r="K317"/>
      <c r="L317"/>
      <c r="M317"/>
      <c r="N317"/>
      <c r="O317"/>
      <c r="P317"/>
      <c r="Q317"/>
      <c r="R317" t="s">
        <v>1444</v>
      </c>
      <c r="S317"/>
      <c r="T317"/>
      <c r="U317"/>
      <c r="V317"/>
      <c r="W317"/>
      <c r="X317"/>
      <c r="Y317"/>
      <c r="Z317"/>
      <c r="AA317"/>
      <c r="AB317"/>
      <c r="AC317"/>
      <c r="AD317"/>
      <c r="AE317"/>
      <c r="AF317"/>
      <c r="AG317"/>
      <c r="AH317"/>
      <c r="AI317"/>
      <c r="AJ317"/>
    </row>
    <row r="318" spans="4:36" ht="15" x14ac:dyDescent="0.25">
      <c r="D318"/>
      <c r="E318" t="s">
        <v>1445</v>
      </c>
      <c r="F318"/>
      <c r="G318"/>
      <c r="H318"/>
      <c r="I318"/>
      <c r="J318" t="s">
        <v>1446</v>
      </c>
      <c r="K318"/>
      <c r="L318"/>
      <c r="M318"/>
      <c r="N318"/>
      <c r="O318"/>
      <c r="P318"/>
      <c r="Q318"/>
      <c r="R318" t="s">
        <v>1447</v>
      </c>
      <c r="S318"/>
      <c r="T318"/>
      <c r="U318"/>
      <c r="V318"/>
      <c r="W318"/>
      <c r="X318"/>
      <c r="Y318"/>
      <c r="Z318"/>
      <c r="AA318"/>
      <c r="AB318"/>
      <c r="AC318"/>
      <c r="AD318"/>
      <c r="AE318"/>
      <c r="AF318"/>
      <c r="AG318"/>
      <c r="AH318"/>
      <c r="AI318"/>
      <c r="AJ318"/>
    </row>
    <row r="319" spans="4:36" ht="15" x14ac:dyDescent="0.25">
      <c r="D319"/>
      <c r="E319" t="s">
        <v>1448</v>
      </c>
      <c r="F319"/>
      <c r="G319"/>
      <c r="H319"/>
      <c r="I319"/>
      <c r="J319" t="s">
        <v>1449</v>
      </c>
      <c r="K319"/>
      <c r="L319"/>
      <c r="M319"/>
      <c r="N319"/>
      <c r="O319"/>
      <c r="P319"/>
      <c r="Q319"/>
      <c r="R319" t="s">
        <v>1450</v>
      </c>
      <c r="S319"/>
      <c r="T319"/>
      <c r="U319"/>
      <c r="V319"/>
      <c r="W319"/>
      <c r="X319"/>
      <c r="Y319"/>
      <c r="Z319"/>
      <c r="AA319"/>
      <c r="AB319"/>
      <c r="AC319"/>
      <c r="AD319"/>
      <c r="AE319"/>
      <c r="AF319"/>
      <c r="AG319"/>
      <c r="AH319"/>
      <c r="AI319"/>
      <c r="AJ319"/>
    </row>
    <row r="320" spans="4:36" ht="15" x14ac:dyDescent="0.25">
      <c r="D320"/>
      <c r="E320" t="s">
        <v>1451</v>
      </c>
      <c r="F320"/>
      <c r="G320"/>
      <c r="H320"/>
      <c r="I320"/>
      <c r="J320" t="s">
        <v>1452</v>
      </c>
      <c r="K320"/>
      <c r="L320"/>
      <c r="M320"/>
      <c r="N320"/>
      <c r="O320"/>
      <c r="P320"/>
      <c r="Q320"/>
      <c r="R320" t="s">
        <v>1453</v>
      </c>
      <c r="S320"/>
      <c r="T320"/>
      <c r="U320"/>
      <c r="V320"/>
      <c r="W320"/>
      <c r="X320"/>
      <c r="Y320"/>
      <c r="Z320"/>
      <c r="AA320"/>
      <c r="AB320"/>
      <c r="AC320"/>
      <c r="AD320"/>
      <c r="AE320"/>
      <c r="AF320"/>
      <c r="AG320"/>
      <c r="AH320"/>
      <c r="AI320"/>
      <c r="AJ320"/>
    </row>
    <row r="321" spans="4:36" ht="15" x14ac:dyDescent="0.25">
      <c r="D321"/>
      <c r="E321" t="s">
        <v>830</v>
      </c>
      <c r="F321"/>
      <c r="G321"/>
      <c r="H321"/>
      <c r="I321"/>
      <c r="J321" t="s">
        <v>1454</v>
      </c>
      <c r="K321"/>
      <c r="L321"/>
      <c r="M321"/>
      <c r="N321"/>
      <c r="O321"/>
      <c r="P321"/>
      <c r="Q321"/>
      <c r="R321"/>
      <c r="S321"/>
      <c r="T321"/>
      <c r="U321"/>
      <c r="V321"/>
      <c r="W321"/>
      <c r="X321"/>
      <c r="Y321"/>
      <c r="Z321"/>
      <c r="AA321"/>
      <c r="AB321"/>
      <c r="AC321"/>
      <c r="AD321"/>
      <c r="AE321"/>
      <c r="AF321"/>
      <c r="AG321"/>
      <c r="AH321"/>
      <c r="AI321"/>
      <c r="AJ321"/>
    </row>
    <row r="322" spans="4:36" ht="15" x14ac:dyDescent="0.25">
      <c r="D322"/>
      <c r="E322" t="s">
        <v>1455</v>
      </c>
      <c r="F322"/>
      <c r="G322"/>
      <c r="H322"/>
      <c r="I322"/>
      <c r="J322" t="s">
        <v>1456</v>
      </c>
      <c r="K322"/>
      <c r="L322"/>
      <c r="M322"/>
      <c r="N322"/>
      <c r="O322"/>
      <c r="P322"/>
      <c r="Q322"/>
      <c r="R322"/>
      <c r="S322"/>
      <c r="T322"/>
      <c r="U322"/>
      <c r="V322"/>
      <c r="W322"/>
      <c r="X322"/>
      <c r="Y322"/>
      <c r="Z322"/>
      <c r="AA322"/>
      <c r="AB322"/>
      <c r="AC322"/>
      <c r="AD322"/>
      <c r="AE322"/>
      <c r="AF322"/>
      <c r="AG322"/>
      <c r="AH322"/>
      <c r="AI322"/>
      <c r="AJ322"/>
    </row>
    <row r="323" spans="4:36" ht="15" x14ac:dyDescent="0.25">
      <c r="D323"/>
      <c r="E323" t="s">
        <v>1292</v>
      </c>
      <c r="F323"/>
      <c r="G323"/>
      <c r="H323"/>
      <c r="I323"/>
      <c r="J323" t="s">
        <v>1457</v>
      </c>
      <c r="K323"/>
      <c r="L323"/>
      <c r="M323"/>
      <c r="N323"/>
      <c r="O323"/>
      <c r="P323"/>
      <c r="Q323"/>
      <c r="R323"/>
      <c r="S323"/>
      <c r="T323"/>
      <c r="U323"/>
      <c r="V323"/>
      <c r="W323"/>
      <c r="X323"/>
      <c r="Y323"/>
      <c r="Z323"/>
      <c r="AA323"/>
      <c r="AB323"/>
      <c r="AC323"/>
      <c r="AD323"/>
      <c r="AE323"/>
      <c r="AF323"/>
      <c r="AG323"/>
      <c r="AH323"/>
      <c r="AI323"/>
      <c r="AJ323"/>
    </row>
    <row r="324" spans="4:36" ht="15" x14ac:dyDescent="0.25">
      <c r="D324"/>
      <c r="E324" t="s">
        <v>1458</v>
      </c>
      <c r="F324"/>
      <c r="G324"/>
      <c r="H324"/>
      <c r="I324"/>
      <c r="J324" t="s">
        <v>1459</v>
      </c>
      <c r="K324"/>
      <c r="L324"/>
      <c r="M324"/>
      <c r="N324"/>
      <c r="O324"/>
      <c r="P324"/>
      <c r="Q324"/>
      <c r="R324"/>
      <c r="S324"/>
      <c r="T324"/>
      <c r="U324"/>
      <c r="V324"/>
      <c r="W324"/>
      <c r="X324"/>
      <c r="Y324"/>
      <c r="Z324"/>
      <c r="AA324"/>
      <c r="AB324"/>
      <c r="AC324"/>
      <c r="AD324"/>
      <c r="AE324"/>
      <c r="AF324"/>
      <c r="AG324"/>
      <c r="AH324"/>
      <c r="AI324"/>
      <c r="AJ324"/>
    </row>
    <row r="325" spans="4:36" ht="15" x14ac:dyDescent="0.25">
      <c r="D325"/>
      <c r="E325" t="s">
        <v>1460</v>
      </c>
      <c r="F325"/>
      <c r="G325"/>
      <c r="H325"/>
      <c r="I325"/>
      <c r="J325" t="s">
        <v>1461</v>
      </c>
      <c r="K325"/>
      <c r="L325"/>
      <c r="M325"/>
      <c r="N325"/>
      <c r="O325"/>
      <c r="P325"/>
      <c r="Q325"/>
      <c r="R325"/>
      <c r="S325"/>
      <c r="T325"/>
      <c r="U325"/>
      <c r="V325"/>
      <c r="W325"/>
      <c r="X325"/>
      <c r="Y325"/>
      <c r="Z325"/>
      <c r="AA325"/>
      <c r="AB325"/>
      <c r="AC325"/>
      <c r="AD325"/>
      <c r="AE325"/>
      <c r="AF325"/>
      <c r="AG325"/>
      <c r="AH325"/>
      <c r="AI325"/>
      <c r="AJ325"/>
    </row>
    <row r="326" spans="4:36" ht="15" x14ac:dyDescent="0.25">
      <c r="D326"/>
      <c r="E326" t="s">
        <v>1462</v>
      </c>
      <c r="F326"/>
      <c r="G326"/>
      <c r="H326"/>
      <c r="I326"/>
      <c r="J326" t="s">
        <v>1463</v>
      </c>
      <c r="K326"/>
      <c r="L326"/>
      <c r="M326"/>
      <c r="N326"/>
      <c r="O326"/>
      <c r="P326"/>
      <c r="Q326"/>
      <c r="R326"/>
      <c r="S326"/>
      <c r="T326"/>
      <c r="U326"/>
      <c r="V326"/>
      <c r="W326"/>
      <c r="X326"/>
      <c r="Y326"/>
      <c r="Z326"/>
      <c r="AA326"/>
      <c r="AB326"/>
      <c r="AC326"/>
      <c r="AD326"/>
      <c r="AE326"/>
      <c r="AF326"/>
      <c r="AG326"/>
      <c r="AH326"/>
      <c r="AI326"/>
      <c r="AJ326"/>
    </row>
    <row r="327" spans="4:36" ht="15" x14ac:dyDescent="0.25">
      <c r="D327"/>
      <c r="E327" t="s">
        <v>1464</v>
      </c>
      <c r="F327"/>
      <c r="G327"/>
      <c r="H327"/>
      <c r="I327"/>
      <c r="J327" t="s">
        <v>1465</v>
      </c>
      <c r="K327"/>
      <c r="L327"/>
      <c r="M327"/>
      <c r="N327"/>
      <c r="O327"/>
      <c r="P327"/>
      <c r="Q327"/>
      <c r="R327"/>
      <c r="S327"/>
      <c r="T327"/>
      <c r="U327"/>
      <c r="V327"/>
      <c r="W327"/>
      <c r="X327"/>
      <c r="Y327"/>
      <c r="Z327"/>
      <c r="AA327"/>
      <c r="AB327"/>
      <c r="AC327"/>
      <c r="AD327"/>
      <c r="AE327"/>
      <c r="AF327"/>
      <c r="AG327"/>
      <c r="AH327"/>
      <c r="AI327"/>
      <c r="AJ327"/>
    </row>
    <row r="328" spans="4:36" ht="15" x14ac:dyDescent="0.25">
      <c r="D328"/>
      <c r="E328" t="s">
        <v>1466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x14ac:dyDescent="0.25">
      <c r="D329"/>
      <c r="E329" t="s">
        <v>1467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x14ac:dyDescent="0.2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x14ac:dyDescent="0.2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x14ac:dyDescent="0.2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x14ac:dyDescent="0.2">
      <c r="O333" s="4"/>
      <c r="P333" s="4"/>
      <c r="Q333" s="4"/>
      <c r="R333" s="4"/>
      <c r="S333" s="4"/>
      <c r="T333" s="4"/>
    </row>
    <row r="334" spans="4:36" x14ac:dyDescent="0.2">
      <c r="O334" s="4"/>
      <c r="P334" s="4"/>
      <c r="Q334" s="4"/>
      <c r="R334" s="4"/>
      <c r="S334" s="4"/>
      <c r="T334" s="4"/>
    </row>
    <row r="335" spans="4:36" x14ac:dyDescent="0.2">
      <c r="O335" s="4"/>
      <c r="P335" s="4"/>
      <c r="Q335" s="4"/>
      <c r="R335" s="4"/>
      <c r="S335" s="4"/>
      <c r="T335" s="4"/>
    </row>
    <row r="336" spans="4:36" x14ac:dyDescent="0.2">
      <c r="O336" s="4"/>
      <c r="P336" s="4"/>
      <c r="Q336" s="4"/>
      <c r="R336" s="4"/>
      <c r="S336" s="4"/>
      <c r="T336" s="4"/>
    </row>
    <row r="337" spans="15:20" x14ac:dyDescent="0.2">
      <c r="O337" s="4"/>
      <c r="P337" s="4"/>
      <c r="Q337" s="4"/>
      <c r="R337" s="4"/>
      <c r="S337" s="4"/>
      <c r="T337" s="4"/>
    </row>
    <row r="338" spans="15:20" x14ac:dyDescent="0.2">
      <c r="O338" s="4"/>
      <c r="P338" s="4"/>
      <c r="Q338" s="4"/>
      <c r="R338" s="4"/>
      <c r="S338" s="4"/>
      <c r="T338" s="4"/>
    </row>
    <row r="339" spans="15:20" x14ac:dyDescent="0.2">
      <c r="O339" s="4"/>
      <c r="P339" s="4"/>
      <c r="Q339" s="4"/>
      <c r="R339" s="4"/>
      <c r="S339" s="4"/>
      <c r="T339" s="4"/>
    </row>
    <row r="340" spans="15:20" x14ac:dyDescent="0.2">
      <c r="O340" s="4"/>
      <c r="P340" s="4"/>
      <c r="Q340" s="4"/>
      <c r="R340" s="4"/>
      <c r="S340" s="4"/>
      <c r="T340" s="4"/>
    </row>
    <row r="341" spans="15:20" x14ac:dyDescent="0.2">
      <c r="O341" s="4"/>
      <c r="P341" s="4"/>
      <c r="Q341" s="4"/>
      <c r="R341" s="4"/>
      <c r="S341" s="4"/>
      <c r="T341" s="4"/>
    </row>
    <row r="342" spans="15:20" x14ac:dyDescent="0.2">
      <c r="O342" s="4"/>
      <c r="P342" s="4"/>
      <c r="Q342" s="4"/>
      <c r="R342" s="4"/>
      <c r="S342" s="4"/>
      <c r="T342" s="4"/>
    </row>
    <row r="343" spans="15:20" x14ac:dyDescent="0.2">
      <c r="O343" s="4"/>
      <c r="P343" s="4"/>
      <c r="Q343" s="4"/>
      <c r="R343" s="4"/>
      <c r="S343" s="4"/>
      <c r="T343" s="4"/>
    </row>
    <row r="344" spans="15:20" x14ac:dyDescent="0.2">
      <c r="O344" s="4"/>
      <c r="P344" s="4"/>
      <c r="Q344" s="4"/>
      <c r="R344" s="4"/>
      <c r="S344" s="4"/>
      <c r="T344" s="4"/>
    </row>
    <row r="345" spans="15:20" x14ac:dyDescent="0.2">
      <c r="O345" s="4"/>
      <c r="P345" s="4"/>
      <c r="Q345" s="4"/>
      <c r="R345" s="4"/>
      <c r="S345" s="4"/>
      <c r="T345" s="4"/>
    </row>
    <row r="346" spans="15:20" x14ac:dyDescent="0.2">
      <c r="O346" s="4"/>
      <c r="P346" s="4"/>
      <c r="Q346" s="4"/>
      <c r="R346" s="4"/>
      <c r="S346" s="4"/>
      <c r="T346" s="4"/>
    </row>
    <row r="347" spans="15:20" x14ac:dyDescent="0.2">
      <c r="O347" s="4"/>
      <c r="P347" s="4"/>
      <c r="Q347" s="4"/>
      <c r="R347" s="4"/>
      <c r="S347" s="4"/>
      <c r="T347" s="4"/>
    </row>
    <row r="348" spans="15:20" x14ac:dyDescent="0.2">
      <c r="O348" s="4"/>
      <c r="P348" s="4"/>
      <c r="Q348" s="4"/>
      <c r="R348" s="4"/>
      <c r="S348" s="4"/>
      <c r="T348" s="4"/>
    </row>
    <row r="349" spans="15:20" x14ac:dyDescent="0.2">
      <c r="O349" s="4"/>
      <c r="P349" s="4"/>
      <c r="Q349" s="4"/>
      <c r="R349" s="4"/>
      <c r="S349" s="4"/>
      <c r="T349" s="4"/>
    </row>
    <row r="350" spans="15:20" x14ac:dyDescent="0.2">
      <c r="O350" s="4"/>
      <c r="P350" s="4"/>
      <c r="Q350" s="4"/>
      <c r="R350" s="4"/>
      <c r="S350" s="4"/>
      <c r="T350" s="4"/>
    </row>
    <row r="351" spans="15:20" x14ac:dyDescent="0.2">
      <c r="O351" s="4"/>
      <c r="P351" s="4"/>
      <c r="Q351" s="4"/>
      <c r="R351" s="4"/>
      <c r="S351" s="4"/>
      <c r="T351" s="4"/>
    </row>
    <row r="352" spans="15:20" x14ac:dyDescent="0.2">
      <c r="O352" s="4"/>
      <c r="P352" s="4"/>
      <c r="Q352" s="4"/>
      <c r="R352" s="4"/>
      <c r="S352" s="4"/>
      <c r="T352" s="4"/>
    </row>
    <row r="353" spans="15:20" x14ac:dyDescent="0.2">
      <c r="O353" s="4"/>
      <c r="P353" s="4"/>
      <c r="Q353" s="4"/>
      <c r="R353" s="4"/>
      <c r="S353" s="4"/>
      <c r="T353" s="4"/>
    </row>
    <row r="354" spans="15:20" x14ac:dyDescent="0.2">
      <c r="O354" s="4"/>
      <c r="P354" s="4"/>
      <c r="Q354" s="4"/>
      <c r="R354" s="4"/>
      <c r="S354" s="4"/>
      <c r="T354" s="4"/>
    </row>
    <row r="355" spans="15:20" x14ac:dyDescent="0.2">
      <c r="O355" s="4"/>
      <c r="P355" s="4"/>
      <c r="Q355" s="4"/>
      <c r="R355" s="4"/>
      <c r="S355" s="4"/>
      <c r="T355" s="4"/>
    </row>
    <row r="356" spans="15:20" x14ac:dyDescent="0.2">
      <c r="O356" s="4"/>
      <c r="P356" s="4"/>
      <c r="Q356" s="4"/>
      <c r="R356" s="4"/>
      <c r="S356" s="4"/>
      <c r="T356" s="4"/>
    </row>
    <row r="357" spans="15:20" x14ac:dyDescent="0.2">
      <c r="O357" s="4"/>
      <c r="P357" s="4"/>
      <c r="Q357" s="4"/>
      <c r="R357" s="4"/>
      <c r="S357" s="4"/>
      <c r="T357" s="4"/>
    </row>
    <row r="358" spans="15:20" x14ac:dyDescent="0.2">
      <c r="O358" s="4"/>
      <c r="P358" s="4"/>
      <c r="Q358" s="4"/>
      <c r="R358" s="4"/>
      <c r="S358" s="4"/>
      <c r="T358" s="4"/>
    </row>
    <row r="359" spans="15:20" x14ac:dyDescent="0.2">
      <c r="O359" s="4"/>
      <c r="P359" s="4"/>
      <c r="Q359" s="4"/>
      <c r="R359" s="4"/>
      <c r="S359" s="4"/>
      <c r="T359" s="4"/>
    </row>
    <row r="360" spans="15:20" x14ac:dyDescent="0.2">
      <c r="O360" s="4"/>
      <c r="P360" s="4"/>
      <c r="Q360" s="4"/>
      <c r="R360" s="4"/>
      <c r="S360" s="4"/>
      <c r="T360" s="4"/>
    </row>
    <row r="361" spans="15:20" x14ac:dyDescent="0.2">
      <c r="O361" s="4"/>
      <c r="P361" s="4"/>
      <c r="Q361" s="4"/>
      <c r="R361" s="4"/>
      <c r="S361" s="4"/>
      <c r="T361" s="4"/>
    </row>
    <row r="362" spans="15:20" x14ac:dyDescent="0.2">
      <c r="O362" s="4"/>
      <c r="P362" s="4"/>
      <c r="Q362" s="4"/>
      <c r="R362" s="4"/>
      <c r="S362" s="4"/>
      <c r="T362" s="4"/>
    </row>
    <row r="363" spans="15:20" x14ac:dyDescent="0.2">
      <c r="O363" s="4"/>
      <c r="P363" s="4"/>
      <c r="Q363" s="4"/>
      <c r="R363" s="4"/>
      <c r="S363" s="4"/>
      <c r="T363" s="4"/>
    </row>
    <row r="364" spans="15:20" x14ac:dyDescent="0.2">
      <c r="O364" s="4"/>
      <c r="P364" s="4"/>
      <c r="Q364" s="4"/>
      <c r="R364" s="4"/>
      <c r="S364" s="4"/>
      <c r="T364" s="4"/>
    </row>
    <row r="365" spans="15:20" x14ac:dyDescent="0.2">
      <c r="O365" s="4"/>
      <c r="P365" s="4"/>
      <c r="Q365" s="4"/>
      <c r="R365" s="4"/>
      <c r="S365" s="4"/>
      <c r="T365" s="4"/>
    </row>
    <row r="366" spans="15:20" x14ac:dyDescent="0.2">
      <c r="O366" s="4"/>
      <c r="P366" s="4"/>
      <c r="Q366" s="4"/>
      <c r="R366" s="4"/>
      <c r="S366" s="4"/>
      <c r="T366" s="4"/>
    </row>
    <row r="367" spans="15:20" x14ac:dyDescent="0.2">
      <c r="O367" s="4"/>
      <c r="P367" s="4"/>
      <c r="Q367" s="4"/>
      <c r="R367" s="4"/>
      <c r="S367" s="4"/>
      <c r="T367" s="4"/>
    </row>
    <row r="368" spans="15:20" x14ac:dyDescent="0.2">
      <c r="O368" s="4"/>
      <c r="P368" s="4"/>
      <c r="Q368" s="4"/>
      <c r="R368" s="4"/>
      <c r="S368" s="4"/>
      <c r="T368" s="4"/>
    </row>
    <row r="369" spans="15:20" x14ac:dyDescent="0.2">
      <c r="O369" s="4"/>
      <c r="P369" s="4"/>
      <c r="Q369" s="4"/>
      <c r="R369" s="4"/>
      <c r="S369" s="4"/>
      <c r="T369" s="4"/>
    </row>
    <row r="370" spans="15:20" x14ac:dyDescent="0.2">
      <c r="O370" s="4"/>
      <c r="P370" s="4"/>
      <c r="Q370" s="4"/>
      <c r="R370" s="4"/>
      <c r="S370" s="4"/>
      <c r="T370" s="4"/>
    </row>
    <row r="371" spans="15:20" x14ac:dyDescent="0.2">
      <c r="O371" s="4"/>
      <c r="P371" s="4"/>
      <c r="Q371" s="4"/>
      <c r="R371" s="4"/>
      <c r="S371" s="4"/>
      <c r="T371" s="4"/>
    </row>
    <row r="372" spans="15:20" x14ac:dyDescent="0.2">
      <c r="O372" s="4"/>
      <c r="P372" s="4"/>
      <c r="Q372" s="4"/>
      <c r="R372" s="4"/>
      <c r="S372" s="4"/>
      <c r="T372" s="4"/>
    </row>
    <row r="373" spans="15:20" x14ac:dyDescent="0.2">
      <c r="O373" s="4"/>
      <c r="P373" s="4"/>
      <c r="Q373" s="4"/>
      <c r="R373" s="4"/>
      <c r="S373" s="4"/>
      <c r="T373" s="4"/>
    </row>
    <row r="374" spans="15:20" x14ac:dyDescent="0.2">
      <c r="O374" s="4"/>
      <c r="P374" s="4"/>
      <c r="Q374" s="4"/>
      <c r="R374" s="4"/>
      <c r="S374" s="4"/>
      <c r="T374" s="4"/>
    </row>
    <row r="375" spans="15:20" x14ac:dyDescent="0.2">
      <c r="O375" s="4"/>
      <c r="P375" s="4"/>
      <c r="Q375" s="4"/>
      <c r="R375" s="4"/>
      <c r="S375" s="4"/>
      <c r="T375" s="4"/>
    </row>
    <row r="376" spans="15:20" x14ac:dyDescent="0.2">
      <c r="O376" s="4"/>
      <c r="P376" s="4"/>
      <c r="Q376" s="4"/>
      <c r="R376" s="4"/>
      <c r="S376" s="4"/>
      <c r="T376" s="4"/>
    </row>
    <row r="377" spans="15:20" x14ac:dyDescent="0.2">
      <c r="O377" s="4"/>
      <c r="P377" s="4"/>
      <c r="Q377" s="4"/>
      <c r="R377" s="4"/>
      <c r="S377" s="4"/>
      <c r="T377" s="4"/>
    </row>
    <row r="378" spans="15:20" x14ac:dyDescent="0.2">
      <c r="O378" s="4"/>
      <c r="P378" s="4"/>
      <c r="Q378" s="4"/>
      <c r="R378" s="4"/>
      <c r="S378" s="4"/>
      <c r="T378" s="4"/>
    </row>
    <row r="379" spans="15:20" x14ac:dyDescent="0.2">
      <c r="O379" s="4"/>
      <c r="P379" s="4"/>
      <c r="Q379" s="4"/>
      <c r="R379" s="4"/>
      <c r="S379" s="4"/>
      <c r="T379" s="4"/>
    </row>
    <row r="380" spans="15:20" x14ac:dyDescent="0.2">
      <c r="O380" s="4"/>
      <c r="P380" s="4"/>
      <c r="Q380" s="4"/>
      <c r="R380" s="4"/>
      <c r="S380" s="4"/>
      <c r="T380" s="4"/>
    </row>
    <row r="381" spans="15:20" x14ac:dyDescent="0.2">
      <c r="O381" s="4"/>
      <c r="P381" s="4"/>
      <c r="Q381" s="4"/>
      <c r="R381" s="4"/>
      <c r="S381" s="4"/>
      <c r="T381" s="4"/>
    </row>
    <row r="382" spans="15:20" x14ac:dyDescent="0.2">
      <c r="O382" s="4"/>
      <c r="P382" s="4"/>
      <c r="Q382" s="4"/>
      <c r="R382" s="4"/>
      <c r="S382" s="4"/>
      <c r="T382" s="4"/>
    </row>
    <row r="383" spans="15:20" x14ac:dyDescent="0.2">
      <c r="O383" s="4"/>
      <c r="P383" s="4"/>
      <c r="Q383" s="4"/>
      <c r="R383" s="4"/>
      <c r="S383" s="4"/>
      <c r="T383" s="4"/>
    </row>
    <row r="384" spans="15:20" x14ac:dyDescent="0.2">
      <c r="O384" s="4"/>
      <c r="P384" s="4"/>
      <c r="Q384" s="4"/>
      <c r="R384" s="4"/>
      <c r="S384" s="4"/>
      <c r="T384" s="4"/>
    </row>
    <row r="385" spans="15:20" x14ac:dyDescent="0.2">
      <c r="O385" s="4"/>
      <c r="P385" s="4"/>
      <c r="Q385" s="4"/>
      <c r="R385" s="4"/>
      <c r="S385" s="4"/>
      <c r="T385" s="4"/>
    </row>
    <row r="386" spans="15:20" x14ac:dyDescent="0.2">
      <c r="O386" s="4"/>
      <c r="P386" s="4"/>
      <c r="Q386" s="4"/>
      <c r="R386" s="4"/>
      <c r="S386" s="4"/>
      <c r="T386" s="4"/>
    </row>
    <row r="387" spans="15:20" x14ac:dyDescent="0.2">
      <c r="O387" s="4"/>
      <c r="P387" s="4"/>
      <c r="Q387" s="4"/>
      <c r="R387" s="4"/>
      <c r="S387" s="4"/>
      <c r="T387" s="4"/>
    </row>
    <row r="388" spans="15:20" x14ac:dyDescent="0.2">
      <c r="O388" s="4"/>
      <c r="P388" s="4"/>
      <c r="Q388" s="4"/>
      <c r="R388" s="4"/>
      <c r="S388" s="4"/>
      <c r="T388" s="4"/>
    </row>
    <row r="389" spans="15:20" x14ac:dyDescent="0.2">
      <c r="O389" s="4"/>
      <c r="P389" s="4"/>
      <c r="Q389" s="4"/>
      <c r="R389" s="4"/>
      <c r="S389" s="4"/>
      <c r="T389" s="4"/>
    </row>
    <row r="390" spans="15:20" x14ac:dyDescent="0.2">
      <c r="O390" s="4"/>
      <c r="P390" s="4"/>
      <c r="Q390" s="4"/>
      <c r="R390" s="4"/>
      <c r="S390" s="4"/>
      <c r="T390" s="4"/>
    </row>
    <row r="391" spans="15:20" x14ac:dyDescent="0.2">
      <c r="O391" s="4"/>
      <c r="P391" s="4"/>
      <c r="Q391" s="4"/>
      <c r="R391" s="4"/>
      <c r="S391" s="4"/>
      <c r="T391" s="4"/>
    </row>
    <row r="392" spans="15:20" x14ac:dyDescent="0.2">
      <c r="O392" s="4"/>
      <c r="P392" s="4"/>
      <c r="Q392" s="4"/>
      <c r="R392" s="4"/>
      <c r="S392" s="4"/>
      <c r="T392" s="4"/>
    </row>
    <row r="393" spans="15:20" x14ac:dyDescent="0.2">
      <c r="O393" s="4"/>
      <c r="P393" s="4"/>
      <c r="Q393" s="4"/>
      <c r="R393" s="4"/>
      <c r="S393" s="4"/>
      <c r="T393" s="4"/>
    </row>
    <row r="394" spans="15:20" x14ac:dyDescent="0.2">
      <c r="O394" s="4"/>
      <c r="P394" s="4"/>
      <c r="Q394" s="4"/>
      <c r="R394" s="4"/>
      <c r="S394" s="4"/>
      <c r="T394" s="4"/>
    </row>
    <row r="395" spans="15:20" x14ac:dyDescent="0.2">
      <c r="O395" s="4"/>
      <c r="P395" s="4"/>
      <c r="Q395" s="4"/>
      <c r="R395" s="4"/>
      <c r="S395" s="4"/>
      <c r="T395" s="4"/>
    </row>
    <row r="396" spans="15:20" x14ac:dyDescent="0.2">
      <c r="O396" s="4"/>
      <c r="P396" s="4"/>
      <c r="Q396" s="4"/>
      <c r="R396" s="4"/>
      <c r="S396" s="4"/>
      <c r="T396" s="4"/>
    </row>
    <row r="397" spans="15:20" x14ac:dyDescent="0.2">
      <c r="O397" s="4"/>
      <c r="P397" s="4"/>
      <c r="Q397" s="4"/>
      <c r="R397" s="4"/>
      <c r="S397" s="4"/>
      <c r="T397" s="4"/>
    </row>
    <row r="398" spans="15:20" x14ac:dyDescent="0.2">
      <c r="O398" s="4"/>
      <c r="P398" s="4"/>
      <c r="Q398" s="4"/>
      <c r="R398" s="4"/>
      <c r="S398" s="4"/>
      <c r="T398" s="4"/>
    </row>
    <row r="399" spans="15:20" x14ac:dyDescent="0.2">
      <c r="O399" s="4"/>
      <c r="P399" s="4"/>
      <c r="Q399" s="4"/>
      <c r="R399" s="4"/>
      <c r="S399" s="4"/>
      <c r="T399" s="4"/>
    </row>
    <row r="400" spans="15:20" x14ac:dyDescent="0.2">
      <c r="O400" s="4"/>
      <c r="P400" s="4"/>
      <c r="Q400" s="4"/>
      <c r="R400" s="4"/>
      <c r="S400" s="4"/>
      <c r="T400" s="4"/>
    </row>
    <row r="401" spans="15:20" x14ac:dyDescent="0.2">
      <c r="O401" s="4"/>
      <c r="P401" s="4"/>
      <c r="Q401" s="4"/>
      <c r="R401" s="4"/>
      <c r="S401" s="4"/>
      <c r="T401" s="4"/>
    </row>
    <row r="402" spans="15:20" x14ac:dyDescent="0.2">
      <c r="O402" s="4"/>
      <c r="P402" s="4"/>
      <c r="Q402" s="4"/>
      <c r="R402" s="4"/>
      <c r="S402" s="4"/>
      <c r="T402" s="4"/>
    </row>
    <row r="403" spans="15:20" x14ac:dyDescent="0.2">
      <c r="O403" s="4"/>
      <c r="P403" s="4"/>
      <c r="Q403" s="4"/>
      <c r="R403" s="4"/>
      <c r="S403" s="4"/>
      <c r="T403" s="4"/>
    </row>
    <row r="404" spans="15:20" x14ac:dyDescent="0.2">
      <c r="O404" s="4"/>
      <c r="P404" s="4"/>
      <c r="Q404" s="4"/>
      <c r="R404" s="4"/>
      <c r="S404" s="4"/>
      <c r="T404" s="4"/>
    </row>
    <row r="405" spans="15:20" x14ac:dyDescent="0.2">
      <c r="O405" s="4"/>
      <c r="P405" s="4"/>
      <c r="Q405" s="4"/>
      <c r="R405" s="4"/>
      <c r="S405" s="4"/>
      <c r="T405" s="4"/>
    </row>
    <row r="406" spans="15:20" x14ac:dyDescent="0.2">
      <c r="O406" s="4"/>
      <c r="P406" s="4"/>
      <c r="Q406" s="4"/>
      <c r="R406" s="4"/>
      <c r="S406" s="4"/>
      <c r="T406" s="4"/>
    </row>
    <row r="407" spans="15:20" x14ac:dyDescent="0.2">
      <c r="O407" s="4"/>
      <c r="P407" s="4"/>
      <c r="Q407" s="4"/>
      <c r="R407" s="4"/>
      <c r="S407" s="4"/>
      <c r="T407" s="4"/>
    </row>
    <row r="408" spans="15:20" x14ac:dyDescent="0.2">
      <c r="O408" s="4"/>
      <c r="P408" s="4"/>
      <c r="Q408" s="4"/>
      <c r="R408" s="4"/>
      <c r="S408" s="4"/>
      <c r="T408" s="4"/>
    </row>
    <row r="409" spans="15:20" x14ac:dyDescent="0.2">
      <c r="O409" s="4"/>
      <c r="P409" s="4"/>
      <c r="Q409" s="4"/>
      <c r="R409" s="4"/>
      <c r="S409" s="4"/>
      <c r="T409" s="4"/>
    </row>
    <row r="410" spans="15:20" x14ac:dyDescent="0.2">
      <c r="O410" s="4"/>
      <c r="P410" s="4"/>
      <c r="Q410" s="4"/>
      <c r="R410" s="4"/>
      <c r="S410" s="4"/>
      <c r="T410" s="4"/>
    </row>
    <row r="411" spans="15:20" x14ac:dyDescent="0.2">
      <c r="O411" s="4"/>
      <c r="P411" s="4"/>
      <c r="Q411" s="4"/>
      <c r="R411" s="4"/>
      <c r="S411" s="4"/>
      <c r="T411" s="4"/>
    </row>
    <row r="412" spans="15:20" x14ac:dyDescent="0.2">
      <c r="O412" s="4"/>
      <c r="P412" s="4"/>
      <c r="Q412" s="4"/>
      <c r="R412" s="4"/>
      <c r="S412" s="4"/>
      <c r="T412" s="4"/>
    </row>
    <row r="413" spans="15:20" x14ac:dyDescent="0.2">
      <c r="O413" s="4"/>
      <c r="P413" s="4"/>
      <c r="Q413" s="4"/>
      <c r="R413" s="4"/>
      <c r="S413" s="4"/>
      <c r="T413" s="4"/>
    </row>
    <row r="414" spans="15:20" x14ac:dyDescent="0.2">
      <c r="O414" s="4"/>
      <c r="P414" s="4"/>
      <c r="Q414" s="4"/>
      <c r="R414" s="4"/>
      <c r="S414" s="4"/>
      <c r="T414" s="4"/>
    </row>
    <row r="415" spans="15:20" x14ac:dyDescent="0.2">
      <c r="O415" s="4"/>
      <c r="P415" s="4"/>
      <c r="Q415" s="4"/>
      <c r="R415" s="4"/>
      <c r="S415" s="4"/>
      <c r="T415" s="4"/>
    </row>
    <row r="416" spans="15:20" x14ac:dyDescent="0.2">
      <c r="O416" s="4"/>
      <c r="P416" s="4"/>
      <c r="Q416" s="4"/>
      <c r="R416" s="4"/>
      <c r="S416" s="4"/>
      <c r="T416" s="4"/>
    </row>
    <row r="417" spans="15:20" x14ac:dyDescent="0.2">
      <c r="O417" s="4"/>
      <c r="P417" s="4"/>
      <c r="Q417" s="4"/>
      <c r="R417" s="4"/>
      <c r="S417" s="4"/>
      <c r="T417" s="4"/>
    </row>
    <row r="418" spans="15:20" x14ac:dyDescent="0.2">
      <c r="O418" s="4"/>
      <c r="P418" s="4"/>
      <c r="Q418" s="4"/>
      <c r="R418" s="4"/>
      <c r="S418" s="4"/>
      <c r="T418" s="4"/>
    </row>
    <row r="419" spans="15:20" x14ac:dyDescent="0.2">
      <c r="O419" s="4"/>
      <c r="P419" s="4"/>
      <c r="Q419" s="4"/>
      <c r="R419" s="4"/>
      <c r="S419" s="4"/>
      <c r="T419" s="4"/>
    </row>
    <row r="420" spans="15:20" x14ac:dyDescent="0.2">
      <c r="O420" s="4"/>
      <c r="P420" s="4"/>
      <c r="Q420" s="4"/>
      <c r="R420" s="4"/>
      <c r="S420" s="4"/>
      <c r="T420" s="4"/>
    </row>
    <row r="421" spans="15:20" x14ac:dyDescent="0.2">
      <c r="O421" s="4"/>
      <c r="P421" s="4"/>
      <c r="Q421" s="4"/>
      <c r="R421" s="4"/>
      <c r="S421" s="4"/>
      <c r="T421" s="4"/>
    </row>
    <row r="422" spans="15:20" x14ac:dyDescent="0.2">
      <c r="O422" s="4"/>
      <c r="P422" s="4"/>
      <c r="Q422" s="4"/>
      <c r="R422" s="4"/>
      <c r="S422" s="4"/>
      <c r="T422" s="4"/>
    </row>
    <row r="423" spans="15:20" x14ac:dyDescent="0.2">
      <c r="O423" s="4"/>
      <c r="P423" s="4"/>
      <c r="Q423" s="4"/>
      <c r="R423" s="4"/>
      <c r="S423" s="4"/>
      <c r="T423" s="4"/>
    </row>
    <row r="424" spans="15:20" x14ac:dyDescent="0.2">
      <c r="O424" s="4"/>
      <c r="P424" s="4"/>
      <c r="Q424" s="4"/>
      <c r="R424" s="4"/>
      <c r="S424" s="4"/>
      <c r="T424" s="4"/>
    </row>
    <row r="425" spans="15:20" x14ac:dyDescent="0.2">
      <c r="O425" s="4"/>
      <c r="P425" s="4"/>
      <c r="Q425" s="4"/>
      <c r="R425" s="4"/>
      <c r="S425" s="4"/>
      <c r="T425" s="4"/>
    </row>
    <row r="426" spans="15:20" x14ac:dyDescent="0.2">
      <c r="O426" s="4"/>
      <c r="P426" s="4"/>
      <c r="Q426" s="4"/>
      <c r="R426" s="4"/>
      <c r="S426" s="4"/>
      <c r="T426" s="4"/>
    </row>
    <row r="427" spans="15:20" x14ac:dyDescent="0.2">
      <c r="O427" s="4"/>
      <c r="P427" s="4"/>
      <c r="Q427" s="4"/>
      <c r="R427" s="4"/>
      <c r="S427" s="4"/>
      <c r="T427" s="4"/>
    </row>
    <row r="428" spans="15:20" x14ac:dyDescent="0.2">
      <c r="O428" s="4"/>
      <c r="P428" s="4"/>
      <c r="Q428" s="4"/>
      <c r="R428" s="4"/>
      <c r="S428" s="4"/>
      <c r="T428" s="4"/>
    </row>
    <row r="429" spans="15:20" x14ac:dyDescent="0.2">
      <c r="O429" s="4"/>
      <c r="P429" s="4"/>
      <c r="Q429" s="4"/>
      <c r="R429" s="4"/>
      <c r="S429" s="4"/>
      <c r="T429" s="4"/>
    </row>
    <row r="430" spans="15:20" x14ac:dyDescent="0.2">
      <c r="O430" s="4"/>
      <c r="P430" s="4"/>
      <c r="Q430" s="4"/>
      <c r="R430" s="4"/>
      <c r="S430" s="4"/>
      <c r="T430" s="4"/>
    </row>
    <row r="431" spans="15:20" x14ac:dyDescent="0.2">
      <c r="O431" s="4"/>
      <c r="P431" s="4"/>
      <c r="Q431" s="4"/>
      <c r="R431" s="4"/>
      <c r="S431" s="4"/>
      <c r="T431" s="4"/>
    </row>
    <row r="432" spans="15:20" x14ac:dyDescent="0.2">
      <c r="O432" s="4"/>
      <c r="P432" s="4"/>
      <c r="Q432" s="4"/>
      <c r="R432" s="4"/>
      <c r="S432" s="4"/>
      <c r="T432" s="4"/>
    </row>
    <row r="433" spans="15:20" x14ac:dyDescent="0.2">
      <c r="O433" s="4"/>
      <c r="P433" s="4"/>
      <c r="Q433" s="4"/>
      <c r="R433" s="4"/>
      <c r="S433" s="4"/>
      <c r="T433" s="4"/>
    </row>
    <row r="434" spans="15:20" x14ac:dyDescent="0.2">
      <c r="O434" s="4"/>
      <c r="P434" s="4"/>
      <c r="Q434" s="4"/>
      <c r="R434" s="4"/>
      <c r="S434" s="4"/>
      <c r="T434" s="4"/>
    </row>
    <row r="435" spans="15:20" x14ac:dyDescent="0.2">
      <c r="O435" s="4"/>
      <c r="P435" s="4"/>
      <c r="Q435" s="4"/>
      <c r="R435" s="4"/>
      <c r="S435" s="4"/>
      <c r="T435" s="4"/>
    </row>
    <row r="436" spans="15:20" x14ac:dyDescent="0.2">
      <c r="O436" s="4"/>
      <c r="P436" s="4"/>
      <c r="Q436" s="4"/>
      <c r="R436" s="4"/>
      <c r="S436" s="4"/>
      <c r="T436" s="4"/>
    </row>
    <row r="437" spans="15:20" x14ac:dyDescent="0.2">
      <c r="O437" s="4"/>
      <c r="P437" s="4"/>
      <c r="Q437" s="4"/>
      <c r="R437" s="4"/>
      <c r="S437" s="4"/>
      <c r="T437" s="4"/>
    </row>
    <row r="438" spans="15:20" x14ac:dyDescent="0.2">
      <c r="O438" s="4"/>
      <c r="P438" s="4"/>
      <c r="Q438" s="4"/>
      <c r="R438" s="4"/>
      <c r="S438" s="4"/>
      <c r="T438" s="4"/>
    </row>
    <row r="439" spans="15:20" x14ac:dyDescent="0.2">
      <c r="O439" s="4"/>
      <c r="P439" s="4"/>
      <c r="Q439" s="4"/>
      <c r="R439" s="4"/>
      <c r="S439" s="4"/>
      <c r="T439" s="4"/>
    </row>
    <row r="440" spans="15:20" x14ac:dyDescent="0.2">
      <c r="O440" s="4"/>
      <c r="P440" s="4"/>
      <c r="Q440" s="4"/>
      <c r="R440" s="4"/>
      <c r="S440" s="4"/>
      <c r="T440" s="4"/>
    </row>
    <row r="441" spans="15:20" x14ac:dyDescent="0.2">
      <c r="O441" s="4"/>
      <c r="P441" s="4"/>
      <c r="Q441" s="4"/>
      <c r="R441" s="4"/>
      <c r="S441" s="4"/>
      <c r="T441" s="4"/>
    </row>
    <row r="442" spans="15:20" x14ac:dyDescent="0.2">
      <c r="O442" s="4"/>
      <c r="P442" s="4"/>
      <c r="Q442" s="4"/>
      <c r="R442" s="4"/>
      <c r="S442" s="4"/>
      <c r="T442" s="4"/>
    </row>
    <row r="443" spans="15:20" x14ac:dyDescent="0.2">
      <c r="O443" s="4"/>
      <c r="P443" s="4"/>
      <c r="Q443" s="4"/>
      <c r="R443" s="4"/>
      <c r="S443" s="4"/>
      <c r="T443" s="4"/>
    </row>
    <row r="444" spans="15:20" x14ac:dyDescent="0.2">
      <c r="O444" s="4"/>
      <c r="P444" s="4"/>
      <c r="Q444" s="4"/>
      <c r="R444" s="4"/>
      <c r="S444" s="4"/>
      <c r="T444" s="4"/>
    </row>
    <row r="445" spans="15:20" x14ac:dyDescent="0.2">
      <c r="O445" s="4"/>
      <c r="P445" s="4"/>
      <c r="Q445" s="4"/>
      <c r="R445" s="4"/>
      <c r="S445" s="4"/>
      <c r="T445" s="4"/>
    </row>
    <row r="446" spans="15:20" x14ac:dyDescent="0.2">
      <c r="O446" s="4"/>
      <c r="P446" s="4"/>
      <c r="Q446" s="4"/>
      <c r="R446" s="4"/>
      <c r="S446" s="4"/>
      <c r="T446" s="4"/>
    </row>
    <row r="447" spans="15:20" x14ac:dyDescent="0.2">
      <c r="O447" s="4"/>
      <c r="P447" s="4"/>
      <c r="Q447" s="4"/>
      <c r="R447" s="4"/>
      <c r="S447" s="4"/>
      <c r="T447" s="4"/>
    </row>
    <row r="448" spans="15:20" x14ac:dyDescent="0.2">
      <c r="O448" s="4"/>
      <c r="P448" s="4"/>
      <c r="Q448" s="4"/>
      <c r="R448" s="4"/>
      <c r="S448" s="4"/>
      <c r="T448" s="4"/>
    </row>
    <row r="449" spans="15:20" x14ac:dyDescent="0.2">
      <c r="O449" s="4"/>
      <c r="P449" s="4"/>
      <c r="Q449" s="4"/>
      <c r="R449" s="4"/>
      <c r="S449" s="4"/>
      <c r="T449" s="4"/>
    </row>
    <row r="450" spans="15:20" x14ac:dyDescent="0.2">
      <c r="O450" s="4"/>
      <c r="P450" s="4"/>
      <c r="Q450" s="4"/>
      <c r="R450" s="4"/>
      <c r="S450" s="4"/>
      <c r="T450" s="4"/>
    </row>
    <row r="451" spans="15:20" x14ac:dyDescent="0.2">
      <c r="O451" s="4"/>
      <c r="P451" s="4"/>
      <c r="Q451" s="4"/>
      <c r="R451" s="4"/>
      <c r="S451" s="4"/>
      <c r="T451" s="4"/>
    </row>
    <row r="452" spans="15:20" x14ac:dyDescent="0.2">
      <c r="O452" s="4"/>
      <c r="P452" s="4"/>
      <c r="Q452" s="4"/>
      <c r="R452" s="4"/>
      <c r="S452" s="4"/>
      <c r="T452" s="4"/>
    </row>
    <row r="453" spans="15:20" x14ac:dyDescent="0.2">
      <c r="O453" s="4"/>
      <c r="P453" s="4"/>
      <c r="Q453" s="4"/>
      <c r="R453" s="4"/>
      <c r="S453" s="4"/>
      <c r="T453" s="4"/>
    </row>
    <row r="454" spans="15:20" x14ac:dyDescent="0.2">
      <c r="O454" s="4"/>
      <c r="P454" s="4"/>
      <c r="Q454" s="4"/>
      <c r="R454" s="4"/>
      <c r="S454" s="4"/>
      <c r="T454" s="4"/>
    </row>
    <row r="455" spans="15:20" x14ac:dyDescent="0.2">
      <c r="O455" s="4"/>
      <c r="P455" s="4"/>
      <c r="Q455" s="4"/>
      <c r="R455" s="4"/>
      <c r="S455" s="4"/>
      <c r="T455" s="4"/>
    </row>
    <row r="456" spans="15:20" x14ac:dyDescent="0.2">
      <c r="O456" s="4"/>
      <c r="P456" s="4"/>
      <c r="Q456" s="4"/>
      <c r="R456" s="4"/>
      <c r="S456" s="4"/>
      <c r="T456" s="4"/>
    </row>
    <row r="457" spans="15:20" x14ac:dyDescent="0.2">
      <c r="O457" s="4"/>
      <c r="P457" s="4"/>
      <c r="Q457" s="4"/>
      <c r="R457" s="4"/>
      <c r="S457" s="4"/>
      <c r="T457" s="4"/>
    </row>
    <row r="458" spans="15:20" x14ac:dyDescent="0.2">
      <c r="O458" s="4"/>
      <c r="P458" s="4"/>
      <c r="Q458" s="4"/>
      <c r="R458" s="4"/>
      <c r="S458" s="4"/>
      <c r="T458" s="4"/>
    </row>
    <row r="459" spans="15:20" x14ac:dyDescent="0.2">
      <c r="O459" s="4"/>
      <c r="P459" s="4"/>
      <c r="Q459" s="4"/>
      <c r="R459" s="4"/>
      <c r="S459" s="4"/>
      <c r="T459" s="4"/>
    </row>
    <row r="460" spans="15:20" x14ac:dyDescent="0.2">
      <c r="O460" s="4"/>
      <c r="P460" s="4"/>
      <c r="Q460" s="4"/>
      <c r="R460" s="4"/>
      <c r="S460" s="4"/>
      <c r="T460" s="4"/>
    </row>
  </sheetData>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9D4CC-D79B-4B42-A2DF-D6D5863A059E}">
  <sheetPr codeName="Hoja5">
    <tabColor theme="6" tint="0.59999389629810485"/>
    <pageSetUpPr fitToPage="1"/>
  </sheetPr>
  <dimension ref="A1:G23"/>
  <sheetViews>
    <sheetView topLeftCell="B1" zoomScaleNormal="100" workbookViewId="0"/>
  </sheetViews>
  <sheetFormatPr baseColWidth="10" defaultColWidth="11.42578125" defaultRowHeight="15" x14ac:dyDescent="0.25"/>
  <cols>
    <col min="1" max="1" width="8.7109375" style="98" customWidth="1"/>
    <col min="2" max="2" width="9.140625" style="14" customWidth="1"/>
    <col min="3" max="3" width="83.28515625" style="29" customWidth="1"/>
    <col min="4" max="4" width="17" customWidth="1"/>
    <col min="5" max="5" width="68" customWidth="1"/>
    <col min="6" max="6" width="42.85546875" customWidth="1"/>
    <col min="7" max="7" width="11.42578125" hidden="1" customWidth="1"/>
  </cols>
  <sheetData>
    <row r="1" spans="1:7" s="34" customFormat="1" ht="21" customHeight="1" thickBot="1" x14ac:dyDescent="0.3">
      <c r="A1" s="256" t="s">
        <v>1657</v>
      </c>
      <c r="B1" s="590" t="s">
        <v>2340</v>
      </c>
      <c r="C1" s="591"/>
      <c r="D1" s="591"/>
      <c r="E1" s="592"/>
      <c r="F1" s="485"/>
      <c r="G1" s="30"/>
    </row>
    <row r="2" spans="1:7" s="32" customFormat="1" ht="74.25" customHeight="1" thickBot="1" x14ac:dyDescent="0.3">
      <c r="A2" s="257" t="s">
        <v>1659</v>
      </c>
      <c r="B2" s="60" t="s">
        <v>1660</v>
      </c>
      <c r="C2" s="61" t="s">
        <v>1661</v>
      </c>
      <c r="D2" s="62" t="s">
        <v>1662</v>
      </c>
      <c r="E2" s="487" t="s">
        <v>1663</v>
      </c>
      <c r="F2" s="486" t="s">
        <v>1664</v>
      </c>
    </row>
    <row r="3" spans="1:7" ht="38.25" customHeight="1" x14ac:dyDescent="0.25">
      <c r="A3" s="508"/>
      <c r="B3" s="509" t="s">
        <v>2341</v>
      </c>
      <c r="C3" s="90" t="s">
        <v>2342</v>
      </c>
      <c r="D3" s="69" t="str">
        <f>IF(COUNTIF(D4:D6,"NO CUMPLE")&gt;0,"NO CUMPLE CONDICIÓN",IF(COUNTIF(D4:D6,"CUMPLE")=0,"NO APLICA","CUMPLE"))</f>
        <v>NO APLICA</v>
      </c>
      <c r="E3" s="260" t="str">
        <f>CONCATENATE(IF(D4="NO CUMPLE",CONCATENATE(E4," / "),""),IF(D5="NO CUMPLE",CONCATENATE(E5," / "),""),IF(D6="NO CUMPLE",CONCATENATE(E6," / "),""))</f>
        <v/>
      </c>
      <c r="F3" s="261" t="s">
        <v>2343</v>
      </c>
      <c r="G3" s="14">
        <f>IF(D3="CUMPLE",1,IF(D3="NO CUMPLE CONDICIÓN",2,3))</f>
        <v>3</v>
      </c>
    </row>
    <row r="4" spans="1:7" ht="36" customHeight="1" x14ac:dyDescent="0.25">
      <c r="A4" s="510" t="s">
        <v>2256</v>
      </c>
      <c r="B4" s="262" t="s">
        <v>2344</v>
      </c>
      <c r="C4" s="47" t="s">
        <v>2345</v>
      </c>
      <c r="D4" s="513"/>
      <c r="E4" s="110"/>
      <c r="F4" s="263" t="s">
        <v>2346</v>
      </c>
      <c r="G4" s="14"/>
    </row>
    <row r="5" spans="1:7" ht="34.5" customHeight="1" x14ac:dyDescent="0.25">
      <c r="A5" s="510" t="s">
        <v>2256</v>
      </c>
      <c r="B5" s="262" t="s">
        <v>2347</v>
      </c>
      <c r="C5" s="47" t="s">
        <v>2706</v>
      </c>
      <c r="D5" s="513"/>
      <c r="E5" s="110"/>
      <c r="F5" s="263" t="s">
        <v>2348</v>
      </c>
      <c r="G5" s="14"/>
    </row>
    <row r="6" spans="1:7" ht="63" x14ac:dyDescent="0.25">
      <c r="A6" s="510"/>
      <c r="B6" s="262" t="s">
        <v>2349</v>
      </c>
      <c r="C6" s="536" t="s">
        <v>2350</v>
      </c>
      <c r="D6" s="516"/>
      <c r="E6" s="533"/>
      <c r="F6" s="263" t="s">
        <v>2343</v>
      </c>
      <c r="G6" s="14"/>
    </row>
    <row r="7" spans="1:7" ht="58.5" customHeight="1" x14ac:dyDescent="0.25">
      <c r="A7" s="508"/>
      <c r="B7" s="509" t="s">
        <v>2351</v>
      </c>
      <c r="C7" s="217" t="s">
        <v>2352</v>
      </c>
      <c r="D7" s="70" t="str">
        <f>IF(COUNTIF(D8:D11,"NO CUMPLE")&gt;0,"NO CUMPLE CONDICIÓN",IF(COUNTIF(D8:D11,"CUMPLE")=0,"NO APLICA","CUMPLE"))</f>
        <v>NO APLICA</v>
      </c>
      <c r="E7" s="63" t="str">
        <f>CONCATENATE(IF(D8="NO CUMPLE",CONCATENATE(E8," / "),""),IF(D9="NO CUMPLE",CONCATENATE(E9," / "),""),IF(D10="NO CUMPLE",CONCATENATE(E10," / "),""),IF(D11="NO CUMPLE",CONCATENATE(E11," / "),""))</f>
        <v/>
      </c>
      <c r="F7" s="263" t="s">
        <v>2348</v>
      </c>
      <c r="G7" s="14">
        <f>IF(D7="CUMPLE",1,IF(D7="NO CUMPLE CONDICIÓN",2,3))</f>
        <v>3</v>
      </c>
    </row>
    <row r="8" spans="1:7" ht="45.75" customHeight="1" x14ac:dyDescent="0.25">
      <c r="A8" s="510" t="s">
        <v>2256</v>
      </c>
      <c r="B8" s="262" t="s">
        <v>2353</v>
      </c>
      <c r="C8" s="47" t="s">
        <v>2354</v>
      </c>
      <c r="D8" s="513"/>
      <c r="E8" s="110"/>
      <c r="F8" s="263" t="s">
        <v>2343</v>
      </c>
      <c r="G8" s="14"/>
    </row>
    <row r="9" spans="1:7" ht="63" x14ac:dyDescent="0.25">
      <c r="A9" s="510" t="s">
        <v>2256</v>
      </c>
      <c r="B9" s="262" t="s">
        <v>2355</v>
      </c>
      <c r="C9" s="47" t="s">
        <v>2356</v>
      </c>
      <c r="D9" s="513"/>
      <c r="E9" s="110"/>
      <c r="F9" s="263" t="s">
        <v>2343</v>
      </c>
      <c r="G9" s="14"/>
    </row>
    <row r="10" spans="1:7" ht="33" customHeight="1" x14ac:dyDescent="0.25">
      <c r="A10" s="510" t="s">
        <v>2256</v>
      </c>
      <c r="B10" s="262" t="s">
        <v>2357</v>
      </c>
      <c r="C10" s="47" t="s">
        <v>2358</v>
      </c>
      <c r="D10" s="513"/>
      <c r="E10" s="110"/>
      <c r="F10" s="263" t="s">
        <v>2343</v>
      </c>
      <c r="G10" s="14"/>
    </row>
    <row r="11" spans="1:7" ht="37.5" customHeight="1" x14ac:dyDescent="0.25">
      <c r="A11" s="510" t="s">
        <v>2256</v>
      </c>
      <c r="B11" s="262" t="s">
        <v>2360</v>
      </c>
      <c r="C11" s="47" t="s">
        <v>2361</v>
      </c>
      <c r="D11" s="516"/>
      <c r="E11" s="534"/>
      <c r="F11" s="263" t="s">
        <v>2343</v>
      </c>
      <c r="G11" s="14"/>
    </row>
    <row r="12" spans="1:7" ht="60.75" customHeight="1" x14ac:dyDescent="0.25">
      <c r="A12" s="508"/>
      <c r="B12" s="509" t="s">
        <v>2362</v>
      </c>
      <c r="C12" s="90" t="s">
        <v>2363</v>
      </c>
      <c r="D12" s="70" t="str">
        <f>IF(COUNTIF(D13:D18,"NO CUMPLE")&gt;0,"NO CUMPLE CONDICIÓN",IF(COUNTIF(D13:D18,"CUMPLE")=0,"NO APLICA","CUMPLE"))</f>
        <v>NO APLICA</v>
      </c>
      <c r="E12" s="63" t="str">
        <f>CONCATENATE(IF(D13="NO CUMPLE",CONCATENATE(E13," / "),""),IF(D14="NO CUMPLE",CONCATENATE(E14," / "),""),IF(D15="NO CUMPLE",CONCATENATE(E15," / "),""),IF(D16="NO CUMPLE",CONCATENATE(E16," / "),""),IF(D17="NO CUMPLE",CONCATENATE(E17," / "),""),IF(D18="NO CUMPLE",CONCATENATE(E18," / "),""))</f>
        <v/>
      </c>
      <c r="F12" s="263" t="s">
        <v>2343</v>
      </c>
      <c r="G12" s="14">
        <f>IF(D12="CUMPLE",1,IF(D12="NO CUMPLE CONDICIÓN",2,3))</f>
        <v>3</v>
      </c>
    </row>
    <row r="13" spans="1:7" ht="58.5" customHeight="1" x14ac:dyDescent="0.25">
      <c r="A13" s="237" t="s">
        <v>2364</v>
      </c>
      <c r="B13" s="262" t="s">
        <v>2365</v>
      </c>
      <c r="C13" s="403" t="s">
        <v>2366</v>
      </c>
      <c r="D13" s="513"/>
      <c r="E13" s="111"/>
      <c r="F13" s="263" t="s">
        <v>2367</v>
      </c>
      <c r="G13" s="14"/>
    </row>
    <row r="14" spans="1:7" ht="62.25" customHeight="1" x14ac:dyDescent="0.25">
      <c r="A14" s="237" t="s">
        <v>2364</v>
      </c>
      <c r="B14" s="262" t="s">
        <v>2368</v>
      </c>
      <c r="C14" s="402" t="s">
        <v>2369</v>
      </c>
      <c r="D14" s="513"/>
      <c r="E14" s="110"/>
      <c r="F14" s="263" t="s">
        <v>2370</v>
      </c>
      <c r="G14" s="14"/>
    </row>
    <row r="15" spans="1:7" ht="37.5" customHeight="1" x14ac:dyDescent="0.25">
      <c r="A15" s="237" t="s">
        <v>2364</v>
      </c>
      <c r="B15" s="262" t="s">
        <v>2371</v>
      </c>
      <c r="C15" s="402" t="s">
        <v>2372</v>
      </c>
      <c r="D15" s="513"/>
      <c r="E15" s="110"/>
      <c r="F15" s="263" t="s">
        <v>2373</v>
      </c>
      <c r="G15" s="14"/>
    </row>
    <row r="16" spans="1:7" ht="37.5" customHeight="1" x14ac:dyDescent="0.25">
      <c r="A16" s="237" t="s">
        <v>2364</v>
      </c>
      <c r="B16" s="262" t="s">
        <v>2374</v>
      </c>
      <c r="C16" s="402" t="s">
        <v>2375</v>
      </c>
      <c r="D16" s="513"/>
      <c r="E16" s="110"/>
      <c r="F16" s="263" t="s">
        <v>2376</v>
      </c>
      <c r="G16" s="14"/>
    </row>
    <row r="17" spans="1:6" ht="63" x14ac:dyDescent="0.25">
      <c r="A17" s="237" t="s">
        <v>2364</v>
      </c>
      <c r="B17" s="262" t="s">
        <v>2377</v>
      </c>
      <c r="C17" s="402" t="s">
        <v>2378</v>
      </c>
      <c r="D17" s="513"/>
      <c r="E17" s="110"/>
      <c r="F17" s="263" t="s">
        <v>2379</v>
      </c>
    </row>
    <row r="18" spans="1:6" ht="34.5" customHeight="1" thickBot="1" x14ac:dyDescent="0.3">
      <c r="A18" s="237" t="s">
        <v>2364</v>
      </c>
      <c r="B18" s="535" t="s">
        <v>2380</v>
      </c>
      <c r="C18" s="506" t="s">
        <v>2381</v>
      </c>
      <c r="D18" s="514"/>
      <c r="E18" s="499"/>
      <c r="F18" s="263" t="s">
        <v>2382</v>
      </c>
    </row>
    <row r="21" spans="1:6" hidden="1" x14ac:dyDescent="0.25">
      <c r="C21" s="91" t="s">
        <v>1868</v>
      </c>
      <c r="D21">
        <f>COUNTIF(G3:G18,1)</f>
        <v>0</v>
      </c>
    </row>
    <row r="22" spans="1:6" hidden="1" x14ac:dyDescent="0.25">
      <c r="C22" s="91" t="s">
        <v>1869</v>
      </c>
      <c r="D22">
        <f>COUNTIF(G3:G18,2)</f>
        <v>0</v>
      </c>
    </row>
    <row r="23" spans="1:6" hidden="1" x14ac:dyDescent="0.25">
      <c r="C23" s="91" t="s">
        <v>1870</v>
      </c>
      <c r="D23">
        <f>COUNTIF(G3:G18,3)</f>
        <v>3</v>
      </c>
    </row>
  </sheetData>
  <sheetProtection algorithmName="SHA-512" hashValue="Pxja81MHOnFixGL0ufcKEZfwSS4HYpjzUAr0CEg3/yNCt+316HbDgzix/Y7xwIIi+uD0Kw4RRygmP08icK+mjw==" saltValue="cLa/8TWu1RfTlp478wn53w==" spinCount="100000" sheet="1" objects="1" scenarios="1" formatRows="0"/>
  <mergeCells count="1">
    <mergeCell ref="B1:E1"/>
  </mergeCells>
  <phoneticPr fontId="32" type="noConversion"/>
  <conditionalFormatting sqref="D3">
    <cfRule type="cellIs" dxfId="32" priority="5" operator="equal">
      <formula>"NO CUMPLE CONDICIÓN"</formula>
    </cfRule>
    <cfRule type="cellIs" dxfId="31" priority="6" operator="equal">
      <formula>"No Cumple"</formula>
    </cfRule>
  </conditionalFormatting>
  <conditionalFormatting sqref="D7">
    <cfRule type="cellIs" dxfId="30" priority="3" operator="equal">
      <formula>"NO CUMPLE CONDICIÓN"</formula>
    </cfRule>
    <cfRule type="cellIs" dxfId="29" priority="4" operator="equal">
      <formula>"No Cumple"</formula>
    </cfRule>
  </conditionalFormatting>
  <conditionalFormatting sqref="D12">
    <cfRule type="cellIs" dxfId="28" priority="1" operator="equal">
      <formula>"NO CUMPLE CONDICIÓN"</formula>
    </cfRule>
    <cfRule type="cellIs" dxfId="27" priority="2" operator="equal">
      <formula>"No Cumple"</formula>
    </cfRule>
  </conditionalFormatting>
  <dataValidations count="2">
    <dataValidation type="list" allowBlank="1" showInputMessage="1" showErrorMessage="1" sqref="D4:D6 D13:D18 D8:D9" xr:uid="{C1AF93E7-8D8E-4F3A-A384-1351B64D392B}">
      <formula1>"CUMPLE,NO CUMPLE"</formula1>
    </dataValidation>
    <dataValidation type="list" allowBlank="1" showInputMessage="1" showErrorMessage="1" sqref="D10:D11" xr:uid="{C83165CE-198A-4251-9339-2FB2D80995CF}">
      <formula1>"CUMPLE,NO CUMPLE,NO APLICA"</formula1>
    </dataValidation>
  </dataValidations>
  <hyperlinks>
    <hyperlink ref="A1" location="PORTADA!A1" display="Portada" xr:uid="{D572572B-D9C3-43D3-8C78-E8E4A766560A}"/>
  </hyperlinks>
  <printOptions horizontalCentered="1"/>
  <pageMargins left="0.31496062992125984" right="0.31496062992125984" top="1.3385826771653544" bottom="0.74803149606299213" header="0.31496062992125984" footer="0.31496062992125984"/>
  <pageSetup scale="74"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ignoredErrors>
    <ignoredError sqref="D7"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8F157-8B11-4145-AB5E-3260B732CE52}">
  <sheetPr codeName="Hoja4">
    <tabColor theme="6" tint="0.59999389629810485"/>
    <pageSetUpPr fitToPage="1"/>
  </sheetPr>
  <dimension ref="A1:G31"/>
  <sheetViews>
    <sheetView zoomScaleNormal="100" workbookViewId="0"/>
  </sheetViews>
  <sheetFormatPr baseColWidth="10" defaultColWidth="11.42578125" defaultRowHeight="15" x14ac:dyDescent="0.25"/>
  <cols>
    <col min="1" max="1" width="8.7109375" style="98" customWidth="1"/>
    <col min="2" max="2" width="7.42578125" style="14" customWidth="1"/>
    <col min="3" max="3" width="86.28515625" style="29" customWidth="1"/>
    <col min="4" max="4" width="19.85546875" customWidth="1"/>
    <col min="5" max="5" width="74" customWidth="1"/>
    <col min="6" max="6" width="42" customWidth="1"/>
    <col min="7" max="7" width="6.140625" hidden="1" customWidth="1"/>
  </cols>
  <sheetData>
    <row r="1" spans="1:7" s="34" customFormat="1" ht="21" customHeight="1" thickBot="1" x14ac:dyDescent="0.3">
      <c r="A1" s="256" t="s">
        <v>1657</v>
      </c>
      <c r="B1" s="590" t="s">
        <v>2383</v>
      </c>
      <c r="C1" s="591"/>
      <c r="D1" s="591"/>
      <c r="E1" s="592"/>
      <c r="F1" s="264"/>
      <c r="G1" s="30"/>
    </row>
    <row r="2" spans="1:7" s="32" customFormat="1" ht="74.25" customHeight="1" thickBot="1" x14ac:dyDescent="0.3">
      <c r="A2" s="99" t="s">
        <v>1659</v>
      </c>
      <c r="B2" s="72" t="s">
        <v>1660</v>
      </c>
      <c r="C2" s="76" t="s">
        <v>1661</v>
      </c>
      <c r="D2" s="74" t="s">
        <v>1662</v>
      </c>
      <c r="E2" s="75" t="s">
        <v>1663</v>
      </c>
      <c r="F2" s="33" t="s">
        <v>1664</v>
      </c>
    </row>
    <row r="3" spans="1:7" ht="45" customHeight="1" x14ac:dyDescent="0.25">
      <c r="A3" s="236"/>
      <c r="B3" s="45" t="s">
        <v>2384</v>
      </c>
      <c r="C3" s="265" t="s">
        <v>2385</v>
      </c>
      <c r="D3" s="69" t="str">
        <f>IF(COUNTIF(D4:D5,"NO CUMPLE")&gt;0,"NO CUMPLE CONDICIÓN",IF(COUNTIF(D4:D5,"CUMPLE")=0,"NO APLICA","CUMPLE"))</f>
        <v>NO APLICA</v>
      </c>
      <c r="E3" s="260" t="str">
        <f>CONCATENATE(IF(D4="NO CUMPLE",CONCATENATE(E4," / "),""),(IF(D5="NO CUMPLE",CONCATENATE(E5," / "),"")))</f>
        <v/>
      </c>
      <c r="F3" s="266" t="s">
        <v>2386</v>
      </c>
      <c r="G3" s="14">
        <f>IF(D3="CUMPLE",1,IF(D3="NO CUMPLE CONDICIÓN",2,3))</f>
        <v>3</v>
      </c>
    </row>
    <row r="4" spans="1:7" ht="72" x14ac:dyDescent="0.25">
      <c r="A4" s="237" t="s">
        <v>2364</v>
      </c>
      <c r="B4" s="53" t="s">
        <v>2387</v>
      </c>
      <c r="C4" s="56" t="s">
        <v>2388</v>
      </c>
      <c r="D4" s="513"/>
      <c r="E4" s="110"/>
      <c r="F4" s="267" t="s">
        <v>2386</v>
      </c>
    </row>
    <row r="5" spans="1:7" ht="86.25" x14ac:dyDescent="0.25">
      <c r="A5" s="237" t="s">
        <v>2364</v>
      </c>
      <c r="B5" s="53" t="s">
        <v>2389</v>
      </c>
      <c r="C5" s="56" t="s">
        <v>2390</v>
      </c>
      <c r="D5" s="513"/>
      <c r="E5" s="110"/>
      <c r="F5" s="267" t="s">
        <v>2386</v>
      </c>
    </row>
    <row r="6" spans="1:7" ht="36" x14ac:dyDescent="0.25">
      <c r="B6" s="59" t="s">
        <v>2391</v>
      </c>
      <c r="C6" s="268" t="s">
        <v>2392</v>
      </c>
      <c r="D6" s="70" t="str">
        <f>IF(COUNTIF(D7:D11,"NO CUMPLE")&gt;0,"NO CUMPLE CONDICIÓN",IF(COUNTIF(D7:D11,"CUMPLE")=0,"NO APLICA","CUMPLE"))</f>
        <v>NO APLICA</v>
      </c>
      <c r="E6" s="63" t="str">
        <f>CONCATENATE(IF(D7="NO CUMPLE",CONCATENATE(E7," / "),""),IF(D8="NO CUMPLE",CONCATENATE(E8," / "),""),IF(D9="NO CUMPLE",CONCATENATE(E9," / "),""),IF(D10="NO CUMPLE",CONCATENATE(E10," / "),""),IF(D11="NO CUMPLE",CONCATENATE(E11," / "),""))</f>
        <v/>
      </c>
      <c r="F6" s="269" t="s">
        <v>2393</v>
      </c>
      <c r="G6" s="14">
        <f>IF(D6="CUMPLE",1,IF(D6="NO CUMPLE CONDICIÓN",2,3))</f>
        <v>3</v>
      </c>
    </row>
    <row r="7" spans="1:7" ht="96" customHeight="1" x14ac:dyDescent="0.25">
      <c r="A7" s="237" t="s">
        <v>2364</v>
      </c>
      <c r="B7" s="46" t="s">
        <v>2394</v>
      </c>
      <c r="C7" s="270" t="s">
        <v>2395</v>
      </c>
      <c r="D7" s="513"/>
      <c r="E7" s="110"/>
      <c r="F7" s="271" t="s">
        <v>2393</v>
      </c>
      <c r="G7" s="14"/>
    </row>
    <row r="8" spans="1:7" ht="36" x14ac:dyDescent="0.25">
      <c r="A8" s="237" t="s">
        <v>2364</v>
      </c>
      <c r="B8" s="46" t="s">
        <v>2396</v>
      </c>
      <c r="C8" s="272" t="s">
        <v>2397</v>
      </c>
      <c r="D8" s="513"/>
      <c r="E8" s="111"/>
      <c r="F8" s="271" t="s">
        <v>2393</v>
      </c>
      <c r="G8" s="14"/>
    </row>
    <row r="9" spans="1:7" ht="36" x14ac:dyDescent="0.25">
      <c r="A9" s="237" t="s">
        <v>2364</v>
      </c>
      <c r="B9" s="46" t="s">
        <v>2398</v>
      </c>
      <c r="C9" s="272" t="s">
        <v>2399</v>
      </c>
      <c r="D9" s="513"/>
      <c r="E9" s="110"/>
      <c r="F9" s="271" t="s">
        <v>2400</v>
      </c>
      <c r="G9" s="14"/>
    </row>
    <row r="10" spans="1:7" ht="99.75" x14ac:dyDescent="0.25">
      <c r="A10" s="237" t="s">
        <v>2364</v>
      </c>
      <c r="B10" s="46" t="s">
        <v>2401</v>
      </c>
      <c r="C10" s="272" t="s">
        <v>2402</v>
      </c>
      <c r="D10" s="513"/>
      <c r="E10" s="110"/>
      <c r="F10" s="271" t="s">
        <v>2400</v>
      </c>
      <c r="G10" s="14"/>
    </row>
    <row r="11" spans="1:7" ht="69" customHeight="1" x14ac:dyDescent="0.25">
      <c r="A11" s="237" t="s">
        <v>2364</v>
      </c>
      <c r="B11" s="46" t="s">
        <v>2403</v>
      </c>
      <c r="C11" s="270" t="s">
        <v>2404</v>
      </c>
      <c r="D11" s="513"/>
      <c r="E11" s="111"/>
      <c r="F11" s="78" t="s">
        <v>2393</v>
      </c>
      <c r="G11" s="14"/>
    </row>
    <row r="12" spans="1:7" ht="71.25" customHeight="1" x14ac:dyDescent="0.25">
      <c r="A12" s="238"/>
      <c r="B12" s="48" t="s">
        <v>2405</v>
      </c>
      <c r="C12" s="268" t="s">
        <v>2406</v>
      </c>
      <c r="D12" s="70" t="str">
        <f>IF(COUNTIF(D13:D13,"NO CUMPLE")&gt;0,"NO CUMPLE CONDICIÓN",IF(COUNTIF(D13:D13,"CUMPLE")=0,"NO APLICA","CUMPLE"))</f>
        <v>NO APLICA</v>
      </c>
      <c r="E12" s="63" t="str">
        <f>CONCATENATE(IF(D13="NO CUMPLE",CONCATENATE(E13," / "),""))</f>
        <v/>
      </c>
      <c r="F12" s="273" t="s">
        <v>2407</v>
      </c>
      <c r="G12" s="14">
        <f>IF(D12="CUMPLE",1,IF(D12="NO CUMPLE CONDICIÓN",2,3))</f>
        <v>3</v>
      </c>
    </row>
    <row r="13" spans="1:7" ht="187.5" x14ac:dyDescent="0.25">
      <c r="A13" s="237" t="s">
        <v>2364</v>
      </c>
      <c r="B13" s="53" t="s">
        <v>2408</v>
      </c>
      <c r="C13" s="274" t="s">
        <v>2409</v>
      </c>
      <c r="D13" s="513"/>
      <c r="E13" s="110"/>
      <c r="F13" s="275" t="s">
        <v>2407</v>
      </c>
      <c r="G13" s="14"/>
    </row>
    <row r="14" spans="1:7" ht="39.75" customHeight="1" x14ac:dyDescent="0.25">
      <c r="A14" s="238"/>
      <c r="B14" s="48" t="s">
        <v>2410</v>
      </c>
      <c r="C14" s="268" t="s">
        <v>2411</v>
      </c>
      <c r="D14" s="70" t="str">
        <f>IF(COUNTIF(D15:D16,"NO CUMPLE")&gt;0,"NO CUMPLE CONDICIÓN",IF(COUNTIF(D15:D16,"CUMPLE")=0,"NO APLICA","CUMPLE"))</f>
        <v>NO APLICA</v>
      </c>
      <c r="E14" s="63" t="str">
        <f>CONCATENATE(IF(D15="NO CUMPLE",CONCATENATE(E15," / "),""),(IF(D16="NO CUMPLE",CONCATENATE(E16," / "),"")))</f>
        <v/>
      </c>
      <c r="F14" s="273" t="s">
        <v>2412</v>
      </c>
      <c r="G14" s="14">
        <f>IF(D14="CUMPLE",1,IF(D14="NO CUMPLE CONDICIÓN",2,3))</f>
        <v>3</v>
      </c>
    </row>
    <row r="15" spans="1:7" ht="36" customHeight="1" x14ac:dyDescent="0.25">
      <c r="A15" s="237" t="s">
        <v>2364</v>
      </c>
      <c r="B15" s="53" t="s">
        <v>2413</v>
      </c>
      <c r="C15" s="272" t="s">
        <v>2414</v>
      </c>
      <c r="D15" s="516"/>
      <c r="E15" s="209"/>
      <c r="F15" s="275" t="s">
        <v>2415</v>
      </c>
      <c r="G15" s="14"/>
    </row>
    <row r="16" spans="1:7" ht="84" x14ac:dyDescent="0.25">
      <c r="A16" s="237" t="s">
        <v>2364</v>
      </c>
      <c r="B16" s="46" t="s">
        <v>2416</v>
      </c>
      <c r="C16" s="270" t="s">
        <v>2417</v>
      </c>
      <c r="D16" s="513"/>
      <c r="E16" s="110"/>
      <c r="F16" s="275" t="s">
        <v>2418</v>
      </c>
      <c r="G16" s="14"/>
    </row>
    <row r="17" spans="1:7" ht="42.75" x14ac:dyDescent="0.25">
      <c r="A17" s="238"/>
      <c r="B17" s="48" t="s">
        <v>2419</v>
      </c>
      <c r="C17" s="268" t="s">
        <v>2420</v>
      </c>
      <c r="D17" s="70" t="str">
        <f>IF(COUNTIF(D18:D23,"NO CUMPLE")&gt;0,"NO CUMPLE CONDICIÓN",IF(COUNTIF(D18:D23,"CUMPLE")=0,"NO APLICA","CUMPLE"))</f>
        <v>NO APLICA</v>
      </c>
      <c r="E17" s="63" t="str">
        <f>CONCATENATE(IF(D18="NO CUMPLE",CONCATENATE(E18," / "),""),IF(D19="NO CUMPLE",CONCATENATE(E19," / "),""),IF(D20="NO CUMPLE",CONCATENATE(E20," / "),""),IF(D21="NO CUMPLE",CONCATENATE(E21," / "),""),IF(D22="NO CUMPLE",CONCATENATE(E22," / "),""),IF(D23="NO CUMPLE",CONCATENATE(E23," / "),""))</f>
        <v/>
      </c>
      <c r="F17" s="276" t="s">
        <v>2421</v>
      </c>
      <c r="G17" s="14">
        <f>IF(D17="CUMPLE",1,IF(D17="NO CUMPLE CONDICIÓN",2,3))</f>
        <v>3</v>
      </c>
    </row>
    <row r="18" spans="1:7" ht="100.5" x14ac:dyDescent="0.25">
      <c r="A18" s="237" t="s">
        <v>2364</v>
      </c>
      <c r="B18" s="46" t="s">
        <v>2422</v>
      </c>
      <c r="C18" s="272" t="s">
        <v>2423</v>
      </c>
      <c r="D18" s="513"/>
      <c r="E18" s="111"/>
      <c r="F18" s="277" t="s">
        <v>2421</v>
      </c>
      <c r="G18" s="14"/>
    </row>
    <row r="19" spans="1:7" ht="42.95" customHeight="1" x14ac:dyDescent="0.25">
      <c r="A19" s="237" t="s">
        <v>2364</v>
      </c>
      <c r="B19" s="46" t="s">
        <v>2424</v>
      </c>
      <c r="C19" s="270" t="s">
        <v>2425</v>
      </c>
      <c r="D19" s="513"/>
      <c r="E19" s="110"/>
      <c r="F19" s="277" t="s">
        <v>2426</v>
      </c>
      <c r="G19" s="14"/>
    </row>
    <row r="20" spans="1:7" ht="285" customHeight="1" x14ac:dyDescent="0.25">
      <c r="A20" s="237" t="s">
        <v>2364</v>
      </c>
      <c r="B20" s="46" t="s">
        <v>2427</v>
      </c>
      <c r="C20" s="278" t="s">
        <v>2428</v>
      </c>
      <c r="D20" s="513"/>
      <c r="E20" s="111"/>
      <c r="F20" s="277" t="s">
        <v>2426</v>
      </c>
      <c r="G20" s="14"/>
    </row>
    <row r="21" spans="1:7" ht="36" x14ac:dyDescent="0.25">
      <c r="A21" s="237" t="s">
        <v>2364</v>
      </c>
      <c r="B21" s="46" t="s">
        <v>2429</v>
      </c>
      <c r="C21" s="279" t="s">
        <v>2430</v>
      </c>
      <c r="D21" s="513"/>
      <c r="E21" s="110"/>
      <c r="F21" s="277" t="s">
        <v>2431</v>
      </c>
      <c r="G21" s="14"/>
    </row>
    <row r="22" spans="1:7" ht="36" x14ac:dyDescent="0.25">
      <c r="A22" s="237" t="s">
        <v>2364</v>
      </c>
      <c r="B22" s="46" t="s">
        <v>2432</v>
      </c>
      <c r="C22" s="280" t="s">
        <v>2433</v>
      </c>
      <c r="D22" s="513"/>
      <c r="E22" s="534"/>
      <c r="F22" s="277" t="s">
        <v>2434</v>
      </c>
      <c r="G22" s="14"/>
    </row>
    <row r="23" spans="1:7" ht="36" x14ac:dyDescent="0.25">
      <c r="A23" s="237" t="s">
        <v>2364</v>
      </c>
      <c r="B23" s="46" t="s">
        <v>2435</v>
      </c>
      <c r="C23" s="281" t="s">
        <v>2436</v>
      </c>
      <c r="D23" s="513"/>
      <c r="E23" s="110"/>
      <c r="F23" s="277" t="s">
        <v>2437</v>
      </c>
    </row>
    <row r="24" spans="1:7" ht="60" x14ac:dyDescent="0.25">
      <c r="A24" s="236"/>
      <c r="B24" s="48" t="s">
        <v>2438</v>
      </c>
      <c r="C24" s="90" t="s">
        <v>2439</v>
      </c>
      <c r="D24" s="70" t="str">
        <f>IF(COUNTIF(D25:D26,"NO CUMPLE")&gt;0,"NO CUMPLE CONDICIÓN",IF(COUNTIF(D25:D26,"CUMPLE")=0,"NO APLICA","CUMPLE"))</f>
        <v>NO APLICA</v>
      </c>
      <c r="E24" s="63" t="str">
        <f>CONCATENATE(IF(D25="NO CUMPLE",CONCATENATE(E25," / "),""),(IF(D26="NO CUMPLE",CONCATENATE(E26," / "),"")))</f>
        <v/>
      </c>
      <c r="F24" s="282" t="s">
        <v>2440</v>
      </c>
      <c r="G24" s="14">
        <f>IF(D24="CUMPLE",1,IF(D24="NO CUMPLE CONDICIÓN",2,3))</f>
        <v>3</v>
      </c>
    </row>
    <row r="25" spans="1:7" ht="161.25" x14ac:dyDescent="0.25">
      <c r="A25" s="237" t="s">
        <v>2364</v>
      </c>
      <c r="B25" s="53" t="s">
        <v>2441</v>
      </c>
      <c r="C25" s="47" t="s">
        <v>2442</v>
      </c>
      <c r="D25" s="513"/>
      <c r="E25" s="110"/>
      <c r="F25" s="283" t="s">
        <v>2440</v>
      </c>
    </row>
    <row r="26" spans="1:7" ht="114.75" customHeight="1" thickBot="1" x14ac:dyDescent="0.3">
      <c r="A26" s="237" t="s">
        <v>2364</v>
      </c>
      <c r="B26" s="284" t="s">
        <v>2443</v>
      </c>
      <c r="C26" s="232" t="s">
        <v>2444</v>
      </c>
      <c r="D26" s="514"/>
      <c r="E26" s="499"/>
      <c r="F26" s="283" t="s">
        <v>2440</v>
      </c>
    </row>
    <row r="29" spans="1:7" hidden="1" x14ac:dyDescent="0.25">
      <c r="C29" s="91" t="s">
        <v>1868</v>
      </c>
      <c r="D29">
        <f>COUNTIF(G3:G26,1)</f>
        <v>0</v>
      </c>
    </row>
    <row r="30" spans="1:7" hidden="1" x14ac:dyDescent="0.25">
      <c r="C30" s="91" t="s">
        <v>1869</v>
      </c>
      <c r="D30">
        <f>COUNTIF(G3:G26,2)</f>
        <v>0</v>
      </c>
    </row>
    <row r="31" spans="1:7" hidden="1" x14ac:dyDescent="0.25">
      <c r="C31" s="91" t="s">
        <v>1870</v>
      </c>
      <c r="D31">
        <f>COUNTIF(G3:G26,3)</f>
        <v>6</v>
      </c>
    </row>
  </sheetData>
  <sheetProtection algorithmName="SHA-512" hashValue="HHoi4eagaACSFco8Ua1mya4rq713UGo4KB5DgeHZ7vajTYr9Syf/F8TfSuAVYd/Z7gtW08BaAuSp8u/bLqpdVQ==" saltValue="dGl8cR5wCpK8RKUEWg2plg==" spinCount="100000" sheet="1" objects="1" scenarios="1" formatRows="0"/>
  <mergeCells count="1">
    <mergeCell ref="B1:E1"/>
  </mergeCells>
  <phoneticPr fontId="32" type="noConversion"/>
  <conditionalFormatting sqref="D3">
    <cfRule type="cellIs" dxfId="26" priority="11" operator="equal">
      <formula>"NO CUMPLE CONDICIÓN"</formula>
    </cfRule>
    <cfRule type="cellIs" dxfId="25" priority="12" operator="equal">
      <formula>"No Cumple"</formula>
    </cfRule>
  </conditionalFormatting>
  <conditionalFormatting sqref="D6">
    <cfRule type="cellIs" dxfId="24" priority="9" operator="equal">
      <formula>"NO CUMPLE CONDICIÓN"</formula>
    </cfRule>
    <cfRule type="cellIs" dxfId="23" priority="10" operator="equal">
      <formula>"No Cumple"</formula>
    </cfRule>
  </conditionalFormatting>
  <conditionalFormatting sqref="D12">
    <cfRule type="cellIs" dxfId="22" priority="7" operator="equal">
      <formula>"NO CUMPLE CONDICIÓN"</formula>
    </cfRule>
    <cfRule type="cellIs" dxfId="21" priority="8" operator="equal">
      <formula>"No Cumple"</formula>
    </cfRule>
  </conditionalFormatting>
  <conditionalFormatting sqref="D14">
    <cfRule type="cellIs" dxfId="20" priority="5" operator="equal">
      <formula>"NO CUMPLE CONDICIÓN"</formula>
    </cfRule>
    <cfRule type="cellIs" dxfId="19" priority="6" operator="equal">
      <formula>"No Cumple"</formula>
    </cfRule>
  </conditionalFormatting>
  <conditionalFormatting sqref="D17">
    <cfRule type="cellIs" dxfId="18" priority="3" operator="equal">
      <formula>"NO CUMPLE CONDICIÓN"</formula>
    </cfRule>
    <cfRule type="cellIs" dxfId="17" priority="4" operator="equal">
      <formula>"No Cumple"</formula>
    </cfRule>
  </conditionalFormatting>
  <conditionalFormatting sqref="D24">
    <cfRule type="cellIs" dxfId="16" priority="1" operator="equal">
      <formula>"NO CUMPLE CONDICIÓN"</formula>
    </cfRule>
    <cfRule type="cellIs" dxfId="15" priority="2" operator="equal">
      <formula>"No Cumple"</formula>
    </cfRule>
  </conditionalFormatting>
  <dataValidations count="2">
    <dataValidation type="list" allowBlank="1" showInputMessage="1" showErrorMessage="1" sqref="D15 D9:D10" xr:uid="{06FE2624-5F10-4016-AA97-B332BA41D6BC}">
      <formula1>"CUMPLE,NO CUMPLE,NO APLICA"</formula1>
    </dataValidation>
    <dataValidation type="list" allowBlank="1" showInputMessage="1" showErrorMessage="1" sqref="D4:D5 D25:D26 D13 D18:D23 D16 D7:D8 D11" xr:uid="{65CF3D8D-B912-49BA-BD30-38FBD4F1F83C}">
      <formula1>"CUMPLE,NO CUMPLE"</formula1>
    </dataValidation>
  </dataValidations>
  <hyperlinks>
    <hyperlink ref="A1" location="PORTADA!A1" display="Portada" xr:uid="{4A2AC206-7980-4B97-8692-87459B06C904}"/>
  </hyperlinks>
  <printOptions horizontalCentered="1"/>
  <pageMargins left="0.31496062992125984" right="0.31496062992125984" top="1.3385826771653544" bottom="0.74803149606299213" header="0.31496062992125984" footer="0.31496062992125984"/>
  <pageSetup scale="70"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92C45-5CCB-4425-A97C-71A8A1146F30}">
  <sheetPr codeName="Hoja17">
    <tabColor rgb="FFFFFF00"/>
    <pageSetUpPr fitToPage="1"/>
  </sheetPr>
  <dimension ref="A1:M53"/>
  <sheetViews>
    <sheetView zoomScale="90" zoomScaleNormal="90" zoomScaleSheetLayoutView="100" workbookViewId="0"/>
  </sheetViews>
  <sheetFormatPr baseColWidth="10" defaultColWidth="11.42578125" defaultRowHeight="14.25" x14ac:dyDescent="0.2"/>
  <cols>
    <col min="1" max="1" width="15.42578125" style="218" customWidth="1"/>
    <col min="2" max="4" width="17.42578125" style="218" customWidth="1"/>
    <col min="5" max="5" width="14.85546875" style="218" customWidth="1"/>
    <col min="6" max="6" width="21.42578125" style="218" customWidth="1"/>
    <col min="7" max="7" width="19.7109375" style="218" customWidth="1"/>
    <col min="8" max="8" width="20.28515625" style="218" customWidth="1"/>
    <col min="9" max="9" width="38.85546875" style="218" customWidth="1"/>
    <col min="10" max="12" width="11.42578125" style="218"/>
    <col min="13" max="13" width="0" style="218" hidden="1" customWidth="1"/>
    <col min="14" max="16384" width="11.42578125" style="218"/>
  </cols>
  <sheetData>
    <row r="1" spans="1:13" ht="21.6" customHeight="1" thickBot="1" x14ac:dyDescent="0.25">
      <c r="A1" s="594" t="s">
        <v>2445</v>
      </c>
      <c r="B1" s="595"/>
      <c r="C1" s="595"/>
      <c r="D1" s="595"/>
      <c r="E1" s="595"/>
      <c r="F1" s="595"/>
      <c r="G1" s="595"/>
      <c r="H1" s="595"/>
      <c r="I1" s="596"/>
      <c r="J1" s="482" t="s">
        <v>1657</v>
      </c>
      <c r="M1" s="219">
        <v>2</v>
      </c>
    </row>
    <row r="2" spans="1:13" ht="18" customHeight="1" x14ac:dyDescent="0.25">
      <c r="B2" s="220"/>
      <c r="C2" s="221"/>
      <c r="D2" s="221"/>
      <c r="E2" s="221"/>
      <c r="F2" s="221"/>
      <c r="G2" s="221"/>
      <c r="H2" s="221"/>
      <c r="I2" s="221"/>
      <c r="J2" s="483" t="s">
        <v>1808</v>
      </c>
      <c r="M2" s="222">
        <v>1.2</v>
      </c>
    </row>
    <row r="3" spans="1:13" ht="51.95" customHeight="1" x14ac:dyDescent="0.2">
      <c r="A3" s="223" t="s">
        <v>2446</v>
      </c>
      <c r="B3" s="224" t="s">
        <v>2447</v>
      </c>
      <c r="C3" s="224" t="s">
        <v>2448</v>
      </c>
      <c r="D3" s="224" t="s">
        <v>2449</v>
      </c>
      <c r="E3" s="224" t="s">
        <v>2450</v>
      </c>
      <c r="F3" s="224" t="s">
        <v>2451</v>
      </c>
      <c r="G3" s="224" t="s">
        <v>2452</v>
      </c>
      <c r="H3" s="224" t="s">
        <v>2453</v>
      </c>
      <c r="I3" s="225" t="s">
        <v>2454</v>
      </c>
    </row>
    <row r="4" spans="1:13" x14ac:dyDescent="0.2">
      <c r="A4" s="134"/>
      <c r="B4" s="114"/>
      <c r="C4" s="114"/>
      <c r="D4" s="130"/>
      <c r="E4" s="113"/>
      <c r="F4" s="133" t="str">
        <f>IFERROR(ROUNDDOWN((Tabla1117[[#This Row],[Área (m²)]]/Tabla1117[[#This Row],[Índice (m²/niña-niño)]]),0)," ")</f>
        <v xml:space="preserve"> </v>
      </c>
      <c r="G4" s="113"/>
      <c r="H4" s="104" t="str">
        <f>IF(OR(ISBLANK(Tabla1117[[#This Row],[Capacidad máxima 
(Área / Índice)]]),ISBLANK(Tabla1117[[#This Row],[No. niñas y niños (Cupos ubicados)]])),"No aplica",IF(Tabla1117[[#This Row],[No. niñas y niños (Cupos ubicados)]]&lt;=Tabla1117[[#This Row],[Capacidad máxima 
(Área / Índice)]],"Cumple","No cumple"))</f>
        <v>No aplica</v>
      </c>
      <c r="I4" s="129"/>
    </row>
    <row r="5" spans="1:13" x14ac:dyDescent="0.2">
      <c r="A5" s="134"/>
      <c r="B5" s="114"/>
      <c r="C5" s="114"/>
      <c r="D5" s="130"/>
      <c r="E5" s="113"/>
      <c r="F5" s="133" t="str">
        <f>IFERROR(ROUNDDOWN((Tabla1117[[#This Row],[Área (m²)]]/Tabla1117[[#This Row],[Índice (m²/niña-niño)]]),0)," ")</f>
        <v xml:space="preserve"> </v>
      </c>
      <c r="G5" s="113"/>
      <c r="H5" s="104" t="str">
        <f>IF(OR(ISBLANK(Tabla1117[[#This Row],[Capacidad máxima 
(Área / Índice)]]),ISBLANK(Tabla1117[[#This Row],[No. niñas y niños (Cupos ubicados)]])),"No aplica",IF(Tabla1117[[#This Row],[No. niñas y niños (Cupos ubicados)]]&lt;=Tabla1117[[#This Row],[Capacidad máxima 
(Área / Índice)]],"Cumple","No cumple"))</f>
        <v>No aplica</v>
      </c>
      <c r="I5" s="129"/>
    </row>
    <row r="6" spans="1:13" x14ac:dyDescent="0.2">
      <c r="A6" s="134"/>
      <c r="B6" s="114"/>
      <c r="C6" s="114"/>
      <c r="D6" s="130"/>
      <c r="E6" s="113"/>
      <c r="F6" s="133" t="str">
        <f>IFERROR(ROUNDDOWN((Tabla1117[[#This Row],[Área (m²)]]/Tabla1117[[#This Row],[Índice (m²/niña-niño)]]),0)," ")</f>
        <v xml:space="preserve"> </v>
      </c>
      <c r="G6" s="113"/>
      <c r="H6" s="104" t="str">
        <f>IF(OR(ISBLANK(Tabla1117[[#This Row],[Capacidad máxima 
(Área / Índice)]]),ISBLANK(Tabla1117[[#This Row],[No. niñas y niños (Cupos ubicados)]])),"No aplica",IF(Tabla1117[[#This Row],[No. niñas y niños (Cupos ubicados)]]&lt;=Tabla1117[[#This Row],[Capacidad máxima 
(Área / Índice)]],"Cumple","No cumple"))</f>
        <v>No aplica</v>
      </c>
      <c r="I6" s="129"/>
    </row>
    <row r="7" spans="1:13" x14ac:dyDescent="0.2">
      <c r="A7" s="134"/>
      <c r="B7" s="114"/>
      <c r="C7" s="114"/>
      <c r="D7" s="130"/>
      <c r="E7" s="113"/>
      <c r="F7" s="133" t="str">
        <f>IFERROR(ROUNDDOWN((Tabla1117[[#This Row],[Área (m²)]]/Tabla1117[[#This Row],[Índice (m²/niña-niño)]]),0)," ")</f>
        <v xml:space="preserve"> </v>
      </c>
      <c r="G7" s="113"/>
      <c r="H7" s="104" t="str">
        <f>IF(OR(ISBLANK(Tabla1117[[#This Row],[Capacidad máxima 
(Área / Índice)]]),ISBLANK(Tabla1117[[#This Row],[No. niñas y niños (Cupos ubicados)]])),"No aplica",IF(Tabla1117[[#This Row],[No. niñas y niños (Cupos ubicados)]]&lt;=Tabla1117[[#This Row],[Capacidad máxima 
(Área / Índice)]],"Cumple","No cumple"))</f>
        <v>No aplica</v>
      </c>
      <c r="I7" s="129"/>
    </row>
    <row r="8" spans="1:13" x14ac:dyDescent="0.2">
      <c r="A8" s="134"/>
      <c r="B8" s="114"/>
      <c r="C8" s="114"/>
      <c r="D8" s="130"/>
      <c r="E8" s="113"/>
      <c r="F8" s="133" t="str">
        <f>IFERROR(ROUNDDOWN((Tabla1117[[#This Row],[Área (m²)]]/Tabla1117[[#This Row],[Índice (m²/niña-niño)]]),0)," ")</f>
        <v xml:space="preserve"> </v>
      </c>
      <c r="G8" s="113"/>
      <c r="H8" s="104" t="str">
        <f>IF(OR(ISBLANK(Tabla1117[[#This Row],[Capacidad máxima 
(Área / Índice)]]),ISBLANK(Tabla1117[[#This Row],[No. niñas y niños (Cupos ubicados)]])),"No aplica",IF(Tabla1117[[#This Row],[No. niñas y niños (Cupos ubicados)]]&lt;=Tabla1117[[#This Row],[Capacidad máxima 
(Área / Índice)]],"Cumple","No cumple"))</f>
        <v>No aplica</v>
      </c>
      <c r="I8" s="129"/>
    </row>
    <row r="9" spans="1:13" x14ac:dyDescent="0.2">
      <c r="A9" s="134"/>
      <c r="B9" s="114"/>
      <c r="C9" s="114"/>
      <c r="D9" s="130"/>
      <c r="E9" s="113"/>
      <c r="F9" s="133" t="str">
        <f>IFERROR(ROUNDDOWN((Tabla1117[[#This Row],[Área (m²)]]/Tabla1117[[#This Row],[Índice (m²/niña-niño)]]),0)," ")</f>
        <v xml:space="preserve"> </v>
      </c>
      <c r="G9" s="113"/>
      <c r="H9" s="104" t="str">
        <f>IF(OR(ISBLANK(Tabla1117[[#This Row],[Capacidad máxima 
(Área / Índice)]]),ISBLANK(Tabla1117[[#This Row],[No. niñas y niños (Cupos ubicados)]])),"No aplica",IF(Tabla1117[[#This Row],[No. niñas y niños (Cupos ubicados)]]&lt;=Tabla1117[[#This Row],[Capacidad máxima 
(Área / Índice)]],"Cumple","No cumple"))</f>
        <v>No aplica</v>
      </c>
      <c r="I9" s="129"/>
    </row>
    <row r="10" spans="1:13" x14ac:dyDescent="0.2">
      <c r="A10" s="134"/>
      <c r="B10" s="114"/>
      <c r="C10" s="114"/>
      <c r="D10" s="130"/>
      <c r="E10" s="113"/>
      <c r="F10" s="133" t="str">
        <f>IFERROR(ROUNDDOWN((Tabla1117[[#This Row],[Área (m²)]]/Tabla1117[[#This Row],[Índice (m²/niña-niño)]]),0)," ")</f>
        <v xml:space="preserve"> </v>
      </c>
      <c r="G10" s="113"/>
      <c r="H10" s="104" t="str">
        <f>IF(OR(ISBLANK(Tabla1117[[#This Row],[Capacidad máxima 
(Área / Índice)]]),ISBLANK(Tabla1117[[#This Row],[No. niñas y niños (Cupos ubicados)]])),"No aplica",IF(Tabla1117[[#This Row],[No. niñas y niños (Cupos ubicados)]]&lt;=Tabla1117[[#This Row],[Capacidad máxima 
(Área / Índice)]],"Cumple","No cumple"))</f>
        <v>No aplica</v>
      </c>
      <c r="I10" s="129"/>
    </row>
    <row r="11" spans="1:13" x14ac:dyDescent="0.2">
      <c r="A11" s="134"/>
      <c r="B11" s="114"/>
      <c r="C11" s="114"/>
      <c r="D11" s="130"/>
      <c r="E11" s="113"/>
      <c r="F11" s="133" t="str">
        <f>IFERROR(ROUNDDOWN((Tabla1117[[#This Row],[Área (m²)]]/Tabla1117[[#This Row],[Índice (m²/niña-niño)]]),0)," ")</f>
        <v xml:space="preserve"> </v>
      </c>
      <c r="G11" s="113"/>
      <c r="H11" s="104" t="str">
        <f>IF(OR(ISBLANK(Tabla1117[[#This Row],[Capacidad máxima 
(Área / Índice)]]),ISBLANK(Tabla1117[[#This Row],[No. niñas y niños (Cupos ubicados)]])),"No aplica",IF(Tabla1117[[#This Row],[No. niñas y niños (Cupos ubicados)]]&lt;=Tabla1117[[#This Row],[Capacidad máxima 
(Área / Índice)]],"Cumple","No cumple"))</f>
        <v>No aplica</v>
      </c>
      <c r="I11" s="129"/>
    </row>
    <row r="12" spans="1:13" x14ac:dyDescent="0.2">
      <c r="A12" s="134"/>
      <c r="B12" s="114"/>
      <c r="C12" s="114"/>
      <c r="D12" s="130"/>
      <c r="E12" s="113"/>
      <c r="F12" s="133" t="str">
        <f>IFERROR(ROUNDDOWN((Tabla1117[[#This Row],[Área (m²)]]/Tabla1117[[#This Row],[Índice (m²/niña-niño)]]),0)," ")</f>
        <v xml:space="preserve"> </v>
      </c>
      <c r="G12" s="113"/>
      <c r="H12" s="104" t="str">
        <f>IF(OR(ISBLANK(Tabla1117[[#This Row],[Capacidad máxima 
(Área / Índice)]]),ISBLANK(Tabla1117[[#This Row],[No. niñas y niños (Cupos ubicados)]])),"No aplica",IF(Tabla1117[[#This Row],[No. niñas y niños (Cupos ubicados)]]&lt;=Tabla1117[[#This Row],[Capacidad máxima 
(Área / Índice)]],"Cumple","No cumple"))</f>
        <v>No aplica</v>
      </c>
      <c r="I12" s="129"/>
    </row>
    <row r="13" spans="1:13" x14ac:dyDescent="0.2">
      <c r="A13" s="134"/>
      <c r="B13" s="114"/>
      <c r="C13" s="114"/>
      <c r="D13" s="130"/>
      <c r="E13" s="113"/>
      <c r="F13" s="133" t="str">
        <f>IFERROR(ROUNDDOWN((Tabla1117[[#This Row],[Área (m²)]]/Tabla1117[[#This Row],[Índice (m²/niña-niño)]]),0)," ")</f>
        <v xml:space="preserve"> </v>
      </c>
      <c r="G13" s="113"/>
      <c r="H13" s="104" t="str">
        <f>IF(OR(ISBLANK(Tabla1117[[#This Row],[Capacidad máxima 
(Área / Índice)]]),ISBLANK(Tabla1117[[#This Row],[No. niñas y niños (Cupos ubicados)]])),"No aplica",IF(Tabla1117[[#This Row],[No. niñas y niños (Cupos ubicados)]]&lt;=Tabla1117[[#This Row],[Capacidad máxima 
(Área / Índice)]],"Cumple","No cumple"))</f>
        <v>No aplica</v>
      </c>
      <c r="I13" s="129"/>
    </row>
    <row r="14" spans="1:13" x14ac:dyDescent="0.2">
      <c r="A14" s="134"/>
      <c r="B14" s="114"/>
      <c r="C14" s="114"/>
      <c r="D14" s="130"/>
      <c r="E14" s="113"/>
      <c r="F14" s="133" t="str">
        <f>IFERROR(ROUNDDOWN((Tabla1117[[#This Row],[Área (m²)]]/Tabla1117[[#This Row],[Índice (m²/niña-niño)]]),0)," ")</f>
        <v xml:space="preserve"> </v>
      </c>
      <c r="G14" s="113"/>
      <c r="H14" s="104" t="str">
        <f>IF(OR(ISBLANK(Tabla1117[[#This Row],[Capacidad máxima 
(Área / Índice)]]),ISBLANK(Tabla1117[[#This Row],[No. niñas y niños (Cupos ubicados)]])),"No aplica",IF(Tabla1117[[#This Row],[No. niñas y niños (Cupos ubicados)]]&lt;=Tabla1117[[#This Row],[Capacidad máxima 
(Área / Índice)]],"Cumple","No cumple"))</f>
        <v>No aplica</v>
      </c>
      <c r="I14" s="129"/>
    </row>
    <row r="15" spans="1:13" x14ac:dyDescent="0.2">
      <c r="A15" s="134"/>
      <c r="B15" s="114"/>
      <c r="C15" s="114"/>
      <c r="D15" s="130"/>
      <c r="E15" s="113"/>
      <c r="F15" s="133" t="str">
        <f>IFERROR(ROUNDDOWN((Tabla1117[[#This Row],[Área (m²)]]/Tabla1117[[#This Row],[Índice (m²/niña-niño)]]),0)," ")</f>
        <v xml:space="preserve"> </v>
      </c>
      <c r="G15" s="113"/>
      <c r="H15" s="104" t="str">
        <f>IF(OR(ISBLANK(Tabla1117[[#This Row],[Capacidad máxima 
(Área / Índice)]]),ISBLANK(Tabla1117[[#This Row],[No. niñas y niños (Cupos ubicados)]])),"No aplica",IF(Tabla1117[[#This Row],[No. niñas y niños (Cupos ubicados)]]&lt;=Tabla1117[[#This Row],[Capacidad máxima 
(Área / Índice)]],"Cumple","No cumple"))</f>
        <v>No aplica</v>
      </c>
      <c r="I15" s="129"/>
    </row>
    <row r="16" spans="1:13" x14ac:dyDescent="0.2">
      <c r="A16" s="134"/>
      <c r="B16" s="114"/>
      <c r="C16" s="114"/>
      <c r="D16" s="130"/>
      <c r="E16" s="113"/>
      <c r="F16" s="133" t="str">
        <f>IFERROR(ROUNDDOWN((Tabla1117[[#This Row],[Área (m²)]]/Tabla1117[[#This Row],[Índice (m²/niña-niño)]]),0)," ")</f>
        <v xml:space="preserve"> </v>
      </c>
      <c r="G16" s="113"/>
      <c r="H16" s="104" t="str">
        <f>IF(OR(ISBLANK(Tabla1117[[#This Row],[Capacidad máxima 
(Área / Índice)]]),ISBLANK(Tabla1117[[#This Row],[No. niñas y niños (Cupos ubicados)]])),"No aplica",IF(Tabla1117[[#This Row],[No. niñas y niños (Cupos ubicados)]]&lt;=Tabla1117[[#This Row],[Capacidad máxima 
(Área / Índice)]],"Cumple","No cumple"))</f>
        <v>No aplica</v>
      </c>
      <c r="I16" s="129"/>
    </row>
    <row r="17" spans="1:9" x14ac:dyDescent="0.2">
      <c r="A17" s="134"/>
      <c r="B17" s="114"/>
      <c r="C17" s="114"/>
      <c r="D17" s="130"/>
      <c r="E17" s="113"/>
      <c r="F17" s="133" t="str">
        <f>IFERROR(ROUNDDOWN((Tabla1117[[#This Row],[Área (m²)]]/Tabla1117[[#This Row],[Índice (m²/niña-niño)]]),0)," ")</f>
        <v xml:space="preserve"> </v>
      </c>
      <c r="G17" s="113"/>
      <c r="H17" s="104" t="str">
        <f>IF(OR(ISBLANK(Tabla1117[[#This Row],[Capacidad máxima 
(Área / Índice)]]),ISBLANK(Tabla1117[[#This Row],[No. niñas y niños (Cupos ubicados)]])),"No aplica",IF(Tabla1117[[#This Row],[No. niñas y niños (Cupos ubicados)]]&lt;=Tabla1117[[#This Row],[Capacidad máxima 
(Área / Índice)]],"Cumple","No cumple"))</f>
        <v>No aplica</v>
      </c>
      <c r="I17" s="129"/>
    </row>
    <row r="18" spans="1:9" x14ac:dyDescent="0.2">
      <c r="A18" s="134"/>
      <c r="B18" s="114"/>
      <c r="C18" s="114"/>
      <c r="D18" s="114"/>
      <c r="E18" s="113"/>
      <c r="F18" s="133" t="str">
        <f>IFERROR(ROUNDDOWN((Tabla1117[[#This Row],[Área (m²)]]/Tabla1117[[#This Row],[Índice (m²/niña-niño)]]),0)," ")</f>
        <v xml:space="preserve"> </v>
      </c>
      <c r="G18" s="113"/>
      <c r="H18" s="104" t="str">
        <f>IF(OR(ISBLANK(Tabla1117[[#This Row],[Capacidad máxima 
(Área / Índice)]]),ISBLANK(Tabla1117[[#This Row],[No. niñas y niños (Cupos ubicados)]])),"No aplica",IF(Tabla1117[[#This Row],[No. niñas y niños (Cupos ubicados)]]&lt;=Tabla1117[[#This Row],[Capacidad máxima 
(Área / Índice)]],"Cumple","No cumple"))</f>
        <v>No aplica</v>
      </c>
      <c r="I18" s="129"/>
    </row>
    <row r="19" spans="1:9" x14ac:dyDescent="0.2">
      <c r="A19" s="134"/>
      <c r="B19" s="114"/>
      <c r="C19" s="114"/>
      <c r="D19" s="114"/>
      <c r="E19" s="113"/>
      <c r="F19" s="133" t="str">
        <f>IFERROR(ROUNDDOWN((Tabla1117[[#This Row],[Área (m²)]]/Tabla1117[[#This Row],[Índice (m²/niña-niño)]]),0)," ")</f>
        <v xml:space="preserve"> </v>
      </c>
      <c r="G19" s="113"/>
      <c r="H19" s="104" t="str">
        <f>IF(OR(ISBLANK(Tabla1117[[#This Row],[Capacidad máxima 
(Área / Índice)]]),ISBLANK(Tabla1117[[#This Row],[No. niñas y niños (Cupos ubicados)]])),"No aplica",IF(Tabla1117[[#This Row],[No. niñas y niños (Cupos ubicados)]]&lt;=Tabla1117[[#This Row],[Capacidad máxima 
(Área / Índice)]],"Cumple","No cumple"))</f>
        <v>No aplica</v>
      </c>
      <c r="I19" s="129"/>
    </row>
    <row r="20" spans="1:9" x14ac:dyDescent="0.2">
      <c r="A20" s="134"/>
      <c r="B20" s="114"/>
      <c r="C20" s="114"/>
      <c r="D20" s="114"/>
      <c r="E20" s="113"/>
      <c r="F20" s="133" t="str">
        <f>IFERROR(ROUNDDOWN((Tabla1117[[#This Row],[Área (m²)]]/Tabla1117[[#This Row],[Índice (m²/niña-niño)]]),0)," ")</f>
        <v xml:space="preserve"> </v>
      </c>
      <c r="G20" s="113"/>
      <c r="H20" s="104" t="str">
        <f>IF(OR(ISBLANK(Tabla1117[[#This Row],[Capacidad máxima 
(Área / Índice)]]),ISBLANK(Tabla1117[[#This Row],[No. niñas y niños (Cupos ubicados)]])),"No aplica",IF(Tabla1117[[#This Row],[No. niñas y niños (Cupos ubicados)]]&lt;=Tabla1117[[#This Row],[Capacidad máxima 
(Área / Índice)]],"Cumple","No cumple"))</f>
        <v>No aplica</v>
      </c>
      <c r="I20" s="129"/>
    </row>
    <row r="21" spans="1:9" x14ac:dyDescent="0.2">
      <c r="A21" s="134"/>
      <c r="B21" s="114"/>
      <c r="C21" s="114"/>
      <c r="D21" s="114"/>
      <c r="E21" s="113"/>
      <c r="F21" s="133" t="str">
        <f>IFERROR(ROUNDDOWN((Tabla1117[[#This Row],[Área (m²)]]/Tabla1117[[#This Row],[Índice (m²/niña-niño)]]),0)," ")</f>
        <v xml:space="preserve"> </v>
      </c>
      <c r="G21" s="113"/>
      <c r="H21" s="104" t="str">
        <f>IF(OR(ISBLANK(Tabla1117[[#This Row],[Capacidad máxima 
(Área / Índice)]]),ISBLANK(Tabla1117[[#This Row],[No. niñas y niños (Cupos ubicados)]])),"No aplica",IF(Tabla1117[[#This Row],[No. niñas y niños (Cupos ubicados)]]&lt;=Tabla1117[[#This Row],[Capacidad máxima 
(Área / Índice)]],"Cumple","No cumple"))</f>
        <v>No aplica</v>
      </c>
      <c r="I21" s="129"/>
    </row>
    <row r="22" spans="1:9" x14ac:dyDescent="0.2">
      <c r="A22" s="134"/>
      <c r="B22" s="114"/>
      <c r="C22" s="114"/>
      <c r="D22" s="114"/>
      <c r="E22" s="113"/>
      <c r="F22" s="133" t="str">
        <f>IFERROR(ROUNDDOWN((Tabla1117[[#This Row],[Área (m²)]]/Tabla1117[[#This Row],[Índice (m²/niña-niño)]]),0)," ")</f>
        <v xml:space="preserve"> </v>
      </c>
      <c r="G22" s="113"/>
      <c r="H22" s="104" t="str">
        <f>IF(OR(ISBLANK(Tabla1117[[#This Row],[Capacidad máxima 
(Área / Índice)]]),ISBLANK(Tabla1117[[#This Row],[No. niñas y niños (Cupos ubicados)]])),"No aplica",IF(Tabla1117[[#This Row],[No. niñas y niños (Cupos ubicados)]]&lt;=Tabla1117[[#This Row],[Capacidad máxima 
(Área / Índice)]],"Cumple","No cumple"))</f>
        <v>No aplica</v>
      </c>
      <c r="I22" s="129"/>
    </row>
    <row r="23" spans="1:9" x14ac:dyDescent="0.2">
      <c r="A23" s="134"/>
      <c r="B23" s="114"/>
      <c r="C23" s="114"/>
      <c r="D23" s="114"/>
      <c r="E23" s="113"/>
      <c r="F23" s="133" t="str">
        <f>IFERROR(ROUNDDOWN((Tabla1117[[#This Row],[Área (m²)]]/Tabla1117[[#This Row],[Índice (m²/niña-niño)]]),0)," ")</f>
        <v xml:space="preserve"> </v>
      </c>
      <c r="G23" s="113"/>
      <c r="H23" s="104" t="str">
        <f>IF(OR(ISBLANK(Tabla1117[[#This Row],[Capacidad máxima 
(Área / Índice)]]),ISBLANK(Tabla1117[[#This Row],[No. niñas y niños (Cupos ubicados)]])),"No aplica",IF(Tabla1117[[#This Row],[No. niñas y niños (Cupos ubicados)]]&lt;=Tabla1117[[#This Row],[Capacidad máxima 
(Área / Índice)]],"Cumple","No cumple"))</f>
        <v>No aplica</v>
      </c>
      <c r="I23" s="129"/>
    </row>
    <row r="24" spans="1:9" x14ac:dyDescent="0.2">
      <c r="A24" s="134"/>
      <c r="B24" s="114"/>
      <c r="C24" s="114"/>
      <c r="D24" s="114"/>
      <c r="E24" s="113"/>
      <c r="F24" s="133" t="str">
        <f>IFERROR(ROUNDDOWN((Tabla1117[[#This Row],[Área (m²)]]/Tabla1117[[#This Row],[Índice (m²/niña-niño)]]),0)," ")</f>
        <v xml:space="preserve"> </v>
      </c>
      <c r="G24" s="113"/>
      <c r="H24" s="104" t="str">
        <f>IF(OR(ISBLANK(Tabla1117[[#This Row],[Capacidad máxima 
(Área / Índice)]]),ISBLANK(Tabla1117[[#This Row],[No. niñas y niños (Cupos ubicados)]])),"No aplica",IF(Tabla1117[[#This Row],[No. niñas y niños (Cupos ubicados)]]&lt;=Tabla1117[[#This Row],[Capacidad máxima 
(Área / Índice)]],"Cumple","No cumple"))</f>
        <v>No aplica</v>
      </c>
      <c r="I24" s="129"/>
    </row>
    <row r="25" spans="1:9" x14ac:dyDescent="0.2">
      <c r="A25" s="134"/>
      <c r="B25" s="114"/>
      <c r="C25" s="114"/>
      <c r="D25" s="114"/>
      <c r="E25" s="113"/>
      <c r="F25" s="133" t="str">
        <f>IFERROR(ROUNDDOWN((Tabla1117[[#This Row],[Área (m²)]]/Tabla1117[[#This Row],[Índice (m²/niña-niño)]]),0)," ")</f>
        <v xml:space="preserve"> </v>
      </c>
      <c r="G25" s="113"/>
      <c r="H25" s="104" t="str">
        <f>IF(OR(ISBLANK(Tabla1117[[#This Row],[Capacidad máxima 
(Área / Índice)]]),ISBLANK(Tabla1117[[#This Row],[No. niñas y niños (Cupos ubicados)]])),"No aplica",IF(Tabla1117[[#This Row],[No. niñas y niños (Cupos ubicados)]]&lt;=Tabla1117[[#This Row],[Capacidad máxima 
(Área / Índice)]],"Cumple","No cumple"))</f>
        <v>No aplica</v>
      </c>
      <c r="I25" s="129"/>
    </row>
    <row r="26" spans="1:9" x14ac:dyDescent="0.2">
      <c r="A26" s="134"/>
      <c r="B26" s="114"/>
      <c r="C26" s="114"/>
      <c r="D26" s="114"/>
      <c r="E26" s="113"/>
      <c r="F26" s="133" t="str">
        <f>IFERROR(ROUNDDOWN((Tabla1117[[#This Row],[Área (m²)]]/Tabla1117[[#This Row],[Índice (m²/niña-niño)]]),0)," ")</f>
        <v xml:space="preserve"> </v>
      </c>
      <c r="G26" s="113"/>
      <c r="H26" s="104" t="str">
        <f>IF(OR(ISBLANK(Tabla1117[[#This Row],[Capacidad máxima 
(Área / Índice)]]),ISBLANK(Tabla1117[[#This Row],[No. niñas y niños (Cupos ubicados)]])),"No aplica",IF(Tabla1117[[#This Row],[No. niñas y niños (Cupos ubicados)]]&lt;=Tabla1117[[#This Row],[Capacidad máxima 
(Área / Índice)]],"Cumple","No cumple"))</f>
        <v>No aplica</v>
      </c>
      <c r="I26" s="129"/>
    </row>
    <row r="27" spans="1:9" x14ac:dyDescent="0.2">
      <c r="A27" s="134"/>
      <c r="B27" s="114"/>
      <c r="C27" s="114"/>
      <c r="D27" s="114"/>
      <c r="E27" s="113"/>
      <c r="F27" s="133" t="str">
        <f>IFERROR(ROUNDDOWN((Tabla1117[[#This Row],[Área (m²)]]/Tabla1117[[#This Row],[Índice (m²/niña-niño)]]),0)," ")</f>
        <v xml:space="preserve"> </v>
      </c>
      <c r="G27" s="113"/>
      <c r="H27" s="104" t="str">
        <f>IF(OR(ISBLANK(Tabla1117[[#This Row],[Capacidad máxima 
(Área / Índice)]]),ISBLANK(Tabla1117[[#This Row],[No. niñas y niños (Cupos ubicados)]])),"No aplica",IF(Tabla1117[[#This Row],[No. niñas y niños (Cupos ubicados)]]&lt;=Tabla1117[[#This Row],[Capacidad máxima 
(Área / Índice)]],"Cumple","No cumple"))</f>
        <v>No aplica</v>
      </c>
      <c r="I27" s="129"/>
    </row>
    <row r="28" spans="1:9" x14ac:dyDescent="0.2">
      <c r="A28" s="134"/>
      <c r="B28" s="128"/>
      <c r="C28" s="128"/>
      <c r="D28" s="128"/>
      <c r="E28" s="113"/>
      <c r="F28" s="133" t="str">
        <f>IFERROR(ROUNDDOWN((Tabla1117[[#This Row],[Área (m²)]]/Tabla1117[[#This Row],[Índice (m²/niña-niño)]]),0)," ")</f>
        <v xml:space="preserve"> </v>
      </c>
      <c r="G28" s="132"/>
      <c r="H28" s="131" t="str">
        <f>IF(OR(ISBLANK(Tabla1117[[#This Row],[Capacidad máxima 
(Área / Índice)]]),ISBLANK(Tabla1117[[#This Row],[No. niñas y niños (Cupos ubicados)]])),"No aplica",IF(Tabla1117[[#This Row],[No. niñas y niños (Cupos ubicados)]]&lt;=Tabla1117[[#This Row],[Capacidad máxima 
(Área / Índice)]],"Cumple","No cumple"))</f>
        <v>No aplica</v>
      </c>
      <c r="I28" s="127"/>
    </row>
    <row r="29" spans="1:9" x14ac:dyDescent="0.2">
      <c r="A29" s="134"/>
      <c r="B29" s="128"/>
      <c r="C29" s="128"/>
      <c r="D29" s="128"/>
      <c r="E29" s="113"/>
      <c r="F29" s="133" t="str">
        <f>IFERROR(ROUNDDOWN((Tabla1117[[#This Row],[Área (m²)]]/Tabla1117[[#This Row],[Índice (m²/niña-niño)]]),0)," ")</f>
        <v xml:space="preserve"> </v>
      </c>
      <c r="G29" s="132"/>
      <c r="H29" s="131" t="str">
        <f>IF(OR(ISBLANK(Tabla1117[[#This Row],[Capacidad máxima 
(Área / Índice)]]),ISBLANK(Tabla1117[[#This Row],[No. niñas y niños (Cupos ubicados)]])),"No aplica",IF(Tabla1117[[#This Row],[No. niñas y niños (Cupos ubicados)]]&lt;=Tabla1117[[#This Row],[Capacidad máxima 
(Área / Índice)]],"Cumple","No cumple"))</f>
        <v>No aplica</v>
      </c>
      <c r="I29" s="127"/>
    </row>
    <row r="30" spans="1:9" x14ac:dyDescent="0.2">
      <c r="A30" s="134"/>
      <c r="B30" s="128"/>
      <c r="C30" s="128"/>
      <c r="D30" s="128"/>
      <c r="E30" s="113"/>
      <c r="F30" s="133" t="str">
        <f>IFERROR(ROUNDDOWN((Tabla1117[[#This Row],[Área (m²)]]/Tabla1117[[#This Row],[Índice (m²/niña-niño)]]),0)," ")</f>
        <v xml:space="preserve"> </v>
      </c>
      <c r="G30" s="132"/>
      <c r="H30" s="131" t="str">
        <f>IF(OR(ISBLANK(Tabla1117[[#This Row],[Capacidad máxima 
(Área / Índice)]]),ISBLANK(Tabla1117[[#This Row],[No. niñas y niños (Cupos ubicados)]])),"No aplica",IF(Tabla1117[[#This Row],[No. niñas y niños (Cupos ubicados)]]&lt;=Tabla1117[[#This Row],[Capacidad máxima 
(Área / Índice)]],"Cumple","No cumple"))</f>
        <v>No aplica</v>
      </c>
      <c r="I30" s="127"/>
    </row>
    <row r="31" spans="1:9" x14ac:dyDescent="0.2">
      <c r="A31" s="134"/>
      <c r="B31" s="128"/>
      <c r="C31" s="128"/>
      <c r="D31" s="128"/>
      <c r="E31" s="113"/>
      <c r="F31" s="133" t="str">
        <f>IFERROR(ROUNDDOWN((Tabla1117[[#This Row],[Área (m²)]]/Tabla1117[[#This Row],[Índice (m²/niña-niño)]]),0)," ")</f>
        <v xml:space="preserve"> </v>
      </c>
      <c r="G31" s="132"/>
      <c r="H31" s="131" t="str">
        <f>IF(OR(ISBLANK(Tabla1117[[#This Row],[Capacidad máxima 
(Área / Índice)]]),ISBLANK(Tabla1117[[#This Row],[No. niñas y niños (Cupos ubicados)]])),"No aplica",IF(Tabla1117[[#This Row],[No. niñas y niños (Cupos ubicados)]]&lt;=Tabla1117[[#This Row],[Capacidad máxima 
(Área / Índice)]],"Cumple","No cumple"))</f>
        <v>No aplica</v>
      </c>
      <c r="I31" s="127"/>
    </row>
    <row r="32" spans="1:9" x14ac:dyDescent="0.2">
      <c r="A32" s="134"/>
      <c r="B32" s="128"/>
      <c r="C32" s="128"/>
      <c r="D32" s="128"/>
      <c r="E32" s="113"/>
      <c r="F32" s="133" t="str">
        <f>IFERROR(ROUNDDOWN((Tabla1117[[#This Row],[Área (m²)]]/Tabla1117[[#This Row],[Índice (m²/niña-niño)]]),0)," ")</f>
        <v xml:space="preserve"> </v>
      </c>
      <c r="G32" s="132"/>
      <c r="H32" s="131" t="str">
        <f>IF(OR(ISBLANK(Tabla1117[[#This Row],[Capacidad máxima 
(Área / Índice)]]),ISBLANK(Tabla1117[[#This Row],[No. niñas y niños (Cupos ubicados)]])),"No aplica",IF(Tabla1117[[#This Row],[No. niñas y niños (Cupos ubicados)]]&lt;=Tabla1117[[#This Row],[Capacidad máxima 
(Área / Índice)]],"Cumple","No cumple"))</f>
        <v>No aplica</v>
      </c>
      <c r="I32" s="127"/>
    </row>
    <row r="33" spans="1:9" x14ac:dyDescent="0.2">
      <c r="A33" s="134"/>
      <c r="B33" s="114"/>
      <c r="C33" s="114"/>
      <c r="D33" s="114"/>
      <c r="E33" s="113"/>
      <c r="F33" s="133" t="str">
        <f>IFERROR(ROUNDDOWN((Tabla1117[[#This Row],[Área (m²)]]/Tabla1117[[#This Row],[Índice (m²/niña-niño)]]),0)," ")</f>
        <v xml:space="preserve"> </v>
      </c>
      <c r="G33" s="113"/>
      <c r="H33" s="104" t="str">
        <f>IF(OR(ISBLANK(Tabla1117[[#This Row],[Capacidad máxima 
(Área / Índice)]]),ISBLANK(Tabla1117[[#This Row],[No. niñas y niños (Cupos ubicados)]])),"No aplica",IF(Tabla1117[[#This Row],[No. niñas y niños (Cupos ubicados)]]&lt;=Tabla1117[[#This Row],[Capacidad máxima 
(Área / Índice)]],"Cumple","No cumple"))</f>
        <v>No aplica</v>
      </c>
      <c r="I33" s="129"/>
    </row>
    <row r="36" spans="1:9" ht="15" thickBot="1" x14ac:dyDescent="0.25"/>
    <row r="37" spans="1:9" ht="20.100000000000001" customHeight="1" thickBot="1" x14ac:dyDescent="0.25">
      <c r="A37" s="594" t="s">
        <v>2455</v>
      </c>
      <c r="B37" s="595"/>
      <c r="C37" s="595"/>
      <c r="D37" s="595"/>
      <c r="E37" s="595"/>
      <c r="F37" s="595"/>
      <c r="G37" s="595"/>
      <c r="H37" s="595"/>
      <c r="I37" s="596"/>
    </row>
    <row r="39" spans="1:9" ht="24.6" customHeight="1" x14ac:dyDescent="0.2">
      <c r="A39" s="597" t="s">
        <v>2456</v>
      </c>
      <c r="B39" s="597"/>
      <c r="C39" s="597"/>
      <c r="D39" s="226">
        <v>0</v>
      </c>
    </row>
    <row r="41" spans="1:9" ht="20.45" customHeight="1" x14ac:dyDescent="0.2">
      <c r="E41" s="593" t="s">
        <v>2457</v>
      </c>
      <c r="F41" s="593"/>
      <c r="G41" s="593"/>
      <c r="H41" s="593"/>
      <c r="I41" s="593"/>
    </row>
    <row r="42" spans="1:9" ht="55.5" customHeight="1" x14ac:dyDescent="0.2">
      <c r="E42" s="228" t="s">
        <v>2458</v>
      </c>
      <c r="F42" s="228" t="s">
        <v>2459</v>
      </c>
      <c r="G42" s="228" t="s">
        <v>2460</v>
      </c>
      <c r="H42" s="227" t="s">
        <v>2453</v>
      </c>
      <c r="I42" s="227" t="s">
        <v>2454</v>
      </c>
    </row>
    <row r="43" spans="1:9" ht="40.5" customHeight="1" x14ac:dyDescent="0.2">
      <c r="E43" s="229">
        <f>IFERROR(ROUNDUP($D$39/20,0)," ")</f>
        <v>0</v>
      </c>
      <c r="F43" s="112"/>
      <c r="G43" s="229" t="str">
        <f>IFERROR(IF((Tabla_Sanitarios_u_Orinales119[[#This Row],[Cantidad de sanitarios u orinales infantiles requeridos]]-Tabla_Sanitarios_u_Orinales119[[#This Row],[Cantidad de sanitarios u orinales infantiles encontrados]])&lt;=0," ",Tabla_Sanitarios_u_Orinales119[[#This Row],[Cantidad de sanitarios u orinales infantiles requeridos]]-Tabla_Sanitarios_u_Orinales119[[#This Row],[Cantidad de sanitarios u orinales infantiles encontrados]])," ")</f>
        <v xml:space="preserve"> </v>
      </c>
      <c r="H43" s="104" t="str">
        <f>IF(OR(ISBLANK(Tabla_Sanitarios_u_Orinales119[[#This Row],[Cantidad de sanitarios u orinales infantiles requeridos]]),ISBLANK(Tabla_Sanitarios_u_Orinales119[[#This Row],[Cantidad de sanitarios u orinales infantiles encontrados]])),"No aplica",IF(Tabla_Sanitarios_u_Orinales119[[#This Row],[Cantidad de sanitarios u orinales infantiles encontrados]]&gt;=Tabla_Sanitarios_u_Orinales119[[#This Row],[Cantidad de sanitarios u orinales infantiles requeridos]],"Cumple","No cumple"))</f>
        <v>No aplica</v>
      </c>
      <c r="I43" s="230"/>
    </row>
    <row r="46" spans="1:9" ht="20.45" customHeight="1" x14ac:dyDescent="0.2">
      <c r="E46" s="593" t="s">
        <v>2461</v>
      </c>
      <c r="F46" s="593"/>
      <c r="G46" s="593"/>
      <c r="H46" s="593"/>
      <c r="I46" s="593"/>
    </row>
    <row r="47" spans="1:9" ht="51.6" customHeight="1" x14ac:dyDescent="0.2">
      <c r="C47" s="231"/>
      <c r="E47" s="228" t="s">
        <v>2462</v>
      </c>
      <c r="F47" s="228" t="s">
        <v>2463</v>
      </c>
      <c r="G47" s="228" t="s">
        <v>2464</v>
      </c>
      <c r="H47" s="227" t="s">
        <v>2453</v>
      </c>
      <c r="I47" s="227" t="s">
        <v>2454</v>
      </c>
    </row>
    <row r="48" spans="1:9" ht="40.5" customHeight="1" x14ac:dyDescent="0.2">
      <c r="E48" s="229">
        <f>IFERROR(ROUNDUP($D$39/20,0)," ")</f>
        <v>0</v>
      </c>
      <c r="F48" s="112"/>
      <c r="G48" s="229" t="str">
        <f>IFERROR(IF((Tabla_Lavamanos120[[#This Row],[Cantidad de lavamanos infantiles requeridos]]-Tabla_Lavamanos120[[#This Row],[Cantidad de lavamanos infantiles encontrados]])&lt;=0," ",Tabla_Lavamanos120[[#This Row],[Cantidad de lavamanos infantiles requeridos]]-Tabla_Lavamanos120[[#This Row],[Cantidad de lavamanos infantiles encontrados]])," ")</f>
        <v xml:space="preserve"> </v>
      </c>
      <c r="H48" s="104" t="str">
        <f>IF(OR(ISBLANK(Tabla_Lavamanos120[[#This Row],[Cantidad de lavamanos infantiles requeridos]]),ISBLANK(Tabla_Lavamanos120[[#This Row],[Cantidad de lavamanos infantiles encontrados]])),"No aplica",IF(Tabla_Lavamanos120[[#This Row],[Cantidad de lavamanos infantiles encontrados]]&gt;=Tabla_Lavamanos120[[#This Row],[Cantidad de lavamanos infantiles requeridos]],"Cumple","No cumple"))</f>
        <v>No aplica</v>
      </c>
      <c r="I48" s="230"/>
    </row>
    <row r="51" spans="5:9" ht="14.1" customHeight="1" x14ac:dyDescent="0.2">
      <c r="E51" s="593" t="s">
        <v>2465</v>
      </c>
      <c r="F51" s="593"/>
      <c r="G51" s="593"/>
      <c r="H51" s="593"/>
      <c r="I51" s="593"/>
    </row>
    <row r="52" spans="5:9" ht="45.95" customHeight="1" x14ac:dyDescent="0.2">
      <c r="E52" s="228" t="s">
        <v>2466</v>
      </c>
      <c r="F52" s="228" t="s">
        <v>2467</v>
      </c>
      <c r="G52" s="228" t="s">
        <v>2468</v>
      </c>
      <c r="H52" s="227" t="s">
        <v>2453</v>
      </c>
      <c r="I52" s="227" t="s">
        <v>2454</v>
      </c>
    </row>
    <row r="53" spans="5:9" ht="37.5" customHeight="1" x14ac:dyDescent="0.2">
      <c r="E53" s="229" t="str">
        <f>IFERROR(ROUNDUP($D$39/$D$39,0)," ")</f>
        <v xml:space="preserve"> </v>
      </c>
      <c r="F53" s="112"/>
      <c r="G53" s="229" t="str">
        <f>IFERROR(IF((Tabla_Lavamanos117121[[#This Row],[Cantidad duchas tipo teléfono requeridas]]-Tabla_Lavamanos117121[[#This Row],[Cantidad de duchas tipo teléfono encontradas]])&lt;=0," ",Tabla_Lavamanos117121[[#This Row],[Cantidad duchas tipo teléfono requeridas]]-Tabla_Lavamanos117121[[#This Row],[Cantidad de duchas tipo teléfono encontradas]])," ")</f>
        <v xml:space="preserve"> </v>
      </c>
      <c r="H53" s="104" t="str">
        <f>IF(OR(ISBLANK(Tabla_Lavamanos117121[[#This Row],[Cantidad duchas tipo teléfono requeridas]]),ISBLANK(Tabla_Lavamanos117121[[#This Row],[Cantidad de duchas tipo teléfono encontradas]])),"No aplica",IF(Tabla_Lavamanos117121[[#This Row],[Cantidad de duchas tipo teléfono encontradas]]&gt;=Tabla_Lavamanos117121[[#This Row],[Cantidad duchas tipo teléfono requeridas]],"Cumple","No cumple"))</f>
        <v>No aplica</v>
      </c>
      <c r="I53" s="230"/>
    </row>
  </sheetData>
  <sheetProtection algorithmName="SHA-512" hashValue="2hqZrHAn5CsEo8wd1UCa9zOVbq0s3WFZEDlKNbwqg3TEOOFqkxstYM4Zf7At7n4/uDrtdPNLaakVDx8gfStmkA==" saltValue="o+cLZOG272iW0mqKsVv/Hw==" spinCount="100000" sheet="1" formatRows="0"/>
  <mergeCells count="6">
    <mergeCell ref="E51:I51"/>
    <mergeCell ref="A1:I1"/>
    <mergeCell ref="A37:I37"/>
    <mergeCell ref="A39:C39"/>
    <mergeCell ref="E41:I41"/>
    <mergeCell ref="E46:I46"/>
  </mergeCells>
  <conditionalFormatting sqref="D39">
    <cfRule type="expression" dxfId="14" priority="5">
      <formula>$D$39=0</formula>
    </cfRule>
    <cfRule type="expression" dxfId="13" priority="6">
      <formula>$D$39&lt;&gt;0</formula>
    </cfRule>
  </conditionalFormatting>
  <conditionalFormatting sqref="F43">
    <cfRule type="expression" dxfId="12" priority="3">
      <formula>$F$43=0</formula>
    </cfRule>
    <cfRule type="colorScale" priority="4">
      <colorScale>
        <cfvo type="formula" val="$F$43=0"/>
        <cfvo type="formula" val="$F$43&lt;&gt;0"/>
        <color rgb="FFFFFF00"/>
        <color theme="6" tint="0.79998168889431442"/>
      </colorScale>
    </cfRule>
  </conditionalFormatting>
  <conditionalFormatting sqref="F48">
    <cfRule type="expression" dxfId="11" priority="2">
      <formula>$F$48=0</formula>
    </cfRule>
  </conditionalFormatting>
  <conditionalFormatting sqref="F53">
    <cfRule type="expression" dxfId="10" priority="1">
      <formula>$F$53=0</formula>
    </cfRule>
  </conditionalFormatting>
  <conditionalFormatting sqref="H4:H33">
    <cfRule type="cellIs" dxfId="9" priority="13" operator="equal">
      <formula>"No Cumple"</formula>
    </cfRule>
    <cfRule type="cellIs" dxfId="8" priority="14" operator="equal">
      <formula>"CUMPLE"</formula>
    </cfRule>
  </conditionalFormatting>
  <conditionalFormatting sqref="H43">
    <cfRule type="cellIs" dxfId="7" priority="11" operator="equal">
      <formula>"No Cumple"</formula>
    </cfRule>
    <cfRule type="cellIs" dxfId="6" priority="12" operator="equal">
      <formula>"CUMPLE"</formula>
    </cfRule>
  </conditionalFormatting>
  <conditionalFormatting sqref="H48">
    <cfRule type="cellIs" dxfId="5" priority="9" operator="equal">
      <formula>"No Cumple"</formula>
    </cfRule>
    <cfRule type="cellIs" dxfId="4" priority="10" operator="equal">
      <formula>"CUMPLE"</formula>
    </cfRule>
  </conditionalFormatting>
  <conditionalFormatting sqref="H53">
    <cfRule type="cellIs" dxfId="3" priority="7" operator="equal">
      <formula>"No Cumple"</formula>
    </cfRule>
    <cfRule type="cellIs" dxfId="2" priority="8" operator="equal">
      <formula>"CUMPLE"</formula>
    </cfRule>
  </conditionalFormatting>
  <conditionalFormatting sqref="J2">
    <cfRule type="cellIs" dxfId="1" priority="15" operator="equal">
      <formula>"No Cumple"</formula>
    </cfRule>
    <cfRule type="cellIs" dxfId="0" priority="16" operator="equal">
      <formula>"CUMPLE"</formula>
    </cfRule>
  </conditionalFormatting>
  <dataValidations count="4">
    <dataValidation type="list" allowBlank="1" showInputMessage="1" showErrorMessage="1" promptTitle="⚠️Índice (m²/niña-niño)⚠️" prompt="Seleccione el indice correspondiente:_x000a__x000a_🚨 2,0 m²/niño para la atención de niños menores de 2 años._x000a__x000a_🚨 1,2 m²/niño para la atención de niños entre 2 a 5 años." sqref="E4:E33" xr:uid="{F1B14FF7-8522-479E-A755-16CD7B601FB8}">
      <formula1>$M$1:$M$2</formula1>
    </dataValidation>
    <dataValidation type="whole" operator="greaterThanOrEqual" allowBlank="1" showInputMessage="1" showErrorMessage="1" errorTitle="ERROR DE DIGITACIÓN !" error="Asegurese de digitar únicamente números ENTEROS POSITIVOS." sqref="F43 F48 F53 D39" xr:uid="{55C28969-C22F-48A4-A699-8DF24877E394}">
      <formula1>0</formula1>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G4:G33" xr:uid="{B94A3BD2-E51B-443D-82A6-506B19F403C8}">
      <formula1>0</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4:D33" xr:uid="{7829B82B-1D57-4568-B444-4AEA43A526BE}">
      <formula1>0</formula1>
    </dataValidation>
  </dataValidations>
  <hyperlinks>
    <hyperlink ref="J1" location="PORTADA!A1" display="Portada" xr:uid="{7A67EBD1-954B-4686-8C20-CBC936EBB4ED}"/>
    <hyperlink ref="J2" location="'2.Ambientes Edu. y Protecto'!A1" display="Click" xr:uid="{E5FC6D02-8B7F-4155-AEC0-AAEA62AED46C}"/>
  </hyperlinks>
  <printOptions horizontalCentered="1"/>
  <pageMargins left="0.31496062992125984" right="0.31496062992125984" top="1.3385826771653544" bottom="0.74803149606299213" header="0.31496062992125984" footer="0.31496062992125984"/>
  <pageSetup scale="72"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rowBreaks count="1" manualBreakCount="1">
    <brk id="35" max="8" man="1"/>
  </rowBreaks>
  <legacyDrawingHF r:id="rId2"/>
  <tableParts count="4">
    <tablePart r:id="rId3"/>
    <tablePart r:id="rId4"/>
    <tablePart r:id="rId5"/>
    <tablePart r:id="rId6"/>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BC9DF-5665-4C46-822C-82F1C2BE45EE}">
  <sheetPr codeName="Hoja29">
    <tabColor rgb="FFFFCCCC"/>
    <pageSetUpPr fitToPage="1"/>
  </sheetPr>
  <dimension ref="A1:AN12"/>
  <sheetViews>
    <sheetView zoomScaleNormal="100" workbookViewId="0"/>
  </sheetViews>
  <sheetFormatPr baseColWidth="10" defaultColWidth="11.42578125" defaultRowHeight="15" x14ac:dyDescent="0.25"/>
  <cols>
    <col min="1" max="1" width="8.42578125" customWidth="1"/>
    <col min="2" max="2" width="5.85546875" customWidth="1"/>
    <col min="3" max="3" width="32.28515625" customWidth="1"/>
    <col min="4" max="4" width="14.7109375" customWidth="1"/>
    <col min="5" max="5" width="15.140625" customWidth="1"/>
    <col min="6" max="6" width="13.7109375" customWidth="1"/>
    <col min="7" max="9" width="18.140625" customWidth="1"/>
    <col min="10" max="10" width="18.28515625" customWidth="1"/>
    <col min="11" max="11" width="20.85546875" customWidth="1"/>
    <col min="12" max="12" width="14.42578125" customWidth="1"/>
    <col min="13" max="13" width="14.7109375" customWidth="1"/>
    <col min="14" max="14" width="28.140625" customWidth="1"/>
    <col min="16" max="16" width="14.28515625" customWidth="1"/>
    <col min="29" max="29" width="13.42578125" customWidth="1"/>
    <col min="33" max="33" width="13.42578125" customWidth="1"/>
    <col min="34" max="35" width="12" customWidth="1"/>
    <col min="36" max="36" width="13.85546875" customWidth="1"/>
    <col min="40" max="40" width="47.140625" customWidth="1"/>
  </cols>
  <sheetData>
    <row r="1" spans="1:40" ht="22.5" customHeight="1" thickBot="1" x14ac:dyDescent="0.3">
      <c r="A1" s="317"/>
      <c r="B1" s="598" t="s">
        <v>2469</v>
      </c>
      <c r="C1" s="598"/>
      <c r="D1" s="598"/>
      <c r="E1" s="598"/>
      <c r="F1" s="598"/>
      <c r="G1" s="598"/>
      <c r="H1" s="598"/>
      <c r="I1" s="598"/>
      <c r="J1" s="598"/>
      <c r="K1" s="598"/>
      <c r="L1" s="598"/>
      <c r="M1" s="598"/>
      <c r="N1" s="598"/>
      <c r="O1" s="318"/>
      <c r="P1" s="318"/>
      <c r="Q1" s="318"/>
      <c r="R1" s="318"/>
      <c r="S1" s="318"/>
      <c r="T1" s="318"/>
      <c r="U1" s="318"/>
      <c r="V1" s="318"/>
      <c r="W1" s="318"/>
      <c r="X1" s="318"/>
      <c r="Y1" s="318"/>
      <c r="Z1" s="318"/>
      <c r="AA1" s="318"/>
      <c r="AB1" s="318"/>
      <c r="AC1" s="318"/>
      <c r="AD1" s="318"/>
      <c r="AE1" s="318"/>
      <c r="AF1" s="318"/>
      <c r="AG1" s="318"/>
      <c r="AH1" s="318"/>
      <c r="AI1" s="318"/>
      <c r="AJ1" s="318"/>
      <c r="AK1" s="318"/>
      <c r="AL1" s="318"/>
      <c r="AM1" s="318"/>
      <c r="AN1" s="319"/>
    </row>
    <row r="2" spans="1:40" ht="45.75" thickBot="1" x14ac:dyDescent="0.3">
      <c r="A2" s="320" t="s">
        <v>1659</v>
      </c>
      <c r="B2" s="321" t="s">
        <v>1660</v>
      </c>
      <c r="C2" s="322" t="s">
        <v>2470</v>
      </c>
      <c r="D2" s="322" t="s">
        <v>2471</v>
      </c>
      <c r="E2" s="322" t="s">
        <v>2472</v>
      </c>
      <c r="F2" s="322" t="s">
        <v>2473</v>
      </c>
      <c r="G2" s="322" t="s">
        <v>2474</v>
      </c>
      <c r="H2" s="322" t="s">
        <v>2475</v>
      </c>
      <c r="I2" s="322" t="s">
        <v>2476</v>
      </c>
      <c r="J2" s="322" t="s">
        <v>2477</v>
      </c>
      <c r="K2" s="322" t="s">
        <v>2478</v>
      </c>
      <c r="L2" s="322" t="s">
        <v>2479</v>
      </c>
      <c r="M2" s="322" t="s">
        <v>2480</v>
      </c>
      <c r="N2" s="323" t="s">
        <v>2481</v>
      </c>
    </row>
    <row r="3" spans="1:40" ht="24.75" x14ac:dyDescent="0.25">
      <c r="A3" s="324" t="s">
        <v>2482</v>
      </c>
      <c r="B3" s="325"/>
      <c r="C3" s="326"/>
      <c r="D3" s="327"/>
      <c r="E3" s="327"/>
      <c r="F3" s="328"/>
      <c r="G3" s="326"/>
      <c r="H3" s="326"/>
      <c r="I3" s="326"/>
      <c r="J3" s="326"/>
      <c r="K3" s="329"/>
      <c r="L3" s="329"/>
      <c r="M3" s="493"/>
      <c r="N3" s="494"/>
    </row>
    <row r="4" spans="1:40" ht="24.75" x14ac:dyDescent="0.25">
      <c r="A4" s="324" t="s">
        <v>2482</v>
      </c>
      <c r="B4" s="330"/>
      <c r="C4" s="331"/>
      <c r="D4" s="332"/>
      <c r="E4" s="332"/>
      <c r="F4" s="333"/>
      <c r="G4" s="331"/>
      <c r="H4" s="331"/>
      <c r="I4" s="331"/>
      <c r="J4" s="331"/>
      <c r="K4" s="329"/>
      <c r="L4" s="329"/>
      <c r="M4" s="495"/>
      <c r="N4" s="496"/>
    </row>
    <row r="5" spans="1:40" ht="24.75" x14ac:dyDescent="0.25">
      <c r="A5" s="324" t="s">
        <v>2482</v>
      </c>
      <c r="B5" s="330"/>
      <c r="C5" s="331"/>
      <c r="D5" s="332"/>
      <c r="E5" s="332"/>
      <c r="F5" s="333"/>
      <c r="G5" s="331"/>
      <c r="H5" s="331"/>
      <c r="I5" s="331"/>
      <c r="J5" s="331"/>
      <c r="K5" s="329"/>
      <c r="L5" s="329"/>
      <c r="M5" s="495"/>
      <c r="N5" s="496"/>
    </row>
    <row r="6" spans="1:40" ht="24.75" x14ac:dyDescent="0.25">
      <c r="A6" s="324" t="s">
        <v>2482</v>
      </c>
      <c r="B6" s="330"/>
      <c r="C6" s="331"/>
      <c r="D6" s="332"/>
      <c r="E6" s="332"/>
      <c r="F6" s="333"/>
      <c r="G6" s="331"/>
      <c r="H6" s="331"/>
      <c r="I6" s="331"/>
      <c r="J6" s="331"/>
      <c r="K6" s="329"/>
      <c r="L6" s="329"/>
      <c r="M6" s="495"/>
      <c r="N6" s="496"/>
    </row>
    <row r="7" spans="1:40" ht="24.75" x14ac:dyDescent="0.25">
      <c r="A7" s="324" t="s">
        <v>2482</v>
      </c>
      <c r="B7" s="330"/>
      <c r="C7" s="331"/>
      <c r="D7" s="332"/>
      <c r="E7" s="332"/>
      <c r="F7" s="333"/>
      <c r="G7" s="331"/>
      <c r="H7" s="331"/>
      <c r="I7" s="331"/>
      <c r="J7" s="331"/>
      <c r="K7" s="329"/>
      <c r="L7" s="329"/>
      <c r="M7" s="495"/>
      <c r="N7" s="496"/>
    </row>
    <row r="8" spans="1:40" ht="24.75" x14ac:dyDescent="0.25">
      <c r="A8" s="324" t="s">
        <v>2482</v>
      </c>
      <c r="B8" s="330"/>
      <c r="C8" s="331"/>
      <c r="D8" s="332"/>
      <c r="E8" s="332"/>
      <c r="F8" s="333"/>
      <c r="G8" s="331"/>
      <c r="H8" s="331"/>
      <c r="I8" s="331"/>
      <c r="J8" s="331"/>
      <c r="K8" s="329"/>
      <c r="L8" s="329"/>
      <c r="M8" s="495"/>
      <c r="N8" s="496"/>
    </row>
    <row r="9" spans="1:40" ht="24.75" x14ac:dyDescent="0.25">
      <c r="A9" s="324" t="s">
        <v>2482</v>
      </c>
      <c r="B9" s="330"/>
      <c r="C9" s="331"/>
      <c r="D9" s="332"/>
      <c r="E9" s="332"/>
      <c r="F9" s="333"/>
      <c r="G9" s="331"/>
      <c r="H9" s="331"/>
      <c r="I9" s="331"/>
      <c r="J9" s="331"/>
      <c r="K9" s="329"/>
      <c r="L9" s="329"/>
      <c r="M9" s="495"/>
      <c r="N9" s="496"/>
    </row>
    <row r="10" spans="1:40" ht="24.75" x14ac:dyDescent="0.25">
      <c r="A10" s="324" t="s">
        <v>2482</v>
      </c>
      <c r="B10" s="330"/>
      <c r="C10" s="331"/>
      <c r="D10" s="332"/>
      <c r="E10" s="332"/>
      <c r="F10" s="333"/>
      <c r="G10" s="331"/>
      <c r="H10" s="331"/>
      <c r="I10" s="331"/>
      <c r="J10" s="331"/>
      <c r="K10" s="329"/>
      <c r="L10" s="329"/>
      <c r="M10" s="495"/>
      <c r="N10" s="496"/>
    </row>
    <row r="11" spans="1:40" ht="24.75" x14ac:dyDescent="0.25">
      <c r="A11" s="324" t="s">
        <v>2482</v>
      </c>
      <c r="B11" s="330"/>
      <c r="C11" s="331"/>
      <c r="D11" s="332"/>
      <c r="E11" s="332"/>
      <c r="F11" s="333"/>
      <c r="G11" s="331"/>
      <c r="H11" s="331"/>
      <c r="I11" s="331"/>
      <c r="J11" s="331"/>
      <c r="K11" s="329"/>
      <c r="L11" s="329"/>
      <c r="M11" s="495"/>
      <c r="N11" s="496"/>
    </row>
    <row r="12" spans="1:40" ht="25.5" thickBot="1" x14ac:dyDescent="0.3">
      <c r="A12" s="324" t="s">
        <v>2482</v>
      </c>
      <c r="B12" s="334"/>
      <c r="C12" s="335"/>
      <c r="D12" s="336"/>
      <c r="E12" s="336"/>
      <c r="F12" s="337"/>
      <c r="G12" s="335"/>
      <c r="H12" s="335"/>
      <c r="I12" s="335"/>
      <c r="J12" s="335"/>
      <c r="K12" s="338"/>
      <c r="L12" s="338"/>
      <c r="M12" s="497"/>
      <c r="N12" s="498"/>
    </row>
  </sheetData>
  <sheetProtection algorithmName="SHA-512" hashValue="hCjWdpzQTjPEicaS1PVwvksr4CqeNfpRJA13+s5CX2/Io+xC8KsS8yCXZt0c2dBtVKPGor59xA0/mSSF/Aq8Pg==" saltValue="UYkJ3fkTe2o7tfuq96e3qQ==" spinCount="100000" sheet="1" formatRows="0"/>
  <mergeCells count="1">
    <mergeCell ref="B1:N1"/>
  </mergeCells>
  <dataValidations disablePrompts="1" count="1">
    <dataValidation type="list" allowBlank="1" showInputMessage="1" showErrorMessage="1" sqref="K3:L12" xr:uid="{2441293A-480C-46A3-88CC-E61C990BA591}">
      <formula1>"SI, NO"</formula1>
    </dataValidation>
  </dataValidations>
  <printOptions horizontalCentered="1"/>
  <pageMargins left="0.31496062992125984" right="0.31496062992125984" top="1.3385826771653544" bottom="0.74803149606299213" header="0.31496062992125984" footer="0.31496062992125984"/>
  <pageSetup scale="56"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52DEE-5EFB-4DAF-9989-DAE637B1C65E}">
  <sheetPr>
    <tabColor theme="6" tint="0.59999389629810485"/>
    <pageSetUpPr fitToPage="1"/>
  </sheetPr>
  <dimension ref="A1:I21"/>
  <sheetViews>
    <sheetView zoomScale="60" zoomScaleNormal="60" workbookViewId="0"/>
  </sheetViews>
  <sheetFormatPr baseColWidth="10" defaultColWidth="11.42578125" defaultRowHeight="15" x14ac:dyDescent="0.25"/>
  <cols>
    <col min="1" max="1" width="42.28515625" customWidth="1"/>
    <col min="2" max="2" width="47.42578125" customWidth="1"/>
    <col min="3" max="3" width="29.85546875" customWidth="1"/>
    <col min="4" max="4" width="29" customWidth="1"/>
    <col min="5" max="5" width="39.85546875" bestFit="1" customWidth="1"/>
    <col min="6" max="6" width="38.140625" bestFit="1" customWidth="1"/>
    <col min="7" max="7" width="34.28515625" bestFit="1" customWidth="1"/>
  </cols>
  <sheetData>
    <row r="1" spans="1:9" ht="14.45" customHeight="1" x14ac:dyDescent="0.25">
      <c r="A1" s="600" t="s">
        <v>2483</v>
      </c>
      <c r="B1" s="602" t="s">
        <v>2484</v>
      </c>
      <c r="C1" s="603"/>
    </row>
    <row r="2" spans="1:9" ht="44.45" customHeight="1" x14ac:dyDescent="0.25">
      <c r="A2" s="601"/>
      <c r="B2" s="602"/>
      <c r="C2" s="603"/>
      <c r="D2" s="68"/>
      <c r="E2" s="68"/>
    </row>
    <row r="3" spans="1:9" ht="30" x14ac:dyDescent="0.25">
      <c r="A3" s="67" t="s">
        <v>2485</v>
      </c>
      <c r="B3" s="480">
        <f>$B$13/100</f>
        <v>2</v>
      </c>
      <c r="C3" s="381"/>
    </row>
    <row r="4" spans="1:9" ht="30" x14ac:dyDescent="0.25">
      <c r="A4" s="67" t="s">
        <v>2486</v>
      </c>
      <c r="B4" s="480">
        <f>$B$13/99</f>
        <v>2.0202020202020203</v>
      </c>
      <c r="C4" s="381"/>
    </row>
    <row r="5" spans="1:9" ht="30" x14ac:dyDescent="0.25">
      <c r="A5" s="67" t="s">
        <v>2487</v>
      </c>
      <c r="B5" s="480">
        <f t="shared" ref="B5" si="0">$B$13/100</f>
        <v>2</v>
      </c>
      <c r="C5" s="381"/>
    </row>
    <row r="6" spans="1:9" ht="45" x14ac:dyDescent="0.3">
      <c r="A6" s="67" t="s">
        <v>2488</v>
      </c>
      <c r="B6" s="480">
        <f>$B$13/50</f>
        <v>4</v>
      </c>
      <c r="C6" s="381"/>
      <c r="D6" s="316"/>
      <c r="I6">
        <v>20</v>
      </c>
    </row>
    <row r="7" spans="1:9" x14ac:dyDescent="0.25">
      <c r="A7" s="67" t="s">
        <v>2489</v>
      </c>
      <c r="B7" s="480">
        <f>$B$13/200</f>
        <v>1</v>
      </c>
      <c r="C7" s="381"/>
      <c r="I7">
        <v>20</v>
      </c>
    </row>
    <row r="8" spans="1:9" x14ac:dyDescent="0.25">
      <c r="A8" s="67" t="s">
        <v>2490</v>
      </c>
      <c r="B8" s="480">
        <f>$B$13/200</f>
        <v>1</v>
      </c>
      <c r="C8" s="381"/>
      <c r="I8">
        <v>60</v>
      </c>
    </row>
    <row r="9" spans="1:9" x14ac:dyDescent="0.25">
      <c r="A9" s="67" t="s">
        <v>2491</v>
      </c>
      <c r="B9" s="480">
        <f>$B$13/75</f>
        <v>2.6666666666666665</v>
      </c>
      <c r="C9" s="381"/>
    </row>
    <row r="10" spans="1:9" x14ac:dyDescent="0.25">
      <c r="A10" s="67" t="s">
        <v>2492</v>
      </c>
      <c r="B10" s="480">
        <f>$B$13/50</f>
        <v>4</v>
      </c>
      <c r="C10" s="381"/>
    </row>
    <row r="11" spans="1:9" ht="27" customHeight="1" x14ac:dyDescent="0.25">
      <c r="A11" s="604" t="s">
        <v>2493</v>
      </c>
      <c r="B11" s="604"/>
      <c r="C11" s="605"/>
    </row>
    <row r="12" spans="1:9" ht="15.75" thickBot="1" x14ac:dyDescent="0.3"/>
    <row r="13" spans="1:9" ht="42" customHeight="1" thickBot="1" x14ac:dyDescent="0.3">
      <c r="A13" s="314" t="s">
        <v>2494</v>
      </c>
      <c r="B13" s="315">
        <v>200</v>
      </c>
      <c r="C13" s="233"/>
    </row>
    <row r="15" spans="1:9" x14ac:dyDescent="0.25">
      <c r="B15" s="606" t="s">
        <v>2495</v>
      </c>
      <c r="C15" s="606"/>
      <c r="D15" s="606"/>
      <c r="E15" s="599"/>
      <c r="F15" s="599"/>
      <c r="G15" s="599"/>
    </row>
    <row r="16" spans="1:9" ht="30" x14ac:dyDescent="0.25">
      <c r="A16" s="382" t="s">
        <v>2496</v>
      </c>
      <c r="B16" s="488" t="s">
        <v>2497</v>
      </c>
      <c r="C16" s="488" t="s">
        <v>2498</v>
      </c>
      <c r="D16" s="488" t="s">
        <v>2499</v>
      </c>
      <c r="E16" s="77"/>
      <c r="F16" s="77"/>
      <c r="G16" s="77"/>
    </row>
    <row r="17" spans="1:4" x14ac:dyDescent="0.25">
      <c r="A17" s="68"/>
      <c r="B17" s="481">
        <f>+$B$21/10</f>
        <v>2</v>
      </c>
      <c r="C17" s="481">
        <f>+$C$21/25</f>
        <v>1.4</v>
      </c>
      <c r="D17" s="481">
        <f>+$D$21/30</f>
        <v>1.6666666666666667</v>
      </c>
    </row>
    <row r="20" spans="1:4" ht="15.75" thickBot="1" x14ac:dyDescent="0.3"/>
    <row r="21" spans="1:4" ht="41.25" customHeight="1" thickBot="1" x14ac:dyDescent="0.3">
      <c r="A21" s="314" t="s">
        <v>2494</v>
      </c>
      <c r="B21" s="315">
        <v>20</v>
      </c>
      <c r="C21" s="315">
        <v>35</v>
      </c>
      <c r="D21" s="315">
        <v>50</v>
      </c>
    </row>
  </sheetData>
  <sheetProtection algorithmName="SHA-512" hashValue="J99e5uV9BXQMJMgtuJ/ovW0ovP08OiIwa35G2A+k6S4mDqpbl32S20EuG+1jEG5hOrValEa7e9DPvx9djQTBeA==" saltValue="Bw5QkpBvKUyrKCViZ5XhTg==" spinCount="100000" sheet="1" objects="1" scenarios="1"/>
  <mergeCells count="6">
    <mergeCell ref="E15:G15"/>
    <mergeCell ref="A1:A2"/>
    <mergeCell ref="B1:B2"/>
    <mergeCell ref="C1:C2"/>
    <mergeCell ref="A11:C11"/>
    <mergeCell ref="B15:D15"/>
  </mergeCells>
  <hyperlinks>
    <hyperlink ref="B3" location="'5. Talento Humano'!Área_de_impresión" display="'5. Talento Humano'!Área_de_impresión" xr:uid="{C3AED280-7B97-4152-94D2-CE9C59CD1D75}"/>
    <hyperlink ref="B4:B10" location="'5. Talento Humano'!Área_de_impresión" display="'5. Talento Humano'!Área_de_impresión" xr:uid="{F716386B-36F0-4BF7-95F2-95137719FBFC}"/>
  </hyperlinks>
  <printOptions horizontalCentered="1"/>
  <pageMargins left="0.31496062992125984" right="0.31496062992125984" top="1.3385826771653544" bottom="0.74803149606299213" header="0.31496062992125984" footer="0.31496062992125984"/>
  <pageSetup scale="89"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ignoredErrors>
    <ignoredError sqref="B4" formula="1"/>
  </ignoredErrors>
  <drawing r:id="rId2"/>
  <legacyDrawingHF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91F92-9D63-432A-8A98-F016D4E6BC06}">
  <sheetPr codeName="Hoja3">
    <tabColor theme="6" tint="0.59999389629810485"/>
    <pageSetUpPr fitToPage="1"/>
  </sheetPr>
  <dimension ref="A1:AO82"/>
  <sheetViews>
    <sheetView topLeftCell="A3" zoomScale="70" zoomScaleNormal="70" workbookViewId="0"/>
  </sheetViews>
  <sheetFormatPr baseColWidth="10" defaultColWidth="10.85546875" defaultRowHeight="12.75" x14ac:dyDescent="0.2"/>
  <cols>
    <col min="1" max="1" width="10.85546875" style="289"/>
    <col min="2" max="2" width="43.42578125" style="291" customWidth="1"/>
    <col min="3" max="4" width="17.42578125" style="292" customWidth="1"/>
    <col min="5" max="8" width="14.42578125" style="292" customWidth="1"/>
    <col min="9" max="9" width="13.28515625" style="292" customWidth="1"/>
    <col min="10" max="10" width="13.28515625" style="289" customWidth="1"/>
    <col min="11" max="40" width="7.7109375" style="289" customWidth="1"/>
    <col min="41" max="41" width="46" style="289" customWidth="1"/>
    <col min="42" max="16384" width="10.85546875" style="289"/>
  </cols>
  <sheetData>
    <row r="1" spans="1:41" s="285" customFormat="1" ht="28.5" customHeight="1" x14ac:dyDescent="0.2">
      <c r="A1" s="607" t="s">
        <v>2500</v>
      </c>
      <c r="B1" s="607"/>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607"/>
      <c r="AC1" s="607"/>
      <c r="AD1" s="607"/>
      <c r="AE1" s="607"/>
      <c r="AF1" s="607"/>
      <c r="AG1" s="607"/>
      <c r="AH1" s="607"/>
      <c r="AI1" s="607"/>
      <c r="AJ1" s="607"/>
      <c r="AK1" s="607"/>
      <c r="AL1" s="607"/>
      <c r="AM1" s="607"/>
      <c r="AN1" s="607"/>
      <c r="AO1" s="607"/>
    </row>
    <row r="2" spans="1:41" s="285" customFormat="1" ht="104.25" customHeight="1" x14ac:dyDescent="0.2">
      <c r="A2" s="608" t="s">
        <v>2501</v>
      </c>
      <c r="B2" s="608" t="s">
        <v>2502</v>
      </c>
      <c r="C2" s="608" t="s">
        <v>2503</v>
      </c>
      <c r="D2" s="608" t="s">
        <v>2504</v>
      </c>
      <c r="E2" s="608" t="s">
        <v>2505</v>
      </c>
      <c r="F2" s="608" t="s">
        <v>2506</v>
      </c>
      <c r="G2" s="608" t="s">
        <v>1556</v>
      </c>
      <c r="H2" s="608" t="s">
        <v>2507</v>
      </c>
      <c r="I2" s="608" t="s">
        <v>2508</v>
      </c>
      <c r="J2" s="608" t="s">
        <v>2509</v>
      </c>
      <c r="K2" s="609" t="s">
        <v>2510</v>
      </c>
      <c r="L2" s="609"/>
      <c r="M2" s="609" t="s">
        <v>2511</v>
      </c>
      <c r="N2" s="609"/>
      <c r="O2" s="614" t="s">
        <v>2512</v>
      </c>
      <c r="P2" s="615"/>
      <c r="Q2" s="614" t="s">
        <v>2513</v>
      </c>
      <c r="R2" s="615"/>
      <c r="S2" s="614" t="s">
        <v>2514</v>
      </c>
      <c r="T2" s="615"/>
      <c r="U2" s="609" t="s">
        <v>2515</v>
      </c>
      <c r="V2" s="609"/>
      <c r="W2" s="609"/>
      <c r="X2" s="609" t="s">
        <v>2516</v>
      </c>
      <c r="Y2" s="609"/>
      <c r="Z2" s="609"/>
      <c r="AA2" s="609" t="s">
        <v>2517</v>
      </c>
      <c r="AB2" s="609"/>
      <c r="AC2" s="609" t="s">
        <v>2518</v>
      </c>
      <c r="AD2" s="609"/>
      <c r="AE2" s="609"/>
      <c r="AF2" s="609" t="s">
        <v>2519</v>
      </c>
      <c r="AG2" s="609"/>
      <c r="AH2" s="609"/>
      <c r="AI2" s="609" t="s">
        <v>2520</v>
      </c>
      <c r="AJ2" s="609"/>
      <c r="AK2" s="609" t="s">
        <v>2521</v>
      </c>
      <c r="AL2" s="609"/>
      <c r="AM2" s="609" t="s">
        <v>2522</v>
      </c>
      <c r="AN2" s="609"/>
      <c r="AO2" s="610" t="s">
        <v>2523</v>
      </c>
    </row>
    <row r="3" spans="1:41" s="285" customFormat="1" ht="39.75" customHeight="1" x14ac:dyDescent="0.2">
      <c r="A3" s="608"/>
      <c r="B3" s="608"/>
      <c r="C3" s="608"/>
      <c r="D3" s="608"/>
      <c r="E3" s="608"/>
      <c r="F3" s="608"/>
      <c r="G3" s="608"/>
      <c r="H3" s="608"/>
      <c r="I3" s="608"/>
      <c r="J3" s="608"/>
      <c r="K3" s="286" t="s">
        <v>2524</v>
      </c>
      <c r="L3" s="286" t="s">
        <v>2525</v>
      </c>
      <c r="M3" s="286" t="s">
        <v>2524</v>
      </c>
      <c r="N3" s="286" t="s">
        <v>2525</v>
      </c>
      <c r="O3" s="286" t="s">
        <v>2524</v>
      </c>
      <c r="P3" s="286" t="s">
        <v>2525</v>
      </c>
      <c r="Q3" s="286" t="s">
        <v>2524</v>
      </c>
      <c r="R3" s="286" t="s">
        <v>2525</v>
      </c>
      <c r="S3" s="286" t="s">
        <v>2524</v>
      </c>
      <c r="T3" s="286" t="s">
        <v>2525</v>
      </c>
      <c r="U3" s="286" t="s">
        <v>2524</v>
      </c>
      <c r="V3" s="286" t="s">
        <v>2525</v>
      </c>
      <c r="W3" s="286" t="s">
        <v>79</v>
      </c>
      <c r="X3" s="286" t="s">
        <v>2524</v>
      </c>
      <c r="Y3" s="286" t="s">
        <v>2525</v>
      </c>
      <c r="Z3" s="286" t="s">
        <v>79</v>
      </c>
      <c r="AA3" s="286" t="s">
        <v>2524</v>
      </c>
      <c r="AB3" s="286" t="s">
        <v>2525</v>
      </c>
      <c r="AC3" s="286" t="s">
        <v>2524</v>
      </c>
      <c r="AD3" s="286" t="s">
        <v>2525</v>
      </c>
      <c r="AE3" s="286" t="s">
        <v>79</v>
      </c>
      <c r="AF3" s="286" t="s">
        <v>2524</v>
      </c>
      <c r="AG3" s="286" t="s">
        <v>2525</v>
      </c>
      <c r="AH3" s="286" t="s">
        <v>79</v>
      </c>
      <c r="AI3" s="286" t="s">
        <v>2524</v>
      </c>
      <c r="AJ3" s="286" t="s">
        <v>2525</v>
      </c>
      <c r="AK3" s="286" t="s">
        <v>2524</v>
      </c>
      <c r="AL3" s="286" t="s">
        <v>2525</v>
      </c>
      <c r="AM3" s="286" t="s">
        <v>2524</v>
      </c>
      <c r="AN3" s="286" t="s">
        <v>2525</v>
      </c>
      <c r="AO3" s="611"/>
    </row>
    <row r="4" spans="1:41" s="285" customFormat="1" ht="39.75" customHeight="1" x14ac:dyDescent="0.2">
      <c r="A4" s="287">
        <v>1</v>
      </c>
      <c r="B4" s="500"/>
      <c r="C4" s="500"/>
      <c r="D4" s="500"/>
      <c r="E4" s="500"/>
      <c r="F4" s="501"/>
      <c r="G4" s="502"/>
      <c r="H4" s="500"/>
      <c r="I4" s="500"/>
      <c r="J4" s="500"/>
      <c r="K4" s="500"/>
      <c r="L4" s="500"/>
      <c r="M4" s="500"/>
      <c r="N4" s="500"/>
      <c r="O4" s="500"/>
      <c r="P4" s="500"/>
      <c r="Q4" s="500"/>
      <c r="R4" s="500"/>
      <c r="S4" s="500"/>
      <c r="T4" s="500"/>
      <c r="U4" s="500"/>
      <c r="V4" s="500"/>
      <c r="W4" s="500"/>
      <c r="X4" s="500"/>
      <c r="Y4" s="500"/>
      <c r="Z4" s="500"/>
      <c r="AA4" s="500"/>
      <c r="AB4" s="500"/>
      <c r="AC4" s="500"/>
      <c r="AD4" s="500"/>
      <c r="AE4" s="500"/>
      <c r="AF4" s="500"/>
      <c r="AG4" s="500"/>
      <c r="AH4" s="500"/>
      <c r="AI4" s="500"/>
      <c r="AJ4" s="500"/>
      <c r="AK4" s="500"/>
      <c r="AL4" s="500"/>
      <c r="AM4" s="500"/>
      <c r="AN4" s="500"/>
      <c r="AO4" s="503"/>
    </row>
    <row r="5" spans="1:41" s="285" customFormat="1" ht="39.75" customHeight="1" x14ac:dyDescent="0.2">
      <c r="A5" s="287">
        <v>2</v>
      </c>
      <c r="B5" s="500"/>
      <c r="C5" s="500"/>
      <c r="D5" s="500"/>
      <c r="E5" s="500"/>
      <c r="F5" s="501"/>
      <c r="G5" s="502"/>
      <c r="H5" s="502"/>
      <c r="I5" s="500"/>
      <c r="J5" s="500"/>
      <c r="K5" s="500"/>
      <c r="L5" s="500"/>
      <c r="M5" s="500"/>
      <c r="N5" s="500"/>
      <c r="O5" s="500"/>
      <c r="P5" s="500"/>
      <c r="Q5" s="500"/>
      <c r="R5" s="500"/>
      <c r="S5" s="500"/>
      <c r="T5" s="500"/>
      <c r="U5" s="500"/>
      <c r="V5" s="500"/>
      <c r="W5" s="500"/>
      <c r="X5" s="500"/>
      <c r="Y5" s="500"/>
      <c r="Z5" s="500"/>
      <c r="AA5" s="500"/>
      <c r="AB5" s="500"/>
      <c r="AC5" s="500"/>
      <c r="AD5" s="500"/>
      <c r="AE5" s="500"/>
      <c r="AF5" s="500"/>
      <c r="AG5" s="500"/>
      <c r="AH5" s="500"/>
      <c r="AI5" s="500"/>
      <c r="AJ5" s="500"/>
      <c r="AK5" s="500"/>
      <c r="AL5" s="500"/>
      <c r="AM5" s="500"/>
      <c r="AN5" s="500"/>
      <c r="AO5" s="503"/>
    </row>
    <row r="6" spans="1:41" s="285" customFormat="1" ht="39.75" customHeight="1" x14ac:dyDescent="0.2">
      <c r="A6" s="287">
        <v>3</v>
      </c>
      <c r="B6" s="500"/>
      <c r="C6" s="500"/>
      <c r="D6" s="500"/>
      <c r="E6" s="500"/>
      <c r="F6" s="501"/>
      <c r="G6" s="502"/>
      <c r="H6" s="502"/>
      <c r="I6" s="500"/>
      <c r="J6" s="500"/>
      <c r="K6" s="500"/>
      <c r="L6" s="500"/>
      <c r="M6" s="500"/>
      <c r="N6" s="500"/>
      <c r="O6" s="500"/>
      <c r="P6" s="500"/>
      <c r="Q6" s="500"/>
      <c r="R6" s="500"/>
      <c r="S6" s="500"/>
      <c r="T6" s="500"/>
      <c r="U6" s="500"/>
      <c r="V6" s="500"/>
      <c r="W6" s="500"/>
      <c r="X6" s="500"/>
      <c r="Y6" s="500"/>
      <c r="Z6" s="500"/>
      <c r="AA6" s="500"/>
      <c r="AB6" s="500"/>
      <c r="AC6" s="500"/>
      <c r="AD6" s="500"/>
      <c r="AE6" s="500"/>
      <c r="AF6" s="500"/>
      <c r="AG6" s="500"/>
      <c r="AH6" s="500"/>
      <c r="AI6" s="500"/>
      <c r="AJ6" s="500"/>
      <c r="AK6" s="500"/>
      <c r="AL6" s="500"/>
      <c r="AM6" s="500"/>
      <c r="AN6" s="500"/>
      <c r="AO6" s="503"/>
    </row>
    <row r="7" spans="1:41" s="285" customFormat="1" ht="39.75" customHeight="1" x14ac:dyDescent="0.2">
      <c r="A7" s="287">
        <v>4</v>
      </c>
      <c r="B7" s="500"/>
      <c r="C7" s="500"/>
      <c r="D7" s="500"/>
      <c r="E7" s="500"/>
      <c r="F7" s="501"/>
      <c r="G7" s="502"/>
      <c r="H7" s="502"/>
      <c r="I7" s="500"/>
      <c r="J7" s="500"/>
      <c r="K7" s="500"/>
      <c r="L7" s="500"/>
      <c r="M7" s="500"/>
      <c r="N7" s="500"/>
      <c r="O7" s="500"/>
      <c r="P7" s="500"/>
      <c r="Q7" s="500"/>
      <c r="R7" s="500"/>
      <c r="S7" s="500"/>
      <c r="T7" s="500"/>
      <c r="U7" s="500"/>
      <c r="V7" s="500"/>
      <c r="W7" s="500"/>
      <c r="X7" s="500"/>
      <c r="Y7" s="500"/>
      <c r="Z7" s="500"/>
      <c r="AA7" s="500"/>
      <c r="AB7" s="500"/>
      <c r="AC7" s="500"/>
      <c r="AD7" s="500"/>
      <c r="AE7" s="500"/>
      <c r="AF7" s="500"/>
      <c r="AG7" s="500"/>
      <c r="AH7" s="500"/>
      <c r="AI7" s="500"/>
      <c r="AJ7" s="500"/>
      <c r="AK7" s="500"/>
      <c r="AL7" s="500"/>
      <c r="AM7" s="500"/>
      <c r="AN7" s="500"/>
      <c r="AO7" s="503"/>
    </row>
    <row r="8" spans="1:41" s="285" customFormat="1" ht="39.75" customHeight="1" x14ac:dyDescent="0.2">
      <c r="A8" s="287">
        <v>5</v>
      </c>
      <c r="B8" s="500"/>
      <c r="C8" s="500"/>
      <c r="D8" s="500"/>
      <c r="E8" s="500"/>
      <c r="F8" s="501"/>
      <c r="G8" s="502"/>
      <c r="H8" s="502"/>
      <c r="I8" s="500"/>
      <c r="J8" s="500"/>
      <c r="K8" s="500"/>
      <c r="L8" s="500"/>
      <c r="M8" s="500"/>
      <c r="N8" s="500"/>
      <c r="O8" s="500"/>
      <c r="P8" s="500"/>
      <c r="Q8" s="500"/>
      <c r="R8" s="500"/>
      <c r="S8" s="500"/>
      <c r="T8" s="500"/>
      <c r="U8" s="500"/>
      <c r="V8" s="500"/>
      <c r="W8" s="500"/>
      <c r="X8" s="500"/>
      <c r="Y8" s="500"/>
      <c r="Z8" s="500"/>
      <c r="AA8" s="500"/>
      <c r="AB8" s="500"/>
      <c r="AC8" s="500"/>
      <c r="AD8" s="500"/>
      <c r="AE8" s="500"/>
      <c r="AF8" s="500"/>
      <c r="AG8" s="500"/>
      <c r="AH8" s="500"/>
      <c r="AI8" s="500"/>
      <c r="AJ8" s="500"/>
      <c r="AK8" s="500"/>
      <c r="AL8" s="500"/>
      <c r="AM8" s="500"/>
      <c r="AN8" s="500"/>
      <c r="AO8" s="503"/>
    </row>
    <row r="9" spans="1:41" s="285" customFormat="1" ht="39.75" customHeight="1" x14ac:dyDescent="0.2">
      <c r="A9" s="287">
        <v>6</v>
      </c>
      <c r="B9" s="500"/>
      <c r="C9" s="500"/>
      <c r="D9" s="500"/>
      <c r="E9" s="500"/>
      <c r="F9" s="501"/>
      <c r="G9" s="502"/>
      <c r="H9" s="502"/>
      <c r="I9" s="500"/>
      <c r="J9" s="500"/>
      <c r="K9" s="500"/>
      <c r="L9" s="500"/>
      <c r="M9" s="500"/>
      <c r="N9" s="500"/>
      <c r="O9" s="500"/>
      <c r="P9" s="500"/>
      <c r="Q9" s="500"/>
      <c r="R9" s="500"/>
      <c r="S9" s="500"/>
      <c r="T9" s="500"/>
      <c r="U9" s="500"/>
      <c r="V9" s="500"/>
      <c r="W9" s="500"/>
      <c r="X9" s="500"/>
      <c r="Y9" s="500"/>
      <c r="Z9" s="500"/>
      <c r="AA9" s="500"/>
      <c r="AB9" s="500"/>
      <c r="AC9" s="500"/>
      <c r="AD9" s="500"/>
      <c r="AE9" s="500"/>
      <c r="AF9" s="500"/>
      <c r="AG9" s="500"/>
      <c r="AH9" s="500"/>
      <c r="AI9" s="500"/>
      <c r="AJ9" s="500"/>
      <c r="AK9" s="500"/>
      <c r="AL9" s="500"/>
      <c r="AM9" s="500"/>
      <c r="AN9" s="500"/>
      <c r="AO9" s="503"/>
    </row>
    <row r="10" spans="1:41" s="285" customFormat="1" ht="39.75" customHeight="1" x14ac:dyDescent="0.2">
      <c r="A10" s="287">
        <v>7</v>
      </c>
      <c r="B10" s="500"/>
      <c r="C10" s="500"/>
      <c r="D10" s="500"/>
      <c r="E10" s="500"/>
      <c r="F10" s="501"/>
      <c r="G10" s="502"/>
      <c r="H10" s="502"/>
      <c r="I10" s="500"/>
      <c r="J10" s="500"/>
      <c r="K10" s="500"/>
      <c r="L10" s="500"/>
      <c r="M10" s="500"/>
      <c r="N10" s="500"/>
      <c r="O10" s="500"/>
      <c r="P10" s="500"/>
      <c r="Q10" s="500"/>
      <c r="R10" s="500"/>
      <c r="S10" s="500"/>
      <c r="T10" s="500"/>
      <c r="U10" s="500"/>
      <c r="V10" s="500"/>
      <c r="W10" s="500"/>
      <c r="X10" s="500"/>
      <c r="Y10" s="500"/>
      <c r="Z10" s="500"/>
      <c r="AA10" s="500"/>
      <c r="AB10" s="500"/>
      <c r="AC10" s="500"/>
      <c r="AD10" s="500"/>
      <c r="AE10" s="500"/>
      <c r="AF10" s="500"/>
      <c r="AG10" s="500"/>
      <c r="AH10" s="500"/>
      <c r="AI10" s="500"/>
      <c r="AJ10" s="500"/>
      <c r="AK10" s="500"/>
      <c r="AL10" s="500"/>
      <c r="AM10" s="500"/>
      <c r="AN10" s="500"/>
      <c r="AO10" s="503"/>
    </row>
    <row r="11" spans="1:41" s="285" customFormat="1" ht="39.75" customHeight="1" x14ac:dyDescent="0.2">
      <c r="A11" s="287">
        <v>8</v>
      </c>
      <c r="B11" s="500"/>
      <c r="C11" s="500"/>
      <c r="D11" s="500"/>
      <c r="E11" s="500"/>
      <c r="F11" s="501"/>
      <c r="G11" s="502"/>
      <c r="H11" s="502"/>
      <c r="I11" s="500"/>
      <c r="J11" s="500"/>
      <c r="K11" s="500"/>
      <c r="L11" s="500"/>
      <c r="M11" s="500"/>
      <c r="N11" s="500"/>
      <c r="O11" s="500"/>
      <c r="P11" s="500"/>
      <c r="Q11" s="500"/>
      <c r="R11" s="500"/>
      <c r="S11" s="500"/>
      <c r="T11" s="500"/>
      <c r="U11" s="500"/>
      <c r="V11" s="500"/>
      <c r="W11" s="500"/>
      <c r="X11" s="500"/>
      <c r="Y11" s="500"/>
      <c r="Z11" s="500"/>
      <c r="AA11" s="500"/>
      <c r="AB11" s="500"/>
      <c r="AC11" s="500"/>
      <c r="AD11" s="500"/>
      <c r="AE11" s="500"/>
      <c r="AF11" s="500"/>
      <c r="AG11" s="500"/>
      <c r="AH11" s="500"/>
      <c r="AI11" s="500"/>
      <c r="AJ11" s="500"/>
      <c r="AK11" s="500"/>
      <c r="AL11" s="500"/>
      <c r="AM11" s="500"/>
      <c r="AN11" s="500"/>
      <c r="AO11" s="503"/>
    </row>
    <row r="12" spans="1:41" s="285" customFormat="1" ht="39.75" customHeight="1" x14ac:dyDescent="0.2">
      <c r="A12" s="287">
        <v>9</v>
      </c>
      <c r="B12" s="500"/>
      <c r="C12" s="500"/>
      <c r="D12" s="500"/>
      <c r="E12" s="500"/>
      <c r="F12" s="501"/>
      <c r="G12" s="502"/>
      <c r="H12" s="502"/>
      <c r="I12" s="500"/>
      <c r="J12" s="500"/>
      <c r="K12" s="500"/>
      <c r="L12" s="500"/>
      <c r="M12" s="500"/>
      <c r="N12" s="500"/>
      <c r="O12" s="500"/>
      <c r="P12" s="500"/>
      <c r="Q12" s="500"/>
      <c r="R12" s="500"/>
      <c r="S12" s="500"/>
      <c r="T12" s="500"/>
      <c r="U12" s="500"/>
      <c r="V12" s="500"/>
      <c r="W12" s="500"/>
      <c r="X12" s="500"/>
      <c r="Y12" s="500"/>
      <c r="Z12" s="500"/>
      <c r="AA12" s="500"/>
      <c r="AB12" s="500"/>
      <c r="AC12" s="500"/>
      <c r="AD12" s="500"/>
      <c r="AE12" s="500"/>
      <c r="AF12" s="500"/>
      <c r="AG12" s="500"/>
      <c r="AH12" s="500"/>
      <c r="AI12" s="500"/>
      <c r="AJ12" s="500"/>
      <c r="AK12" s="500"/>
      <c r="AL12" s="500"/>
      <c r="AM12" s="500"/>
      <c r="AN12" s="500"/>
      <c r="AO12" s="503"/>
    </row>
    <row r="13" spans="1:41" s="285" customFormat="1" ht="15" x14ac:dyDescent="0.2">
      <c r="B13" s="288"/>
      <c r="C13" s="288"/>
      <c r="D13" s="288"/>
      <c r="E13" s="288"/>
      <c r="F13" s="288"/>
      <c r="G13" s="288"/>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row>
    <row r="14" spans="1:41" s="285" customFormat="1" ht="15" customHeight="1" x14ac:dyDescent="0.2">
      <c r="B14" s="612" t="s">
        <v>2526</v>
      </c>
      <c r="C14" s="613"/>
      <c r="D14" s="613"/>
      <c r="E14" s="613"/>
      <c r="F14" s="613"/>
      <c r="G14" s="613"/>
      <c r="H14" s="613"/>
      <c r="I14" s="613"/>
      <c r="J14" s="613"/>
      <c r="K14" s="613"/>
      <c r="L14" s="613"/>
      <c r="M14" s="613"/>
      <c r="N14" s="613"/>
      <c r="O14" s="613"/>
      <c r="P14" s="613"/>
      <c r="Q14" s="613"/>
      <c r="R14" s="613"/>
      <c r="S14" s="613"/>
      <c r="T14" s="613"/>
      <c r="U14" s="613"/>
      <c r="V14" s="613"/>
      <c r="W14" s="613"/>
      <c r="X14" s="613"/>
      <c r="Y14" s="613"/>
      <c r="Z14" s="613"/>
      <c r="AA14" s="613"/>
      <c r="AB14" s="613"/>
      <c r="AC14" s="613"/>
      <c r="AD14" s="613"/>
      <c r="AE14" s="613"/>
      <c r="AF14" s="613"/>
      <c r="AG14" s="613"/>
      <c r="AH14" s="613"/>
      <c r="AI14" s="613"/>
      <c r="AJ14" s="613"/>
      <c r="AK14" s="613"/>
      <c r="AL14" s="613"/>
      <c r="AM14" s="613"/>
      <c r="AN14" s="613"/>
      <c r="AO14" s="288"/>
    </row>
    <row r="15" spans="1:41" ht="17.25" customHeight="1" x14ac:dyDescent="0.2">
      <c r="B15" s="290"/>
      <c r="C15" s="290"/>
      <c r="D15" s="290"/>
      <c r="E15" s="290"/>
      <c r="F15" s="290"/>
      <c r="G15" s="290"/>
      <c r="H15" s="290"/>
      <c r="I15" s="290"/>
      <c r="J15" s="290"/>
      <c r="K15" s="288"/>
      <c r="L15" s="288"/>
      <c r="M15" s="288"/>
      <c r="N15" s="288"/>
      <c r="O15" s="288"/>
      <c r="P15" s="288"/>
      <c r="Q15" s="288"/>
      <c r="R15" s="288"/>
      <c r="S15" s="288"/>
      <c r="T15" s="288"/>
      <c r="U15" s="288"/>
      <c r="V15" s="288"/>
      <c r="W15" s="288"/>
      <c r="X15" s="288"/>
      <c r="Y15" s="288"/>
      <c r="Z15" s="290"/>
      <c r="AA15" s="290"/>
      <c r="AB15" s="290"/>
      <c r="AC15" s="290"/>
      <c r="AD15" s="290"/>
      <c r="AE15" s="290"/>
      <c r="AF15" s="290"/>
      <c r="AG15" s="290"/>
      <c r="AH15" s="290"/>
      <c r="AI15" s="290"/>
      <c r="AJ15" s="290"/>
      <c r="AK15" s="290"/>
      <c r="AL15" s="290"/>
      <c r="AM15" s="290"/>
      <c r="AN15" s="290"/>
    </row>
    <row r="16" spans="1:41" x14ac:dyDescent="0.2">
      <c r="B16" s="289"/>
      <c r="C16" s="289"/>
      <c r="D16" s="289"/>
      <c r="E16" s="289"/>
      <c r="F16" s="289"/>
      <c r="G16" s="289"/>
      <c r="H16" s="289"/>
      <c r="I16" s="289"/>
      <c r="K16" s="285"/>
      <c r="L16" s="285"/>
      <c r="M16" s="285"/>
      <c r="N16" s="285"/>
      <c r="O16" s="285"/>
      <c r="P16" s="285"/>
      <c r="Q16" s="285"/>
      <c r="R16" s="285"/>
      <c r="S16" s="285"/>
      <c r="T16" s="285"/>
      <c r="U16" s="285"/>
      <c r="V16" s="285"/>
      <c r="W16" s="285"/>
      <c r="X16" s="285"/>
      <c r="Y16" s="285"/>
    </row>
    <row r="17" spans="2:25" x14ac:dyDescent="0.2">
      <c r="B17" s="289"/>
      <c r="C17" s="289"/>
      <c r="D17" s="289"/>
      <c r="E17" s="289"/>
      <c r="F17" s="289"/>
      <c r="G17" s="289"/>
      <c r="H17" s="289"/>
      <c r="I17" s="289"/>
      <c r="K17" s="285"/>
      <c r="L17" s="285"/>
      <c r="M17" s="285"/>
      <c r="N17" s="285"/>
      <c r="O17" s="285"/>
      <c r="P17" s="285"/>
      <c r="Q17" s="285"/>
      <c r="R17" s="285"/>
      <c r="S17" s="285"/>
      <c r="T17" s="285"/>
      <c r="U17" s="285"/>
      <c r="V17" s="285"/>
      <c r="W17" s="285"/>
      <c r="X17" s="285"/>
      <c r="Y17" s="285"/>
    </row>
    <row r="18" spans="2:25" x14ac:dyDescent="0.2">
      <c r="B18" s="289"/>
      <c r="C18" s="289"/>
      <c r="D18" s="289"/>
      <c r="E18" s="289"/>
      <c r="F18" s="289"/>
      <c r="G18" s="289"/>
      <c r="H18" s="289"/>
      <c r="I18" s="289"/>
    </row>
    <row r="19" spans="2:25" x14ac:dyDescent="0.2">
      <c r="B19" s="289"/>
      <c r="C19" s="289"/>
      <c r="D19" s="289"/>
      <c r="E19" s="289"/>
      <c r="F19" s="289"/>
      <c r="G19" s="289"/>
      <c r="H19" s="289"/>
      <c r="I19" s="289"/>
    </row>
    <row r="20" spans="2:25" x14ac:dyDescent="0.2">
      <c r="B20" s="289"/>
      <c r="C20" s="289"/>
      <c r="D20" s="289"/>
      <c r="E20" s="289"/>
      <c r="F20" s="289"/>
      <c r="G20" s="289"/>
      <c r="H20" s="289"/>
      <c r="I20" s="289"/>
    </row>
    <row r="21" spans="2:25" x14ac:dyDescent="0.2">
      <c r="B21" s="289"/>
      <c r="C21" s="289"/>
      <c r="D21" s="289"/>
      <c r="E21" s="289"/>
      <c r="F21" s="289"/>
      <c r="G21" s="289"/>
      <c r="H21" s="289"/>
      <c r="I21" s="289"/>
    </row>
    <row r="22" spans="2:25" x14ac:dyDescent="0.2">
      <c r="B22" s="289"/>
      <c r="C22" s="289"/>
      <c r="D22" s="289"/>
      <c r="E22" s="289"/>
      <c r="F22" s="289"/>
      <c r="G22" s="289"/>
      <c r="H22" s="289"/>
      <c r="I22" s="289"/>
    </row>
    <row r="23" spans="2:25" x14ac:dyDescent="0.2">
      <c r="B23" s="289"/>
      <c r="C23" s="289"/>
      <c r="D23" s="289"/>
      <c r="E23" s="289"/>
      <c r="F23" s="289"/>
      <c r="G23" s="289"/>
      <c r="H23" s="289"/>
      <c r="I23" s="289"/>
    </row>
    <row r="24" spans="2:25" x14ac:dyDescent="0.2">
      <c r="B24" s="289"/>
      <c r="C24" s="289"/>
      <c r="D24" s="289"/>
      <c r="E24" s="289"/>
      <c r="F24" s="289"/>
      <c r="G24" s="289"/>
      <c r="H24" s="289"/>
      <c r="I24" s="289"/>
    </row>
    <row r="25" spans="2:25" x14ac:dyDescent="0.2">
      <c r="B25" s="289"/>
      <c r="C25" s="289"/>
      <c r="D25" s="289"/>
      <c r="E25" s="289"/>
      <c r="F25" s="289"/>
      <c r="G25" s="289"/>
      <c r="H25" s="289"/>
      <c r="I25" s="289"/>
    </row>
    <row r="26" spans="2:25" x14ac:dyDescent="0.2">
      <c r="B26" s="289"/>
      <c r="C26" s="289"/>
      <c r="D26" s="289"/>
      <c r="E26" s="289"/>
      <c r="F26" s="289"/>
      <c r="G26" s="289"/>
      <c r="H26" s="289"/>
      <c r="I26" s="289"/>
    </row>
    <row r="27" spans="2:25" x14ac:dyDescent="0.2">
      <c r="B27" s="289"/>
      <c r="C27" s="289"/>
      <c r="D27" s="289"/>
      <c r="E27" s="289"/>
      <c r="F27" s="289"/>
      <c r="G27" s="289"/>
      <c r="H27" s="289"/>
      <c r="I27" s="289"/>
    </row>
    <row r="28" spans="2:25" x14ac:dyDescent="0.2">
      <c r="B28" s="289"/>
      <c r="C28" s="289"/>
      <c r="D28" s="289"/>
      <c r="E28" s="289"/>
      <c r="F28" s="289"/>
      <c r="G28" s="289"/>
      <c r="H28" s="289"/>
      <c r="I28" s="289"/>
    </row>
    <row r="29" spans="2:25" x14ac:dyDescent="0.2">
      <c r="B29" s="289"/>
      <c r="C29" s="289"/>
      <c r="D29" s="289"/>
      <c r="E29" s="289"/>
      <c r="F29" s="289"/>
      <c r="G29" s="289"/>
      <c r="H29" s="289"/>
      <c r="I29" s="289"/>
    </row>
    <row r="30" spans="2:25" x14ac:dyDescent="0.2">
      <c r="B30" s="289"/>
      <c r="C30" s="289"/>
      <c r="D30" s="289"/>
      <c r="E30" s="289"/>
      <c r="F30" s="289"/>
      <c r="G30" s="289"/>
      <c r="H30" s="289"/>
      <c r="I30" s="289"/>
    </row>
    <row r="31" spans="2:25" x14ac:dyDescent="0.2">
      <c r="B31" s="289"/>
      <c r="C31" s="289"/>
      <c r="D31" s="289"/>
      <c r="E31" s="289"/>
      <c r="F31" s="289"/>
      <c r="G31" s="289"/>
      <c r="H31" s="289"/>
      <c r="I31" s="289"/>
    </row>
    <row r="32" spans="2:25" x14ac:dyDescent="0.2">
      <c r="B32" s="289"/>
      <c r="C32" s="289"/>
      <c r="D32" s="289"/>
      <c r="E32" s="289"/>
      <c r="F32" s="289"/>
      <c r="G32" s="289"/>
      <c r="H32" s="289"/>
      <c r="I32" s="289"/>
    </row>
    <row r="33" s="289" customFormat="1" x14ac:dyDescent="0.2"/>
    <row r="34" s="289" customFormat="1" x14ac:dyDescent="0.2"/>
    <row r="35" s="289" customFormat="1" x14ac:dyDescent="0.2"/>
    <row r="36" s="289" customFormat="1" x14ac:dyDescent="0.2"/>
    <row r="37" s="289" customFormat="1" x14ac:dyDescent="0.2"/>
    <row r="38" s="289" customFormat="1" x14ac:dyDescent="0.2"/>
    <row r="39" s="289" customFormat="1" x14ac:dyDescent="0.2"/>
    <row r="40" s="289" customFormat="1" x14ac:dyDescent="0.2"/>
    <row r="41" s="289" customFormat="1" x14ac:dyDescent="0.2"/>
    <row r="42" s="289" customFormat="1" x14ac:dyDescent="0.2"/>
    <row r="43" s="289" customFormat="1" x14ac:dyDescent="0.2"/>
    <row r="44" s="289" customFormat="1" x14ac:dyDescent="0.2"/>
    <row r="45" s="289" customFormat="1" x14ac:dyDescent="0.2"/>
    <row r="46" s="289" customFormat="1" x14ac:dyDescent="0.2"/>
    <row r="47" s="289" customFormat="1" x14ac:dyDescent="0.2"/>
    <row r="48" s="289" customFormat="1" x14ac:dyDescent="0.2"/>
    <row r="49" s="289" customFormat="1" x14ac:dyDescent="0.2"/>
    <row r="50" s="289" customFormat="1" x14ac:dyDescent="0.2"/>
    <row r="51" s="289" customFormat="1" x14ac:dyDescent="0.2"/>
    <row r="52" s="289" customFormat="1" x14ac:dyDescent="0.2"/>
    <row r="53" s="289" customFormat="1" x14ac:dyDescent="0.2"/>
    <row r="54" s="289" customFormat="1" x14ac:dyDescent="0.2"/>
    <row r="55" s="289" customFormat="1" x14ac:dyDescent="0.2"/>
    <row r="56" s="289" customFormat="1" x14ac:dyDescent="0.2"/>
    <row r="57" s="289" customFormat="1" x14ac:dyDescent="0.2"/>
    <row r="58" s="289" customFormat="1" x14ac:dyDescent="0.2"/>
    <row r="59" s="289" customFormat="1" x14ac:dyDescent="0.2"/>
    <row r="60" s="289" customFormat="1" x14ac:dyDescent="0.2"/>
    <row r="61" s="289" customFormat="1" x14ac:dyDescent="0.2"/>
    <row r="62" s="289" customFormat="1" x14ac:dyDescent="0.2"/>
    <row r="63" s="289" customFormat="1" x14ac:dyDescent="0.2"/>
    <row r="64" s="289" customFormat="1" x14ac:dyDescent="0.2"/>
    <row r="65" s="289" customFormat="1" x14ac:dyDescent="0.2"/>
    <row r="66" s="289" customFormat="1" x14ac:dyDescent="0.2"/>
    <row r="67" s="289" customFormat="1" x14ac:dyDescent="0.2"/>
    <row r="68" s="289" customFormat="1" x14ac:dyDescent="0.2"/>
    <row r="69" s="289" customFormat="1" x14ac:dyDescent="0.2"/>
    <row r="70" s="289" customFormat="1" x14ac:dyDescent="0.2"/>
    <row r="71" s="289" customFormat="1" x14ac:dyDescent="0.2"/>
    <row r="72" s="289" customFormat="1" x14ac:dyDescent="0.2"/>
    <row r="73" s="289" customFormat="1" x14ac:dyDescent="0.2"/>
    <row r="74" s="289" customFormat="1" x14ac:dyDescent="0.2"/>
    <row r="75" s="289" customFormat="1" x14ac:dyDescent="0.2"/>
    <row r="76" s="289" customFormat="1" x14ac:dyDescent="0.2"/>
    <row r="77" s="289" customFormat="1" x14ac:dyDescent="0.2"/>
    <row r="78" s="289" customFormat="1" x14ac:dyDescent="0.2"/>
    <row r="79" s="289" customFormat="1" x14ac:dyDescent="0.2"/>
    <row r="80" s="289" customFormat="1" x14ac:dyDescent="0.2"/>
    <row r="81" s="289" customFormat="1" x14ac:dyDescent="0.2"/>
    <row r="82" s="289" customFormat="1" x14ac:dyDescent="0.2"/>
  </sheetData>
  <sheetProtection algorithmName="SHA-512" hashValue="GUyGGvz7JU9VCISc/FFnoyCKCJX73ljbtELVMURyI/1TPvYFmOkv32boaJZMM0WM5B56b2rLpuVyt+N/wxbJyg==" saltValue="H8rJbPh5lip9vps+k+clBw==" spinCount="100000" sheet="1" objects="1" scenarios="1" formatRows="0"/>
  <mergeCells count="26">
    <mergeCell ref="B14:AN14"/>
    <mergeCell ref="U2:W2"/>
    <mergeCell ref="X2:Z2"/>
    <mergeCell ref="AA2:AB2"/>
    <mergeCell ref="AC2:AE2"/>
    <mergeCell ref="AF2:AH2"/>
    <mergeCell ref="AI2:AJ2"/>
    <mergeCell ref="J2:J3"/>
    <mergeCell ref="K2:L2"/>
    <mergeCell ref="M2:N2"/>
    <mergeCell ref="O2:P2"/>
    <mergeCell ref="Q2:R2"/>
    <mergeCell ref="S2:T2"/>
    <mergeCell ref="A1:AO1"/>
    <mergeCell ref="A2:A3"/>
    <mergeCell ref="B2:B3"/>
    <mergeCell ref="C2:C3"/>
    <mergeCell ref="D2:D3"/>
    <mergeCell ref="E2:E3"/>
    <mergeCell ref="F2:F3"/>
    <mergeCell ref="G2:G3"/>
    <mergeCell ref="H2:H3"/>
    <mergeCell ref="I2:I3"/>
    <mergeCell ref="AK2:AL2"/>
    <mergeCell ref="AM2:AN2"/>
    <mergeCell ref="AO2:AO3"/>
  </mergeCells>
  <printOptions horizontalCentered="1"/>
  <pageMargins left="0.31496062992125984" right="0.31496062992125984" top="1.3385826771653544" bottom="0.74803149606299213" header="0.31496062992125984" footer="0.31496062992125984"/>
  <pageSetup scale="29"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A0489-16ED-46AC-8589-B5B0D5B6EEC3}">
  <sheetPr codeName="Hoja2">
    <tabColor theme="6" tint="0.59999389629810485"/>
    <pageSetUpPr fitToPage="1"/>
  </sheetPr>
  <dimension ref="A1:F16"/>
  <sheetViews>
    <sheetView zoomScale="80" zoomScaleNormal="80" workbookViewId="0"/>
  </sheetViews>
  <sheetFormatPr baseColWidth="10" defaultColWidth="11.42578125" defaultRowHeight="15" x14ac:dyDescent="0.25"/>
  <cols>
    <col min="1" max="1" width="11.42578125" style="35"/>
    <col min="2" max="2" width="29.7109375" style="303" bestFit="1" customWidth="1"/>
    <col min="3" max="3" width="15.140625" style="313" bestFit="1" customWidth="1"/>
    <col min="4" max="4" width="47" style="303" customWidth="1"/>
    <col min="5" max="5" width="51.85546875" style="303" customWidth="1"/>
    <col min="6" max="6" width="13.85546875" style="35" customWidth="1"/>
    <col min="7" max="16384" width="11.42578125" style="35"/>
  </cols>
  <sheetData>
    <row r="1" spans="1:6" ht="15.75" thickBot="1" x14ac:dyDescent="0.3">
      <c r="B1" s="616" t="s">
        <v>2527</v>
      </c>
      <c r="C1" s="616"/>
      <c r="D1" s="616"/>
      <c r="E1" s="616"/>
      <c r="F1" s="616"/>
    </row>
    <row r="2" spans="1:6" ht="30.75" thickBot="1" x14ac:dyDescent="0.3">
      <c r="A2" s="256" t="s">
        <v>1657</v>
      </c>
      <c r="B2" s="293" t="s">
        <v>2528</v>
      </c>
      <c r="C2" s="294" t="s">
        <v>2529</v>
      </c>
      <c r="D2" s="294" t="s">
        <v>2530</v>
      </c>
      <c r="E2" s="295" t="s">
        <v>2531</v>
      </c>
      <c r="F2" s="296" t="s">
        <v>2532</v>
      </c>
    </row>
    <row r="3" spans="1:6" s="303" customFormat="1" ht="75" x14ac:dyDescent="0.25">
      <c r="A3" s="297" t="s">
        <v>2256</v>
      </c>
      <c r="B3" s="298" t="s">
        <v>2533</v>
      </c>
      <c r="C3" s="299" t="s">
        <v>2529</v>
      </c>
      <c r="D3" s="300" t="s">
        <v>2534</v>
      </c>
      <c r="E3" s="301" t="s">
        <v>2535</v>
      </c>
      <c r="F3" s="302"/>
    </row>
    <row r="4" spans="1:6" ht="72.75" customHeight="1" x14ac:dyDescent="0.25">
      <c r="A4" s="617" t="s">
        <v>2256</v>
      </c>
      <c r="B4" s="619" t="s">
        <v>2496</v>
      </c>
      <c r="C4" s="304" t="s">
        <v>2536</v>
      </c>
      <c r="D4" s="305" t="s">
        <v>2537</v>
      </c>
      <c r="E4" s="301" t="s">
        <v>2538</v>
      </c>
      <c r="F4" s="302"/>
    </row>
    <row r="5" spans="1:6" ht="30" x14ac:dyDescent="0.25">
      <c r="A5" s="618"/>
      <c r="B5" s="619"/>
      <c r="C5" s="304" t="s">
        <v>2539</v>
      </c>
      <c r="D5" s="305" t="s">
        <v>2540</v>
      </c>
      <c r="E5" s="301" t="s">
        <v>2541</v>
      </c>
      <c r="F5" s="302"/>
    </row>
    <row r="6" spans="1:6" ht="45" x14ac:dyDescent="0.25">
      <c r="A6" s="297" t="s">
        <v>2256</v>
      </c>
      <c r="B6" s="306" t="s">
        <v>2542</v>
      </c>
      <c r="C6" s="304" t="s">
        <v>2536</v>
      </c>
      <c r="D6" s="305" t="s">
        <v>2543</v>
      </c>
      <c r="E6" s="301" t="s">
        <v>2538</v>
      </c>
      <c r="F6" s="302"/>
    </row>
    <row r="7" spans="1:6" ht="30" x14ac:dyDescent="0.25">
      <c r="A7" s="617" t="s">
        <v>2256</v>
      </c>
      <c r="B7" s="621" t="s">
        <v>2544</v>
      </c>
      <c r="C7" s="304" t="s">
        <v>2536</v>
      </c>
      <c r="D7" s="305" t="s">
        <v>2545</v>
      </c>
      <c r="E7" s="301" t="s">
        <v>2546</v>
      </c>
      <c r="F7" s="302"/>
    </row>
    <row r="8" spans="1:6" ht="45" x14ac:dyDescent="0.25">
      <c r="A8" s="620"/>
      <c r="B8" s="621"/>
      <c r="C8" s="304" t="s">
        <v>2547</v>
      </c>
      <c r="D8" s="305" t="s">
        <v>2548</v>
      </c>
      <c r="E8" s="301" t="s">
        <v>2549</v>
      </c>
      <c r="F8" s="302"/>
    </row>
    <row r="9" spans="1:6" ht="45" x14ac:dyDescent="0.25">
      <c r="A9" s="620"/>
      <c r="B9" s="621"/>
      <c r="C9" s="304" t="s">
        <v>2539</v>
      </c>
      <c r="D9" s="305" t="s">
        <v>2550</v>
      </c>
      <c r="E9" s="301" t="s">
        <v>2551</v>
      </c>
      <c r="F9" s="302"/>
    </row>
    <row r="10" spans="1:6" ht="30" x14ac:dyDescent="0.25">
      <c r="A10" s="618"/>
      <c r="B10" s="621"/>
      <c r="C10" s="304" t="s">
        <v>2552</v>
      </c>
      <c r="D10" s="305" t="s">
        <v>2553</v>
      </c>
      <c r="E10" s="301" t="s">
        <v>2541</v>
      </c>
      <c r="F10" s="302"/>
    </row>
    <row r="11" spans="1:6" ht="30" x14ac:dyDescent="0.25">
      <c r="A11" s="297" t="s">
        <v>2256</v>
      </c>
      <c r="B11" s="307" t="s">
        <v>2554</v>
      </c>
      <c r="C11" s="304" t="s">
        <v>2536</v>
      </c>
      <c r="D11" s="305" t="s">
        <v>2540</v>
      </c>
      <c r="E11" s="301" t="s">
        <v>2555</v>
      </c>
      <c r="F11" s="302"/>
    </row>
    <row r="12" spans="1:6" ht="45" x14ac:dyDescent="0.25">
      <c r="A12" s="297" t="s">
        <v>2256</v>
      </c>
      <c r="B12" s="307" t="s">
        <v>2492</v>
      </c>
      <c r="C12" s="304" t="s">
        <v>2536</v>
      </c>
      <c r="D12" s="305" t="s">
        <v>2556</v>
      </c>
      <c r="E12" s="301" t="s">
        <v>2557</v>
      </c>
      <c r="F12" s="302"/>
    </row>
    <row r="13" spans="1:6" ht="45" x14ac:dyDescent="0.25">
      <c r="A13" s="297" t="s">
        <v>2256</v>
      </c>
      <c r="B13" s="307" t="s">
        <v>2558</v>
      </c>
      <c r="C13" s="304" t="s">
        <v>2536</v>
      </c>
      <c r="D13" s="305" t="s">
        <v>2556</v>
      </c>
      <c r="E13" s="301" t="s">
        <v>2559</v>
      </c>
      <c r="F13" s="302"/>
    </row>
    <row r="14" spans="1:6" ht="45.75" thickBot="1" x14ac:dyDescent="0.3">
      <c r="A14" s="297" t="s">
        <v>2256</v>
      </c>
      <c r="B14" s="308" t="s">
        <v>2560</v>
      </c>
      <c r="C14" s="309" t="s">
        <v>2536</v>
      </c>
      <c r="D14" s="310" t="s">
        <v>2561</v>
      </c>
      <c r="E14" s="311" t="s">
        <v>2562</v>
      </c>
      <c r="F14" s="312"/>
    </row>
    <row r="15" spans="1:6" x14ac:dyDescent="0.25">
      <c r="A15" t="s">
        <v>2563</v>
      </c>
      <c r="D15" s="189"/>
      <c r="E15" s="189"/>
    </row>
    <row r="16" spans="1:6" x14ac:dyDescent="0.25">
      <c r="D16" s="189"/>
      <c r="E16" s="189"/>
    </row>
  </sheetData>
  <sheetProtection algorithmName="SHA-512" hashValue="hlVGKTKZJ4/s2Kn006rCf6dz3bZmCBUdcLCa8VuUChzhDxAnGfIVbmfW3Q7IpXc1VaxcLWqKHLkNDHbitL6+JQ==" saltValue="XK+8AfOcAkFSr2yx2RsMIw==" spinCount="100000" sheet="1" objects="1" scenarios="1"/>
  <mergeCells count="5">
    <mergeCell ref="B1:F1"/>
    <mergeCell ref="A4:A5"/>
    <mergeCell ref="B4:B5"/>
    <mergeCell ref="A7:A10"/>
    <mergeCell ref="B7:B10"/>
  </mergeCells>
  <dataValidations count="1">
    <dataValidation type="list" allowBlank="1" showInputMessage="1" showErrorMessage="1" sqref="F3:F14" xr:uid="{467279FE-123A-435F-9173-CF0864654811}">
      <formula1>"Cumple, No cumple"</formula1>
    </dataValidation>
  </dataValidations>
  <hyperlinks>
    <hyperlink ref="A2" location="PORTADA!A1" display="Portada" xr:uid="{B48C13F7-BAE9-49B5-B1CE-933DAAD57AEC}"/>
  </hyperlinks>
  <printOptions horizontalCentered="1"/>
  <pageMargins left="0.31496062992125984" right="0.31496062992125984" top="1.3385826771653544" bottom="0.74803149606299213" header="0.31496062992125984" footer="0.31496062992125984"/>
  <pageSetup scale="83"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7C187-9064-4C71-B811-4FC821CDCACD}">
  <sheetPr codeName="Hoja18">
    <tabColor theme="5" tint="0.79998168889431442"/>
    <pageSetUpPr fitToPage="1"/>
  </sheetPr>
  <dimension ref="A1:E21"/>
  <sheetViews>
    <sheetView zoomScale="110" zoomScaleNormal="110" workbookViewId="0"/>
  </sheetViews>
  <sheetFormatPr baseColWidth="10" defaultColWidth="11.42578125" defaultRowHeight="15" x14ac:dyDescent="0.25"/>
  <cols>
    <col min="2" max="2" width="90.42578125" style="66" customWidth="1"/>
    <col min="3" max="3" width="15" style="66" customWidth="1"/>
    <col min="4" max="4" width="45" style="66" customWidth="1"/>
    <col min="5" max="5" width="11.42578125" style="66"/>
    <col min="6" max="6" width="69.28515625" customWidth="1"/>
  </cols>
  <sheetData>
    <row r="1" spans="1:4" x14ac:dyDescent="0.25">
      <c r="A1" s="438" t="s">
        <v>1657</v>
      </c>
      <c r="B1" s="623" t="s">
        <v>2564</v>
      </c>
      <c r="C1" s="623"/>
      <c r="D1" s="623"/>
    </row>
    <row r="2" spans="1:4" x14ac:dyDescent="0.25">
      <c r="B2" s="439" t="s">
        <v>2565</v>
      </c>
      <c r="C2" s="440" t="s">
        <v>1539</v>
      </c>
      <c r="D2" s="439" t="s">
        <v>2566</v>
      </c>
    </row>
    <row r="3" spans="1:4" ht="32.25" customHeight="1" x14ac:dyDescent="0.25">
      <c r="A3" s="441" t="s">
        <v>2305</v>
      </c>
      <c r="B3" s="193" t="s">
        <v>2567</v>
      </c>
      <c r="C3" s="442" t="s">
        <v>2568</v>
      </c>
      <c r="D3" s="193" t="s">
        <v>2569</v>
      </c>
    </row>
    <row r="4" spans="1:4" ht="28.5" x14ac:dyDescent="0.25">
      <c r="A4" s="441" t="s">
        <v>2305</v>
      </c>
      <c r="B4" s="193" t="s">
        <v>2570</v>
      </c>
      <c r="C4" s="442" t="s">
        <v>2568</v>
      </c>
      <c r="D4" s="193" t="s">
        <v>2571</v>
      </c>
    </row>
    <row r="5" spans="1:4" ht="42.75" x14ac:dyDescent="0.25">
      <c r="A5" s="441" t="s">
        <v>2305</v>
      </c>
      <c r="B5" s="193" t="s">
        <v>2572</v>
      </c>
      <c r="C5" s="442" t="s">
        <v>2568</v>
      </c>
      <c r="D5" s="193" t="s">
        <v>2569</v>
      </c>
    </row>
    <row r="6" spans="1:4" ht="28.5" x14ac:dyDescent="0.25">
      <c r="A6" s="441" t="s">
        <v>2305</v>
      </c>
      <c r="B6" s="193" t="s">
        <v>2573</v>
      </c>
      <c r="C6" s="442" t="s">
        <v>2568</v>
      </c>
      <c r="D6" s="193" t="s">
        <v>2574</v>
      </c>
    </row>
    <row r="7" spans="1:4" ht="34.5" customHeight="1" x14ac:dyDescent="0.25">
      <c r="A7" s="441" t="s">
        <v>2305</v>
      </c>
      <c r="B7" s="193" t="s">
        <v>2575</v>
      </c>
      <c r="C7" s="442" t="s">
        <v>2568</v>
      </c>
      <c r="D7" s="193" t="s">
        <v>2569</v>
      </c>
    </row>
    <row r="8" spans="1:4" ht="57" x14ac:dyDescent="0.25">
      <c r="A8" s="441" t="s">
        <v>2305</v>
      </c>
      <c r="B8" s="193" t="s">
        <v>2576</v>
      </c>
      <c r="C8" s="443" t="s">
        <v>2577</v>
      </c>
      <c r="D8" s="193" t="s">
        <v>2578</v>
      </c>
    </row>
    <row r="9" spans="1:4" ht="47.25" customHeight="1" x14ac:dyDescent="0.25">
      <c r="A9" s="441" t="s">
        <v>2305</v>
      </c>
      <c r="B9" s="193" t="s">
        <v>2579</v>
      </c>
      <c r="C9" s="443" t="s">
        <v>2577</v>
      </c>
      <c r="D9" s="193" t="s">
        <v>2580</v>
      </c>
    </row>
    <row r="10" spans="1:4" ht="57" x14ac:dyDescent="0.25">
      <c r="A10" s="441" t="s">
        <v>2305</v>
      </c>
      <c r="B10" s="193" t="s">
        <v>2581</v>
      </c>
      <c r="C10" s="443" t="s">
        <v>2577</v>
      </c>
      <c r="D10" s="193" t="s">
        <v>2582</v>
      </c>
    </row>
    <row r="11" spans="1:4" ht="57" x14ac:dyDescent="0.25">
      <c r="A11" s="441" t="s">
        <v>2305</v>
      </c>
      <c r="B11" s="193" t="s">
        <v>2583</v>
      </c>
      <c r="C11" s="443" t="s">
        <v>2577</v>
      </c>
      <c r="D11" s="193" t="s">
        <v>2584</v>
      </c>
    </row>
    <row r="12" spans="1:4" ht="42.75" x14ac:dyDescent="0.25">
      <c r="A12" s="441" t="s">
        <v>2305</v>
      </c>
      <c r="B12" s="193" t="s">
        <v>2585</v>
      </c>
      <c r="C12" s="443" t="s">
        <v>2577</v>
      </c>
      <c r="D12" s="193" t="s">
        <v>2586</v>
      </c>
    </row>
    <row r="13" spans="1:4" ht="42.75" x14ac:dyDescent="0.25">
      <c r="A13" s="441" t="s">
        <v>2305</v>
      </c>
      <c r="B13" s="193" t="s">
        <v>2587</v>
      </c>
      <c r="C13" s="443" t="s">
        <v>2577</v>
      </c>
      <c r="D13" s="193" t="s">
        <v>2586</v>
      </c>
    </row>
    <row r="14" spans="1:4" ht="31.5" customHeight="1" x14ac:dyDescent="0.25">
      <c r="A14" s="441" t="s">
        <v>2305</v>
      </c>
      <c r="B14" s="193" t="s">
        <v>2588</v>
      </c>
      <c r="C14" s="443" t="s">
        <v>2577</v>
      </c>
      <c r="D14" s="193" t="s">
        <v>2589</v>
      </c>
    </row>
    <row r="15" spans="1:4" x14ac:dyDescent="0.25">
      <c r="B15" s="624" t="s">
        <v>2590</v>
      </c>
      <c r="C15" s="624"/>
      <c r="D15" s="624"/>
    </row>
    <row r="16" spans="1:4" ht="15.75" customHeight="1" x14ac:dyDescent="0.25">
      <c r="B16" s="625"/>
      <c r="C16" s="625"/>
      <c r="D16" s="625"/>
    </row>
    <row r="19" spans="2:4" x14ac:dyDescent="0.25">
      <c r="B19" s="626" t="s">
        <v>2591</v>
      </c>
      <c r="C19" s="626"/>
      <c r="D19" s="626"/>
    </row>
    <row r="20" spans="2:4" ht="249.75" customHeight="1" x14ac:dyDescent="0.25">
      <c r="B20" s="627" t="s">
        <v>2592</v>
      </c>
      <c r="C20" s="627"/>
      <c r="D20" s="627"/>
    </row>
    <row r="21" spans="2:4" ht="30" customHeight="1" x14ac:dyDescent="0.25">
      <c r="B21" s="622" t="s">
        <v>2593</v>
      </c>
      <c r="C21" s="622"/>
      <c r="D21" s="622"/>
    </row>
  </sheetData>
  <sheetProtection algorithmName="SHA-512" hashValue="4ppS7WK6h2kQN8++oboEsDemcSIa6j5xd8go3a9t4UXdudoXjBdK9Ahl1DLdfStG995r9Kt5y4S8tHWUHxiJBg==" saltValue="8T6Re5OSXxozPSn1eMYPpA==" spinCount="100000" sheet="1" objects="1" scenarios="1" formatRows="0"/>
  <mergeCells count="6">
    <mergeCell ref="B21:D21"/>
    <mergeCell ref="B1:D1"/>
    <mergeCell ref="B15:D15"/>
    <mergeCell ref="B16:D16"/>
    <mergeCell ref="B19:D19"/>
    <mergeCell ref="B20:D20"/>
  </mergeCells>
  <hyperlinks>
    <hyperlink ref="A1" location="PORTADA!A1" display="Portada" xr:uid="{EB95795B-5720-49F0-BEDA-C2C39C9E0992}"/>
  </hyperlinks>
  <printOptions horizontalCentered="1"/>
  <pageMargins left="0.31496062992125984" right="0.31496062992125984" top="1.3385826771653544" bottom="0.74803149606299213" header="0.31496062992125984" footer="0.31496062992125984"/>
  <pageSetup scale="87"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2">
    <tabColor rgb="FFEE0000"/>
    <pageSetUpPr fitToPage="1"/>
  </sheetPr>
  <dimension ref="A1:Z65"/>
  <sheetViews>
    <sheetView zoomScaleNormal="100" zoomScalePageLayoutView="80" workbookViewId="0">
      <selection activeCell="C3" sqref="C3"/>
    </sheetView>
  </sheetViews>
  <sheetFormatPr baseColWidth="10" defaultColWidth="11.42578125" defaultRowHeight="15" x14ac:dyDescent="0.2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4" customFormat="1" x14ac:dyDescent="0.25">
      <c r="A1" s="31"/>
      <c r="B1" s="31"/>
      <c r="C1" s="31"/>
      <c r="D1" s="31"/>
    </row>
    <row r="2" spans="1:9" ht="30" customHeight="1" x14ac:dyDescent="0.25">
      <c r="A2" s="31"/>
      <c r="B2" s="79" t="s">
        <v>2594</v>
      </c>
      <c r="C2" s="77" t="s">
        <v>1660</v>
      </c>
      <c r="D2" s="77" t="s">
        <v>1661</v>
      </c>
      <c r="E2" s="77" t="s">
        <v>1662</v>
      </c>
      <c r="F2" s="77" t="s">
        <v>2595</v>
      </c>
      <c r="G2" s="77" t="s">
        <v>1664</v>
      </c>
    </row>
    <row r="3" spans="1:9" s="14" customFormat="1" x14ac:dyDescent="0.15">
      <c r="A3" s="31"/>
      <c r="B3" s="81" t="s">
        <v>1665</v>
      </c>
      <c r="C3" s="82" t="str" cm="1">
        <f t="array" ref="C3">_xlfn._xlws.FILTER('2.Ambientes Edu. y Protecto'!B3:F97,'2.Ambientes Edu. y Protecto'!D3:D97="NO CUMPLE CONDICIÓN","")</f>
        <v/>
      </c>
      <c r="D3" s="10"/>
      <c r="E3" s="82"/>
      <c r="F3" s="10"/>
      <c r="G3" s="10"/>
      <c r="H3" s="10" t="str">
        <f>CONCATENATE("No ",D3)</f>
        <v xml:space="preserve">No </v>
      </c>
      <c r="I3" s="14" t="s">
        <v>1658</v>
      </c>
    </row>
    <row r="4" spans="1:9" x14ac:dyDescent="0.25">
      <c r="A4" s="31"/>
      <c r="B4" s="81" t="s">
        <v>1671</v>
      </c>
      <c r="C4" s="82"/>
      <c r="D4" s="10"/>
      <c r="E4" s="82"/>
      <c r="F4" s="10"/>
      <c r="G4" s="10"/>
      <c r="H4" s="10" t="str">
        <f t="shared" ref="H4:H17" si="0">CONCATENATE("No ",D4)</f>
        <v xml:space="preserve">No </v>
      </c>
      <c r="I4" s="14" t="s">
        <v>1658</v>
      </c>
    </row>
    <row r="5" spans="1:9" x14ac:dyDescent="0.25">
      <c r="A5" s="31"/>
      <c r="B5" s="81" t="s">
        <v>1676</v>
      </c>
      <c r="C5" s="82"/>
      <c r="D5" s="10"/>
      <c r="E5" s="82"/>
      <c r="F5" s="10"/>
      <c r="G5" s="10"/>
      <c r="H5" s="10" t="str">
        <f t="shared" si="0"/>
        <v xml:space="preserve">No </v>
      </c>
      <c r="I5" s="14" t="s">
        <v>1658</v>
      </c>
    </row>
    <row r="6" spans="1:9" x14ac:dyDescent="0.25">
      <c r="A6" s="31"/>
      <c r="B6" s="81" t="s">
        <v>1685</v>
      </c>
      <c r="C6" s="82"/>
      <c r="D6" s="10"/>
      <c r="E6" s="82"/>
      <c r="F6" s="10"/>
      <c r="G6" s="10"/>
      <c r="H6" s="10" t="str">
        <f t="shared" si="0"/>
        <v xml:space="preserve">No </v>
      </c>
      <c r="I6" s="14" t="s">
        <v>1658</v>
      </c>
    </row>
    <row r="7" spans="1:9" x14ac:dyDescent="0.25">
      <c r="A7" s="31"/>
      <c r="B7" s="81" t="s">
        <v>1703</v>
      </c>
      <c r="C7" s="82"/>
      <c r="D7" s="10"/>
      <c r="E7" s="82"/>
      <c r="F7" s="10"/>
      <c r="G7" s="10"/>
      <c r="H7" s="10" t="str">
        <f t="shared" si="0"/>
        <v xml:space="preserve">No </v>
      </c>
      <c r="I7" s="14" t="s">
        <v>1658</v>
      </c>
    </row>
    <row r="8" spans="1:9" x14ac:dyDescent="0.25">
      <c r="A8" s="31"/>
      <c r="B8" s="81" t="s">
        <v>1708</v>
      </c>
      <c r="C8" s="82"/>
      <c r="D8" s="10"/>
      <c r="E8" s="82"/>
      <c r="F8" s="10"/>
      <c r="G8" s="10"/>
      <c r="H8" s="10" t="str">
        <f t="shared" si="0"/>
        <v xml:space="preserve">No </v>
      </c>
      <c r="I8" s="14" t="s">
        <v>1658</v>
      </c>
    </row>
    <row r="9" spans="1:9" x14ac:dyDescent="0.25">
      <c r="A9" s="31"/>
      <c r="B9" s="81" t="s">
        <v>1715</v>
      </c>
      <c r="C9" s="82"/>
      <c r="D9" s="10"/>
      <c r="E9" s="82"/>
      <c r="F9" s="10"/>
      <c r="G9" s="10"/>
      <c r="H9" s="10" t="str">
        <f t="shared" si="0"/>
        <v xml:space="preserve">No </v>
      </c>
      <c r="I9" s="14" t="s">
        <v>1658</v>
      </c>
    </row>
    <row r="10" spans="1:9" x14ac:dyDescent="0.25">
      <c r="B10" s="81" t="s">
        <v>1725</v>
      </c>
      <c r="D10" s="10"/>
      <c r="F10" s="135"/>
      <c r="G10" s="11"/>
      <c r="H10" s="10" t="str">
        <f t="shared" si="0"/>
        <v xml:space="preserve">No </v>
      </c>
      <c r="I10" s="14" t="s">
        <v>1658</v>
      </c>
    </row>
    <row r="11" spans="1:9" x14ac:dyDescent="0.25">
      <c r="B11" s="81" t="s">
        <v>1725</v>
      </c>
      <c r="D11" s="10"/>
      <c r="F11" s="135"/>
      <c r="G11" s="11"/>
      <c r="H11" s="10" t="str">
        <f>CONCATENATE("No ",D11)</f>
        <v xml:space="preserve">No </v>
      </c>
      <c r="I11" s="14" t="s">
        <v>1658</v>
      </c>
    </row>
    <row r="12" spans="1:9" x14ac:dyDescent="0.25">
      <c r="B12" s="81" t="s">
        <v>1725</v>
      </c>
      <c r="D12" s="10"/>
      <c r="F12" s="135"/>
      <c r="G12" s="11"/>
      <c r="H12" s="10" t="str">
        <f t="shared" si="0"/>
        <v xml:space="preserve">No </v>
      </c>
      <c r="I12" s="14" t="s">
        <v>1658</v>
      </c>
    </row>
    <row r="13" spans="1:9" x14ac:dyDescent="0.25">
      <c r="B13" s="81" t="s">
        <v>1732</v>
      </c>
      <c r="D13" s="10"/>
      <c r="F13" s="135"/>
      <c r="G13" s="11"/>
      <c r="H13" s="10" t="str">
        <f t="shared" si="0"/>
        <v xml:space="preserve">No </v>
      </c>
      <c r="I13" s="14" t="s">
        <v>1658</v>
      </c>
    </row>
    <row r="14" spans="1:9" x14ac:dyDescent="0.25">
      <c r="B14" s="81" t="s">
        <v>1795</v>
      </c>
      <c r="D14" s="10"/>
      <c r="F14" s="135"/>
      <c r="G14" s="11"/>
      <c r="H14" s="10" t="str">
        <f t="shared" si="0"/>
        <v xml:space="preserve">No </v>
      </c>
      <c r="I14" s="14" t="s">
        <v>1658</v>
      </c>
    </row>
    <row r="15" spans="1:9" x14ac:dyDescent="0.25">
      <c r="B15" s="81" t="s">
        <v>1795</v>
      </c>
      <c r="D15" s="10"/>
      <c r="F15" s="135"/>
      <c r="G15" s="11"/>
      <c r="H15" s="10" t="str">
        <f t="shared" si="0"/>
        <v xml:space="preserve">No </v>
      </c>
      <c r="I15" s="14" t="s">
        <v>1658</v>
      </c>
    </row>
    <row r="16" spans="1:9" x14ac:dyDescent="0.25">
      <c r="B16" s="81" t="s">
        <v>1809</v>
      </c>
      <c r="D16" s="10"/>
      <c r="F16" s="135"/>
      <c r="G16" s="11"/>
      <c r="H16" s="10" t="str">
        <f t="shared" si="0"/>
        <v xml:space="preserve">No </v>
      </c>
      <c r="I16" s="14" t="s">
        <v>1658</v>
      </c>
    </row>
    <row r="17" spans="2:9" x14ac:dyDescent="0.25">
      <c r="B17" s="81" t="s">
        <v>1847</v>
      </c>
      <c r="D17" s="10"/>
      <c r="F17" s="135"/>
      <c r="G17" s="11"/>
      <c r="H17" s="10" t="str">
        <f t="shared" si="0"/>
        <v xml:space="preserve">No </v>
      </c>
      <c r="I17" s="14" t="s">
        <v>1658</v>
      </c>
    </row>
    <row r="18" spans="2:9" x14ac:dyDescent="0.25">
      <c r="B18" s="81" t="s">
        <v>1862</v>
      </c>
      <c r="D18" s="10"/>
      <c r="F18" s="135"/>
      <c r="G18" s="11"/>
      <c r="H18" s="10" t="str">
        <f t="shared" ref="H18" si="1">CONCATENATE("No ",D18)</f>
        <v xml:space="preserve">No </v>
      </c>
      <c r="I18" s="14" t="s">
        <v>1658</v>
      </c>
    </row>
    <row r="19" spans="2:9" x14ac:dyDescent="0.25">
      <c r="B19" s="81" t="s">
        <v>2596</v>
      </c>
      <c r="C19" s="82" t="str" cm="1">
        <f t="array" ref="C19">_xlfn._xlws.FILTER('3. Salud y Nutrición'!B3:F105,'3. Salud y Nutrición'!D3:D105="NO CUMPLE CONDICIÓN","")</f>
        <v/>
      </c>
      <c r="D19" s="10"/>
      <c r="E19" s="83"/>
      <c r="F19" s="5"/>
      <c r="G19" s="5"/>
      <c r="H19" s="10" t="str">
        <f t="shared" ref="H19:H63" si="2">CONCATENATE("No ",D19)</f>
        <v xml:space="preserve">No </v>
      </c>
      <c r="I19" s="14" t="s">
        <v>1871</v>
      </c>
    </row>
    <row r="20" spans="2:9" x14ac:dyDescent="0.25">
      <c r="B20" s="81" t="s">
        <v>1882</v>
      </c>
      <c r="C20" s="82"/>
      <c r="D20" s="10"/>
      <c r="E20" s="83"/>
      <c r="F20" s="5"/>
      <c r="G20" s="5"/>
      <c r="H20" s="10" t="str">
        <f t="shared" si="2"/>
        <v xml:space="preserve">No </v>
      </c>
      <c r="I20" s="14" t="s">
        <v>1871</v>
      </c>
    </row>
    <row r="21" spans="2:9" x14ac:dyDescent="0.25">
      <c r="B21" s="81" t="s">
        <v>1897</v>
      </c>
      <c r="C21" s="82"/>
      <c r="D21" s="10"/>
      <c r="E21" s="83"/>
      <c r="F21" s="5"/>
      <c r="G21" s="5"/>
      <c r="H21" s="10" t="str">
        <f t="shared" si="2"/>
        <v xml:space="preserve">No </v>
      </c>
      <c r="I21" s="14" t="s">
        <v>1871</v>
      </c>
    </row>
    <row r="22" spans="2:9" x14ac:dyDescent="0.25">
      <c r="B22" s="81" t="s">
        <v>1903</v>
      </c>
      <c r="C22" s="82"/>
      <c r="D22" s="10"/>
      <c r="E22" s="83"/>
      <c r="F22" s="5"/>
      <c r="G22" s="5"/>
      <c r="H22" s="10" t="str">
        <f t="shared" si="2"/>
        <v xml:space="preserve">No </v>
      </c>
      <c r="I22" s="14" t="s">
        <v>1871</v>
      </c>
    </row>
    <row r="23" spans="2:9" x14ac:dyDescent="0.25">
      <c r="B23" s="81" t="s">
        <v>1903</v>
      </c>
      <c r="D23" s="10"/>
      <c r="F23" s="135"/>
      <c r="G23" s="11"/>
      <c r="H23" s="10" t="str">
        <f t="shared" si="2"/>
        <v xml:space="preserve">No </v>
      </c>
      <c r="I23" s="14" t="s">
        <v>1871</v>
      </c>
    </row>
    <row r="24" spans="2:9" x14ac:dyDescent="0.25">
      <c r="B24" s="81" t="s">
        <v>1944</v>
      </c>
      <c r="D24" s="10"/>
      <c r="F24" s="135"/>
      <c r="G24" s="11"/>
      <c r="H24" s="10" t="str">
        <f t="shared" si="2"/>
        <v xml:space="preserve">No </v>
      </c>
      <c r="I24" s="14" t="s">
        <v>1871</v>
      </c>
    </row>
    <row r="25" spans="2:9" x14ac:dyDescent="0.25">
      <c r="B25" s="81" t="s">
        <v>1959</v>
      </c>
      <c r="D25" s="10"/>
      <c r="F25" s="135"/>
      <c r="G25" s="11"/>
      <c r="H25" s="10" t="str">
        <f t="shared" si="2"/>
        <v xml:space="preserve">No </v>
      </c>
      <c r="I25" s="14" t="s">
        <v>1871</v>
      </c>
    </row>
    <row r="26" spans="2:9" x14ac:dyDescent="0.25">
      <c r="B26" s="81" t="s">
        <v>1968</v>
      </c>
      <c r="D26" s="10"/>
      <c r="F26" s="135"/>
      <c r="G26" s="11"/>
      <c r="H26" s="10" t="str">
        <f t="shared" si="2"/>
        <v xml:space="preserve">No </v>
      </c>
      <c r="I26" s="14" t="s">
        <v>1871</v>
      </c>
    </row>
    <row r="27" spans="2:9" x14ac:dyDescent="0.25">
      <c r="B27" s="81" t="s">
        <v>1990</v>
      </c>
      <c r="D27" s="10"/>
      <c r="F27" s="135"/>
      <c r="G27" s="11"/>
      <c r="H27" s="10" t="str">
        <f t="shared" si="2"/>
        <v xml:space="preserve">No </v>
      </c>
      <c r="I27" s="14" t="s">
        <v>1871</v>
      </c>
    </row>
    <row r="28" spans="2:9" x14ac:dyDescent="0.25">
      <c r="B28" s="81" t="s">
        <v>2021</v>
      </c>
      <c r="D28" s="10"/>
      <c r="F28" s="135"/>
      <c r="G28" s="11"/>
      <c r="H28" s="10" t="str">
        <f t="shared" si="2"/>
        <v xml:space="preserve">No </v>
      </c>
      <c r="I28" s="14" t="s">
        <v>1871</v>
      </c>
    </row>
    <row r="29" spans="2:9" x14ac:dyDescent="0.25">
      <c r="B29" s="81" t="s">
        <v>2035</v>
      </c>
      <c r="D29" s="10"/>
      <c r="F29" s="135"/>
      <c r="G29" s="11"/>
      <c r="H29" s="10" t="str">
        <f t="shared" si="2"/>
        <v xml:space="preserve">No </v>
      </c>
      <c r="I29" s="14" t="s">
        <v>1871</v>
      </c>
    </row>
    <row r="30" spans="2:9" x14ac:dyDescent="0.25">
      <c r="B30" s="81" t="s">
        <v>2041</v>
      </c>
      <c r="D30" s="10"/>
      <c r="F30" s="135"/>
      <c r="G30" s="11"/>
      <c r="H30" s="10" t="str">
        <f t="shared" si="2"/>
        <v xml:space="preserve">No </v>
      </c>
      <c r="I30" s="14" t="s">
        <v>1871</v>
      </c>
    </row>
    <row r="31" spans="2:9" x14ac:dyDescent="0.25">
      <c r="B31" s="81" t="s">
        <v>2059</v>
      </c>
      <c r="D31" s="10"/>
      <c r="F31" s="135"/>
      <c r="G31" s="11"/>
      <c r="H31" s="10" t="str">
        <f t="shared" si="2"/>
        <v xml:space="preserve">No </v>
      </c>
      <c r="I31" s="14" t="s">
        <v>1871</v>
      </c>
    </row>
    <row r="32" spans="2:9" x14ac:dyDescent="0.25">
      <c r="B32" s="81" t="s">
        <v>2065</v>
      </c>
      <c r="D32" s="10"/>
      <c r="F32" s="135"/>
      <c r="G32" s="11"/>
      <c r="H32" s="10" t="str">
        <f t="shared" si="2"/>
        <v xml:space="preserve">No </v>
      </c>
      <c r="I32" s="14" t="s">
        <v>1871</v>
      </c>
    </row>
    <row r="33" spans="2:26" x14ac:dyDescent="0.25">
      <c r="B33" s="81" t="s">
        <v>2090</v>
      </c>
      <c r="D33" s="10"/>
      <c r="F33" s="135"/>
      <c r="G33" s="11"/>
      <c r="H33" s="10" t="str">
        <f t="shared" si="2"/>
        <v xml:space="preserve">No </v>
      </c>
      <c r="I33" s="14" t="s">
        <v>1871</v>
      </c>
    </row>
    <row r="34" spans="2:26" x14ac:dyDescent="0.25">
      <c r="B34" s="81" t="s">
        <v>2125</v>
      </c>
      <c r="D34" s="10"/>
      <c r="F34" s="135"/>
      <c r="G34" s="11"/>
      <c r="H34" s="10" t="str">
        <f t="shared" si="2"/>
        <v xml:space="preserve">No </v>
      </c>
      <c r="I34" s="14" t="s">
        <v>1871</v>
      </c>
    </row>
    <row r="35" spans="2:26" x14ac:dyDescent="0.25">
      <c r="B35" s="81" t="s">
        <v>2133</v>
      </c>
      <c r="D35" s="10"/>
      <c r="F35" s="135"/>
      <c r="G35" s="11"/>
      <c r="H35" s="10" t="str">
        <f t="shared" si="2"/>
        <v xml:space="preserve">No </v>
      </c>
      <c r="I35" s="14" t="s">
        <v>1871</v>
      </c>
    </row>
    <row r="36" spans="2:26" x14ac:dyDescent="0.25">
      <c r="B36" s="81" t="s">
        <v>2142</v>
      </c>
      <c r="D36" s="10"/>
      <c r="F36" s="135"/>
      <c r="G36" s="11"/>
      <c r="H36" s="10" t="str">
        <f t="shared" si="2"/>
        <v xml:space="preserve">No </v>
      </c>
      <c r="I36" s="14" t="s">
        <v>1871</v>
      </c>
    </row>
    <row r="37" spans="2:26" x14ac:dyDescent="0.25">
      <c r="B37" s="81" t="s">
        <v>2159</v>
      </c>
      <c r="C37" s="83" t="str" cm="1">
        <f t="array" ref="C37">_xlfn._xlws.FILTER('4. Familia, Comunidades y Redes'!B3:F35,'4. Familia, Comunidades y Redes'!D3:D35="NO CUMPLE CONDICIÓN","")</f>
        <v/>
      </c>
      <c r="D37" s="10"/>
      <c r="E37" s="83"/>
      <c r="F37" s="5"/>
      <c r="G37" s="11"/>
      <c r="H37" s="10" t="str">
        <f t="shared" si="2"/>
        <v xml:space="preserve">No </v>
      </c>
      <c r="I37" s="14" t="s">
        <v>2597</v>
      </c>
    </row>
    <row r="38" spans="2:26" x14ac:dyDescent="0.25">
      <c r="B38" s="81" t="s">
        <v>2165</v>
      </c>
      <c r="D38" s="10"/>
      <c r="F38" s="135"/>
      <c r="G38" s="11"/>
      <c r="H38" s="10" t="str">
        <f t="shared" si="2"/>
        <v xml:space="preserve">No </v>
      </c>
      <c r="I38" s="14" t="s">
        <v>2597</v>
      </c>
    </row>
    <row r="39" spans="2:26" x14ac:dyDescent="0.25">
      <c r="B39" s="81" t="s">
        <v>2180</v>
      </c>
      <c r="D39" s="10"/>
      <c r="F39" s="135"/>
      <c r="G39" s="11"/>
      <c r="H39" s="10" t="str">
        <f t="shared" si="2"/>
        <v xml:space="preserve">No </v>
      </c>
      <c r="I39" s="14" t="s">
        <v>2597</v>
      </c>
    </row>
    <row r="40" spans="2:26" x14ac:dyDescent="0.25">
      <c r="B40" s="81" t="s">
        <v>2193</v>
      </c>
      <c r="D40" s="10"/>
      <c r="F40" s="135"/>
      <c r="G40" s="11"/>
      <c r="H40" s="10" t="str">
        <f t="shared" si="2"/>
        <v xml:space="preserve">No </v>
      </c>
      <c r="I40" s="14" t="s">
        <v>2597</v>
      </c>
    </row>
    <row r="41" spans="2:26" x14ac:dyDescent="0.25">
      <c r="B41" s="81" t="s">
        <v>2202</v>
      </c>
      <c r="D41" s="10"/>
      <c r="F41" s="135"/>
      <c r="G41" s="11"/>
      <c r="H41" s="10" t="str">
        <f t="shared" si="2"/>
        <v xml:space="preserve">No </v>
      </c>
      <c r="I41" s="14" t="s">
        <v>2597</v>
      </c>
    </row>
    <row r="42" spans="2:26" x14ac:dyDescent="0.25">
      <c r="B42" s="81" t="s">
        <v>2211</v>
      </c>
      <c r="D42" s="10"/>
      <c r="F42" s="135"/>
      <c r="G42" s="11"/>
      <c r="H42" s="10" t="str">
        <f t="shared" si="2"/>
        <v xml:space="preserve">No </v>
      </c>
      <c r="I42" s="14" t="s">
        <v>2597</v>
      </c>
    </row>
    <row r="43" spans="2:26" x14ac:dyDescent="0.25">
      <c r="B43" s="81" t="s">
        <v>2224</v>
      </c>
      <c r="D43" s="10"/>
      <c r="F43" s="135"/>
      <c r="G43" s="11"/>
      <c r="H43" s="10" t="str">
        <f t="shared" si="2"/>
        <v xml:space="preserve">No </v>
      </c>
      <c r="I43" s="14" t="s">
        <v>2597</v>
      </c>
    </row>
    <row r="44" spans="2:26" x14ac:dyDescent="0.25">
      <c r="B44" s="81" t="s">
        <v>2234</v>
      </c>
      <c r="C44" s="83" t="str" cm="1">
        <f t="array" ref="C44">_xlfn._xlws.FILTER('5. Proceso Pedagógico'!B3:F28,'5. Proceso Pedagógico'!D3:D28="NO CUMPLE CONDICIÓN","")</f>
        <v/>
      </c>
      <c r="D44" s="10"/>
      <c r="E44" s="83"/>
      <c r="F44" s="5"/>
      <c r="G44" s="5"/>
      <c r="H44" s="10" t="str">
        <f t="shared" si="2"/>
        <v xml:space="preserve">No </v>
      </c>
      <c r="I44" s="81" t="s">
        <v>2233</v>
      </c>
      <c r="J44" s="80"/>
      <c r="K44" s="80"/>
      <c r="L44" s="80"/>
      <c r="M44" s="80"/>
      <c r="N44" s="80"/>
      <c r="O44" s="80"/>
      <c r="P44" s="80"/>
      <c r="Q44" s="80"/>
      <c r="R44" s="80"/>
      <c r="S44" s="80"/>
      <c r="T44" s="80"/>
      <c r="U44" s="80"/>
      <c r="V44" s="80"/>
      <c r="W44" s="80"/>
      <c r="X44" s="80"/>
      <c r="Y44" s="80"/>
      <c r="Z44" s="80"/>
    </row>
    <row r="45" spans="2:26" x14ac:dyDescent="0.25">
      <c r="B45" s="81" t="s">
        <v>2240</v>
      </c>
      <c r="C45" s="83"/>
      <c r="D45" s="10"/>
      <c r="E45" s="83"/>
      <c r="F45" s="5"/>
      <c r="G45" s="5"/>
      <c r="H45" s="10" t="str">
        <f t="shared" si="2"/>
        <v xml:space="preserve">No </v>
      </c>
      <c r="I45" s="81" t="s">
        <v>2233</v>
      </c>
      <c r="J45" s="80"/>
      <c r="K45" s="80"/>
      <c r="L45" s="80"/>
      <c r="M45" s="80"/>
      <c r="N45" s="80"/>
      <c r="O45" s="80"/>
      <c r="P45" s="80"/>
      <c r="Q45" s="80"/>
      <c r="R45" s="80"/>
      <c r="S45" s="80"/>
      <c r="T45" s="80"/>
      <c r="U45" s="80"/>
      <c r="V45" s="80"/>
      <c r="W45" s="80"/>
      <c r="X45" s="80"/>
      <c r="Y45" s="80"/>
      <c r="Z45" s="80"/>
    </row>
    <row r="46" spans="2:26" x14ac:dyDescent="0.25">
      <c r="B46" s="81" t="s">
        <v>2248</v>
      </c>
      <c r="C46" s="83"/>
      <c r="D46" s="10"/>
      <c r="E46" s="83"/>
      <c r="F46" s="5"/>
      <c r="G46" s="5"/>
      <c r="H46" s="10" t="str">
        <f t="shared" si="2"/>
        <v xml:space="preserve">No </v>
      </c>
      <c r="I46" s="81" t="s">
        <v>2233</v>
      </c>
      <c r="J46" s="80"/>
      <c r="K46" s="80"/>
      <c r="L46" s="80"/>
      <c r="M46" s="80"/>
      <c r="N46" s="80"/>
      <c r="O46" s="80"/>
      <c r="P46" s="80"/>
      <c r="Q46" s="80"/>
      <c r="R46" s="80"/>
      <c r="S46" s="80"/>
      <c r="T46" s="80"/>
      <c r="U46" s="80"/>
      <c r="V46" s="80"/>
      <c r="W46" s="80"/>
      <c r="X46" s="80"/>
      <c r="Y46" s="80"/>
      <c r="Z46" s="80"/>
    </row>
    <row r="47" spans="2:26" x14ac:dyDescent="0.25">
      <c r="B47" s="81" t="s">
        <v>2260</v>
      </c>
      <c r="C47" s="83"/>
      <c r="D47" s="10"/>
      <c r="E47" s="83"/>
      <c r="F47" s="5"/>
      <c r="G47" s="5"/>
      <c r="H47" s="10" t="str">
        <f t="shared" si="2"/>
        <v xml:space="preserve">No </v>
      </c>
      <c r="I47" s="81" t="s">
        <v>2233</v>
      </c>
      <c r="J47" s="80"/>
      <c r="K47" s="80"/>
      <c r="L47" s="80"/>
      <c r="M47" s="80"/>
      <c r="N47" s="80"/>
      <c r="O47" s="80"/>
      <c r="P47" s="80"/>
      <c r="Q47" s="80"/>
      <c r="R47" s="80"/>
      <c r="S47" s="80"/>
      <c r="T47" s="80"/>
      <c r="U47" s="80"/>
      <c r="V47" s="80"/>
      <c r="W47" s="80"/>
      <c r="X47" s="80"/>
      <c r="Y47" s="80"/>
      <c r="Z47" s="80"/>
    </row>
    <row r="48" spans="2:26" x14ac:dyDescent="0.25">
      <c r="B48" s="81" t="s">
        <v>2272</v>
      </c>
      <c r="C48" s="83"/>
      <c r="D48" s="10"/>
      <c r="E48" s="83"/>
      <c r="F48" s="5"/>
      <c r="G48" s="5"/>
      <c r="H48" s="10" t="str">
        <f t="shared" si="2"/>
        <v xml:space="preserve">No </v>
      </c>
      <c r="I48" s="81" t="s">
        <v>2233</v>
      </c>
      <c r="J48" s="80"/>
      <c r="K48" s="80"/>
      <c r="L48" s="80"/>
      <c r="M48" s="80"/>
      <c r="N48" s="80"/>
      <c r="O48" s="80"/>
      <c r="P48" s="80"/>
      <c r="Q48" s="80"/>
      <c r="R48" s="80"/>
      <c r="S48" s="80"/>
      <c r="T48" s="80"/>
      <c r="U48" s="80"/>
      <c r="V48" s="80"/>
      <c r="W48" s="80"/>
      <c r="X48" s="80"/>
      <c r="Y48" s="80"/>
      <c r="Z48" s="80"/>
    </row>
    <row r="49" spans="2:26" x14ac:dyDescent="0.25">
      <c r="B49" s="81" t="s">
        <v>2283</v>
      </c>
      <c r="C49" s="83"/>
      <c r="D49" s="10"/>
      <c r="E49" s="83"/>
      <c r="F49" s="5"/>
      <c r="G49" s="5"/>
      <c r="H49" s="10" t="str">
        <f t="shared" si="2"/>
        <v xml:space="preserve">No </v>
      </c>
      <c r="I49" s="81" t="s">
        <v>2233</v>
      </c>
      <c r="J49" s="80"/>
      <c r="K49" s="80"/>
      <c r="L49" s="80"/>
      <c r="M49" s="80"/>
      <c r="N49" s="80"/>
      <c r="O49" s="80"/>
      <c r="P49" s="80"/>
      <c r="Q49" s="80"/>
      <c r="R49" s="80"/>
      <c r="S49" s="80"/>
      <c r="T49" s="80"/>
      <c r="U49" s="80"/>
      <c r="V49" s="80"/>
      <c r="W49" s="80"/>
      <c r="X49" s="80"/>
      <c r="Y49" s="80"/>
      <c r="Z49" s="80"/>
    </row>
    <row r="50" spans="2:26" x14ac:dyDescent="0.25">
      <c r="B50" s="81" t="s">
        <v>2293</v>
      </c>
      <c r="C50" s="83" t="str" cm="1">
        <f t="array" ref="C50">_xlfn._xlws.FILTER('6. Administrativo y Gestión'!B3:F20,'6. Administrativo y Gestión'!D3:D20="NO CUMPLE CONDICIÓN","")</f>
        <v/>
      </c>
      <c r="D50" s="10"/>
      <c r="E50" s="83"/>
      <c r="F50" s="5"/>
      <c r="G50" s="5"/>
      <c r="H50" s="10" t="str">
        <f t="shared" si="2"/>
        <v xml:space="preserve">No </v>
      </c>
      <c r="I50" s="81" t="s">
        <v>2292</v>
      </c>
      <c r="J50" s="80"/>
      <c r="K50" s="80"/>
      <c r="L50" s="80"/>
      <c r="M50" s="80"/>
      <c r="N50" s="80"/>
      <c r="O50" s="80"/>
      <c r="P50" s="80"/>
      <c r="Q50" s="80"/>
      <c r="R50" s="80"/>
      <c r="S50" s="80"/>
      <c r="T50" s="80"/>
      <c r="U50" s="80"/>
      <c r="V50" s="80"/>
      <c r="W50" s="80"/>
      <c r="X50" s="80"/>
      <c r="Y50" s="80"/>
      <c r="Z50" s="80"/>
    </row>
    <row r="51" spans="2:26" x14ac:dyDescent="0.25">
      <c r="B51" s="81" t="s">
        <v>2302</v>
      </c>
      <c r="C51" s="83"/>
      <c r="D51" s="10"/>
      <c r="E51" s="83"/>
      <c r="F51" s="5"/>
      <c r="G51" s="5"/>
      <c r="H51" s="10" t="str">
        <f t="shared" si="2"/>
        <v xml:space="preserve">No </v>
      </c>
      <c r="I51" s="81" t="s">
        <v>2292</v>
      </c>
      <c r="J51" s="80"/>
      <c r="K51" s="80"/>
      <c r="L51" s="80"/>
      <c r="M51" s="80"/>
      <c r="N51" s="80"/>
      <c r="O51" s="80"/>
      <c r="P51" s="80"/>
      <c r="Q51" s="80"/>
      <c r="R51" s="80"/>
      <c r="S51" s="80"/>
      <c r="T51" s="80"/>
      <c r="U51" s="80"/>
      <c r="V51" s="80"/>
      <c r="W51" s="80"/>
      <c r="X51" s="80"/>
      <c r="Y51" s="80"/>
      <c r="Z51" s="80"/>
    </row>
    <row r="52" spans="2:26" x14ac:dyDescent="0.25">
      <c r="B52" s="81" t="s">
        <v>2317</v>
      </c>
      <c r="C52" s="83"/>
      <c r="D52" s="10"/>
      <c r="E52" s="83"/>
      <c r="F52" s="5"/>
      <c r="G52" s="5"/>
      <c r="H52" s="10" t="str">
        <f t="shared" si="2"/>
        <v xml:space="preserve">No </v>
      </c>
      <c r="I52" s="81" t="s">
        <v>2292</v>
      </c>
      <c r="J52" s="80"/>
      <c r="K52" s="80"/>
      <c r="L52" s="80"/>
      <c r="M52" s="80"/>
      <c r="N52" s="80"/>
      <c r="O52" s="80"/>
      <c r="P52" s="80"/>
      <c r="Q52" s="80"/>
      <c r="R52" s="80"/>
      <c r="S52" s="80"/>
      <c r="T52" s="80"/>
      <c r="U52" s="80"/>
      <c r="V52" s="80"/>
      <c r="W52" s="80"/>
      <c r="X52" s="80"/>
      <c r="Y52" s="80"/>
      <c r="Z52" s="80"/>
    </row>
    <row r="53" spans="2:26" x14ac:dyDescent="0.25">
      <c r="B53" s="81" t="s">
        <v>2325</v>
      </c>
      <c r="C53" s="83"/>
      <c r="D53" s="10"/>
      <c r="E53" s="83"/>
      <c r="F53" s="5"/>
      <c r="G53" s="5"/>
      <c r="H53" s="10" t="str">
        <f t="shared" si="2"/>
        <v xml:space="preserve">No </v>
      </c>
      <c r="I53" s="81" t="s">
        <v>2292</v>
      </c>
      <c r="J53" s="80"/>
      <c r="K53" s="80"/>
      <c r="L53" s="80"/>
      <c r="M53" s="80"/>
      <c r="N53" s="80"/>
      <c r="O53" s="80"/>
      <c r="P53" s="80"/>
      <c r="Q53" s="80"/>
      <c r="R53" s="80"/>
      <c r="S53" s="80"/>
      <c r="T53" s="80"/>
      <c r="U53" s="80"/>
      <c r="V53" s="80"/>
      <c r="W53" s="80"/>
      <c r="X53" s="80"/>
      <c r="Y53" s="80"/>
      <c r="Z53" s="80"/>
    </row>
    <row r="54" spans="2:26" x14ac:dyDescent="0.25">
      <c r="B54" s="81" t="s">
        <v>2331</v>
      </c>
      <c r="C54" s="83"/>
      <c r="D54" s="10"/>
      <c r="E54" s="83"/>
      <c r="F54" s="5"/>
      <c r="G54" s="5"/>
      <c r="H54" s="10" t="str">
        <f t="shared" si="2"/>
        <v xml:space="preserve">No </v>
      </c>
      <c r="I54" s="81" t="s">
        <v>2292</v>
      </c>
      <c r="J54" s="80"/>
      <c r="K54" s="80"/>
      <c r="L54" s="80"/>
      <c r="M54" s="80"/>
      <c r="N54" s="80"/>
      <c r="O54" s="80"/>
      <c r="P54" s="80"/>
      <c r="Q54" s="80"/>
      <c r="R54" s="80"/>
      <c r="S54" s="80"/>
      <c r="T54" s="80"/>
      <c r="U54" s="80"/>
      <c r="V54" s="80"/>
      <c r="W54" s="80"/>
      <c r="X54" s="80"/>
      <c r="Y54" s="80"/>
      <c r="Z54" s="80"/>
    </row>
    <row r="55" spans="2:26" x14ac:dyDescent="0.25">
      <c r="B55" s="81" t="s">
        <v>2341</v>
      </c>
      <c r="C55" s="83" t="str" cm="1">
        <f t="array" ref="C55">_xlfn._xlws.FILTER('7. Financiero '!B3:F18,'7. Financiero '!D3:D18="NO CUMPLE CONDICIÓN","")</f>
        <v/>
      </c>
      <c r="D55" s="10"/>
      <c r="E55" s="83"/>
      <c r="F55" s="5"/>
      <c r="G55" s="5"/>
      <c r="H55" s="10" t="str">
        <f t="shared" si="2"/>
        <v xml:space="preserve">No </v>
      </c>
      <c r="I55" s="81" t="s">
        <v>2598</v>
      </c>
    </row>
    <row r="56" spans="2:26" x14ac:dyDescent="0.25">
      <c r="B56" s="81" t="s">
        <v>2351</v>
      </c>
      <c r="C56" s="83"/>
      <c r="D56" s="10"/>
      <c r="E56" s="83"/>
      <c r="F56" s="5"/>
      <c r="G56" s="5"/>
      <c r="H56" s="10" t="str">
        <f t="shared" ref="H56:H57" si="3">CONCATENATE("No ",D56)</f>
        <v xml:space="preserve">No </v>
      </c>
      <c r="I56" s="81" t="s">
        <v>2598</v>
      </c>
    </row>
    <row r="57" spans="2:26" x14ac:dyDescent="0.25">
      <c r="B57" s="81" t="s">
        <v>2362</v>
      </c>
      <c r="C57" s="83"/>
      <c r="D57" s="10"/>
      <c r="E57" s="83"/>
      <c r="F57" s="5"/>
      <c r="G57" s="5"/>
      <c r="H57" s="10" t="str">
        <f t="shared" si="3"/>
        <v xml:space="preserve">No </v>
      </c>
      <c r="I57" s="81" t="s">
        <v>2598</v>
      </c>
    </row>
    <row r="58" spans="2:26" x14ac:dyDescent="0.25">
      <c r="B58" s="81" t="s">
        <v>2384</v>
      </c>
      <c r="C58" s="83" t="str" cm="1">
        <f t="array" ref="C58">_xlfn._xlws.FILTER('8. Talento Humano'!B3:F26,'8. Talento Humano'!D3:D26="NO CUMPLE CONDICIÓN","")</f>
        <v/>
      </c>
      <c r="D58" s="10"/>
      <c r="E58" s="83"/>
      <c r="F58" s="5"/>
      <c r="G58" s="5"/>
      <c r="H58" s="10" t="str">
        <f t="shared" si="2"/>
        <v xml:space="preserve">No </v>
      </c>
      <c r="I58" s="81" t="s">
        <v>2599</v>
      </c>
    </row>
    <row r="59" spans="2:26" x14ac:dyDescent="0.25">
      <c r="B59" s="81" t="s">
        <v>2391</v>
      </c>
      <c r="C59" s="83"/>
      <c r="D59" s="10"/>
      <c r="E59" s="83"/>
      <c r="F59" s="5"/>
      <c r="G59" s="5"/>
      <c r="H59" s="10" t="str">
        <f t="shared" si="2"/>
        <v xml:space="preserve">No </v>
      </c>
      <c r="I59" s="81" t="s">
        <v>2599</v>
      </c>
    </row>
    <row r="60" spans="2:26" x14ac:dyDescent="0.25">
      <c r="B60" s="81" t="s">
        <v>2405</v>
      </c>
      <c r="C60" s="83"/>
      <c r="D60" s="10"/>
      <c r="E60" s="83"/>
      <c r="F60" s="5"/>
      <c r="G60" s="5"/>
      <c r="H60" s="10" t="str">
        <f t="shared" si="2"/>
        <v xml:space="preserve">No </v>
      </c>
      <c r="I60" s="81" t="s">
        <v>2599</v>
      </c>
    </row>
    <row r="61" spans="2:26" x14ac:dyDescent="0.25">
      <c r="B61" s="81" t="s">
        <v>2410</v>
      </c>
      <c r="C61" s="83"/>
      <c r="D61" s="10"/>
      <c r="E61" s="83"/>
      <c r="F61" s="5"/>
      <c r="G61" s="5"/>
      <c r="H61" s="10" t="str">
        <f t="shared" si="2"/>
        <v xml:space="preserve">No </v>
      </c>
      <c r="I61" s="81" t="s">
        <v>2599</v>
      </c>
    </row>
    <row r="62" spans="2:26" x14ac:dyDescent="0.25">
      <c r="B62" s="81" t="s">
        <v>2419</v>
      </c>
      <c r="C62" s="83"/>
      <c r="D62" s="10"/>
      <c r="E62" s="83"/>
      <c r="F62" s="5"/>
      <c r="G62" s="5"/>
      <c r="H62" s="10" t="str">
        <f t="shared" si="2"/>
        <v xml:space="preserve">No </v>
      </c>
      <c r="I62" s="81" t="s">
        <v>2599</v>
      </c>
    </row>
    <row r="63" spans="2:26" x14ac:dyDescent="0.25">
      <c r="B63" s="81" t="s">
        <v>2438</v>
      </c>
      <c r="C63" s="83"/>
      <c r="D63" s="10"/>
      <c r="E63" s="83"/>
      <c r="F63" s="5"/>
      <c r="G63" s="5"/>
      <c r="H63" s="10" t="str">
        <f t="shared" si="2"/>
        <v xml:space="preserve">No </v>
      </c>
      <c r="I63" s="81" t="s">
        <v>2599</v>
      </c>
    </row>
    <row r="64" spans="2:26" x14ac:dyDescent="0.25">
      <c r="I64" s="81"/>
    </row>
    <row r="65" spans="9:9" x14ac:dyDescent="0.25">
      <c r="I65" s="81"/>
    </row>
  </sheetData>
  <sheetProtection algorithmName="SHA-512" hashValue="GAXvPv5JZvd9rXQSs+berqiL+WA5AqpfpU6KK5DpFSzZ3rGwvJ0kH/fYtlRgj601dRjndf0n0qCfvSqLAh5MaQ==" saltValue="o7gmNDvAvGeay8AhOaPYCg==" spinCount="100000" sheet="1" objects="1" scenarios="1" formatRows="0"/>
  <phoneticPr fontId="32"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5593D-DAF6-4879-84C3-DC889128D8B2}">
  <sheetPr codeName="Hoja30">
    <tabColor rgb="FFFF0000"/>
    <pageSetUpPr fitToPage="1"/>
  </sheetPr>
  <dimension ref="A1:G40"/>
  <sheetViews>
    <sheetView zoomScale="70" zoomScaleNormal="70" workbookViewId="0"/>
  </sheetViews>
  <sheetFormatPr baseColWidth="10" defaultColWidth="11.42578125" defaultRowHeight="15.75" x14ac:dyDescent="0.25"/>
  <cols>
    <col min="1" max="1" width="11.140625" style="149" customWidth="1"/>
    <col min="2" max="2" width="53.42578125" hidden="1" customWidth="1"/>
    <col min="3" max="3" width="32.140625" hidden="1" customWidth="1"/>
    <col min="4" max="4" width="66.140625" customWidth="1"/>
    <col min="5" max="5" width="70.42578125" customWidth="1"/>
    <col min="6" max="6" width="51.85546875" customWidth="1"/>
    <col min="7" max="7" width="18.140625" customWidth="1"/>
  </cols>
  <sheetData>
    <row r="1" spans="1:7" ht="21.75" customHeight="1" x14ac:dyDescent="0.25">
      <c r="A1" s="587" t="s">
        <v>2600</v>
      </c>
      <c r="B1" s="588"/>
      <c r="C1" s="588"/>
      <c r="D1" s="588"/>
      <c r="E1" s="588"/>
      <c r="F1" s="588"/>
      <c r="G1" s="589"/>
    </row>
    <row r="2" spans="1:7" ht="45.75" thickBot="1" x14ac:dyDescent="0.3">
      <c r="A2" s="146" t="s">
        <v>2601</v>
      </c>
      <c r="B2" s="84" t="s">
        <v>1661</v>
      </c>
      <c r="C2" s="84" t="s">
        <v>1662</v>
      </c>
      <c r="D2" s="84" t="s">
        <v>1663</v>
      </c>
      <c r="E2" s="84" t="s">
        <v>1664</v>
      </c>
      <c r="F2" s="84" t="s">
        <v>2602</v>
      </c>
      <c r="G2" s="85" t="s">
        <v>2603</v>
      </c>
    </row>
    <row r="3" spans="1:7" ht="27" x14ac:dyDescent="0.25">
      <c r="A3" s="147" t="str" cm="1">
        <f t="array" ref="A3">_xlfn._xlws.FILTER(TEMP!C3:I63,TEMP!E3:E63="NO CUMPLE CONDICIÓN","")</f>
        <v/>
      </c>
      <c r="B3" s="136"/>
      <c r="C3" s="137"/>
      <c r="D3" s="140"/>
      <c r="E3" s="150"/>
      <c r="F3" s="141"/>
      <c r="G3" s="142"/>
    </row>
    <row r="4" spans="1:7" ht="27" x14ac:dyDescent="0.25">
      <c r="A4" s="148"/>
      <c r="B4" s="138"/>
      <c r="C4" s="139"/>
      <c r="D4" s="143"/>
      <c r="E4" s="151"/>
      <c r="F4" s="144"/>
      <c r="G4" s="145"/>
    </row>
    <row r="5" spans="1:7" ht="27" x14ac:dyDescent="0.25">
      <c r="A5" s="148"/>
      <c r="B5" s="138"/>
      <c r="C5" s="139"/>
      <c r="D5" s="143"/>
      <c r="E5" s="151"/>
      <c r="F5" s="144"/>
      <c r="G5" s="145"/>
    </row>
    <row r="6" spans="1:7" ht="27" x14ac:dyDescent="0.25">
      <c r="A6" s="148"/>
      <c r="B6" s="138"/>
      <c r="C6" s="139"/>
      <c r="D6" s="143"/>
      <c r="E6" s="151"/>
      <c r="F6" s="144"/>
      <c r="G6" s="145"/>
    </row>
    <row r="7" spans="1:7" ht="27" x14ac:dyDescent="0.25">
      <c r="A7" s="148"/>
      <c r="B7" s="138"/>
      <c r="C7" s="139"/>
      <c r="D7" s="143"/>
      <c r="E7" s="151"/>
      <c r="F7" s="144"/>
      <c r="G7" s="145"/>
    </row>
    <row r="8" spans="1:7" ht="27" x14ac:dyDescent="0.25">
      <c r="A8" s="148"/>
      <c r="B8" s="138"/>
      <c r="C8" s="139"/>
      <c r="D8" s="143"/>
      <c r="E8" s="151"/>
      <c r="F8" s="144"/>
      <c r="G8" s="145"/>
    </row>
    <row r="9" spans="1:7" ht="27" x14ac:dyDescent="0.25">
      <c r="A9" s="148"/>
      <c r="B9" s="138"/>
      <c r="C9" s="139"/>
      <c r="D9" s="143"/>
      <c r="E9" s="151"/>
      <c r="F9" s="144"/>
      <c r="G9" s="145"/>
    </row>
    <row r="10" spans="1:7" ht="27" x14ac:dyDescent="0.25">
      <c r="A10" s="148"/>
      <c r="B10" s="138"/>
      <c r="C10" s="139"/>
      <c r="D10" s="143"/>
      <c r="E10" s="151"/>
      <c r="F10" s="144"/>
      <c r="G10" s="145"/>
    </row>
    <row r="11" spans="1:7" ht="27" x14ac:dyDescent="0.25">
      <c r="A11" s="148"/>
      <c r="B11" s="138"/>
      <c r="C11" s="139"/>
      <c r="D11" s="143"/>
      <c r="E11" s="151"/>
      <c r="F11" s="144"/>
      <c r="G11" s="145"/>
    </row>
    <row r="12" spans="1:7" ht="27" x14ac:dyDescent="0.25">
      <c r="A12" s="148"/>
      <c r="B12" s="138"/>
      <c r="C12" s="139"/>
      <c r="D12" s="143"/>
      <c r="E12" s="151"/>
      <c r="F12" s="144"/>
      <c r="G12" s="145"/>
    </row>
    <row r="13" spans="1:7" ht="27" x14ac:dyDescent="0.25">
      <c r="A13" s="148"/>
      <c r="B13" s="138"/>
      <c r="C13" s="139"/>
      <c r="D13" s="143"/>
      <c r="E13" s="151"/>
      <c r="F13" s="144"/>
      <c r="G13" s="145"/>
    </row>
    <row r="14" spans="1:7" ht="27" x14ac:dyDescent="0.25">
      <c r="A14" s="148"/>
      <c r="B14" s="138"/>
      <c r="C14" s="139"/>
      <c r="D14" s="143"/>
      <c r="E14" s="151"/>
      <c r="F14" s="144"/>
      <c r="G14" s="145"/>
    </row>
    <row r="15" spans="1:7" ht="27" x14ac:dyDescent="0.25">
      <c r="A15" s="148"/>
      <c r="B15" s="138"/>
      <c r="C15" s="139"/>
      <c r="D15" s="143"/>
      <c r="E15" s="151"/>
      <c r="F15" s="144"/>
      <c r="G15" s="145"/>
    </row>
    <row r="16" spans="1:7" ht="27" x14ac:dyDescent="0.25">
      <c r="A16" s="148"/>
      <c r="B16" s="138"/>
      <c r="C16" s="139"/>
      <c r="D16" s="143"/>
      <c r="E16" s="151"/>
      <c r="F16" s="144"/>
      <c r="G16" s="145"/>
    </row>
    <row r="17" spans="1:7" ht="27" x14ac:dyDescent="0.25">
      <c r="A17" s="148"/>
      <c r="B17" s="138"/>
      <c r="C17" s="139"/>
      <c r="D17" s="143"/>
      <c r="E17" s="151"/>
      <c r="F17" s="144"/>
      <c r="G17" s="145"/>
    </row>
    <row r="18" spans="1:7" ht="27" x14ac:dyDescent="0.25">
      <c r="A18" s="148"/>
      <c r="B18" s="138"/>
      <c r="C18" s="139"/>
      <c r="D18" s="143"/>
      <c r="E18" s="151"/>
      <c r="F18" s="144"/>
      <c r="G18" s="145"/>
    </row>
    <row r="19" spans="1:7" ht="50.1" customHeight="1" x14ac:dyDescent="0.25">
      <c r="A19" s="148"/>
      <c r="B19" s="138"/>
      <c r="C19" s="139"/>
      <c r="D19" s="143"/>
      <c r="E19" s="151"/>
      <c r="F19" s="144"/>
      <c r="G19" s="145"/>
    </row>
    <row r="20" spans="1:7" ht="50.1" customHeight="1" x14ac:dyDescent="0.25">
      <c r="A20" s="148"/>
      <c r="B20" s="138"/>
      <c r="C20" s="139"/>
      <c r="D20" s="143"/>
      <c r="E20" s="151"/>
      <c r="F20" s="144"/>
      <c r="G20" s="145"/>
    </row>
    <row r="21" spans="1:7" ht="50.1" customHeight="1" x14ac:dyDescent="0.25">
      <c r="A21" s="148"/>
      <c r="B21" s="138"/>
      <c r="C21" s="139"/>
      <c r="D21" s="143"/>
      <c r="E21" s="151"/>
      <c r="F21" s="144"/>
      <c r="G21" s="145"/>
    </row>
    <row r="22" spans="1:7" ht="50.1" customHeight="1" x14ac:dyDescent="0.25">
      <c r="A22" s="148"/>
      <c r="B22" s="138"/>
      <c r="C22" s="139"/>
      <c r="D22" s="143"/>
      <c r="E22" s="151"/>
      <c r="F22" s="144"/>
      <c r="G22" s="145"/>
    </row>
    <row r="23" spans="1:7" ht="50.1" customHeight="1" x14ac:dyDescent="0.25">
      <c r="A23" s="148"/>
      <c r="B23" s="138"/>
      <c r="C23" s="139"/>
      <c r="D23" s="143"/>
      <c r="E23" s="151"/>
      <c r="F23" s="144"/>
      <c r="G23" s="145"/>
    </row>
    <row r="24" spans="1:7" ht="50.1" customHeight="1" x14ac:dyDescent="0.25">
      <c r="A24" s="148"/>
      <c r="B24" s="138"/>
      <c r="C24" s="139"/>
      <c r="D24" s="143"/>
      <c r="E24" s="151"/>
      <c r="F24" s="144"/>
      <c r="G24" s="145"/>
    </row>
    <row r="25" spans="1:7" ht="50.1" customHeight="1" x14ac:dyDescent="0.25">
      <c r="A25" s="148"/>
      <c r="B25" s="138"/>
      <c r="C25" s="139"/>
      <c r="D25" s="143"/>
      <c r="E25" s="151"/>
      <c r="F25" s="144"/>
      <c r="G25" s="145"/>
    </row>
    <row r="26" spans="1:7" ht="50.1" customHeight="1" x14ac:dyDescent="0.25">
      <c r="A26" s="148"/>
      <c r="B26" s="138"/>
      <c r="C26" s="139"/>
      <c r="D26" s="143"/>
      <c r="E26" s="151"/>
      <c r="F26" s="144"/>
      <c r="G26" s="145"/>
    </row>
    <row r="27" spans="1:7" ht="50.1" customHeight="1" x14ac:dyDescent="0.25">
      <c r="A27" s="148"/>
      <c r="B27" s="138"/>
      <c r="C27" s="139"/>
      <c r="D27" s="143"/>
      <c r="E27" s="151"/>
      <c r="F27" s="144"/>
      <c r="G27" s="145"/>
    </row>
    <row r="28" spans="1:7" ht="50.1" customHeight="1" x14ac:dyDescent="0.25">
      <c r="A28" s="148"/>
      <c r="B28" s="138"/>
      <c r="C28" s="139"/>
      <c r="D28" s="143"/>
      <c r="E28" s="151"/>
      <c r="F28" s="144"/>
      <c r="G28" s="145"/>
    </row>
    <row r="29" spans="1:7" ht="50.1" customHeight="1" x14ac:dyDescent="0.25">
      <c r="A29" s="148"/>
      <c r="B29" s="138"/>
      <c r="C29" s="139"/>
      <c r="D29" s="143"/>
      <c r="E29" s="151"/>
      <c r="F29" s="144"/>
      <c r="G29" s="145"/>
    </row>
    <row r="30" spans="1:7" ht="50.1" customHeight="1" x14ac:dyDescent="0.25">
      <c r="A30" s="148"/>
      <c r="B30" s="138"/>
      <c r="C30" s="139"/>
      <c r="D30" s="143"/>
      <c r="E30" s="151"/>
      <c r="F30" s="144"/>
      <c r="G30" s="145"/>
    </row>
    <row r="31" spans="1:7" ht="50.1" customHeight="1" x14ac:dyDescent="0.25">
      <c r="A31" s="148"/>
      <c r="B31" s="138"/>
      <c r="C31" s="139"/>
      <c r="D31" s="143"/>
      <c r="E31" s="151"/>
      <c r="F31" s="144"/>
      <c r="G31" s="145"/>
    </row>
    <row r="32" spans="1:7" ht="50.1" customHeight="1" x14ac:dyDescent="0.25">
      <c r="A32" s="148"/>
      <c r="B32" s="138"/>
      <c r="C32" s="139"/>
      <c r="D32" s="143"/>
      <c r="E32" s="151"/>
      <c r="F32" s="144"/>
      <c r="G32" s="145"/>
    </row>
    <row r="33" spans="1:7" ht="50.1" customHeight="1" x14ac:dyDescent="0.25">
      <c r="A33" s="148"/>
      <c r="B33" s="138"/>
      <c r="C33" s="139"/>
      <c r="D33" s="143"/>
      <c r="E33" s="151"/>
      <c r="F33" s="144"/>
      <c r="G33" s="145"/>
    </row>
    <row r="34" spans="1:7" ht="50.1" customHeight="1" x14ac:dyDescent="0.25">
      <c r="A34" s="148"/>
      <c r="B34" s="138"/>
      <c r="C34" s="139"/>
      <c r="D34" s="143"/>
      <c r="E34" s="151"/>
      <c r="F34" s="144"/>
      <c r="G34" s="145"/>
    </row>
    <row r="35" spans="1:7" ht="50.1" customHeight="1" x14ac:dyDescent="0.25">
      <c r="A35" s="148"/>
      <c r="B35" s="138"/>
      <c r="C35" s="139"/>
      <c r="D35" s="143"/>
      <c r="E35" s="151"/>
      <c r="F35" s="144"/>
      <c r="G35" s="145"/>
    </row>
    <row r="36" spans="1:7" ht="50.1" customHeight="1" x14ac:dyDescent="0.25">
      <c r="A36" s="148"/>
      <c r="B36" s="138"/>
      <c r="C36" s="139"/>
      <c r="D36" s="143"/>
      <c r="E36" s="151"/>
      <c r="F36" s="144"/>
      <c r="G36" s="145"/>
    </row>
    <row r="37" spans="1:7" ht="50.1" customHeight="1" x14ac:dyDescent="0.25">
      <c r="A37" s="148"/>
      <c r="B37" s="138"/>
      <c r="C37" s="139"/>
      <c r="D37" s="143"/>
      <c r="E37" s="151"/>
      <c r="F37" s="144"/>
      <c r="G37" s="145"/>
    </row>
    <row r="38" spans="1:7" ht="50.1" customHeight="1" x14ac:dyDescent="0.25">
      <c r="A38" s="148"/>
      <c r="B38" s="138"/>
      <c r="C38" s="139"/>
      <c r="D38" s="143"/>
      <c r="E38" s="151"/>
      <c r="F38" s="144"/>
      <c r="G38" s="145"/>
    </row>
    <row r="39" spans="1:7" ht="50.1" customHeight="1" x14ac:dyDescent="0.25">
      <c r="A39" s="148"/>
      <c r="B39" s="138"/>
      <c r="C39" s="139"/>
      <c r="D39" s="143"/>
      <c r="E39" s="151"/>
      <c r="F39" s="144"/>
      <c r="G39" s="145"/>
    </row>
    <row r="40" spans="1:7" ht="50.1" customHeight="1" x14ac:dyDescent="0.25">
      <c r="A40" s="148"/>
      <c r="B40" s="138"/>
      <c r="C40" s="139"/>
      <c r="D40" s="143"/>
      <c r="E40" s="151"/>
      <c r="F40" s="144"/>
      <c r="G40" s="145"/>
    </row>
  </sheetData>
  <sheetProtection algorithmName="SHA-512" hashValue="WFNT1vzgVmmj8RCJlM0zc2suSFncq5T40COmSTb0AkdyM2WL+3poeJ0rN4rivX2MDsSutg4i+T7/+lSprgYqLA==" saltValue="xYmQQ4KFXmvPw7slpwO4Wg==" spinCount="100000" sheet="1" formatRows="0"/>
  <mergeCells count="1">
    <mergeCell ref="A1:G1"/>
  </mergeCells>
  <printOptions horizontalCentered="1"/>
  <pageMargins left="0.31496062992125984" right="0.31496062992125984" top="1.3385826771653544" bottom="0.74803149606299213" header="0.31496062992125984" footer="0.31496062992125984"/>
  <pageSetup scale="60"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09FCB-D9F2-4B70-A4C8-E037D4223C62}">
  <sheetPr codeName="Hoja6">
    <pageSetUpPr fitToPage="1"/>
  </sheetPr>
  <dimension ref="A1:E38"/>
  <sheetViews>
    <sheetView showGridLines="0" tabSelected="1" zoomScale="70" zoomScaleNormal="70" workbookViewId="0">
      <selection activeCell="G8" sqref="G8"/>
    </sheetView>
  </sheetViews>
  <sheetFormatPr baseColWidth="10" defaultColWidth="11.42578125" defaultRowHeight="15" x14ac:dyDescent="0.25"/>
  <cols>
    <col min="1" max="1" width="35.85546875" customWidth="1"/>
    <col min="2" max="2" width="38.85546875" customWidth="1"/>
    <col min="3" max="3" width="37.42578125" customWidth="1"/>
    <col min="4" max="4" width="74.140625" customWidth="1"/>
    <col min="5" max="5" width="26.42578125" customWidth="1"/>
  </cols>
  <sheetData>
    <row r="1" spans="1:5" ht="18" customHeight="1" x14ac:dyDescent="0.25">
      <c r="A1" s="1"/>
      <c r="B1" s="1"/>
      <c r="C1" s="1"/>
      <c r="D1" s="1"/>
      <c r="E1" s="537" t="s">
        <v>2709</v>
      </c>
    </row>
    <row r="2" spans="1:5" ht="23.25" customHeight="1" x14ac:dyDescent="0.25">
      <c r="A2" s="1"/>
      <c r="B2" s="539" t="s">
        <v>2707</v>
      </c>
      <c r="C2" s="539"/>
      <c r="D2" s="539"/>
      <c r="E2" s="538"/>
    </row>
    <row r="3" spans="1:5" x14ac:dyDescent="0.25">
      <c r="B3" s="539"/>
      <c r="C3" s="539"/>
      <c r="D3" s="539"/>
      <c r="E3" s="538"/>
    </row>
    <row r="4" spans="1:5" ht="24" customHeight="1" x14ac:dyDescent="0.25">
      <c r="A4" s="1"/>
      <c r="B4" s="539"/>
      <c r="C4" s="539"/>
      <c r="D4" s="539"/>
      <c r="E4" s="538"/>
    </row>
    <row r="5" spans="1:5" ht="30.6" customHeight="1" x14ac:dyDescent="0.25">
      <c r="A5" s="1"/>
      <c r="B5" s="1"/>
      <c r="C5" s="1"/>
      <c r="D5" s="1"/>
      <c r="E5" s="538"/>
    </row>
    <row r="6" spans="1:5" ht="15.6" customHeight="1" x14ac:dyDescent="0.25">
      <c r="A6" s="1"/>
      <c r="B6" s="1"/>
      <c r="C6" s="1"/>
      <c r="D6" s="1"/>
      <c r="E6" s="538"/>
    </row>
    <row r="7" spans="1:5" x14ac:dyDescent="0.25">
      <c r="A7" s="1"/>
      <c r="B7" s="1"/>
      <c r="C7" s="1"/>
      <c r="D7" s="1"/>
      <c r="E7" s="1"/>
    </row>
    <row r="8" spans="1:5" x14ac:dyDescent="0.25">
      <c r="A8" s="1"/>
      <c r="B8" s="1"/>
      <c r="C8" s="1"/>
      <c r="D8" s="1"/>
      <c r="E8" s="1"/>
    </row>
    <row r="9" spans="1:5" x14ac:dyDescent="0.25">
      <c r="A9" s="1"/>
      <c r="B9" s="1"/>
      <c r="C9" s="1"/>
      <c r="D9" s="1"/>
      <c r="E9" s="1"/>
    </row>
    <row r="10" spans="1:5" x14ac:dyDescent="0.25">
      <c r="A10" s="1"/>
      <c r="B10" s="1"/>
      <c r="C10" s="1"/>
      <c r="D10" s="1"/>
      <c r="E10" s="1"/>
    </row>
    <row r="11" spans="1:5" x14ac:dyDescent="0.25">
      <c r="A11" s="1"/>
      <c r="B11" s="1"/>
      <c r="C11" s="1"/>
      <c r="D11" s="1"/>
      <c r="E11" s="1"/>
    </row>
    <row r="12" spans="1:5" x14ac:dyDescent="0.25">
      <c r="A12" s="1"/>
      <c r="B12" s="1"/>
      <c r="C12" s="1"/>
      <c r="D12" s="1"/>
      <c r="E12" s="1"/>
    </row>
    <row r="13" spans="1:5" x14ac:dyDescent="0.25">
      <c r="A13" s="1"/>
      <c r="B13" s="1"/>
      <c r="C13" s="1"/>
      <c r="D13" s="1"/>
      <c r="E13" s="1"/>
    </row>
    <row r="14" spans="1:5" x14ac:dyDescent="0.25">
      <c r="A14" s="1"/>
      <c r="B14" s="1"/>
      <c r="C14" s="1"/>
      <c r="D14" s="1"/>
      <c r="E14" s="1"/>
    </row>
    <row r="15" spans="1:5" x14ac:dyDescent="0.25">
      <c r="A15" s="1"/>
      <c r="B15" s="1"/>
      <c r="C15" s="1"/>
      <c r="D15" s="1"/>
      <c r="E15" s="1"/>
    </row>
    <row r="16" spans="1:5" x14ac:dyDescent="0.25">
      <c r="A16" s="1"/>
      <c r="B16" s="1"/>
      <c r="C16" s="1"/>
      <c r="D16" s="1"/>
      <c r="E16" s="1"/>
    </row>
    <row r="17" spans="1:5" x14ac:dyDescent="0.25">
      <c r="A17" s="1"/>
      <c r="B17" s="1"/>
      <c r="C17" s="1"/>
      <c r="D17" s="1"/>
      <c r="E17" s="1"/>
    </row>
    <row r="18" spans="1:5" x14ac:dyDescent="0.25">
      <c r="A18" s="1"/>
      <c r="B18" s="1"/>
      <c r="C18" s="1"/>
      <c r="D18" s="1"/>
      <c r="E18" s="1"/>
    </row>
    <row r="19" spans="1:5" x14ac:dyDescent="0.25">
      <c r="A19" s="1"/>
      <c r="B19" s="1"/>
      <c r="C19" s="1"/>
      <c r="D19" s="1"/>
      <c r="E19" s="1"/>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ht="20.25" customHeight="1" x14ac:dyDescent="0.25">
      <c r="A35" s="540"/>
      <c r="B35" s="541"/>
      <c r="C35" s="541"/>
      <c r="D35" s="541"/>
      <c r="E35" s="541"/>
    </row>
    <row r="38" spans="1:5" ht="54" customHeight="1" x14ac:dyDescent="0.25">
      <c r="A38" s="540" t="s">
        <v>2708</v>
      </c>
      <c r="B38" s="541"/>
      <c r="C38" s="541"/>
      <c r="D38" s="541"/>
      <c r="E38" s="541"/>
    </row>
  </sheetData>
  <sheetProtection algorithmName="SHA-512" hashValue="BvT8PbV+Jk+ZPh8nnP3sbQuCC7TXb4afCKpjWzwekoVzJvCvpwkSuOIdWcnTQkwW+cvdlMWuFZO4qVC8gJwG2Q==" saltValue="WL2nrveGbM18TuZ/iVKtjw==" spinCount="100000" sheet="1" insertHyperlinks="0"/>
  <mergeCells count="4">
    <mergeCell ref="E1:E6"/>
    <mergeCell ref="B2:D4"/>
    <mergeCell ref="A35:E35"/>
    <mergeCell ref="A38:E38"/>
  </mergeCells>
  <printOptions horizontalCentered="1"/>
  <pageMargins left="0.11811023622047245" right="0.11811023622047245" top="0.74803149606299213" bottom="0.74803149606299213" header="0.31496062992125984" footer="0.31496062992125984"/>
  <pageSetup paperSize="9" scale="68"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23CEF-34B6-4F9A-A8C7-EF60060F50CE}">
  <sheetPr codeName="Hoja31">
    <tabColor rgb="FF00B0F0"/>
    <pageSetUpPr fitToPage="1"/>
  </sheetPr>
  <dimension ref="A1:J45"/>
  <sheetViews>
    <sheetView zoomScaleNormal="100" workbookViewId="0"/>
  </sheetViews>
  <sheetFormatPr baseColWidth="10" defaultColWidth="11.42578125" defaultRowHeight="15" x14ac:dyDescent="0.25"/>
  <cols>
    <col min="1" max="1" width="10.85546875" customWidth="1"/>
    <col min="2" max="2" width="56.140625" customWidth="1"/>
    <col min="3" max="3" width="48.42578125" customWidth="1"/>
    <col min="4" max="4" width="35.85546875" customWidth="1"/>
    <col min="5" max="5" width="30.140625" customWidth="1"/>
    <col min="6" max="6" width="28.85546875" customWidth="1"/>
  </cols>
  <sheetData>
    <row r="1" spans="1:10" ht="21.75" thickBot="1" x14ac:dyDescent="0.3">
      <c r="A1" s="630" t="s">
        <v>2604</v>
      </c>
      <c r="B1" s="631"/>
      <c r="C1" s="631"/>
      <c r="D1" s="631"/>
      <c r="E1" s="631"/>
      <c r="F1" s="632"/>
    </row>
    <row r="2" spans="1:10" ht="33" customHeight="1" thickBot="1" x14ac:dyDescent="0.3">
      <c r="A2" s="633" t="s">
        <v>2605</v>
      </c>
      <c r="B2" s="634"/>
      <c r="C2" s="635" t="s">
        <v>2606</v>
      </c>
      <c r="D2" s="635"/>
      <c r="E2" s="635"/>
      <c r="F2" s="636"/>
    </row>
    <row r="3" spans="1:10" s="34" customFormat="1" ht="15.75" customHeight="1" x14ac:dyDescent="0.25">
      <c r="A3" s="637" t="s">
        <v>2607</v>
      </c>
      <c r="B3" s="638"/>
      <c r="C3" s="639" t="s">
        <v>2608</v>
      </c>
      <c r="D3" s="639"/>
      <c r="E3" s="639"/>
      <c r="F3" s="640"/>
      <c r="G3" s="31"/>
      <c r="H3" s="31"/>
      <c r="I3" s="31"/>
      <c r="J3" s="31"/>
    </row>
    <row r="4" spans="1:10" ht="14.25" customHeight="1" x14ac:dyDescent="0.25">
      <c r="A4" s="637"/>
      <c r="B4" s="638"/>
      <c r="C4" s="115" t="s">
        <v>2609</v>
      </c>
      <c r="D4" s="115" t="s">
        <v>2610</v>
      </c>
      <c r="E4" s="115" t="s">
        <v>2359</v>
      </c>
      <c r="F4" s="116" t="s">
        <v>2611</v>
      </c>
      <c r="G4" s="31"/>
      <c r="H4" s="31"/>
      <c r="I4" s="31"/>
      <c r="J4" s="31"/>
    </row>
    <row r="5" spans="1:10" s="14" customFormat="1" ht="15.75" customHeight="1" x14ac:dyDescent="0.15">
      <c r="A5" s="628" t="s">
        <v>2612</v>
      </c>
      <c r="B5" s="629"/>
      <c r="C5" s="38">
        <f>+'2.Ambientes Edu. y Protecto'!D100</f>
        <v>0</v>
      </c>
      <c r="D5" s="38">
        <f>+'2.Ambientes Edu. y Protecto'!D101</f>
        <v>0</v>
      </c>
      <c r="E5" s="38">
        <f>+'2.Ambientes Edu. y Protecto'!D102</f>
        <v>16</v>
      </c>
      <c r="F5" s="117">
        <f>SUM(C5:E5)</f>
        <v>16</v>
      </c>
      <c r="G5" s="31"/>
      <c r="H5" s="31"/>
      <c r="I5" s="31"/>
      <c r="J5" s="31"/>
    </row>
    <row r="6" spans="1:10" x14ac:dyDescent="0.25">
      <c r="A6" s="628" t="s">
        <v>2613</v>
      </c>
      <c r="B6" s="629"/>
      <c r="C6" s="92">
        <f>+'3. Salud y Nutrición'!D108</f>
        <v>0</v>
      </c>
      <c r="D6" s="92">
        <f>+'3. Salud y Nutrición'!D109</f>
        <v>0</v>
      </c>
      <c r="E6" s="92">
        <f>+'3. Salud y Nutrición'!D110</f>
        <v>18</v>
      </c>
      <c r="F6" s="117">
        <f t="shared" ref="F6:F11" si="0">SUM(C6:E6)</f>
        <v>18</v>
      </c>
      <c r="G6" s="31"/>
      <c r="H6" s="31"/>
      <c r="I6" s="31"/>
      <c r="J6" s="31"/>
    </row>
    <row r="7" spans="1:10" x14ac:dyDescent="0.25">
      <c r="A7" s="628" t="s">
        <v>2614</v>
      </c>
      <c r="B7" s="629"/>
      <c r="C7" s="92">
        <f>+'4. Familia, Comunidades y Redes'!D38</f>
        <v>0</v>
      </c>
      <c r="D7" s="92">
        <f>+'4. Familia, Comunidades y Redes'!D39</f>
        <v>0</v>
      </c>
      <c r="E7" s="92">
        <f>+'4. Familia, Comunidades y Redes'!D40</f>
        <v>7</v>
      </c>
      <c r="F7" s="117">
        <f t="shared" si="0"/>
        <v>7</v>
      </c>
      <c r="G7" s="31"/>
      <c r="H7" s="31"/>
      <c r="I7" s="31"/>
      <c r="J7" s="31"/>
    </row>
    <row r="8" spans="1:10" x14ac:dyDescent="0.25">
      <c r="A8" s="628" t="s">
        <v>2615</v>
      </c>
      <c r="B8" s="629"/>
      <c r="C8" s="92">
        <f>+'5. Proceso Pedagógico'!D31</f>
        <v>0</v>
      </c>
      <c r="D8" s="92">
        <f>+'5. Proceso Pedagógico'!D32</f>
        <v>0</v>
      </c>
      <c r="E8" s="92">
        <f>+'5. Proceso Pedagógico'!D33</f>
        <v>6</v>
      </c>
      <c r="F8" s="117">
        <f t="shared" si="0"/>
        <v>6</v>
      </c>
      <c r="G8" s="31"/>
      <c r="H8" s="31"/>
      <c r="I8" s="31"/>
      <c r="J8" s="31"/>
    </row>
    <row r="9" spans="1:10" x14ac:dyDescent="0.25">
      <c r="A9" s="628" t="s">
        <v>2616</v>
      </c>
      <c r="B9" s="629"/>
      <c r="C9" s="92">
        <f>+'6. Administrativo y Gestión'!D23</f>
        <v>0</v>
      </c>
      <c r="D9" s="92">
        <f>+'6. Administrativo y Gestión'!D24</f>
        <v>0</v>
      </c>
      <c r="E9" s="92">
        <f>+'6. Administrativo y Gestión'!D25</f>
        <v>5</v>
      </c>
      <c r="F9" s="117">
        <f t="shared" si="0"/>
        <v>5</v>
      </c>
      <c r="G9" s="31"/>
      <c r="H9" s="31"/>
      <c r="I9" s="31"/>
      <c r="J9" s="31"/>
    </row>
    <row r="10" spans="1:10" x14ac:dyDescent="0.25">
      <c r="A10" s="628" t="s">
        <v>2617</v>
      </c>
      <c r="B10" s="629"/>
      <c r="C10" s="92">
        <f>+'7. Financiero '!D21</f>
        <v>0</v>
      </c>
      <c r="D10" s="92">
        <f>+'7. Financiero '!D22</f>
        <v>0</v>
      </c>
      <c r="E10" s="92">
        <f>+'7. Financiero '!D23</f>
        <v>3</v>
      </c>
      <c r="F10" s="117">
        <f t="shared" si="0"/>
        <v>3</v>
      </c>
      <c r="G10" s="31"/>
      <c r="H10" s="31"/>
      <c r="I10" s="31"/>
      <c r="J10" s="31"/>
    </row>
    <row r="11" spans="1:10" x14ac:dyDescent="0.25">
      <c r="A11" s="628" t="s">
        <v>2618</v>
      </c>
      <c r="B11" s="629"/>
      <c r="C11" s="92">
        <f>+'8. Talento Humano'!D29</f>
        <v>0</v>
      </c>
      <c r="D11" s="92">
        <f>+'8. Talento Humano'!D30</f>
        <v>0</v>
      </c>
      <c r="E11" s="92">
        <f>+'8. Talento Humano'!D31</f>
        <v>6</v>
      </c>
      <c r="F11" s="117">
        <f t="shared" si="0"/>
        <v>6</v>
      </c>
      <c r="G11" s="31"/>
      <c r="H11" s="31"/>
      <c r="I11" s="31"/>
      <c r="J11" s="31"/>
    </row>
    <row r="12" spans="1:10" x14ac:dyDescent="0.25">
      <c r="A12" s="645" t="s">
        <v>2619</v>
      </c>
      <c r="B12" s="646"/>
      <c r="C12" s="118">
        <f>SUM(C5:C11)</f>
        <v>0</v>
      </c>
      <c r="D12" s="118">
        <f>SUM(D5:D11)</f>
        <v>0</v>
      </c>
      <c r="E12" s="118">
        <f>SUM(E5:E11)</f>
        <v>61</v>
      </c>
      <c r="F12" s="119">
        <f>SUM(F5:F11)</f>
        <v>61</v>
      </c>
    </row>
    <row r="13" spans="1:10" ht="30.75" thickBot="1" x14ac:dyDescent="0.3">
      <c r="A13" s="120"/>
      <c r="B13" s="121"/>
      <c r="C13" s="122" t="s">
        <v>2620</v>
      </c>
      <c r="D13" s="123" t="s">
        <v>2621</v>
      </c>
      <c r="E13" s="122" t="s">
        <v>2620</v>
      </c>
      <c r="F13" s="124"/>
    </row>
    <row r="14" spans="1:10" x14ac:dyDescent="0.25">
      <c r="A14" s="647" t="s">
        <v>1623</v>
      </c>
      <c r="B14" s="648"/>
      <c r="C14" s="648"/>
      <c r="D14" s="648"/>
      <c r="E14" s="648"/>
      <c r="F14" s="649"/>
    </row>
    <row r="15" spans="1:10" x14ac:dyDescent="0.25">
      <c r="A15" s="650"/>
      <c r="B15" s="651"/>
      <c r="C15" s="651"/>
      <c r="D15" s="651"/>
      <c r="E15" s="651"/>
      <c r="F15" s="652"/>
    </row>
    <row r="16" spans="1:10" ht="109.5" customHeight="1" thickBot="1" x14ac:dyDescent="0.3">
      <c r="A16" s="653"/>
      <c r="B16" s="654"/>
      <c r="C16" s="654"/>
      <c r="D16" s="654"/>
      <c r="E16" s="654"/>
      <c r="F16" s="655"/>
    </row>
    <row r="17" spans="1:7" ht="25.5" customHeight="1" x14ac:dyDescent="0.25">
      <c r="A17" s="647" t="s">
        <v>1625</v>
      </c>
      <c r="B17" s="648"/>
      <c r="C17" s="648"/>
      <c r="D17" s="648"/>
      <c r="E17" s="648"/>
      <c r="F17" s="649"/>
    </row>
    <row r="18" spans="1:7" x14ac:dyDescent="0.25">
      <c r="A18" s="656"/>
      <c r="B18" s="657"/>
      <c r="C18" s="657"/>
      <c r="D18" s="657"/>
      <c r="E18" s="657"/>
      <c r="F18" s="658"/>
    </row>
    <row r="19" spans="1:7" x14ac:dyDescent="0.25">
      <c r="A19" s="656"/>
      <c r="B19" s="657"/>
      <c r="C19" s="657"/>
      <c r="D19" s="657"/>
      <c r="E19" s="657"/>
      <c r="F19" s="658"/>
    </row>
    <row r="20" spans="1:7" x14ac:dyDescent="0.25">
      <c r="A20" s="656"/>
      <c r="B20" s="657"/>
      <c r="C20" s="657"/>
      <c r="D20" s="657"/>
      <c r="E20" s="657"/>
      <c r="F20" s="658"/>
    </row>
    <row r="21" spans="1:7" x14ac:dyDescent="0.25">
      <c r="A21" s="656"/>
      <c r="B21" s="657"/>
      <c r="C21" s="657"/>
      <c r="D21" s="657"/>
      <c r="E21" s="657"/>
      <c r="F21" s="658"/>
    </row>
    <row r="22" spans="1:7" x14ac:dyDescent="0.25">
      <c r="A22" s="656"/>
      <c r="B22" s="657"/>
      <c r="C22" s="657"/>
      <c r="D22" s="657"/>
      <c r="E22" s="657"/>
      <c r="F22" s="658"/>
    </row>
    <row r="23" spans="1:7" x14ac:dyDescent="0.25">
      <c r="A23" s="656"/>
      <c r="B23" s="657"/>
      <c r="C23" s="657"/>
      <c r="D23" s="657"/>
      <c r="E23" s="657"/>
      <c r="F23" s="658"/>
    </row>
    <row r="24" spans="1:7" x14ac:dyDescent="0.25">
      <c r="A24" s="656"/>
      <c r="B24" s="657"/>
      <c r="C24" s="657"/>
      <c r="D24" s="657"/>
      <c r="E24" s="657"/>
      <c r="F24" s="658"/>
    </row>
    <row r="25" spans="1:7" ht="18" customHeight="1" x14ac:dyDescent="0.25">
      <c r="A25" s="656"/>
      <c r="B25" s="657"/>
      <c r="C25" s="657"/>
      <c r="D25" s="657"/>
      <c r="E25" s="657"/>
      <c r="F25" s="658"/>
    </row>
    <row r="26" spans="1:7" ht="18" customHeight="1" x14ac:dyDescent="0.25">
      <c r="A26" s="656"/>
      <c r="B26" s="657"/>
      <c r="C26" s="657"/>
      <c r="D26" s="657"/>
      <c r="E26" s="657"/>
      <c r="F26" s="658"/>
    </row>
    <row r="27" spans="1:7" x14ac:dyDescent="0.25">
      <c r="A27" s="656"/>
      <c r="B27" s="657"/>
      <c r="C27" s="657"/>
      <c r="D27" s="657"/>
      <c r="E27" s="657"/>
      <c r="F27" s="658"/>
    </row>
    <row r="28" spans="1:7" x14ac:dyDescent="0.25">
      <c r="A28" s="656"/>
      <c r="B28" s="657"/>
      <c r="C28" s="657"/>
      <c r="D28" s="657"/>
      <c r="E28" s="657"/>
      <c r="F28" s="658"/>
    </row>
    <row r="29" spans="1:7" ht="15" customHeight="1" x14ac:dyDescent="0.25">
      <c r="A29" s="656"/>
      <c r="B29" s="657"/>
      <c r="C29" s="657"/>
      <c r="D29" s="657"/>
      <c r="E29" s="657"/>
      <c r="F29" s="658"/>
    </row>
    <row r="30" spans="1:7" ht="68.25" customHeight="1" x14ac:dyDescent="0.25">
      <c r="A30" s="659" t="s">
        <v>2622</v>
      </c>
      <c r="B30" s="659"/>
      <c r="C30" s="660" t="s">
        <v>2623</v>
      </c>
      <c r="D30" s="660"/>
      <c r="E30" s="660"/>
      <c r="F30" s="660"/>
    </row>
    <row r="31" spans="1:7" ht="29.45" customHeight="1" x14ac:dyDescent="0.25">
      <c r="A31" s="661" t="s">
        <v>2624</v>
      </c>
      <c r="B31" s="662"/>
      <c r="C31" s="662"/>
      <c r="D31" s="662"/>
      <c r="E31" s="662"/>
      <c r="F31" s="663"/>
      <c r="G31" s="40"/>
    </row>
    <row r="32" spans="1:7" ht="19.350000000000001" customHeight="1" x14ac:dyDescent="0.25">
      <c r="A32" s="664" t="s">
        <v>2625</v>
      </c>
      <c r="B32" s="665"/>
      <c r="C32" s="666" t="s">
        <v>2626</v>
      </c>
      <c r="D32" s="667"/>
      <c r="E32" s="665"/>
      <c r="F32" s="41" t="s">
        <v>2627</v>
      </c>
      <c r="G32" s="40"/>
    </row>
    <row r="33" spans="1:10" ht="30" customHeight="1" x14ac:dyDescent="0.25">
      <c r="A33" s="641"/>
      <c r="B33" s="642"/>
      <c r="C33" s="643"/>
      <c r="D33" s="644"/>
      <c r="E33" s="642"/>
      <c r="F33" s="125"/>
      <c r="G33" s="40"/>
      <c r="H33" s="39"/>
      <c r="I33" s="39"/>
      <c r="J33" s="39"/>
    </row>
    <row r="34" spans="1:10" ht="30" customHeight="1" x14ac:dyDescent="0.25">
      <c r="A34" s="641"/>
      <c r="B34" s="642"/>
      <c r="C34" s="643"/>
      <c r="D34" s="644"/>
      <c r="E34" s="642"/>
      <c r="F34" s="125"/>
      <c r="G34" s="40"/>
    </row>
    <row r="35" spans="1:10" ht="30" customHeight="1" x14ac:dyDescent="0.25">
      <c r="A35" s="641"/>
      <c r="B35" s="642"/>
      <c r="C35" s="643"/>
      <c r="D35" s="644"/>
      <c r="E35" s="642"/>
      <c r="F35" s="125"/>
      <c r="G35" s="40"/>
    </row>
    <row r="36" spans="1:10" ht="30" customHeight="1" x14ac:dyDescent="0.25">
      <c r="A36" s="641"/>
      <c r="B36" s="642"/>
      <c r="C36" s="643"/>
      <c r="D36" s="644"/>
      <c r="E36" s="642"/>
      <c r="F36" s="125"/>
      <c r="G36" s="40"/>
    </row>
    <row r="37" spans="1:10" ht="30" customHeight="1" thickBot="1" x14ac:dyDescent="0.3">
      <c r="A37" s="668"/>
      <c r="B37" s="669"/>
      <c r="C37" s="670"/>
      <c r="D37" s="671"/>
      <c r="E37" s="669"/>
      <c r="F37" s="126"/>
      <c r="G37" s="40"/>
    </row>
    <row r="38" spans="1:10" ht="15.75" thickBot="1" x14ac:dyDescent="0.3">
      <c r="A38" s="672"/>
      <c r="B38" s="672"/>
      <c r="C38" s="672"/>
      <c r="D38" s="672"/>
      <c r="E38" s="672"/>
      <c r="F38" s="42"/>
      <c r="G38" s="40"/>
    </row>
    <row r="39" spans="1:10" x14ac:dyDescent="0.25">
      <c r="A39" s="673" t="s">
        <v>2628</v>
      </c>
      <c r="B39" s="674"/>
      <c r="C39" s="674"/>
      <c r="D39" s="674"/>
      <c r="E39" s="674"/>
      <c r="F39" s="675"/>
      <c r="G39" s="40"/>
    </row>
    <row r="40" spans="1:10" x14ac:dyDescent="0.25">
      <c r="A40" s="664" t="s">
        <v>2625</v>
      </c>
      <c r="B40" s="665"/>
      <c r="C40" s="666" t="s">
        <v>2626</v>
      </c>
      <c r="D40" s="667"/>
      <c r="E40" s="665"/>
      <c r="F40" s="41" t="s">
        <v>2627</v>
      </c>
      <c r="G40" s="40"/>
    </row>
    <row r="41" spans="1:10" ht="30" customHeight="1" x14ac:dyDescent="0.25">
      <c r="A41" s="641"/>
      <c r="B41" s="642"/>
      <c r="C41" s="643"/>
      <c r="D41" s="644"/>
      <c r="E41" s="642"/>
      <c r="F41" s="125"/>
      <c r="G41" s="40"/>
    </row>
    <row r="42" spans="1:10" ht="30" customHeight="1" x14ac:dyDescent="0.25">
      <c r="A42" s="641"/>
      <c r="B42" s="642"/>
      <c r="C42" s="643"/>
      <c r="D42" s="644"/>
      <c r="E42" s="642"/>
      <c r="F42" s="125"/>
      <c r="G42" s="40"/>
    </row>
    <row r="43" spans="1:10" ht="30" customHeight="1" x14ac:dyDescent="0.25">
      <c r="A43" s="641"/>
      <c r="B43" s="642"/>
      <c r="C43" s="643"/>
      <c r="D43" s="644"/>
      <c r="E43" s="642"/>
      <c r="F43" s="125"/>
      <c r="G43" s="40"/>
    </row>
    <row r="44" spans="1:10" ht="30" customHeight="1" x14ac:dyDescent="0.25">
      <c r="A44" s="641"/>
      <c r="B44" s="642"/>
      <c r="C44" s="643"/>
      <c r="D44" s="644"/>
      <c r="E44" s="642"/>
      <c r="F44" s="125"/>
      <c r="G44" s="40"/>
    </row>
    <row r="45" spans="1:10" ht="30" customHeight="1" thickBot="1" x14ac:dyDescent="0.3">
      <c r="A45" s="668"/>
      <c r="B45" s="669"/>
      <c r="C45" s="670"/>
      <c r="D45" s="671"/>
      <c r="E45" s="669"/>
      <c r="F45" s="126"/>
      <c r="G45" s="40"/>
    </row>
  </sheetData>
  <sheetProtection algorithmName="SHA-512" hashValue="MxDlJ3/q1zWtTks8Lhxk52A791+IdIj7GUgVbrFS0v8rJAhjKuAWKrmMWBb9g7LmMU9evVByj2zViYvRZANWLw==" saltValue="kz1QcKXp6EI5YRDmajpPLA==" spinCount="100000" sheet="1" formatRows="0"/>
  <mergeCells count="47">
    <mergeCell ref="A44:B44"/>
    <mergeCell ref="C44:E44"/>
    <mergeCell ref="A45:B45"/>
    <mergeCell ref="C45:E45"/>
    <mergeCell ref="A41:B41"/>
    <mergeCell ref="C41:E41"/>
    <mergeCell ref="A42:B42"/>
    <mergeCell ref="C42:E42"/>
    <mergeCell ref="A43:B43"/>
    <mergeCell ref="C43:E43"/>
    <mergeCell ref="A40:B40"/>
    <mergeCell ref="C40:E40"/>
    <mergeCell ref="A34:B34"/>
    <mergeCell ref="C34:E34"/>
    <mergeCell ref="A35:B35"/>
    <mergeCell ref="C35:E35"/>
    <mergeCell ref="A36:B36"/>
    <mergeCell ref="C36:E36"/>
    <mergeCell ref="A37:B37"/>
    <mergeCell ref="C37:E37"/>
    <mergeCell ref="A38:B38"/>
    <mergeCell ref="C38:E38"/>
    <mergeCell ref="A39:F39"/>
    <mergeCell ref="A33:B33"/>
    <mergeCell ref="C33:E33"/>
    <mergeCell ref="A11:B11"/>
    <mergeCell ref="A12:B12"/>
    <mergeCell ref="A14:F14"/>
    <mergeCell ref="A15:F16"/>
    <mergeCell ref="A17:F17"/>
    <mergeCell ref="A18:F29"/>
    <mergeCell ref="A30:B30"/>
    <mergeCell ref="C30:F30"/>
    <mergeCell ref="A31:F31"/>
    <mergeCell ref="A32:B32"/>
    <mergeCell ref="C32:E32"/>
    <mergeCell ref="A10:B10"/>
    <mergeCell ref="A1:F1"/>
    <mergeCell ref="A2:B2"/>
    <mergeCell ref="C2:F2"/>
    <mergeCell ref="A3:B4"/>
    <mergeCell ref="C3:F3"/>
    <mergeCell ref="A5:B5"/>
    <mergeCell ref="A6:B6"/>
    <mergeCell ref="A7:B7"/>
    <mergeCell ref="A8:B8"/>
    <mergeCell ref="A9:B9"/>
  </mergeCells>
  <printOptions horizontalCentered="1"/>
  <pageMargins left="0.31496062992125984" right="0.31496062992125984" top="1.3385826771653544" bottom="0.74803149606299213" header="0.31496062992125984" footer="0.31496062992125984"/>
  <pageSetup scale="62"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drawing r:id="rId2"/>
  <legacyDrawingHF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1326-27B0-4B77-B4D9-8376B7A66A2B}">
  <sheetPr codeName="Hoja27"/>
  <dimension ref="A1:NP4"/>
  <sheetViews>
    <sheetView topLeftCell="BJ1" zoomScale="85" zoomScaleNormal="85" workbookViewId="0">
      <selection activeCell="BM3" sqref="BM3"/>
    </sheetView>
  </sheetViews>
  <sheetFormatPr baseColWidth="10" defaultColWidth="11.42578125" defaultRowHeight="15" x14ac:dyDescent="0.2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38.85546875" customWidth="1"/>
    <col min="10" max="10" width="17.7109375" customWidth="1"/>
    <col min="11" max="11" width="17.28515625" customWidth="1"/>
    <col min="12" max="12" width="19.42578125" customWidth="1"/>
    <col min="13" max="13" width="30.28515625" customWidth="1"/>
    <col min="14" max="14" width="37" customWidth="1"/>
    <col min="15" max="15" width="18.140625" customWidth="1"/>
    <col min="16" max="16" width="21.28515625" customWidth="1"/>
    <col min="17" max="17" width="24.7109375" customWidth="1"/>
    <col min="18" max="18" width="34.140625" customWidth="1"/>
    <col min="19" max="19" width="20.140625" customWidth="1"/>
    <col min="20" max="20" width="25.85546875" customWidth="1"/>
    <col min="21" max="21" width="40.42578125" customWidth="1"/>
    <col min="22" max="22" width="23.85546875" customWidth="1"/>
    <col min="23" max="23" width="20.42578125" customWidth="1"/>
    <col min="24" max="24" width="23" customWidth="1"/>
    <col min="25" max="25" width="39.140625" customWidth="1"/>
    <col min="26" max="26" width="20.7109375" customWidth="1"/>
    <col min="27" max="27" width="18.42578125" customWidth="1"/>
    <col min="28" max="28" width="16.140625" customWidth="1"/>
    <col min="29" max="29" width="33.7109375" customWidth="1"/>
    <col min="30" max="30" width="45.42578125" customWidth="1"/>
    <col min="31" max="31" width="23.7109375" customWidth="1"/>
    <col min="32" max="32" width="28" customWidth="1"/>
    <col min="33" max="33" width="19.42578125" customWidth="1"/>
    <col min="34" max="34" width="23" customWidth="1"/>
    <col min="35" max="35" width="20" customWidth="1"/>
    <col min="36" max="36" width="31.42578125" customWidth="1"/>
    <col min="37" max="37" width="41.140625" customWidth="1"/>
    <col min="38" max="38" width="42" customWidth="1"/>
    <col min="39" max="39" width="49.85546875" customWidth="1"/>
    <col min="40" max="42" width="22.42578125" customWidth="1"/>
    <col min="43" max="43" width="23.42578125" customWidth="1"/>
    <col min="44" max="44" width="23.85546875" customWidth="1"/>
    <col min="45" max="45" width="23.42578125" customWidth="1"/>
    <col min="46" max="46" width="23.85546875" customWidth="1"/>
    <col min="47" max="47" width="42.42578125" customWidth="1"/>
    <col min="48" max="48" width="19.42578125" customWidth="1"/>
    <col min="49" max="49" width="18.28515625" customWidth="1"/>
    <col min="50" max="50" width="18.42578125" customWidth="1"/>
    <col min="51" max="51" width="32" customWidth="1"/>
    <col min="52" max="52" width="27" customWidth="1"/>
    <col min="55" max="55" width="15.140625" customWidth="1"/>
    <col min="56" max="56" width="30.42578125" customWidth="1"/>
    <col min="57" max="57" width="40.140625" customWidth="1"/>
    <col min="58" max="58" width="19.140625" customWidth="1"/>
    <col min="59" max="59" width="17.85546875" customWidth="1"/>
    <col min="60" max="60" width="17.42578125" customWidth="1"/>
    <col min="61" max="61" width="42.7109375" customWidth="1"/>
    <col min="62" max="62" width="35.140625" customWidth="1"/>
    <col min="65" max="65" width="26.140625" customWidth="1"/>
    <col min="161" max="161" width="21.140625" customWidth="1"/>
  </cols>
  <sheetData>
    <row r="1" spans="1:380" ht="15.75" customHeight="1" thickBot="1" x14ac:dyDescent="0.3">
      <c r="A1" s="680" t="s">
        <v>2629</v>
      </c>
      <c r="B1" s="680"/>
      <c r="C1" s="680"/>
      <c r="D1" s="680"/>
      <c r="E1" s="680"/>
      <c r="F1" s="680"/>
      <c r="G1" s="680"/>
      <c r="H1" s="680"/>
      <c r="I1" s="680"/>
      <c r="J1" s="680"/>
      <c r="K1" s="680"/>
      <c r="L1" s="680"/>
      <c r="M1" s="681"/>
      <c r="N1" s="682" t="s">
        <v>1629</v>
      </c>
      <c r="O1" s="682"/>
      <c r="P1" s="682"/>
      <c r="Q1" s="682"/>
      <c r="R1" s="682"/>
      <c r="S1" s="682"/>
      <c r="T1" s="682"/>
      <c r="U1" s="682"/>
      <c r="V1" s="682"/>
      <c r="W1" s="682"/>
      <c r="X1" s="682"/>
      <c r="Y1" s="682"/>
      <c r="Z1" s="682"/>
      <c r="AA1" s="682"/>
      <c r="AB1" s="682"/>
      <c r="AC1" s="682"/>
      <c r="AD1" s="682"/>
      <c r="AE1" s="682"/>
      <c r="AF1" s="683"/>
      <c r="AG1" s="684" t="s">
        <v>1637</v>
      </c>
      <c r="AH1" s="684"/>
      <c r="AI1" s="684"/>
      <c r="AJ1" s="684"/>
      <c r="AK1" s="684"/>
      <c r="AL1" s="684"/>
      <c r="AM1" s="684"/>
      <c r="AN1" s="491"/>
      <c r="AO1" s="491"/>
      <c r="AP1" s="491"/>
      <c r="AQ1" s="491"/>
      <c r="AR1" s="491"/>
      <c r="AS1" s="491"/>
      <c r="AT1" s="685" t="s">
        <v>1654</v>
      </c>
      <c r="AU1" s="686"/>
      <c r="AV1" s="686"/>
      <c r="AW1" s="686"/>
      <c r="AX1" s="686"/>
      <c r="AY1" s="686"/>
      <c r="AZ1" s="686"/>
      <c r="BA1" s="686"/>
      <c r="BB1" s="686"/>
      <c r="BC1" s="686"/>
      <c r="BD1" s="686"/>
      <c r="BE1" s="686"/>
      <c r="BF1" s="686"/>
      <c r="BG1" s="686"/>
      <c r="BH1" s="686"/>
      <c r="BI1" s="686"/>
      <c r="BJ1" s="686"/>
      <c r="BK1" s="686"/>
      <c r="BL1" s="686"/>
      <c r="BM1" s="686"/>
      <c r="BN1" s="687" t="s">
        <v>2630</v>
      </c>
      <c r="BO1" s="688"/>
      <c r="BP1" s="688"/>
      <c r="BQ1" s="688"/>
      <c r="BR1" s="688"/>
      <c r="BS1" s="688"/>
      <c r="BT1" s="688"/>
      <c r="BU1" s="688"/>
      <c r="BV1" s="688"/>
      <c r="BW1" s="688"/>
      <c r="BX1" s="688"/>
      <c r="BY1" s="688"/>
      <c r="BZ1" s="688"/>
      <c r="CA1" s="688"/>
      <c r="CB1" s="688"/>
      <c r="CC1" s="688"/>
      <c r="CD1" s="688"/>
      <c r="CE1" s="688"/>
      <c r="CF1" s="688"/>
      <c r="CG1" s="688"/>
      <c r="CH1" s="688"/>
      <c r="CI1" s="688"/>
      <c r="CJ1" s="688"/>
      <c r="CK1" s="688"/>
      <c r="CL1" s="688"/>
      <c r="CM1" s="688"/>
      <c r="CN1" s="688"/>
      <c r="CO1" s="688"/>
      <c r="CP1" s="688"/>
      <c r="CQ1" s="688"/>
      <c r="CR1" s="688"/>
      <c r="CS1" s="688"/>
      <c r="CT1" s="688"/>
      <c r="CU1" s="688"/>
      <c r="CV1" s="688"/>
      <c r="CW1" s="688"/>
      <c r="CX1" s="688"/>
      <c r="CY1" s="688"/>
      <c r="CZ1" s="688"/>
      <c r="DA1" s="688"/>
      <c r="DB1" s="688"/>
      <c r="DC1" s="688"/>
      <c r="DD1" s="688"/>
      <c r="DE1" s="688"/>
      <c r="DF1" s="688"/>
      <c r="DG1" s="688"/>
      <c r="DH1" s="688"/>
      <c r="DI1" s="688"/>
      <c r="DJ1" s="688"/>
      <c r="DK1" s="688"/>
      <c r="DL1" s="688"/>
      <c r="DM1" s="688"/>
      <c r="DN1" s="688"/>
      <c r="DO1" s="688"/>
      <c r="DP1" s="688"/>
      <c r="DQ1" s="688"/>
      <c r="DR1" s="688"/>
      <c r="DS1" s="688"/>
      <c r="DT1" s="688"/>
      <c r="DU1" s="688"/>
      <c r="DV1" s="688"/>
      <c r="DW1" s="688"/>
      <c r="DX1" s="688"/>
      <c r="DY1" s="688"/>
      <c r="DZ1" s="688"/>
      <c r="EA1" s="688"/>
      <c r="EB1" s="688"/>
      <c r="EC1" s="688"/>
      <c r="ED1" s="688"/>
      <c r="EE1" s="688"/>
      <c r="EF1" s="688"/>
      <c r="EG1" s="688"/>
      <c r="EH1" s="688"/>
      <c r="EI1" s="688"/>
      <c r="EJ1" s="688"/>
      <c r="EK1" s="688"/>
      <c r="EL1" s="688"/>
      <c r="EM1" s="688"/>
      <c r="EN1" s="688"/>
      <c r="EO1" s="688"/>
      <c r="EP1" s="688"/>
      <c r="EQ1" s="688"/>
      <c r="ER1" s="688"/>
      <c r="ES1" s="688"/>
      <c r="ET1" s="688"/>
      <c r="EU1" s="688"/>
      <c r="EV1" s="688"/>
      <c r="EW1" s="688"/>
      <c r="EX1" s="688"/>
      <c r="EY1" s="688"/>
      <c r="EZ1" s="688"/>
      <c r="FA1" s="688"/>
      <c r="FB1" s="688"/>
      <c r="FC1" s="688"/>
      <c r="FD1" s="688"/>
      <c r="FE1" s="689" t="s">
        <v>2631</v>
      </c>
      <c r="FF1" s="689"/>
      <c r="FG1" s="689"/>
      <c r="FH1" s="689"/>
      <c r="FI1" s="689"/>
      <c r="FJ1" s="689"/>
      <c r="FK1" s="689"/>
      <c r="FL1" s="689"/>
      <c r="FM1" s="689"/>
      <c r="FN1" s="689"/>
      <c r="FO1" s="689"/>
      <c r="FP1" s="689"/>
      <c r="FQ1" s="689"/>
      <c r="FR1" s="689"/>
      <c r="FS1" s="689"/>
      <c r="FT1" s="689"/>
      <c r="FU1" s="689"/>
      <c r="FV1" s="689"/>
      <c r="FW1" s="689"/>
      <c r="FX1" s="689"/>
      <c r="FY1" s="689"/>
      <c r="FZ1" s="689"/>
      <c r="GA1" s="689"/>
      <c r="GB1" s="689"/>
      <c r="GC1" s="689"/>
      <c r="GD1" s="689"/>
      <c r="GE1" s="689"/>
      <c r="GF1" s="689"/>
      <c r="GG1" s="689"/>
      <c r="GH1" s="689"/>
      <c r="GI1" s="689"/>
      <c r="GJ1" s="689"/>
      <c r="GK1" s="689"/>
      <c r="GL1" s="689"/>
      <c r="GM1" s="689"/>
      <c r="GN1" s="689"/>
      <c r="GO1" s="689"/>
      <c r="GP1" s="689"/>
      <c r="GQ1" s="689"/>
      <c r="GR1" s="689"/>
      <c r="GS1" s="689"/>
      <c r="GT1" s="689"/>
      <c r="GU1" s="689"/>
      <c r="GV1" s="689"/>
      <c r="GW1" s="689"/>
      <c r="GX1" s="689"/>
      <c r="GY1" s="689"/>
      <c r="GZ1" s="689"/>
      <c r="HA1" s="689"/>
      <c r="HB1" s="689"/>
      <c r="HC1" s="689"/>
      <c r="HD1" s="689"/>
      <c r="HE1" s="689"/>
      <c r="HF1" s="689"/>
      <c r="HG1" s="689"/>
      <c r="HH1" s="689"/>
      <c r="HI1" s="689"/>
      <c r="HJ1" s="689"/>
      <c r="HK1" s="689"/>
      <c r="HL1" s="689"/>
      <c r="HM1" s="689"/>
      <c r="HN1" s="689"/>
      <c r="HO1" s="689"/>
      <c r="HP1" s="689"/>
      <c r="HQ1" s="689"/>
      <c r="HR1" s="689"/>
      <c r="HS1" s="689"/>
      <c r="HT1" s="689"/>
      <c r="HU1" s="689"/>
      <c r="HV1" s="689"/>
      <c r="HW1" s="689"/>
      <c r="HX1" s="689"/>
      <c r="HY1" s="689"/>
      <c r="HZ1" s="689"/>
      <c r="IA1" s="689"/>
      <c r="IB1" s="689"/>
      <c r="IC1" s="689"/>
      <c r="ID1" s="689"/>
      <c r="IE1" s="689"/>
      <c r="IF1" s="689"/>
      <c r="IG1" s="689"/>
      <c r="IH1" s="689"/>
      <c r="II1" s="689"/>
      <c r="IJ1" s="689"/>
      <c r="IK1" s="689"/>
      <c r="IL1" s="689"/>
      <c r="IM1" s="689"/>
      <c r="IN1" s="689"/>
      <c r="IO1" s="689"/>
      <c r="IP1" s="689"/>
      <c r="IQ1" s="689"/>
      <c r="IR1" s="689"/>
      <c r="IS1" s="689"/>
      <c r="IT1" s="689"/>
      <c r="IU1" s="689"/>
      <c r="IV1" s="689"/>
      <c r="IW1" s="689"/>
      <c r="IX1" s="689"/>
      <c r="IY1" s="689"/>
      <c r="IZ1" s="689"/>
      <c r="JA1" s="689"/>
      <c r="JB1" s="689"/>
      <c r="JC1" s="689"/>
      <c r="JD1" s="400" t="s">
        <v>2632</v>
      </c>
      <c r="JE1" s="400"/>
      <c r="JF1" s="400"/>
      <c r="JG1" s="400"/>
      <c r="JH1" s="400"/>
      <c r="JI1" s="400"/>
      <c r="JJ1" s="400"/>
      <c r="JK1" s="400"/>
      <c r="JL1" s="400"/>
      <c r="JM1" s="400"/>
      <c r="JN1" s="400"/>
      <c r="JO1" s="400"/>
      <c r="JP1" s="400"/>
      <c r="JQ1" s="400"/>
      <c r="JR1" s="400"/>
      <c r="JS1" s="400"/>
      <c r="JT1" s="400"/>
      <c r="JU1" s="400"/>
      <c r="JV1" s="400"/>
      <c r="JW1" s="400"/>
      <c r="JX1" s="400"/>
      <c r="JY1" s="400"/>
      <c r="JZ1" s="400"/>
      <c r="KA1" s="400"/>
      <c r="KB1" s="400"/>
      <c r="KC1" s="400"/>
      <c r="KD1" s="400"/>
      <c r="KE1" s="400"/>
      <c r="KF1" s="400"/>
      <c r="KG1" s="400"/>
      <c r="KH1" s="400"/>
      <c r="KI1" s="400"/>
      <c r="KJ1" s="401"/>
      <c r="KK1" s="386" t="s">
        <v>2633</v>
      </c>
      <c r="KL1" s="386"/>
      <c r="KM1" s="386"/>
      <c r="KN1" s="386"/>
      <c r="KO1" s="386"/>
      <c r="KP1" s="386"/>
      <c r="KQ1" s="386"/>
      <c r="KR1" s="386"/>
      <c r="KS1" s="386"/>
      <c r="KT1" s="386"/>
      <c r="KU1" s="386"/>
      <c r="KV1" s="386"/>
      <c r="KW1" s="386"/>
      <c r="KX1" s="386"/>
      <c r="KY1" s="386"/>
      <c r="KZ1" s="386"/>
      <c r="LA1" s="386"/>
      <c r="LB1" s="386"/>
      <c r="LC1" s="386"/>
      <c r="LD1" s="386"/>
      <c r="LE1" s="386"/>
      <c r="LF1" s="386"/>
      <c r="LG1" s="386"/>
      <c r="LH1" s="386"/>
      <c r="LI1" s="386"/>
      <c r="LJ1" s="387"/>
      <c r="LK1" s="676" t="s">
        <v>2634</v>
      </c>
      <c r="LL1" s="677"/>
      <c r="LM1" s="677"/>
      <c r="LN1" s="677"/>
      <c r="LO1" s="677"/>
      <c r="LP1" s="677"/>
      <c r="LQ1" s="677"/>
      <c r="LR1" s="677"/>
      <c r="LS1" s="677"/>
      <c r="LT1" s="677"/>
      <c r="LU1" s="677"/>
      <c r="LV1" s="677"/>
      <c r="LW1" s="677"/>
      <c r="LX1" s="677"/>
      <c r="LY1" s="677"/>
      <c r="LZ1" s="677"/>
      <c r="MA1" s="677"/>
      <c r="MB1" s="677"/>
      <c r="MC1" s="690" t="s">
        <v>2635</v>
      </c>
      <c r="MD1" s="690"/>
      <c r="ME1" s="690"/>
      <c r="MF1" s="690"/>
      <c r="MG1" s="690"/>
      <c r="MH1" s="690"/>
      <c r="MI1" s="690"/>
      <c r="MJ1" s="690"/>
      <c r="MK1" s="690"/>
      <c r="ML1" s="690"/>
      <c r="MM1" s="690"/>
      <c r="MN1" s="690"/>
      <c r="MO1" s="690"/>
      <c r="MP1" s="690"/>
      <c r="MQ1" s="690"/>
      <c r="MR1" s="690"/>
      <c r="MS1" s="678" t="s">
        <v>2636</v>
      </c>
      <c r="MT1" s="678"/>
      <c r="MU1" s="678"/>
      <c r="MV1" s="678"/>
      <c r="MW1" s="678"/>
      <c r="MX1" s="678"/>
      <c r="MY1" s="678"/>
      <c r="MZ1" s="678"/>
      <c r="NA1" s="678"/>
      <c r="NB1" s="678"/>
      <c r="NC1" s="678"/>
      <c r="ND1" s="678"/>
      <c r="NE1" s="678"/>
      <c r="NF1" s="678"/>
      <c r="NG1" s="678"/>
      <c r="NH1" s="678"/>
      <c r="NI1" s="678"/>
      <c r="NJ1" s="678"/>
      <c r="NK1" s="678"/>
      <c r="NL1" s="678"/>
      <c r="NM1" s="678"/>
      <c r="NN1" s="679"/>
      <c r="NO1" s="679"/>
      <c r="NP1" s="679"/>
    </row>
    <row r="2" spans="1:380" ht="15.75" thickBot="1" x14ac:dyDescent="0.3">
      <c r="A2" t="s">
        <v>2637</v>
      </c>
      <c r="BN2" s="48" t="s">
        <v>1665</v>
      </c>
      <c r="BO2" s="46" t="s">
        <v>1669</v>
      </c>
      <c r="BP2" s="48" t="s">
        <v>1671</v>
      </c>
      <c r="BQ2" s="53" t="s">
        <v>1674</v>
      </c>
      <c r="BR2" s="48" t="s">
        <v>1676</v>
      </c>
      <c r="BS2" s="46" t="s">
        <v>1679</v>
      </c>
      <c r="BT2" s="46" t="s">
        <v>1681</v>
      </c>
      <c r="BU2" s="46" t="s">
        <v>1683</v>
      </c>
      <c r="BV2" s="48" t="s">
        <v>1685</v>
      </c>
      <c r="BW2" s="46" t="s">
        <v>1688</v>
      </c>
      <c r="BX2" s="46" t="s">
        <v>1690</v>
      </c>
      <c r="BY2" s="46" t="s">
        <v>1692</v>
      </c>
      <c r="BZ2" s="46" t="s">
        <v>1694</v>
      </c>
      <c r="CA2" s="46" t="s">
        <v>1697</v>
      </c>
      <c r="CB2" s="46" t="s">
        <v>1699</v>
      </c>
      <c r="CC2" s="46" t="s">
        <v>1701</v>
      </c>
      <c r="CD2" s="48" t="s">
        <v>1703</v>
      </c>
      <c r="CE2" s="46" t="s">
        <v>1706</v>
      </c>
      <c r="CF2" s="48" t="s">
        <v>1708</v>
      </c>
      <c r="CG2" s="46" t="s">
        <v>1711</v>
      </c>
      <c r="CH2" s="46" t="s">
        <v>1713</v>
      </c>
      <c r="CI2" s="48" t="s">
        <v>1715</v>
      </c>
      <c r="CJ2" s="46" t="s">
        <v>1718</v>
      </c>
      <c r="CK2" s="46" t="s">
        <v>1721</v>
      </c>
      <c r="CL2" s="46" t="s">
        <v>1723</v>
      </c>
      <c r="CM2" s="48" t="s">
        <v>1725</v>
      </c>
      <c r="CN2" s="46" t="s">
        <v>1728</v>
      </c>
      <c r="CO2" s="46" t="s">
        <v>1730</v>
      </c>
      <c r="CP2" s="48" t="s">
        <v>1732</v>
      </c>
      <c r="CQ2" s="48" t="s">
        <v>1732</v>
      </c>
      <c r="CR2" s="48" t="s">
        <v>1732</v>
      </c>
      <c r="CS2" s="46" t="s">
        <v>1735</v>
      </c>
      <c r="CT2" s="46" t="s">
        <v>1737</v>
      </c>
      <c r="CU2" s="46" t="s">
        <v>1739</v>
      </c>
      <c r="CV2" s="46" t="s">
        <v>1741</v>
      </c>
      <c r="CW2" s="46" t="s">
        <v>1743</v>
      </c>
      <c r="CX2" s="46" t="s">
        <v>1745</v>
      </c>
      <c r="CY2" s="46" t="s">
        <v>1747</v>
      </c>
      <c r="CZ2" s="46" t="s">
        <v>1749</v>
      </c>
      <c r="DA2" s="46" t="s">
        <v>1751</v>
      </c>
      <c r="DB2" s="46" t="s">
        <v>1753</v>
      </c>
      <c r="DC2" s="46" t="s">
        <v>1755</v>
      </c>
      <c r="DD2" s="46" t="s">
        <v>1757</v>
      </c>
      <c r="DE2" s="46" t="s">
        <v>1759</v>
      </c>
      <c r="DF2" s="46" t="s">
        <v>1761</v>
      </c>
      <c r="DG2" s="46" t="s">
        <v>1763</v>
      </c>
      <c r="DH2" s="46" t="s">
        <v>1765</v>
      </c>
      <c r="DI2" s="46" t="s">
        <v>1767</v>
      </c>
      <c r="DJ2" s="46" t="s">
        <v>1769</v>
      </c>
      <c r="DK2" s="46" t="s">
        <v>1771</v>
      </c>
      <c r="DL2" s="46" t="s">
        <v>1773</v>
      </c>
      <c r="DM2" s="46" t="s">
        <v>1775</v>
      </c>
      <c r="DN2" s="46" t="s">
        <v>1777</v>
      </c>
      <c r="DO2" s="46" t="s">
        <v>1779</v>
      </c>
      <c r="DP2" s="46" t="s">
        <v>1781</v>
      </c>
      <c r="DQ2" s="46" t="s">
        <v>1783</v>
      </c>
      <c r="DR2" s="46" t="s">
        <v>1785</v>
      </c>
      <c r="DS2" s="46" t="s">
        <v>1787</v>
      </c>
      <c r="DT2" s="46" t="s">
        <v>1789</v>
      </c>
      <c r="DU2" s="46" t="s">
        <v>1791</v>
      </c>
      <c r="DV2" s="46" t="s">
        <v>1793</v>
      </c>
      <c r="DW2" s="48" t="s">
        <v>1795</v>
      </c>
      <c r="DX2" s="46" t="s">
        <v>1798</v>
      </c>
      <c r="DY2" s="46" t="s">
        <v>1800</v>
      </c>
      <c r="DZ2" s="46" t="s">
        <v>1802</v>
      </c>
      <c r="EA2" s="46" t="s">
        <v>1804</v>
      </c>
      <c r="EB2" s="46" t="s">
        <v>1806</v>
      </c>
      <c r="EC2" s="48" t="s">
        <v>1809</v>
      </c>
      <c r="ED2" s="48" t="s">
        <v>1809</v>
      </c>
      <c r="EE2" s="46" t="s">
        <v>1812</v>
      </c>
      <c r="EF2" s="46" t="s">
        <v>1814</v>
      </c>
      <c r="EG2" s="46" t="s">
        <v>1816</v>
      </c>
      <c r="EH2" s="46" t="s">
        <v>1818</v>
      </c>
      <c r="EI2" s="46" t="s">
        <v>1820</v>
      </c>
      <c r="EJ2" s="46" t="s">
        <v>1822</v>
      </c>
      <c r="EK2" s="46" t="s">
        <v>1824</v>
      </c>
      <c r="EL2" s="46" t="s">
        <v>1827</v>
      </c>
      <c r="EM2" s="46" t="s">
        <v>1829</v>
      </c>
      <c r="EN2" s="46" t="s">
        <v>1831</v>
      </c>
      <c r="EO2" s="46" t="s">
        <v>1833</v>
      </c>
      <c r="EP2" s="46" t="s">
        <v>1835</v>
      </c>
      <c r="EQ2" s="46" t="s">
        <v>1837</v>
      </c>
      <c r="ER2" s="46" t="s">
        <v>1839</v>
      </c>
      <c r="ES2" s="46" t="s">
        <v>1841</v>
      </c>
      <c r="ET2" s="46" t="s">
        <v>1843</v>
      </c>
      <c r="EU2" s="46" t="s">
        <v>1845</v>
      </c>
      <c r="EV2" s="48" t="s">
        <v>1847</v>
      </c>
      <c r="EW2" s="46" t="s">
        <v>1850</v>
      </c>
      <c r="EX2" s="46" t="s">
        <v>1852</v>
      </c>
      <c r="EY2" s="46" t="s">
        <v>1854</v>
      </c>
      <c r="EZ2" s="46" t="s">
        <v>1856</v>
      </c>
      <c r="FA2" s="46" t="s">
        <v>1858</v>
      </c>
      <c r="FB2" s="46" t="s">
        <v>1860</v>
      </c>
      <c r="FC2" s="48" t="s">
        <v>1862</v>
      </c>
      <c r="FD2" s="50" t="s">
        <v>1865</v>
      </c>
      <c r="FE2" s="389" t="s">
        <v>1872</v>
      </c>
      <c r="FF2" s="389" t="s">
        <v>1876</v>
      </c>
      <c r="FG2" s="389" t="s">
        <v>1879</v>
      </c>
      <c r="FH2" s="389" t="s">
        <v>1882</v>
      </c>
      <c r="FI2" s="389" t="s">
        <v>1885</v>
      </c>
      <c r="FJ2" s="389" t="s">
        <v>1888</v>
      </c>
      <c r="FK2" s="389" t="s">
        <v>1891</v>
      </c>
      <c r="FL2" s="389" t="s">
        <v>1894</v>
      </c>
      <c r="FM2" s="389" t="s">
        <v>1897</v>
      </c>
      <c r="FN2" s="389" t="s">
        <v>1900</v>
      </c>
      <c r="FO2" s="389" t="s">
        <v>1903</v>
      </c>
      <c r="FP2" s="389" t="s">
        <v>1903</v>
      </c>
      <c r="FQ2" s="389" t="s">
        <v>1906</v>
      </c>
      <c r="FR2" s="389" t="s">
        <v>1909</v>
      </c>
      <c r="FS2" s="389" t="s">
        <v>1912</v>
      </c>
      <c r="FT2" s="389" t="s">
        <v>1915</v>
      </c>
      <c r="FU2" s="389" t="s">
        <v>1918</v>
      </c>
      <c r="FV2" s="389" t="s">
        <v>1921</v>
      </c>
      <c r="FW2" s="389" t="s">
        <v>1923</v>
      </c>
      <c r="FX2" s="389" t="s">
        <v>1926</v>
      </c>
      <c r="FY2" s="389" t="s">
        <v>1929</v>
      </c>
      <c r="FZ2" s="389" t="s">
        <v>1932</v>
      </c>
      <c r="GA2" s="389" t="s">
        <v>1935</v>
      </c>
      <c r="GB2" s="389" t="s">
        <v>1938</v>
      </c>
      <c r="GC2" s="389" t="s">
        <v>1941</v>
      </c>
      <c r="GD2" s="390" t="s">
        <v>1944</v>
      </c>
      <c r="GE2" s="389" t="s">
        <v>1947</v>
      </c>
      <c r="GF2" s="389" t="s">
        <v>1950</v>
      </c>
      <c r="GG2" s="389" t="s">
        <v>1953</v>
      </c>
      <c r="GH2" s="389" t="s">
        <v>1956</v>
      </c>
      <c r="GI2" s="389" t="s">
        <v>1959</v>
      </c>
      <c r="GJ2" s="389" t="s">
        <v>1962</v>
      </c>
      <c r="GK2" s="389" t="s">
        <v>1964</v>
      </c>
      <c r="GL2" s="389" t="s">
        <v>1966</v>
      </c>
      <c r="GM2" s="198" t="s">
        <v>1968</v>
      </c>
      <c r="GN2" s="86"/>
      <c r="GO2" s="211" t="s">
        <v>1973</v>
      </c>
      <c r="GP2" s="211" t="s">
        <v>1976</v>
      </c>
      <c r="GQ2" s="211" t="s">
        <v>1979</v>
      </c>
      <c r="GR2" s="53" t="s">
        <v>1982</v>
      </c>
      <c r="GS2" s="53" t="s">
        <v>1984</v>
      </c>
      <c r="GT2" s="211" t="s">
        <v>1982</v>
      </c>
      <c r="GU2" s="211" t="s">
        <v>1984</v>
      </c>
      <c r="GV2" s="198" t="s">
        <v>1990</v>
      </c>
      <c r="GW2" s="211" t="s">
        <v>1993</v>
      </c>
      <c r="GX2" s="211" t="s">
        <v>1996</v>
      </c>
      <c r="GY2" s="211" t="s">
        <v>1999</v>
      </c>
      <c r="GZ2" s="211" t="s">
        <v>2002</v>
      </c>
      <c r="HA2" s="211" t="s">
        <v>2005</v>
      </c>
      <c r="HB2" s="211" t="s">
        <v>2008</v>
      </c>
      <c r="HC2" s="211" t="s">
        <v>2011</v>
      </c>
      <c r="HD2" s="211" t="s">
        <v>2014</v>
      </c>
      <c r="HE2" s="211" t="s">
        <v>2016</v>
      </c>
      <c r="HF2" s="211" t="s">
        <v>2018</v>
      </c>
      <c r="HG2" s="198" t="s">
        <v>2021</v>
      </c>
      <c r="HH2" s="202" t="s">
        <v>2024</v>
      </c>
      <c r="HI2" s="202" t="s">
        <v>2027</v>
      </c>
      <c r="HJ2" s="202" t="s">
        <v>2029</v>
      </c>
      <c r="HK2" s="202" t="s">
        <v>2032</v>
      </c>
      <c r="HL2" s="198" t="s">
        <v>2035</v>
      </c>
      <c r="HM2" s="211" t="s">
        <v>2038</v>
      </c>
      <c r="HN2" s="198" t="s">
        <v>2041</v>
      </c>
      <c r="HO2" s="211" t="s">
        <v>2044</v>
      </c>
      <c r="HP2" s="211" t="s">
        <v>2047</v>
      </c>
      <c r="HQ2" s="211" t="s">
        <v>2050</v>
      </c>
      <c r="HR2" s="211" t="s">
        <v>2053</v>
      </c>
      <c r="HS2" s="211" t="s">
        <v>2056</v>
      </c>
      <c r="HT2" s="198" t="s">
        <v>2059</v>
      </c>
      <c r="HU2" s="202" t="s">
        <v>2062</v>
      </c>
      <c r="HV2" s="198" t="s">
        <v>2065</v>
      </c>
      <c r="HW2" s="86"/>
      <c r="HX2" s="211" t="s">
        <v>2069</v>
      </c>
      <c r="HY2" s="211" t="s">
        <v>2072</v>
      </c>
      <c r="HZ2" s="211" t="s">
        <v>2075</v>
      </c>
      <c r="IA2" s="211" t="s">
        <v>2078</v>
      </c>
      <c r="IB2" s="211" t="s">
        <v>2081</v>
      </c>
      <c r="IC2" s="211" t="s">
        <v>2084</v>
      </c>
      <c r="ID2" s="211" t="s">
        <v>2087</v>
      </c>
      <c r="IE2" s="198" t="s">
        <v>2090</v>
      </c>
      <c r="IF2" s="211" t="s">
        <v>2093</v>
      </c>
      <c r="IG2" s="211" t="s">
        <v>2096</v>
      </c>
      <c r="IH2" s="211" t="s">
        <v>2099</v>
      </c>
      <c r="II2" s="211" t="s">
        <v>2102</v>
      </c>
      <c r="IJ2" s="211" t="s">
        <v>2105</v>
      </c>
      <c r="IK2" s="211" t="s">
        <v>2108</v>
      </c>
      <c r="IL2" s="211" t="s">
        <v>2111</v>
      </c>
      <c r="IM2" s="211" t="s">
        <v>2114</v>
      </c>
      <c r="IN2" s="211" t="s">
        <v>2117</v>
      </c>
      <c r="IO2" s="211" t="s">
        <v>2120</v>
      </c>
      <c r="IP2" s="211" t="s">
        <v>2122</v>
      </c>
      <c r="IQ2" s="198" t="s">
        <v>2125</v>
      </c>
      <c r="IR2" s="211" t="s">
        <v>2128</v>
      </c>
      <c r="IS2" s="211" t="s">
        <v>2131</v>
      </c>
      <c r="IT2" s="198" t="s">
        <v>2133</v>
      </c>
      <c r="IU2" s="211" t="s">
        <v>2136</v>
      </c>
      <c r="IV2" s="211" t="s">
        <v>2139</v>
      </c>
      <c r="IW2" s="198" t="s">
        <v>2142</v>
      </c>
      <c r="IX2" s="211" t="s">
        <v>2145</v>
      </c>
      <c r="IY2" s="211" t="s">
        <v>2148</v>
      </c>
      <c r="IZ2" s="211" t="s">
        <v>2150</v>
      </c>
      <c r="JA2" s="211" t="s">
        <v>2152</v>
      </c>
      <c r="JB2" s="211" t="s">
        <v>2154</v>
      </c>
      <c r="JC2" s="213" t="s">
        <v>2156</v>
      </c>
      <c r="JD2" s="391" t="s">
        <v>2159</v>
      </c>
      <c r="JE2" s="392" t="s">
        <v>2163</v>
      </c>
      <c r="JF2" s="391" t="s">
        <v>2165</v>
      </c>
      <c r="JG2" s="392" t="s">
        <v>2168</v>
      </c>
      <c r="JH2" s="392" t="s">
        <v>2170</v>
      </c>
      <c r="JI2" s="392" t="s">
        <v>2172</v>
      </c>
      <c r="JJ2" s="393" t="s">
        <v>1972</v>
      </c>
      <c r="JK2" s="394" t="s">
        <v>2175</v>
      </c>
      <c r="JL2" s="394" t="s">
        <v>2178</v>
      </c>
      <c r="JM2" s="391" t="s">
        <v>2180</v>
      </c>
      <c r="JN2" s="391" t="s">
        <v>2183</v>
      </c>
      <c r="JO2" s="391" t="s">
        <v>2185</v>
      </c>
      <c r="JP2" s="391" t="s">
        <v>2187</v>
      </c>
      <c r="JQ2" s="391" t="s">
        <v>2189</v>
      </c>
      <c r="JR2" s="391" t="s">
        <v>2191</v>
      </c>
      <c r="JS2" s="391" t="s">
        <v>2193</v>
      </c>
      <c r="JT2" s="392" t="s">
        <v>2196</v>
      </c>
      <c r="JU2" s="392" t="s">
        <v>2198</v>
      </c>
      <c r="JV2" s="392" t="s">
        <v>2200</v>
      </c>
      <c r="JW2" s="391" t="s">
        <v>2202</v>
      </c>
      <c r="JX2" s="391" t="s">
        <v>2205</v>
      </c>
      <c r="JY2" s="391" t="s">
        <v>2207</v>
      </c>
      <c r="JZ2" s="391" t="s">
        <v>2209</v>
      </c>
      <c r="KA2" s="391" t="s">
        <v>2211</v>
      </c>
      <c r="KB2" s="392" t="s">
        <v>2214</v>
      </c>
      <c r="KC2" s="392" t="s">
        <v>2216</v>
      </c>
      <c r="KD2" s="392" t="s">
        <v>2218</v>
      </c>
      <c r="KE2" s="392" t="s">
        <v>2220</v>
      </c>
      <c r="KF2" s="392" t="s">
        <v>2222</v>
      </c>
      <c r="KG2" s="391" t="s">
        <v>2224</v>
      </c>
      <c r="KH2" s="392" t="s">
        <v>2227</v>
      </c>
      <c r="KI2" s="392" t="s">
        <v>2229</v>
      </c>
      <c r="KJ2" s="392" t="s">
        <v>2231</v>
      </c>
      <c r="KK2" s="421" t="s">
        <v>2234</v>
      </c>
      <c r="KL2" s="422" t="s">
        <v>2237</v>
      </c>
      <c r="KM2" s="423" t="s">
        <v>2240</v>
      </c>
      <c r="KN2" s="422" t="s">
        <v>2243</v>
      </c>
      <c r="KO2" s="422"/>
      <c r="KP2" s="422" t="s">
        <v>2246</v>
      </c>
      <c r="KQ2" s="423" t="s">
        <v>2248</v>
      </c>
      <c r="KR2" s="424"/>
      <c r="KS2" s="425" t="s">
        <v>2252</v>
      </c>
      <c r="KT2" s="425" t="s">
        <v>2254</v>
      </c>
      <c r="KU2" s="425" t="s">
        <v>2257</v>
      </c>
      <c r="KV2" s="423" t="s">
        <v>2260</v>
      </c>
      <c r="KW2" s="426" t="s">
        <v>1972</v>
      </c>
      <c r="KX2" s="422" t="s">
        <v>2264</v>
      </c>
      <c r="KY2" s="422" t="s">
        <v>2266</v>
      </c>
      <c r="KZ2" s="422" t="s">
        <v>2268</v>
      </c>
      <c r="LA2" s="422" t="s">
        <v>2270</v>
      </c>
      <c r="LB2" s="423" t="s">
        <v>2272</v>
      </c>
      <c r="LC2" s="427" t="s">
        <v>2275</v>
      </c>
      <c r="LD2" s="427" t="s">
        <v>2277</v>
      </c>
      <c r="LE2" s="427" t="s">
        <v>2279</v>
      </c>
      <c r="LF2" s="427" t="s">
        <v>2281</v>
      </c>
      <c r="LG2" s="423" t="s">
        <v>2283</v>
      </c>
      <c r="LH2" s="422" t="s">
        <v>2286</v>
      </c>
      <c r="LI2" s="422" t="s">
        <v>2288</v>
      </c>
      <c r="LJ2" s="422" t="s">
        <v>2290</v>
      </c>
      <c r="LK2" s="395" t="s">
        <v>2293</v>
      </c>
      <c r="LL2" s="396" t="s">
        <v>2296</v>
      </c>
      <c r="LM2" s="396" t="s">
        <v>2299</v>
      </c>
      <c r="LN2" s="397" t="s">
        <v>2302</v>
      </c>
      <c r="LO2" s="396" t="s">
        <v>2306</v>
      </c>
      <c r="LP2" s="396" t="s">
        <v>2308</v>
      </c>
      <c r="LQ2" s="396" t="s">
        <v>2310</v>
      </c>
      <c r="LR2" s="396" t="s">
        <v>2312</v>
      </c>
      <c r="LS2" s="396" t="s">
        <v>2314</v>
      </c>
      <c r="LT2" s="396" t="s">
        <v>2317</v>
      </c>
      <c r="LU2" s="396" t="s">
        <v>2320</v>
      </c>
      <c r="LV2" s="396" t="s">
        <v>2322</v>
      </c>
      <c r="LW2" s="396" t="s">
        <v>2325</v>
      </c>
      <c r="LX2" s="396" t="s">
        <v>2329</v>
      </c>
      <c r="LY2" s="396" t="s">
        <v>2331</v>
      </c>
      <c r="LZ2" s="396" t="s">
        <v>2334</v>
      </c>
      <c r="MA2" s="398" t="s">
        <v>2336</v>
      </c>
      <c r="MB2" s="398" t="s">
        <v>2338</v>
      </c>
      <c r="MC2" s="432" t="s">
        <v>2341</v>
      </c>
      <c r="MD2" s="433" t="s">
        <v>2344</v>
      </c>
      <c r="ME2" s="433" t="s">
        <v>2347</v>
      </c>
      <c r="MF2" s="433" t="s">
        <v>2349</v>
      </c>
      <c r="MG2" s="433" t="s">
        <v>2638</v>
      </c>
      <c r="MH2" s="433" t="s">
        <v>2639</v>
      </c>
      <c r="MI2" s="433" t="s">
        <v>2640</v>
      </c>
      <c r="MJ2" s="433" t="s">
        <v>2641</v>
      </c>
      <c r="MK2" s="433" t="s">
        <v>2642</v>
      </c>
      <c r="ML2" s="433" t="s">
        <v>2643</v>
      </c>
      <c r="MM2" s="433" t="s">
        <v>2644</v>
      </c>
      <c r="MN2" s="433" t="s">
        <v>2645</v>
      </c>
      <c r="MO2" s="433" t="s">
        <v>2646</v>
      </c>
      <c r="MP2" s="433" t="s">
        <v>2647</v>
      </c>
      <c r="MQ2" s="433" t="s">
        <v>2648</v>
      </c>
      <c r="MR2" s="434" t="s">
        <v>2649</v>
      </c>
      <c r="MS2" s="435" t="s">
        <v>2384</v>
      </c>
      <c r="MT2" s="436" t="s">
        <v>2387</v>
      </c>
      <c r="MU2" s="436" t="s">
        <v>2389</v>
      </c>
      <c r="MV2" s="437" t="s">
        <v>2391</v>
      </c>
      <c r="MW2" s="436" t="s">
        <v>2394</v>
      </c>
      <c r="MX2" s="436" t="s">
        <v>2396</v>
      </c>
      <c r="MY2" s="436" t="s">
        <v>2398</v>
      </c>
      <c r="MZ2" s="436" t="s">
        <v>2401</v>
      </c>
      <c r="NA2" s="436" t="s">
        <v>2403</v>
      </c>
      <c r="NB2" s="436" t="s">
        <v>2405</v>
      </c>
      <c r="NC2" s="436" t="s">
        <v>2408</v>
      </c>
      <c r="ND2" s="436" t="s">
        <v>2410</v>
      </c>
      <c r="NE2" s="436" t="s">
        <v>2413</v>
      </c>
      <c r="NF2" s="436" t="s">
        <v>2416</v>
      </c>
      <c r="NG2" s="436" t="s">
        <v>2419</v>
      </c>
      <c r="NH2" s="436" t="s">
        <v>2422</v>
      </c>
      <c r="NI2" s="436" t="s">
        <v>2424</v>
      </c>
      <c r="NJ2" s="436" t="s">
        <v>2427</v>
      </c>
      <c r="NK2" s="436" t="s">
        <v>2429</v>
      </c>
      <c r="NL2" s="436" t="s">
        <v>2432</v>
      </c>
      <c r="NM2" s="436" t="s">
        <v>2435</v>
      </c>
      <c r="NN2" s="48" t="s">
        <v>2438</v>
      </c>
      <c r="NO2" s="53" t="s">
        <v>2441</v>
      </c>
      <c r="NP2" s="284" t="s">
        <v>2443</v>
      </c>
    </row>
    <row r="3" spans="1:380" ht="409.5" customHeight="1" thickBot="1" x14ac:dyDescent="0.3">
      <c r="A3" s="175" t="s">
        <v>1628</v>
      </c>
      <c r="B3" s="175" t="s">
        <v>1475</v>
      </c>
      <c r="C3" s="175" t="s">
        <v>1477</v>
      </c>
      <c r="D3" s="175" t="s">
        <v>1479</v>
      </c>
      <c r="E3" s="175" t="s">
        <v>1481</v>
      </c>
      <c r="F3" s="175" t="s">
        <v>1483</v>
      </c>
      <c r="G3" s="175" t="s">
        <v>1485</v>
      </c>
      <c r="H3" s="175" t="s">
        <v>1487</v>
      </c>
      <c r="I3" s="175" t="s">
        <v>1489</v>
      </c>
      <c r="J3" s="175" t="s">
        <v>1521</v>
      </c>
      <c r="K3" s="175" t="s">
        <v>1491</v>
      </c>
      <c r="L3" s="175" t="s">
        <v>1493</v>
      </c>
      <c r="M3" s="176" t="s">
        <v>1495</v>
      </c>
      <c r="N3" s="175" t="s">
        <v>1630</v>
      </c>
      <c r="O3" s="175" t="s">
        <v>2650</v>
      </c>
      <c r="P3" s="175" t="s">
        <v>1631</v>
      </c>
      <c r="Q3" s="175" t="s">
        <v>1632</v>
      </c>
      <c r="R3" s="175" t="s">
        <v>1633</v>
      </c>
      <c r="S3" s="175" t="s">
        <v>1479</v>
      </c>
      <c r="T3" s="175" t="s">
        <v>1634</v>
      </c>
      <c r="U3" s="175" t="s">
        <v>1513</v>
      </c>
      <c r="V3" s="175" t="s">
        <v>1635</v>
      </c>
      <c r="W3" s="175" t="s">
        <v>1636</v>
      </c>
      <c r="X3" s="175" t="s">
        <v>1517</v>
      </c>
      <c r="Y3" s="175" t="s">
        <v>1519</v>
      </c>
      <c r="Z3" s="175" t="s">
        <v>1521</v>
      </c>
      <c r="AA3" s="175" t="s">
        <v>1491</v>
      </c>
      <c r="AB3" s="175" t="s">
        <v>1493</v>
      </c>
      <c r="AC3" s="175" t="s">
        <v>1525</v>
      </c>
      <c r="AD3" s="175" t="s">
        <v>1527</v>
      </c>
      <c r="AE3" s="177" t="s">
        <v>1529</v>
      </c>
      <c r="AF3" s="178" t="s">
        <v>1531</v>
      </c>
      <c r="AG3" s="175" t="s">
        <v>1533</v>
      </c>
      <c r="AH3" s="175" t="s">
        <v>1535</v>
      </c>
      <c r="AI3" s="175" t="s">
        <v>2651</v>
      </c>
      <c r="AJ3" s="175" t="s">
        <v>1539</v>
      </c>
      <c r="AK3" s="179" t="s">
        <v>1541</v>
      </c>
      <c r="AL3" s="175" t="s">
        <v>1545</v>
      </c>
      <c r="AM3" s="176" t="s">
        <v>1547</v>
      </c>
      <c r="AN3" s="176" t="str">
        <f>+'1. Información General'!C24</f>
        <v>Gestantes</v>
      </c>
      <c r="AO3" s="176" t="str">
        <f>+'1. Información General'!C25</f>
        <v>0 - 3 meses</v>
      </c>
      <c r="AP3" s="176" t="str">
        <f>+'1. Información General'!C26</f>
        <v>3 - 6 meses</v>
      </c>
      <c r="AQ3" s="176" t="str">
        <f>+'1. Información General'!C27</f>
        <v>6 meses - 4 años, 11 meses y 29 días</v>
      </c>
      <c r="AR3" s="176" t="str">
        <f>+'1. Información General'!C28</f>
        <v>5 años - 5 años, 11 meses y 29 días</v>
      </c>
      <c r="AS3" s="176" t="str">
        <f>+'1. Información General'!C29</f>
        <v>Otro</v>
      </c>
      <c r="AT3" s="175" t="s">
        <v>1655</v>
      </c>
      <c r="AU3" s="175" t="s">
        <v>1552</v>
      </c>
      <c r="AV3" s="175" t="s">
        <v>1554</v>
      </c>
      <c r="AW3" s="175" t="s">
        <v>1556</v>
      </c>
      <c r="AX3" s="175" t="s">
        <v>1558</v>
      </c>
      <c r="AY3" s="175" t="s">
        <v>1560</v>
      </c>
      <c r="AZ3" s="175" t="s">
        <v>1564</v>
      </c>
      <c r="BA3" s="175" t="s">
        <v>1566</v>
      </c>
      <c r="BB3" s="175" t="s">
        <v>1568</v>
      </c>
      <c r="BC3" s="175" t="s">
        <v>1517</v>
      </c>
      <c r="BD3" s="175" t="s">
        <v>1656</v>
      </c>
      <c r="BE3" s="175" t="s">
        <v>1552</v>
      </c>
      <c r="BF3" s="175" t="s">
        <v>1554</v>
      </c>
      <c r="BG3" s="175" t="s">
        <v>1556</v>
      </c>
      <c r="BH3" s="175" t="s">
        <v>1558</v>
      </c>
      <c r="BI3" s="175" t="s">
        <v>1560</v>
      </c>
      <c r="BJ3" s="175" t="s">
        <v>1564</v>
      </c>
      <c r="BK3" s="175" t="s">
        <v>1566</v>
      </c>
      <c r="BL3" s="175" t="s">
        <v>1568</v>
      </c>
      <c r="BM3" s="176" t="s">
        <v>1517</v>
      </c>
      <c r="BN3" s="90" t="s">
        <v>1666</v>
      </c>
      <c r="BO3" s="403" t="s">
        <v>1670</v>
      </c>
      <c r="BP3" s="511" t="s">
        <v>1672</v>
      </c>
      <c r="BQ3" s="247" t="s">
        <v>1675</v>
      </c>
      <c r="BR3" s="90" t="s">
        <v>1677</v>
      </c>
      <c r="BS3" s="403" t="s">
        <v>1680</v>
      </c>
      <c r="BT3" s="403" t="s">
        <v>1682</v>
      </c>
      <c r="BU3" s="402" t="s">
        <v>1684</v>
      </c>
      <c r="BV3" s="181" t="s">
        <v>1686</v>
      </c>
      <c r="BW3" s="47" t="s">
        <v>1689</v>
      </c>
      <c r="BX3" s="388" t="s">
        <v>1691</v>
      </c>
      <c r="BY3" s="47" t="s">
        <v>1693</v>
      </c>
      <c r="BZ3" s="47" t="s">
        <v>1695</v>
      </c>
      <c r="CA3" s="47" t="s">
        <v>1698</v>
      </c>
      <c r="CB3" s="47" t="s">
        <v>1700</v>
      </c>
      <c r="CC3" s="388" t="s">
        <v>1702</v>
      </c>
      <c r="CD3" s="181" t="s">
        <v>1704</v>
      </c>
      <c r="CE3" s="388" t="s">
        <v>1707</v>
      </c>
      <c r="CF3" s="90" t="s">
        <v>1709</v>
      </c>
      <c r="CG3" s="47" t="s">
        <v>1712</v>
      </c>
      <c r="CH3" s="47" t="s">
        <v>1714</v>
      </c>
      <c r="CI3" s="217" t="s">
        <v>1716</v>
      </c>
      <c r="CJ3" s="388" t="s">
        <v>1719</v>
      </c>
      <c r="CK3" s="49" t="s">
        <v>1722</v>
      </c>
      <c r="CL3" s="49" t="s">
        <v>1724</v>
      </c>
      <c r="CM3" s="217" t="s">
        <v>1726</v>
      </c>
      <c r="CN3" s="402" t="s">
        <v>1729</v>
      </c>
      <c r="CO3" s="47" t="s">
        <v>1731</v>
      </c>
      <c r="CP3" s="217" t="s">
        <v>1733</v>
      </c>
      <c r="CQ3" s="217" t="s">
        <v>1733</v>
      </c>
      <c r="CR3" s="217" t="s">
        <v>1733</v>
      </c>
      <c r="CS3" s="47" t="s">
        <v>1736</v>
      </c>
      <c r="CT3" s="403" t="s">
        <v>1738</v>
      </c>
      <c r="CU3" s="47" t="s">
        <v>1740</v>
      </c>
      <c r="CV3" s="47" t="s">
        <v>1742</v>
      </c>
      <c r="CW3" s="402" t="s">
        <v>1744</v>
      </c>
      <c r="CX3" s="47" t="s">
        <v>1746</v>
      </c>
      <c r="CY3" s="47" t="s">
        <v>1748</v>
      </c>
      <c r="CZ3" s="47" t="s">
        <v>1750</v>
      </c>
      <c r="DA3" s="47" t="s">
        <v>1752</v>
      </c>
      <c r="DB3" s="47" t="s">
        <v>1754</v>
      </c>
      <c r="DC3" s="47" t="s">
        <v>1756</v>
      </c>
      <c r="DD3" s="47" t="s">
        <v>1758</v>
      </c>
      <c r="DE3" s="47" t="s">
        <v>1760</v>
      </c>
      <c r="DF3" s="47" t="s">
        <v>1762</v>
      </c>
      <c r="DG3" s="47" t="s">
        <v>1764</v>
      </c>
      <c r="DH3" s="55" t="s">
        <v>1766</v>
      </c>
      <c r="DI3" s="47" t="s">
        <v>1768</v>
      </c>
      <c r="DJ3" s="47" t="s">
        <v>1770</v>
      </c>
      <c r="DK3" s="402" t="s">
        <v>1772</v>
      </c>
      <c r="DL3" s="47" t="s">
        <v>1774</v>
      </c>
      <c r="DM3" s="402" t="s">
        <v>1776</v>
      </c>
      <c r="DN3" s="47" t="s">
        <v>1778</v>
      </c>
      <c r="DO3" s="402" t="s">
        <v>1780</v>
      </c>
      <c r="DP3" s="47" t="s">
        <v>1782</v>
      </c>
      <c r="DQ3" s="402" t="s">
        <v>1784</v>
      </c>
      <c r="DR3" s="47" t="s">
        <v>1786</v>
      </c>
      <c r="DS3" s="47" t="s">
        <v>1788</v>
      </c>
      <c r="DT3" s="47" t="s">
        <v>1790</v>
      </c>
      <c r="DU3" s="47" t="s">
        <v>1792</v>
      </c>
      <c r="DV3" s="47" t="s">
        <v>1794</v>
      </c>
      <c r="DW3" s="217" t="s">
        <v>1796</v>
      </c>
      <c r="DX3" s="402" t="s">
        <v>1799</v>
      </c>
      <c r="DY3" s="47" t="s">
        <v>1801</v>
      </c>
      <c r="DZ3" s="49" t="s">
        <v>1803</v>
      </c>
      <c r="EA3" s="47" t="s">
        <v>1805</v>
      </c>
      <c r="EB3" s="47" t="s">
        <v>1807</v>
      </c>
      <c r="EC3" s="217" t="s">
        <v>1810</v>
      </c>
      <c r="ED3" s="217" t="s">
        <v>1810</v>
      </c>
      <c r="EE3" s="47" t="s">
        <v>1813</v>
      </c>
      <c r="EF3" s="47" t="s">
        <v>1815</v>
      </c>
      <c r="EG3" s="56" t="s">
        <v>1817</v>
      </c>
      <c r="EH3" s="47" t="s">
        <v>1819</v>
      </c>
      <c r="EI3" s="402" t="s">
        <v>1821</v>
      </c>
      <c r="EJ3" s="47" t="s">
        <v>1823</v>
      </c>
      <c r="EK3" s="193" t="s">
        <v>1825</v>
      </c>
      <c r="EL3" s="47" t="s">
        <v>1828</v>
      </c>
      <c r="EM3" s="47" t="s">
        <v>1830</v>
      </c>
      <c r="EN3" s="47" t="s">
        <v>1832</v>
      </c>
      <c r="EO3" s="47" t="s">
        <v>1834</v>
      </c>
      <c r="EP3" s="47" t="s">
        <v>1836</v>
      </c>
      <c r="EQ3" s="47" t="s">
        <v>1838</v>
      </c>
      <c r="ER3" s="47" t="s">
        <v>1840</v>
      </c>
      <c r="ES3" s="47" t="s">
        <v>1842</v>
      </c>
      <c r="ET3" s="47" t="s">
        <v>1844</v>
      </c>
      <c r="EU3" s="47" t="s">
        <v>1846</v>
      </c>
      <c r="EV3" s="90" t="s">
        <v>1848</v>
      </c>
      <c r="EW3" s="47" t="s">
        <v>1851</v>
      </c>
      <c r="EX3" s="47" t="s">
        <v>1853</v>
      </c>
      <c r="EY3" s="388" t="s">
        <v>1855</v>
      </c>
      <c r="EZ3" s="47" t="s">
        <v>1857</v>
      </c>
      <c r="FA3" s="404" t="s">
        <v>1859</v>
      </c>
      <c r="FB3" s="47" t="s">
        <v>1861</v>
      </c>
      <c r="FC3" s="217" t="s">
        <v>1863</v>
      </c>
      <c r="FD3" s="89" t="s">
        <v>1866</v>
      </c>
      <c r="FE3" s="363" t="s">
        <v>1873</v>
      </c>
      <c r="FF3" s="373" t="s">
        <v>2652</v>
      </c>
      <c r="FG3" s="373" t="s">
        <v>1880</v>
      </c>
      <c r="FH3" s="372" t="s">
        <v>1883</v>
      </c>
      <c r="FI3" s="374" t="s">
        <v>2653</v>
      </c>
      <c r="FJ3" s="375" t="s">
        <v>2654</v>
      </c>
      <c r="FK3" s="375" t="s">
        <v>1892</v>
      </c>
      <c r="FL3" s="375" t="s">
        <v>2655</v>
      </c>
      <c r="FM3" s="363" t="s">
        <v>1898</v>
      </c>
      <c r="FN3" s="374" t="s">
        <v>2656</v>
      </c>
      <c r="FO3" s="363" t="s">
        <v>1904</v>
      </c>
      <c r="FP3" s="363" t="s">
        <v>1904</v>
      </c>
      <c r="FQ3" s="374" t="s">
        <v>2657</v>
      </c>
      <c r="FR3" s="375" t="s">
        <v>2658</v>
      </c>
      <c r="FS3" s="375" t="s">
        <v>2659</v>
      </c>
      <c r="FT3" s="375" t="s">
        <v>2660</v>
      </c>
      <c r="FU3" s="375" t="s">
        <v>2661</v>
      </c>
      <c r="FV3" s="375" t="s">
        <v>2662</v>
      </c>
      <c r="FW3" s="376" t="s">
        <v>1924</v>
      </c>
      <c r="FX3" s="377" t="s">
        <v>2663</v>
      </c>
      <c r="FY3" s="378" t="s">
        <v>2664</v>
      </c>
      <c r="FZ3" s="375" t="s">
        <v>2665</v>
      </c>
      <c r="GA3" s="378" t="s">
        <v>2666</v>
      </c>
      <c r="GB3" s="375" t="s">
        <v>1939</v>
      </c>
      <c r="GC3" s="375" t="s">
        <v>1942</v>
      </c>
      <c r="GD3" s="363" t="s">
        <v>2667</v>
      </c>
      <c r="GE3" s="373" t="s">
        <v>2668</v>
      </c>
      <c r="GF3" s="373" t="s">
        <v>1951</v>
      </c>
      <c r="GG3" s="373" t="s">
        <v>1954</v>
      </c>
      <c r="GH3" s="373" t="s">
        <v>1957</v>
      </c>
      <c r="GI3" s="372" t="s">
        <v>1960</v>
      </c>
      <c r="GJ3" s="379" t="s">
        <v>2669</v>
      </c>
      <c r="GK3" s="375" t="s">
        <v>2670</v>
      </c>
      <c r="GL3" s="380" t="s">
        <v>2671</v>
      </c>
      <c r="GM3" s="54" t="s">
        <v>1969</v>
      </c>
      <c r="GN3" s="87" t="s">
        <v>1971</v>
      </c>
      <c r="GO3" s="56" t="s">
        <v>1974</v>
      </c>
      <c r="GP3" s="56" t="s">
        <v>1977</v>
      </c>
      <c r="GQ3" s="56" t="s">
        <v>1980</v>
      </c>
      <c r="GR3" s="56" t="s">
        <v>1983</v>
      </c>
      <c r="GS3" s="56" t="s">
        <v>1985</v>
      </c>
      <c r="GT3" s="56" t="s">
        <v>1986</v>
      </c>
      <c r="GU3" s="56" t="s">
        <v>1988</v>
      </c>
      <c r="GV3" s="90" t="s">
        <v>1991</v>
      </c>
      <c r="GW3" s="56" t="s">
        <v>1994</v>
      </c>
      <c r="GX3" s="49" t="s">
        <v>1997</v>
      </c>
      <c r="GY3" s="56" t="s">
        <v>2000</v>
      </c>
      <c r="GZ3" s="56" t="s">
        <v>2003</v>
      </c>
      <c r="HA3" s="56" t="s">
        <v>2006</v>
      </c>
      <c r="HB3" s="56" t="s">
        <v>2009</v>
      </c>
      <c r="HC3" s="56" t="s">
        <v>2012</v>
      </c>
      <c r="HD3" s="56" t="s">
        <v>2015</v>
      </c>
      <c r="HE3" s="56" t="s">
        <v>2017</v>
      </c>
      <c r="HF3" s="56" t="s">
        <v>2019</v>
      </c>
      <c r="HG3" s="54" t="s">
        <v>2022</v>
      </c>
      <c r="HH3" s="56" t="s">
        <v>2025</v>
      </c>
      <c r="HI3" s="56" t="s">
        <v>2028</v>
      </c>
      <c r="HJ3" s="56" t="s">
        <v>2030</v>
      </c>
      <c r="HK3" s="56" t="s">
        <v>2033</v>
      </c>
      <c r="HL3" s="54" t="s">
        <v>2036</v>
      </c>
      <c r="HM3" s="49" t="s">
        <v>2039</v>
      </c>
      <c r="HN3" s="54" t="s">
        <v>2042</v>
      </c>
      <c r="HO3" s="56" t="s">
        <v>2045</v>
      </c>
      <c r="HP3" s="56" t="s">
        <v>2048</v>
      </c>
      <c r="HQ3" s="56" t="s">
        <v>2051</v>
      </c>
      <c r="HR3" s="56" t="s">
        <v>2054</v>
      </c>
      <c r="HS3" s="56" t="s">
        <v>2057</v>
      </c>
      <c r="HT3" s="54" t="s">
        <v>2060</v>
      </c>
      <c r="HU3" s="56" t="s">
        <v>2063</v>
      </c>
      <c r="HV3" s="90" t="s">
        <v>2066</v>
      </c>
      <c r="HW3" s="87" t="s">
        <v>2068</v>
      </c>
      <c r="HX3" s="55" t="s">
        <v>2070</v>
      </c>
      <c r="HY3" s="56" t="s">
        <v>2073</v>
      </c>
      <c r="HZ3" s="56" t="s">
        <v>2076</v>
      </c>
      <c r="IA3" s="57" t="s">
        <v>2079</v>
      </c>
      <c r="IB3" s="56" t="s">
        <v>2082</v>
      </c>
      <c r="IC3" s="56" t="s">
        <v>2085</v>
      </c>
      <c r="ID3" s="56" t="s">
        <v>2088</v>
      </c>
      <c r="IE3" s="54" t="s">
        <v>2091</v>
      </c>
      <c r="IF3" s="56" t="s">
        <v>2094</v>
      </c>
      <c r="IG3" s="56" t="s">
        <v>2097</v>
      </c>
      <c r="IH3" s="56" t="s">
        <v>2100</v>
      </c>
      <c r="II3" s="56" t="s">
        <v>2103</v>
      </c>
      <c r="IJ3" s="56" t="s">
        <v>2106</v>
      </c>
      <c r="IK3" s="56" t="s">
        <v>2109</v>
      </c>
      <c r="IL3" s="56" t="s">
        <v>2112</v>
      </c>
      <c r="IM3" s="56" t="s">
        <v>2115</v>
      </c>
      <c r="IN3" s="56" t="s">
        <v>2118</v>
      </c>
      <c r="IO3" s="56" t="s">
        <v>2121</v>
      </c>
      <c r="IP3" s="58" t="s">
        <v>2123</v>
      </c>
      <c r="IQ3" s="54" t="s">
        <v>2126</v>
      </c>
      <c r="IR3" s="56" t="s">
        <v>2129</v>
      </c>
      <c r="IS3" s="49" t="s">
        <v>2132</v>
      </c>
      <c r="IT3" s="54" t="s">
        <v>2134</v>
      </c>
      <c r="IU3" s="56" t="s">
        <v>2137</v>
      </c>
      <c r="IV3" s="56" t="s">
        <v>2140</v>
      </c>
      <c r="IW3" s="54" t="s">
        <v>2143</v>
      </c>
      <c r="IX3" s="56" t="s">
        <v>2146</v>
      </c>
      <c r="IY3" s="56" t="s">
        <v>2149</v>
      </c>
      <c r="IZ3" s="56" t="s">
        <v>2151</v>
      </c>
      <c r="JA3" s="56" t="s">
        <v>2153</v>
      </c>
      <c r="JB3" s="402" t="s">
        <v>2155</v>
      </c>
      <c r="JC3" s="506" t="s">
        <v>2157</v>
      </c>
      <c r="JD3" s="365" t="s">
        <v>2160</v>
      </c>
      <c r="JE3" s="366" t="s">
        <v>2672</v>
      </c>
      <c r="JF3" s="365" t="s">
        <v>2166</v>
      </c>
      <c r="JG3" s="366" t="s">
        <v>2169</v>
      </c>
      <c r="JH3" s="366" t="s">
        <v>2673</v>
      </c>
      <c r="JI3" s="367" t="s">
        <v>2674</v>
      </c>
      <c r="JJ3" s="368" t="s">
        <v>2174</v>
      </c>
      <c r="JK3" s="369" t="s">
        <v>2176</v>
      </c>
      <c r="JL3" s="369" t="s">
        <v>2179</v>
      </c>
      <c r="JM3" s="365" t="s">
        <v>2181</v>
      </c>
      <c r="JN3" s="366" t="s">
        <v>2675</v>
      </c>
      <c r="JO3" s="366" t="s">
        <v>2186</v>
      </c>
      <c r="JP3" s="366" t="s">
        <v>2188</v>
      </c>
      <c r="JQ3" s="370" t="s">
        <v>2676</v>
      </c>
      <c r="JR3" s="367" t="s">
        <v>2192</v>
      </c>
      <c r="JS3" s="365" t="s">
        <v>2194</v>
      </c>
      <c r="JT3" s="370" t="s">
        <v>2677</v>
      </c>
      <c r="JU3" s="370" t="s">
        <v>2678</v>
      </c>
      <c r="JV3" s="370" t="s">
        <v>2679</v>
      </c>
      <c r="JW3" s="365" t="s">
        <v>2203</v>
      </c>
      <c r="JX3" s="367" t="s">
        <v>2680</v>
      </c>
      <c r="JY3" s="370" t="s">
        <v>2681</v>
      </c>
      <c r="JZ3" s="370" t="s">
        <v>2210</v>
      </c>
      <c r="KA3" s="365" t="s">
        <v>2212</v>
      </c>
      <c r="KB3" s="366" t="s">
        <v>2682</v>
      </c>
      <c r="KC3" s="370" t="s">
        <v>2683</v>
      </c>
      <c r="KD3" s="370" t="s">
        <v>2684</v>
      </c>
      <c r="KE3" s="366" t="s">
        <v>2685</v>
      </c>
      <c r="KF3" s="367" t="s">
        <v>2223</v>
      </c>
      <c r="KG3" s="365" t="s">
        <v>2225</v>
      </c>
      <c r="KH3" s="370" t="s">
        <v>2228</v>
      </c>
      <c r="KI3" s="370" t="s">
        <v>2686</v>
      </c>
      <c r="KJ3" s="371" t="s">
        <v>2687</v>
      </c>
      <c r="KK3" s="350" t="s">
        <v>2235</v>
      </c>
      <c r="KL3" s="414" t="s">
        <v>2238</v>
      </c>
      <c r="KM3" s="415" t="s">
        <v>2688</v>
      </c>
      <c r="KN3" s="414" t="s">
        <v>2244</v>
      </c>
      <c r="KO3" s="351" t="s">
        <v>2245</v>
      </c>
      <c r="KP3" s="414" t="s">
        <v>2247</v>
      </c>
      <c r="KQ3" s="420" t="s">
        <v>2249</v>
      </c>
      <c r="KR3" s="353" t="s">
        <v>2251</v>
      </c>
      <c r="KS3" s="416" t="s">
        <v>2253</v>
      </c>
      <c r="KT3" s="416" t="s">
        <v>2255</v>
      </c>
      <c r="KU3" s="354" t="s">
        <v>2258</v>
      </c>
      <c r="KV3" s="352" t="s">
        <v>2261</v>
      </c>
      <c r="KW3" s="355" t="s">
        <v>2263</v>
      </c>
      <c r="KX3" s="356" t="s">
        <v>2265</v>
      </c>
      <c r="KY3" s="357" t="s">
        <v>2267</v>
      </c>
      <c r="KZ3" s="357" t="s">
        <v>2269</v>
      </c>
      <c r="LA3" s="417" t="s">
        <v>2689</v>
      </c>
      <c r="LB3" s="358" t="s">
        <v>2273</v>
      </c>
      <c r="LC3" s="359" t="s">
        <v>2276</v>
      </c>
      <c r="LD3" s="416" t="s">
        <v>2690</v>
      </c>
      <c r="LE3" s="418" t="s">
        <v>2280</v>
      </c>
      <c r="LF3" s="416" t="s">
        <v>2282</v>
      </c>
      <c r="LG3" s="352" t="s">
        <v>2284</v>
      </c>
      <c r="LH3" s="419" t="s">
        <v>2287</v>
      </c>
      <c r="LI3" s="357" t="s">
        <v>2289</v>
      </c>
      <c r="LJ3" s="360" t="s">
        <v>2291</v>
      </c>
      <c r="LK3" s="243" t="s">
        <v>2294</v>
      </c>
      <c r="LL3" s="339" t="s">
        <v>2297</v>
      </c>
      <c r="LM3" s="246" t="s">
        <v>2300</v>
      </c>
      <c r="LN3" s="244" t="s">
        <v>2303</v>
      </c>
      <c r="LO3" s="245" t="s">
        <v>2307</v>
      </c>
      <c r="LP3" s="361" t="s">
        <v>2309</v>
      </c>
      <c r="LQ3" s="362" t="s">
        <v>2311</v>
      </c>
      <c r="LR3" s="349" t="s">
        <v>2313</v>
      </c>
      <c r="LS3" s="362" t="s">
        <v>2315</v>
      </c>
      <c r="LT3" s="363" t="s">
        <v>2318</v>
      </c>
      <c r="LU3" s="362" t="s">
        <v>2321</v>
      </c>
      <c r="LV3" s="364" t="s">
        <v>2323</v>
      </c>
      <c r="LW3" s="248" t="s">
        <v>2326</v>
      </c>
      <c r="LX3" s="247" t="s">
        <v>2330</v>
      </c>
      <c r="LY3" s="217" t="s">
        <v>2332</v>
      </c>
      <c r="LZ3" s="247" t="s">
        <v>2335</v>
      </c>
      <c r="MA3" s="246" t="s">
        <v>2337</v>
      </c>
      <c r="MB3" s="249" t="s">
        <v>2339</v>
      </c>
      <c r="MC3" s="383" t="s">
        <v>2691</v>
      </c>
      <c r="MD3" s="384" t="s">
        <v>2692</v>
      </c>
      <c r="ME3" s="249" t="s">
        <v>2693</v>
      </c>
      <c r="MF3" s="384" t="s">
        <v>2694</v>
      </c>
      <c r="MG3" s="384" t="s">
        <v>2695</v>
      </c>
      <c r="MH3" s="384" t="s">
        <v>2696</v>
      </c>
      <c r="MI3" s="384" t="s">
        <v>2697</v>
      </c>
      <c r="MJ3" s="384" t="s">
        <v>2361</v>
      </c>
      <c r="MK3" s="384" t="s">
        <v>2698</v>
      </c>
      <c r="ML3" s="384" t="s">
        <v>2699</v>
      </c>
      <c r="MM3" s="384" t="s">
        <v>2700</v>
      </c>
      <c r="MN3" s="384" t="s">
        <v>2701</v>
      </c>
      <c r="MO3" s="384" t="s">
        <v>2702</v>
      </c>
      <c r="MP3" s="384" t="s">
        <v>2703</v>
      </c>
      <c r="MQ3" s="384" t="s">
        <v>2704</v>
      </c>
      <c r="MR3" s="385" t="s">
        <v>2705</v>
      </c>
      <c r="MS3" s="265" t="s">
        <v>2385</v>
      </c>
      <c r="MT3" s="56" t="s">
        <v>2388</v>
      </c>
      <c r="MU3" s="56" t="s">
        <v>2390</v>
      </c>
      <c r="MV3" s="268" t="s">
        <v>2392</v>
      </c>
      <c r="MW3" s="270" t="s">
        <v>2395</v>
      </c>
      <c r="MX3" s="272" t="s">
        <v>2397</v>
      </c>
      <c r="MY3" s="272" t="s">
        <v>2399</v>
      </c>
      <c r="MZ3" s="272" t="s">
        <v>2402</v>
      </c>
      <c r="NA3" s="270" t="s">
        <v>2404</v>
      </c>
      <c r="NB3" s="268" t="s">
        <v>2406</v>
      </c>
      <c r="NC3" s="274" t="s">
        <v>2409</v>
      </c>
      <c r="ND3" s="268" t="s">
        <v>2411</v>
      </c>
      <c r="NE3" s="272" t="s">
        <v>2414</v>
      </c>
      <c r="NF3" s="270" t="s">
        <v>2417</v>
      </c>
      <c r="NG3" s="268" t="s">
        <v>2420</v>
      </c>
      <c r="NH3" s="272" t="s">
        <v>2423</v>
      </c>
      <c r="NI3" s="270" t="s">
        <v>2425</v>
      </c>
      <c r="NJ3" s="278" t="s">
        <v>2428</v>
      </c>
      <c r="NK3" s="279" t="s">
        <v>2430</v>
      </c>
      <c r="NL3" s="280" t="s">
        <v>2433</v>
      </c>
      <c r="NM3" s="281" t="s">
        <v>2436</v>
      </c>
      <c r="NN3" s="90" t="s">
        <v>2439</v>
      </c>
      <c r="NO3" s="47" t="s">
        <v>2442</v>
      </c>
      <c r="NP3" s="232" t="s">
        <v>2444</v>
      </c>
    </row>
    <row r="4" spans="1:380" x14ac:dyDescent="0.25">
      <c r="A4">
        <f>+'1. Información General'!B2</f>
        <v>0</v>
      </c>
      <c r="B4">
        <f>+'1. Información General'!F2</f>
        <v>0</v>
      </c>
      <c r="C4">
        <f>+'1. Información General'!B3</f>
        <v>0</v>
      </c>
      <c r="D4" s="489">
        <f>+'1. Información General'!F3</f>
        <v>0</v>
      </c>
      <c r="E4">
        <f>+'1. Información General'!B4</f>
        <v>0</v>
      </c>
      <c r="F4">
        <f>+'1. Información General'!D4</f>
        <v>0</v>
      </c>
      <c r="G4">
        <f>+'1. Información General'!B5</f>
        <v>0</v>
      </c>
      <c r="H4">
        <f>+'1. Información General'!D5</f>
        <v>0</v>
      </c>
      <c r="I4">
        <f>+'1. Información General'!B6</f>
        <v>0</v>
      </c>
      <c r="J4" s="489">
        <f>+'1. Información General'!F6</f>
        <v>0</v>
      </c>
      <c r="K4">
        <f>+'1. Información General'!B7</f>
        <v>0</v>
      </c>
      <c r="L4">
        <f>+'1. Información General'!D7</f>
        <v>0</v>
      </c>
      <c r="M4">
        <f>+'1. Información General'!F7</f>
        <v>0</v>
      </c>
      <c r="N4">
        <f>+'1. Información General'!B10</f>
        <v>0</v>
      </c>
      <c r="O4">
        <f>+'1. Información General'!F10</f>
        <v>0</v>
      </c>
      <c r="P4">
        <f>+'1. Información General'!B11</f>
        <v>0</v>
      </c>
      <c r="Q4">
        <f>+'1. Información General'!D11</f>
        <v>0</v>
      </c>
      <c r="R4">
        <f>+'1. Información General'!B12</f>
        <v>0</v>
      </c>
      <c r="S4" s="489">
        <f>+'1. Información General'!F12</f>
        <v>0</v>
      </c>
      <c r="T4">
        <f>+'1. Información General'!B13</f>
        <v>0</v>
      </c>
      <c r="U4">
        <f>+'1. Información General'!D13</f>
        <v>0</v>
      </c>
      <c r="V4">
        <f>+'1. Información General'!B14</f>
        <v>0</v>
      </c>
      <c r="W4">
        <f>+'1. Información General'!D14</f>
        <v>0</v>
      </c>
      <c r="X4">
        <f>+'1. Información General'!F14</f>
        <v>0</v>
      </c>
      <c r="Y4">
        <f>+'1. Información General'!B15</f>
        <v>0</v>
      </c>
      <c r="Z4" s="489">
        <f>+'1. Información General'!F15</f>
        <v>0</v>
      </c>
      <c r="AA4">
        <f>+'1. Información General'!B16</f>
        <v>0</v>
      </c>
      <c r="AB4">
        <f>+'1. Información General'!D16</f>
        <v>0</v>
      </c>
      <c r="AC4">
        <f>+'1. Información General'!F16</f>
        <v>0</v>
      </c>
      <c r="AD4">
        <f>+'1. Información General'!B17</f>
        <v>0</v>
      </c>
      <c r="AE4" t="str">
        <f>+'1. Información General'!D17</f>
        <v xml:space="preserve"> </v>
      </c>
      <c r="AF4" t="str">
        <f>+'1. Información General'!F17</f>
        <v xml:space="preserve"> </v>
      </c>
      <c r="AG4">
        <f>+'1. Información General'!B20</f>
        <v>0</v>
      </c>
      <c r="AH4" s="490">
        <f>+'1. Información General'!D20</f>
        <v>0</v>
      </c>
      <c r="AI4" s="490">
        <f>+'1. Información General'!F20</f>
        <v>0</v>
      </c>
      <c r="AJ4" t="str">
        <f>+'1. Información General'!B21</f>
        <v>PROMOCIÓN Y PREVENCIÓN</v>
      </c>
      <c r="AK4" t="str">
        <f>+'1. Información General'!D21</f>
        <v>PRIMERA INFANCIA</v>
      </c>
      <c r="AL4" t="str">
        <f>+'1. Información General'!B30</f>
        <v>Institucional</v>
      </c>
      <c r="AM4" t="str">
        <f>+'1. Información General'!E30</f>
        <v>HOGAR INFANTIL</v>
      </c>
      <c r="AN4" t="b">
        <f>+'1. Información General'!B24</f>
        <v>0</v>
      </c>
      <c r="AO4" t="b">
        <f>+'1. Información General'!B25</f>
        <v>0</v>
      </c>
      <c r="AP4" t="b">
        <f>+'1. Información General'!B26</f>
        <v>0</v>
      </c>
      <c r="AQ4" t="b">
        <f>+'1. Información General'!B27</f>
        <v>0</v>
      </c>
      <c r="AR4" t="b">
        <f>+'1. Información General'!B28</f>
        <v>0</v>
      </c>
      <c r="AS4" t="b">
        <f>+'1. Información General'!B29</f>
        <v>0</v>
      </c>
      <c r="AT4">
        <f>+'1. Información General'!B33</f>
        <v>0</v>
      </c>
      <c r="AU4">
        <f>+'1. Información General'!D33</f>
        <v>0</v>
      </c>
      <c r="AV4">
        <f>+'1. Información General'!B34</f>
        <v>0</v>
      </c>
      <c r="AW4" s="490">
        <f>+'1. Información General'!D34</f>
        <v>0</v>
      </c>
      <c r="AX4" s="490">
        <f>+'1. Información General'!F34</f>
        <v>0</v>
      </c>
      <c r="AY4">
        <f>+'1. Información General'!B35</f>
        <v>0</v>
      </c>
      <c r="AZ4">
        <f>+'1. Información General'!F35</f>
        <v>0</v>
      </c>
      <c r="BA4">
        <f>+'1. Información General'!B36</f>
        <v>0</v>
      </c>
      <c r="BB4">
        <f>+'1. Información General'!D36</f>
        <v>0</v>
      </c>
      <c r="BC4">
        <f>+'1. Información General'!F36</f>
        <v>0</v>
      </c>
      <c r="BD4">
        <f>+'1. Información General'!B37</f>
        <v>0</v>
      </c>
      <c r="BE4">
        <f>+'1. Información General'!D37</f>
        <v>0</v>
      </c>
      <c r="BF4">
        <f>+'1. Información General'!B38</f>
        <v>0</v>
      </c>
      <c r="BG4" s="490">
        <f>+'1. Información General'!D38</f>
        <v>0</v>
      </c>
      <c r="BH4" s="490">
        <f>+'1. Información General'!F38</f>
        <v>0</v>
      </c>
      <c r="BI4">
        <f>+'1. Información General'!B39</f>
        <v>0</v>
      </c>
      <c r="BJ4">
        <f>+'1. Información General'!F39</f>
        <v>0</v>
      </c>
      <c r="BK4">
        <f>+'1. Información General'!B40</f>
        <v>0</v>
      </c>
      <c r="BL4">
        <f>+'1. Información General'!D40</f>
        <v>0</v>
      </c>
      <c r="BM4">
        <f>+'1. Información General'!F40</f>
        <v>0</v>
      </c>
      <c r="BN4" s="35" t="str">
        <f>'2.Ambientes Edu. y Protecto'!$D3</f>
        <v>NO APLICA</v>
      </c>
      <c r="BO4" s="35">
        <f>'2.Ambientes Edu. y Protecto'!$D4</f>
        <v>0</v>
      </c>
      <c r="BP4" s="35" t="str">
        <f>'2.Ambientes Edu. y Protecto'!$D5</f>
        <v>NO APLICA</v>
      </c>
      <c r="BQ4" s="35">
        <f>'2.Ambientes Edu. y Protecto'!$D6</f>
        <v>0</v>
      </c>
      <c r="BR4" s="35" t="str">
        <f>'2.Ambientes Edu. y Protecto'!$D7</f>
        <v>NO APLICA</v>
      </c>
      <c r="BS4" s="35">
        <f>'2.Ambientes Edu. y Protecto'!$D8</f>
        <v>0</v>
      </c>
      <c r="BT4" s="35">
        <f>'2.Ambientes Edu. y Protecto'!$D9</f>
        <v>0</v>
      </c>
      <c r="BU4" s="35">
        <f>'2.Ambientes Edu. y Protecto'!$D10</f>
        <v>0</v>
      </c>
      <c r="BV4" s="35" t="str">
        <f>'2.Ambientes Edu. y Protecto'!$D11</f>
        <v>NO APLICA</v>
      </c>
      <c r="BW4" s="35">
        <f>'2.Ambientes Edu. y Protecto'!$D12</f>
        <v>0</v>
      </c>
      <c r="BX4" s="35">
        <f>'2.Ambientes Edu. y Protecto'!$D13</f>
        <v>0</v>
      </c>
      <c r="BY4" s="35">
        <f>'2.Ambientes Edu. y Protecto'!$D14</f>
        <v>0</v>
      </c>
      <c r="BZ4" s="35">
        <f>'2.Ambientes Edu. y Protecto'!$D15</f>
        <v>0</v>
      </c>
      <c r="CA4" s="35">
        <f>'2.Ambientes Edu. y Protecto'!$D16</f>
        <v>0</v>
      </c>
      <c r="CB4" s="35">
        <f>'2.Ambientes Edu. y Protecto'!$D17</f>
        <v>0</v>
      </c>
      <c r="CC4" s="35">
        <f>'2.Ambientes Edu. y Protecto'!$D18</f>
        <v>0</v>
      </c>
      <c r="CD4" s="35" t="str">
        <f>'2.Ambientes Edu. y Protecto'!$D19</f>
        <v>NO APLICA</v>
      </c>
      <c r="CE4" s="35">
        <f>'2.Ambientes Edu. y Protecto'!$D20</f>
        <v>0</v>
      </c>
      <c r="CF4" s="35" t="str">
        <f>'2.Ambientes Edu. y Protecto'!$D21</f>
        <v>NO APLICA</v>
      </c>
      <c r="CG4" s="35">
        <f>'2.Ambientes Edu. y Protecto'!$D22</f>
        <v>0</v>
      </c>
      <c r="CH4" s="35">
        <f>'2.Ambientes Edu. y Protecto'!$D23</f>
        <v>0</v>
      </c>
      <c r="CI4" s="35" t="str">
        <f>'2.Ambientes Edu. y Protecto'!$D24</f>
        <v>NO APLICA</v>
      </c>
      <c r="CJ4" s="35">
        <f>'2.Ambientes Edu. y Protecto'!$D25</f>
        <v>0</v>
      </c>
      <c r="CK4" s="35">
        <f>'2.Ambientes Edu. y Protecto'!$D26</f>
        <v>0</v>
      </c>
      <c r="CL4" s="35">
        <f>'2.Ambientes Edu. y Protecto'!$D27</f>
        <v>0</v>
      </c>
      <c r="CM4" s="35" t="str">
        <f>'2.Ambientes Edu. y Protecto'!$D28</f>
        <v>NO APLICA</v>
      </c>
      <c r="CN4" s="35">
        <f>'2.Ambientes Edu. y Protecto'!$D29</f>
        <v>0</v>
      </c>
      <c r="CO4" s="35">
        <f>'2.Ambientes Edu. y Protecto'!$D30</f>
        <v>0</v>
      </c>
      <c r="CP4" s="35" t="str">
        <f>'2.Ambientes Edu. y Protecto'!$D31</f>
        <v>NO APLICA</v>
      </c>
      <c r="CQ4" s="35" t="str">
        <f>'2.Ambientes Edu. y Protecto'!$D32</f>
        <v>NO APLICA</v>
      </c>
      <c r="CR4" s="35" t="str">
        <f>'2.Ambientes Edu. y Protecto'!$D33</f>
        <v>NO APLICA</v>
      </c>
      <c r="CS4" s="35">
        <f>'2.Ambientes Edu. y Protecto'!$D34</f>
        <v>0</v>
      </c>
      <c r="CT4" s="35">
        <f>'2.Ambientes Edu. y Protecto'!$D35</f>
        <v>0</v>
      </c>
      <c r="CU4" s="35">
        <f>'2.Ambientes Edu. y Protecto'!$D36</f>
        <v>0</v>
      </c>
      <c r="CV4" s="35">
        <f>'2.Ambientes Edu. y Protecto'!$D37</f>
        <v>0</v>
      </c>
      <c r="CW4" s="35">
        <f>'2.Ambientes Edu. y Protecto'!$D38</f>
        <v>0</v>
      </c>
      <c r="CX4" s="35">
        <f>'2.Ambientes Edu. y Protecto'!$D39</f>
        <v>0</v>
      </c>
      <c r="CY4" s="35">
        <f>'2.Ambientes Edu. y Protecto'!$D40</f>
        <v>0</v>
      </c>
      <c r="CZ4" s="35">
        <f>'2.Ambientes Edu. y Protecto'!$D41</f>
        <v>0</v>
      </c>
      <c r="DA4" s="35">
        <f>'2.Ambientes Edu. y Protecto'!$D42</f>
        <v>0</v>
      </c>
      <c r="DB4" s="35">
        <f>'2.Ambientes Edu. y Protecto'!$D43</f>
        <v>0</v>
      </c>
      <c r="DC4" s="35">
        <f>'2.Ambientes Edu. y Protecto'!$D44</f>
        <v>0</v>
      </c>
      <c r="DD4" s="35">
        <f>'2.Ambientes Edu. y Protecto'!$D45</f>
        <v>0</v>
      </c>
      <c r="DE4" s="35">
        <f>'2.Ambientes Edu. y Protecto'!$D46</f>
        <v>0</v>
      </c>
      <c r="DF4" s="35">
        <f>'2.Ambientes Edu. y Protecto'!$D47</f>
        <v>0</v>
      </c>
      <c r="DG4" s="35">
        <f>'2.Ambientes Edu. y Protecto'!$D48</f>
        <v>0</v>
      </c>
      <c r="DH4" s="35">
        <f>'2.Ambientes Edu. y Protecto'!$D49</f>
        <v>0</v>
      </c>
      <c r="DI4" s="35">
        <f>'2.Ambientes Edu. y Protecto'!$D50</f>
        <v>0</v>
      </c>
      <c r="DJ4" s="35">
        <f>'2.Ambientes Edu. y Protecto'!$D51</f>
        <v>0</v>
      </c>
      <c r="DK4" s="35">
        <f>'2.Ambientes Edu. y Protecto'!$D52</f>
        <v>0</v>
      </c>
      <c r="DL4" s="35">
        <f>'2.Ambientes Edu. y Protecto'!$D53</f>
        <v>0</v>
      </c>
      <c r="DM4" s="35">
        <f>'2.Ambientes Edu. y Protecto'!$D54</f>
        <v>0</v>
      </c>
      <c r="DN4" s="35">
        <f>'2.Ambientes Edu. y Protecto'!$D55</f>
        <v>0</v>
      </c>
      <c r="DO4" s="35">
        <f>'2.Ambientes Edu. y Protecto'!$D56</f>
        <v>0</v>
      </c>
      <c r="DP4" s="35">
        <f>'2.Ambientes Edu. y Protecto'!$D57</f>
        <v>0</v>
      </c>
      <c r="DQ4" s="35">
        <f>'2.Ambientes Edu. y Protecto'!$D58</f>
        <v>0</v>
      </c>
      <c r="DR4" s="35">
        <f>'2.Ambientes Edu. y Protecto'!$D59</f>
        <v>0</v>
      </c>
      <c r="DS4" s="35">
        <f>'2.Ambientes Edu. y Protecto'!$D60</f>
        <v>0</v>
      </c>
      <c r="DT4" s="35">
        <f>'2.Ambientes Edu. y Protecto'!$D61</f>
        <v>0</v>
      </c>
      <c r="DU4" s="35">
        <f>'2.Ambientes Edu. y Protecto'!$D62</f>
        <v>0</v>
      </c>
      <c r="DV4" s="35">
        <f>'2.Ambientes Edu. y Protecto'!$D63</f>
        <v>0</v>
      </c>
      <c r="DW4" s="35" t="str">
        <f>'2.Ambientes Edu. y Protecto'!$D64</f>
        <v>NO APLICA</v>
      </c>
      <c r="DX4" s="35">
        <f>'2.Ambientes Edu. y Protecto'!$D65</f>
        <v>0</v>
      </c>
      <c r="DY4" s="35">
        <f>'2.Ambientes Edu. y Protecto'!$D66</f>
        <v>0</v>
      </c>
      <c r="DZ4" s="35">
        <f>'2.Ambientes Edu. y Protecto'!$D67</f>
        <v>0</v>
      </c>
      <c r="EA4" s="35">
        <f>'2.Ambientes Edu. y Protecto'!$D68</f>
        <v>0</v>
      </c>
      <c r="EB4" s="35">
        <f>'2.Ambientes Edu. y Protecto'!$D69</f>
        <v>0</v>
      </c>
      <c r="EC4" s="35" t="str">
        <f>'2.Ambientes Edu. y Protecto'!$D70</f>
        <v>NO APLICA</v>
      </c>
      <c r="ED4" s="35" t="str">
        <f>'2.Ambientes Edu. y Protecto'!$D71</f>
        <v>NO APLICA</v>
      </c>
      <c r="EE4" s="35">
        <f>'2.Ambientes Edu. y Protecto'!$D72</f>
        <v>0</v>
      </c>
      <c r="EF4" s="35">
        <f>'2.Ambientes Edu. y Protecto'!$D73</f>
        <v>0</v>
      </c>
      <c r="EG4" s="35">
        <f>'2.Ambientes Edu. y Protecto'!$D74</f>
        <v>0</v>
      </c>
      <c r="EH4" s="35">
        <f>'2.Ambientes Edu. y Protecto'!$D75</f>
        <v>0</v>
      </c>
      <c r="EI4" s="35">
        <f>'2.Ambientes Edu. y Protecto'!$D76</f>
        <v>0</v>
      </c>
      <c r="EJ4" s="35">
        <f>'2.Ambientes Edu. y Protecto'!$D77</f>
        <v>0</v>
      </c>
      <c r="EK4" s="35">
        <f>'2.Ambientes Edu. y Protecto'!$D78</f>
        <v>0</v>
      </c>
      <c r="EL4" s="35">
        <f>'2.Ambientes Edu. y Protecto'!$D79</f>
        <v>0</v>
      </c>
      <c r="EM4" s="35">
        <f>'2.Ambientes Edu. y Protecto'!$D80</f>
        <v>0</v>
      </c>
      <c r="EN4" s="35">
        <f>'2.Ambientes Edu. y Protecto'!$D81</f>
        <v>0</v>
      </c>
      <c r="EO4" s="35">
        <f>'2.Ambientes Edu. y Protecto'!$D82</f>
        <v>0</v>
      </c>
      <c r="EP4" s="35">
        <f>'2.Ambientes Edu. y Protecto'!$D83</f>
        <v>0</v>
      </c>
      <c r="EQ4" s="35">
        <f>'2.Ambientes Edu. y Protecto'!$D84</f>
        <v>0</v>
      </c>
      <c r="ER4" s="35">
        <f>'2.Ambientes Edu. y Protecto'!$D85</f>
        <v>0</v>
      </c>
      <c r="ES4" s="35">
        <f>'2.Ambientes Edu. y Protecto'!$D86</f>
        <v>0</v>
      </c>
      <c r="ET4" s="35">
        <f>'2.Ambientes Edu. y Protecto'!$D87</f>
        <v>0</v>
      </c>
      <c r="EU4" s="35">
        <f>'2.Ambientes Edu. y Protecto'!$D88</f>
        <v>0</v>
      </c>
      <c r="EV4" s="35" t="str">
        <f>'2.Ambientes Edu. y Protecto'!$D89</f>
        <v>NO APLICA</v>
      </c>
      <c r="EW4" s="35">
        <f>'2.Ambientes Edu. y Protecto'!$D90</f>
        <v>0</v>
      </c>
      <c r="EX4" s="35">
        <f>'2.Ambientes Edu. y Protecto'!$D91</f>
        <v>0</v>
      </c>
      <c r="EY4" s="35">
        <f>'2.Ambientes Edu. y Protecto'!$D92</f>
        <v>0</v>
      </c>
      <c r="EZ4" s="35">
        <f>'2.Ambientes Edu. y Protecto'!$D93</f>
        <v>0</v>
      </c>
      <c r="FA4" s="35">
        <f>'2.Ambientes Edu. y Protecto'!$D94</f>
        <v>0</v>
      </c>
      <c r="FB4" s="35">
        <f>'2.Ambientes Edu. y Protecto'!$D95</f>
        <v>0</v>
      </c>
      <c r="FC4" s="35" t="str">
        <f>'2.Ambientes Edu. y Protecto'!$D96</f>
        <v>NO APLICA</v>
      </c>
      <c r="FD4" s="35">
        <f>'2.Ambientes Edu. y Protecto'!$D97</f>
        <v>0</v>
      </c>
      <c r="FE4" t="str">
        <f>'3. Salud y Nutrición'!$D3</f>
        <v>NO APLICA</v>
      </c>
      <c r="FF4">
        <f>'3. Salud y Nutrición'!$D4</f>
        <v>0</v>
      </c>
      <c r="FG4">
        <f>'3. Salud y Nutrición'!$D5</f>
        <v>0</v>
      </c>
      <c r="FH4" t="str">
        <f>'3. Salud y Nutrición'!$D6</f>
        <v>NO APLICA</v>
      </c>
      <c r="FI4">
        <f>'3. Salud y Nutrición'!$D7</f>
        <v>0</v>
      </c>
      <c r="FJ4">
        <f>'3. Salud y Nutrición'!$D8</f>
        <v>0</v>
      </c>
      <c r="FK4">
        <f>'3. Salud y Nutrición'!$D9</f>
        <v>0</v>
      </c>
      <c r="FL4">
        <f>'3. Salud y Nutrición'!$D10</f>
        <v>0</v>
      </c>
      <c r="FM4" t="str">
        <f>'3. Salud y Nutrición'!$D11</f>
        <v>NO APLICA</v>
      </c>
      <c r="FN4">
        <f>'3. Salud y Nutrición'!$D12</f>
        <v>0</v>
      </c>
      <c r="FO4" t="str">
        <f>'3. Salud y Nutrición'!$D13</f>
        <v>NO APLICA</v>
      </c>
      <c r="FP4" t="str">
        <f>'3. Salud y Nutrición'!$D14</f>
        <v>NO APLICA</v>
      </c>
      <c r="FQ4">
        <f>'3. Salud y Nutrición'!$D15</f>
        <v>0</v>
      </c>
      <c r="FR4">
        <f>'3. Salud y Nutrición'!$D16</f>
        <v>0</v>
      </c>
      <c r="FS4">
        <f>'3. Salud y Nutrición'!$D17</f>
        <v>0</v>
      </c>
      <c r="FT4">
        <f>'3. Salud y Nutrición'!$D18</f>
        <v>0</v>
      </c>
      <c r="FU4">
        <f>'3. Salud y Nutrición'!$D19</f>
        <v>0</v>
      </c>
      <c r="FV4">
        <f>'3. Salud y Nutrición'!$D20</f>
        <v>0</v>
      </c>
      <c r="FW4">
        <f>'3. Salud y Nutrición'!$D21</f>
        <v>0</v>
      </c>
      <c r="FX4">
        <f>'3. Salud y Nutrición'!$D22</f>
        <v>0</v>
      </c>
      <c r="FY4">
        <f>'3. Salud y Nutrición'!$D23</f>
        <v>0</v>
      </c>
      <c r="FZ4">
        <f>'3. Salud y Nutrición'!$D24</f>
        <v>0</v>
      </c>
      <c r="GA4">
        <f>'3. Salud y Nutrición'!$D25</f>
        <v>0</v>
      </c>
      <c r="GB4">
        <f>'3. Salud y Nutrición'!$D26</f>
        <v>0</v>
      </c>
      <c r="GC4">
        <f>'3. Salud y Nutrición'!$D27</f>
        <v>0</v>
      </c>
      <c r="GD4" t="str">
        <f>'3. Salud y Nutrición'!$D28</f>
        <v>NO APLICA</v>
      </c>
      <c r="GE4">
        <f>'3. Salud y Nutrición'!$D29</f>
        <v>0</v>
      </c>
      <c r="GF4">
        <f>'3. Salud y Nutrición'!$D30</f>
        <v>0</v>
      </c>
      <c r="GG4">
        <f>'3. Salud y Nutrición'!$D31</f>
        <v>0</v>
      </c>
      <c r="GH4">
        <f>'3. Salud y Nutrición'!$D32</f>
        <v>0</v>
      </c>
      <c r="GI4" t="str">
        <f>'3. Salud y Nutrición'!$D33</f>
        <v>NO APLICA</v>
      </c>
      <c r="GJ4">
        <f>'3. Salud y Nutrición'!$D34</f>
        <v>0</v>
      </c>
      <c r="GK4">
        <f>'3. Salud y Nutrición'!$D35</f>
        <v>0</v>
      </c>
      <c r="GL4">
        <f>'3. Salud y Nutrición'!$D36</f>
        <v>0</v>
      </c>
      <c r="GM4" t="str">
        <f>'3. Salud y Nutrición'!$D37</f>
        <v>NO APLICA</v>
      </c>
      <c r="GN4">
        <f>'3. Salud y Nutrición'!$D38</f>
        <v>0</v>
      </c>
      <c r="GO4">
        <f>'3. Salud y Nutrición'!$D39</f>
        <v>0</v>
      </c>
      <c r="GP4">
        <f>'3. Salud y Nutrición'!$D40</f>
        <v>0</v>
      </c>
      <c r="GQ4">
        <f>'3. Salud y Nutrición'!$D41</f>
        <v>0</v>
      </c>
      <c r="GR4">
        <f>'3. Salud y Nutrición'!$D42</f>
        <v>0</v>
      </c>
      <c r="GS4">
        <f>'3. Salud y Nutrición'!$D43</f>
        <v>0</v>
      </c>
      <c r="GT4">
        <f>'3. Salud y Nutrición'!$D44</f>
        <v>0</v>
      </c>
      <c r="GU4">
        <f>'3. Salud y Nutrición'!$D45</f>
        <v>0</v>
      </c>
      <c r="GV4" t="str">
        <f>'3. Salud y Nutrición'!$D46</f>
        <v>NO APLICA</v>
      </c>
      <c r="GW4">
        <f>'3. Salud y Nutrición'!$D47</f>
        <v>0</v>
      </c>
      <c r="GX4">
        <f>'3. Salud y Nutrición'!$D48</f>
        <v>0</v>
      </c>
      <c r="GY4">
        <f>'3. Salud y Nutrición'!$D49</f>
        <v>0</v>
      </c>
      <c r="GZ4">
        <f>'3. Salud y Nutrición'!$D50</f>
        <v>0</v>
      </c>
      <c r="HA4">
        <f>'3. Salud y Nutrición'!$D51</f>
        <v>0</v>
      </c>
      <c r="HB4">
        <f>'3. Salud y Nutrición'!$D52</f>
        <v>0</v>
      </c>
      <c r="HC4">
        <f>'3. Salud y Nutrición'!$D53</f>
        <v>0</v>
      </c>
      <c r="HD4">
        <f>'3. Salud y Nutrición'!$D54</f>
        <v>0</v>
      </c>
      <c r="HE4">
        <f>'3. Salud y Nutrición'!$D55</f>
        <v>0</v>
      </c>
      <c r="HF4">
        <f>'3. Salud y Nutrición'!$D56</f>
        <v>0</v>
      </c>
      <c r="HG4" t="str">
        <f>'3. Salud y Nutrición'!$D57</f>
        <v>NO APLICA</v>
      </c>
      <c r="HH4">
        <f>'3. Salud y Nutrición'!$D58</f>
        <v>0</v>
      </c>
      <c r="HI4">
        <f>'3. Salud y Nutrición'!$D59</f>
        <v>0</v>
      </c>
      <c r="HJ4">
        <f>'3. Salud y Nutrición'!$D60</f>
        <v>0</v>
      </c>
      <c r="HK4">
        <f>'3. Salud y Nutrición'!$D61</f>
        <v>0</v>
      </c>
      <c r="HL4" t="str">
        <f>'3. Salud y Nutrición'!$D62</f>
        <v>NO APLICA</v>
      </c>
      <c r="HM4">
        <f>'3. Salud y Nutrición'!$D63</f>
        <v>0</v>
      </c>
      <c r="HN4" t="str">
        <f>'3. Salud y Nutrición'!$D64</f>
        <v>NO APLICA</v>
      </c>
      <c r="HO4">
        <f>'3. Salud y Nutrición'!$D65</f>
        <v>0</v>
      </c>
      <c r="HP4">
        <f>'3. Salud y Nutrición'!$D66</f>
        <v>0</v>
      </c>
      <c r="HQ4">
        <f>'3. Salud y Nutrición'!$D67</f>
        <v>0</v>
      </c>
      <c r="HR4">
        <f>'3. Salud y Nutrición'!$D68</f>
        <v>0</v>
      </c>
      <c r="HS4">
        <f>'3. Salud y Nutrición'!$D69</f>
        <v>0</v>
      </c>
      <c r="HT4" t="str">
        <f>'3. Salud y Nutrición'!$D70</f>
        <v>NO APLICA</v>
      </c>
      <c r="HU4">
        <f>'3. Salud y Nutrición'!$D71</f>
        <v>0</v>
      </c>
      <c r="HV4" t="str">
        <f>'3. Salud y Nutrición'!$D72</f>
        <v>NO APLICA</v>
      </c>
      <c r="HW4">
        <f>'3. Salud y Nutrición'!$D73</f>
        <v>0</v>
      </c>
      <c r="HX4">
        <f>'3. Salud y Nutrición'!$D74</f>
        <v>0</v>
      </c>
      <c r="HY4">
        <f>'3. Salud y Nutrición'!$D75</f>
        <v>0</v>
      </c>
      <c r="HZ4">
        <f>'3. Salud y Nutrición'!$D76</f>
        <v>0</v>
      </c>
      <c r="IA4">
        <f>'3. Salud y Nutrición'!$D77</f>
        <v>0</v>
      </c>
      <c r="IB4">
        <f>'3. Salud y Nutrición'!$D78</f>
        <v>0</v>
      </c>
      <c r="IC4">
        <f>'3. Salud y Nutrición'!$D79</f>
        <v>0</v>
      </c>
      <c r="ID4">
        <f>'3. Salud y Nutrición'!$D80</f>
        <v>0</v>
      </c>
      <c r="IE4" t="str">
        <f>'3. Salud y Nutrición'!$D81</f>
        <v>NO APLICA</v>
      </c>
      <c r="IF4">
        <f>'3. Salud y Nutrición'!$D82</f>
        <v>0</v>
      </c>
      <c r="IG4">
        <f>'3. Salud y Nutrición'!$D83</f>
        <v>0</v>
      </c>
      <c r="IH4">
        <f>'3. Salud y Nutrición'!$D84</f>
        <v>0</v>
      </c>
      <c r="II4">
        <f>'3. Salud y Nutrición'!$D85</f>
        <v>0</v>
      </c>
      <c r="IJ4">
        <f>'3. Salud y Nutrición'!$D86</f>
        <v>0</v>
      </c>
      <c r="IK4">
        <f>'3. Salud y Nutrición'!$D87</f>
        <v>0</v>
      </c>
      <c r="IL4">
        <f>'3. Salud y Nutrición'!$D88</f>
        <v>0</v>
      </c>
      <c r="IM4">
        <f>'3. Salud y Nutrición'!$D89</f>
        <v>0</v>
      </c>
      <c r="IN4">
        <f>'3. Salud y Nutrición'!$D90</f>
        <v>0</v>
      </c>
      <c r="IO4">
        <f>'3. Salud y Nutrición'!$D91</f>
        <v>0</v>
      </c>
      <c r="IP4">
        <f>'3. Salud y Nutrición'!$D92</f>
        <v>0</v>
      </c>
      <c r="IQ4" t="str">
        <f>'3. Salud y Nutrición'!$D93</f>
        <v>NO APLICA</v>
      </c>
      <c r="IR4">
        <f>'3. Salud y Nutrición'!$D94</f>
        <v>0</v>
      </c>
      <c r="IS4">
        <f>'3. Salud y Nutrición'!$D95</f>
        <v>0</v>
      </c>
      <c r="IT4" t="str">
        <f>'3. Salud y Nutrición'!$D96</f>
        <v>NO APLICA</v>
      </c>
      <c r="IU4">
        <f>'3. Salud y Nutrición'!$D97</f>
        <v>0</v>
      </c>
      <c r="IV4">
        <f>'3. Salud y Nutrición'!$D98</f>
        <v>0</v>
      </c>
      <c r="IW4" t="str">
        <f>'3. Salud y Nutrición'!$D99</f>
        <v>NO APLICA</v>
      </c>
      <c r="IX4">
        <f>'3. Salud y Nutrición'!$D100</f>
        <v>0</v>
      </c>
      <c r="IY4">
        <f>'3. Salud y Nutrición'!$D101</f>
        <v>0</v>
      </c>
      <c r="IZ4">
        <f>'3. Salud y Nutrición'!$D102</f>
        <v>0</v>
      </c>
      <c r="JA4">
        <f>'3. Salud y Nutrición'!$D103</f>
        <v>0</v>
      </c>
      <c r="JB4">
        <f>'3. Salud y Nutrición'!$D104</f>
        <v>0</v>
      </c>
      <c r="JC4">
        <f>'3. Salud y Nutrición'!$D105</f>
        <v>0</v>
      </c>
      <c r="JD4" t="str">
        <f>'4. Familia, Comunidades y Redes'!D3</f>
        <v>NO APLICA</v>
      </c>
      <c r="JE4">
        <f>'4. Familia, Comunidades y Redes'!D4</f>
        <v>0</v>
      </c>
      <c r="JF4" t="str">
        <f>'4. Familia, Comunidades y Redes'!D5</f>
        <v>NO APLICA</v>
      </c>
      <c r="JG4">
        <f>'4. Familia, Comunidades y Redes'!D6</f>
        <v>0</v>
      </c>
      <c r="JH4">
        <f>'4. Familia, Comunidades y Redes'!D7</f>
        <v>0</v>
      </c>
      <c r="JI4">
        <f>'4. Familia, Comunidades y Redes'!D8</f>
        <v>0</v>
      </c>
      <c r="JJ4">
        <f>'4. Familia, Comunidades y Redes'!D9</f>
        <v>0</v>
      </c>
      <c r="JK4">
        <f>'4. Familia, Comunidades y Redes'!D10</f>
        <v>0</v>
      </c>
      <c r="JL4">
        <f>'4. Familia, Comunidades y Redes'!D11</f>
        <v>0</v>
      </c>
      <c r="JM4" t="str">
        <f>'4. Familia, Comunidades y Redes'!D12</f>
        <v>NO APLICA</v>
      </c>
      <c r="JN4">
        <f>'4. Familia, Comunidades y Redes'!D13</f>
        <v>0</v>
      </c>
      <c r="JO4">
        <f>'4. Familia, Comunidades y Redes'!D14</f>
        <v>0</v>
      </c>
      <c r="JP4">
        <f>'4. Familia, Comunidades y Redes'!D15</f>
        <v>0</v>
      </c>
      <c r="JQ4">
        <f>'4. Familia, Comunidades y Redes'!D16</f>
        <v>0</v>
      </c>
      <c r="JR4">
        <f>'4. Familia, Comunidades y Redes'!D17</f>
        <v>0</v>
      </c>
      <c r="JS4" t="str">
        <f>'4. Familia, Comunidades y Redes'!D18</f>
        <v>NO APLICA</v>
      </c>
      <c r="JT4">
        <f>'4. Familia, Comunidades y Redes'!D19</f>
        <v>0</v>
      </c>
      <c r="JU4">
        <f>'4. Familia, Comunidades y Redes'!D20</f>
        <v>0</v>
      </c>
      <c r="JV4">
        <f>'4. Familia, Comunidades y Redes'!D21</f>
        <v>0</v>
      </c>
      <c r="JW4" t="str">
        <f>'4. Familia, Comunidades y Redes'!D22</f>
        <v>NO APLICA</v>
      </c>
      <c r="JX4">
        <f>'4. Familia, Comunidades y Redes'!D23</f>
        <v>0</v>
      </c>
      <c r="JY4">
        <f>'4. Familia, Comunidades y Redes'!D24</f>
        <v>0</v>
      </c>
      <c r="JZ4">
        <f>'4. Familia, Comunidades y Redes'!D25</f>
        <v>0</v>
      </c>
      <c r="KA4" t="str">
        <f>'4. Familia, Comunidades y Redes'!D26</f>
        <v>NO APLICA</v>
      </c>
      <c r="KB4">
        <f>'4. Familia, Comunidades y Redes'!D27</f>
        <v>0</v>
      </c>
      <c r="KC4">
        <f>'4. Familia, Comunidades y Redes'!D28</f>
        <v>0</v>
      </c>
      <c r="KD4">
        <f>'4. Familia, Comunidades y Redes'!D29</f>
        <v>0</v>
      </c>
      <c r="KE4">
        <f>'4. Familia, Comunidades y Redes'!D30</f>
        <v>0</v>
      </c>
      <c r="KF4">
        <f>'4. Familia, Comunidades y Redes'!D31</f>
        <v>0</v>
      </c>
      <c r="KG4" t="str">
        <f>'4. Familia, Comunidades y Redes'!D32</f>
        <v>NO APLICA</v>
      </c>
      <c r="KH4">
        <f>'4. Familia, Comunidades y Redes'!D33</f>
        <v>0</v>
      </c>
      <c r="KI4">
        <f>'4. Familia, Comunidades y Redes'!D34</f>
        <v>0</v>
      </c>
      <c r="KJ4">
        <f>'4. Familia, Comunidades y Redes'!D35</f>
        <v>0</v>
      </c>
      <c r="KK4" t="str">
        <f>'5. Proceso Pedagógico'!D3</f>
        <v>NO APLICA</v>
      </c>
      <c r="KL4">
        <f>'5. Proceso Pedagógico'!D4</f>
        <v>0</v>
      </c>
      <c r="KM4" t="str">
        <f>'5. Proceso Pedagógico'!D5</f>
        <v>NO APLICA</v>
      </c>
      <c r="KN4">
        <f>'5. Proceso Pedagógico'!D6</f>
        <v>0</v>
      </c>
      <c r="KO4">
        <f>'5. Proceso Pedagógico'!D7</f>
        <v>0</v>
      </c>
      <c r="KP4">
        <f>'5. Proceso Pedagógico'!D8</f>
        <v>0</v>
      </c>
      <c r="KQ4" t="str">
        <f>'5. Proceso Pedagógico'!D9</f>
        <v>NO APLICA</v>
      </c>
      <c r="KR4">
        <f>'5. Proceso Pedagógico'!D10</f>
        <v>0</v>
      </c>
      <c r="KS4">
        <f>'5. Proceso Pedagógico'!D11</f>
        <v>0</v>
      </c>
      <c r="KT4">
        <f>'5. Proceso Pedagógico'!D12</f>
        <v>0</v>
      </c>
      <c r="KU4">
        <f>'5. Proceso Pedagógico'!D13</f>
        <v>0</v>
      </c>
      <c r="KV4" t="str">
        <f>'5. Proceso Pedagógico'!D14</f>
        <v>NO APLICA</v>
      </c>
      <c r="KW4">
        <f>'5. Proceso Pedagógico'!D15</f>
        <v>0</v>
      </c>
      <c r="KX4">
        <f>'5. Proceso Pedagógico'!D16</f>
        <v>0</v>
      </c>
      <c r="KY4">
        <f>'5. Proceso Pedagógico'!D17</f>
        <v>0</v>
      </c>
      <c r="KZ4">
        <f>'5. Proceso Pedagógico'!D18</f>
        <v>0</v>
      </c>
      <c r="LA4">
        <f>'5. Proceso Pedagógico'!D19</f>
        <v>0</v>
      </c>
      <c r="LB4" t="str">
        <f>'5. Proceso Pedagógico'!D20</f>
        <v>NO APLICA</v>
      </c>
      <c r="LC4">
        <f>'5. Proceso Pedagógico'!D21</f>
        <v>0</v>
      </c>
      <c r="LD4">
        <f>'5. Proceso Pedagógico'!D22</f>
        <v>0</v>
      </c>
      <c r="LE4">
        <f>'5. Proceso Pedagógico'!D23</f>
        <v>0</v>
      </c>
      <c r="LF4">
        <f>'5. Proceso Pedagógico'!D24</f>
        <v>0</v>
      </c>
      <c r="LG4" t="str">
        <f>'5. Proceso Pedagógico'!D25</f>
        <v>NO APLICA</v>
      </c>
      <c r="LH4">
        <f>'5. Proceso Pedagógico'!D26</f>
        <v>0</v>
      </c>
      <c r="LI4">
        <f>'5. Proceso Pedagógico'!D27</f>
        <v>0</v>
      </c>
      <c r="LJ4">
        <f>'5. Proceso Pedagógico'!D28</f>
        <v>0</v>
      </c>
      <c r="LK4" t="str">
        <f>'6. Administrativo y Gestión'!D3</f>
        <v>NO APLICA</v>
      </c>
      <c r="LL4">
        <f>'6. Administrativo y Gestión'!D4</f>
        <v>0</v>
      </c>
      <c r="LM4">
        <f>'6. Administrativo y Gestión'!D5</f>
        <v>0</v>
      </c>
      <c r="LN4" t="str">
        <f>'6. Administrativo y Gestión'!D6</f>
        <v>NO APLICA</v>
      </c>
      <c r="LO4">
        <f>'6. Administrativo y Gestión'!D7</f>
        <v>0</v>
      </c>
      <c r="LP4">
        <f>'6. Administrativo y Gestión'!D8</f>
        <v>0</v>
      </c>
      <c r="LQ4">
        <f>'6. Administrativo y Gestión'!D9</f>
        <v>0</v>
      </c>
      <c r="LR4">
        <f>'6. Administrativo y Gestión'!D10</f>
        <v>0</v>
      </c>
      <c r="LS4">
        <f>'6. Administrativo y Gestión'!D11</f>
        <v>0</v>
      </c>
      <c r="LT4" t="str">
        <f>'6. Administrativo y Gestión'!D12</f>
        <v>NO APLICA</v>
      </c>
      <c r="LU4">
        <f>'6. Administrativo y Gestión'!D13</f>
        <v>0</v>
      </c>
      <c r="LV4">
        <f>'6. Administrativo y Gestión'!D14</f>
        <v>0</v>
      </c>
      <c r="LW4" t="str">
        <f>'6. Administrativo y Gestión'!D15</f>
        <v>NO APLICA</v>
      </c>
      <c r="LX4">
        <f>'6. Administrativo y Gestión'!D16</f>
        <v>0</v>
      </c>
      <c r="LY4" t="str">
        <f>'6. Administrativo y Gestión'!D17</f>
        <v>NO APLICA</v>
      </c>
      <c r="LZ4">
        <f>'6. Administrativo y Gestión'!D18</f>
        <v>0</v>
      </c>
      <c r="MA4">
        <f>'6. Administrativo y Gestión'!D19</f>
        <v>0</v>
      </c>
      <c r="MB4">
        <f>'6. Administrativo y Gestión'!D20</f>
        <v>0</v>
      </c>
      <c r="MC4" t="str">
        <f>'7. Financiero '!D3</f>
        <v>NO APLICA</v>
      </c>
      <c r="MD4">
        <f>'7. Financiero '!D4</f>
        <v>0</v>
      </c>
      <c r="ME4">
        <f>'7. Financiero '!D4</f>
        <v>0</v>
      </c>
      <c r="MF4">
        <f>'7. Financiero '!D6</f>
        <v>0</v>
      </c>
      <c r="MG4" t="str">
        <f>'7. Financiero '!D7</f>
        <v>NO APLICA</v>
      </c>
      <c r="MH4">
        <f>'7. Financiero '!D8</f>
        <v>0</v>
      </c>
      <c r="MI4">
        <f>'7. Financiero '!D10</f>
        <v>0</v>
      </c>
      <c r="MJ4">
        <f>'7. Financiero '!D11</f>
        <v>0</v>
      </c>
      <c r="MK4" t="str">
        <f>'7. Financiero '!D12</f>
        <v>NO APLICA</v>
      </c>
      <c r="ML4">
        <f>'7. Financiero '!D13</f>
        <v>0</v>
      </c>
      <c r="MM4">
        <f>'7. Financiero '!D14</f>
        <v>0</v>
      </c>
      <c r="MN4">
        <f>'7. Financiero '!D15</f>
        <v>0</v>
      </c>
      <c r="MO4">
        <f>'7. Financiero '!D16</f>
        <v>0</v>
      </c>
      <c r="MP4">
        <f>'7. Financiero '!D17</f>
        <v>0</v>
      </c>
      <c r="MQ4">
        <f>'7. Financiero '!D18</f>
        <v>0</v>
      </c>
      <c r="MR4" t="e">
        <f>'7. Financiero '!#REF!</f>
        <v>#REF!</v>
      </c>
      <c r="MS4" t="str">
        <f>'8. Talento Humano'!D3</f>
        <v>NO APLICA</v>
      </c>
      <c r="MT4">
        <f>'8. Talento Humano'!D4</f>
        <v>0</v>
      </c>
      <c r="MU4">
        <f>'8. Talento Humano'!D5</f>
        <v>0</v>
      </c>
      <c r="MV4" t="str">
        <f>'8. Talento Humano'!D6</f>
        <v>NO APLICA</v>
      </c>
      <c r="MW4">
        <f>'8. Talento Humano'!D7</f>
        <v>0</v>
      </c>
      <c r="MX4">
        <f>'8. Talento Humano'!D8</f>
        <v>0</v>
      </c>
      <c r="MY4">
        <f>'8. Talento Humano'!D9</f>
        <v>0</v>
      </c>
      <c r="MZ4">
        <f>'8. Talento Humano'!D10</f>
        <v>0</v>
      </c>
      <c r="NA4">
        <f>'8. Talento Humano'!D11</f>
        <v>0</v>
      </c>
      <c r="NB4" t="str">
        <f>'8. Talento Humano'!D12</f>
        <v>NO APLICA</v>
      </c>
      <c r="NC4">
        <f>'8. Talento Humano'!D13</f>
        <v>0</v>
      </c>
      <c r="ND4" t="str">
        <f>'8. Talento Humano'!D14</f>
        <v>NO APLICA</v>
      </c>
      <c r="NE4">
        <f>'8. Talento Humano'!D15</f>
        <v>0</v>
      </c>
      <c r="NF4">
        <f>'8. Talento Humano'!D16</f>
        <v>0</v>
      </c>
      <c r="NG4" t="str">
        <f>'8. Talento Humano'!D17</f>
        <v>NO APLICA</v>
      </c>
      <c r="NH4">
        <f>'8. Talento Humano'!D18</f>
        <v>0</v>
      </c>
      <c r="NI4">
        <f>'8. Talento Humano'!D19</f>
        <v>0</v>
      </c>
      <c r="NJ4">
        <f>'8. Talento Humano'!D20</f>
        <v>0</v>
      </c>
      <c r="NK4">
        <f>'8. Talento Humano'!D21</f>
        <v>0</v>
      </c>
      <c r="NL4">
        <f>'8. Talento Humano'!D22</f>
        <v>0</v>
      </c>
      <c r="NM4">
        <f>'8. Talento Humano'!D23</f>
        <v>0</v>
      </c>
      <c r="NN4" t="str">
        <f>'8. Talento Humano'!D24</f>
        <v>NO APLICA</v>
      </c>
      <c r="NO4">
        <f>'8. Talento Humano'!D25</f>
        <v>0</v>
      </c>
      <c r="NP4">
        <f>'8. Talento Humano'!D26</f>
        <v>0</v>
      </c>
    </row>
  </sheetData>
  <sheetProtection algorithmName="SHA-512" hashValue="ADLMfh0yYI15p2+ZZi1CLnn7ywV0+q+3tiVA9pHTlnXjGQgzMIgwFPwZOzIXOdH/SqlSd8tgVNyWY4hETnNSEg==" saltValue="UkWakLjinpsB7Mv3SKyi6Q==" spinCount="100000" sheet="1" formatRows="0"/>
  <mergeCells count="10">
    <mergeCell ref="LK1:MB1"/>
    <mergeCell ref="MS1:NM1"/>
    <mergeCell ref="NN1:NP1"/>
    <mergeCell ref="A1:M1"/>
    <mergeCell ref="N1:AF1"/>
    <mergeCell ref="AG1:AM1"/>
    <mergeCell ref="AT1:BM1"/>
    <mergeCell ref="BN1:FD1"/>
    <mergeCell ref="FE1:JC1"/>
    <mergeCell ref="MC1:MR1"/>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D3826-B7DB-4CFD-B177-3B3A5AF59DF7}">
  <sheetPr codeName="Hoja7">
    <tabColor theme="3" tint="0.249977111117893"/>
    <pageSetUpPr fitToPage="1"/>
  </sheetPr>
  <dimension ref="A2:E93"/>
  <sheetViews>
    <sheetView zoomScaleNormal="100" workbookViewId="0"/>
  </sheetViews>
  <sheetFormatPr baseColWidth="10" defaultColWidth="11.42578125" defaultRowHeight="15" x14ac:dyDescent="0.25"/>
  <cols>
    <col min="1" max="1" width="86.85546875" style="93" customWidth="1"/>
    <col min="2" max="2" width="158.140625" style="29" customWidth="1"/>
  </cols>
  <sheetData>
    <row r="2" spans="1:5" ht="17.25" thickBot="1" x14ac:dyDescent="0.3">
      <c r="A2" s="555" t="s">
        <v>1468</v>
      </c>
      <c r="B2" s="556"/>
    </row>
    <row r="3" spans="1:5" ht="17.25" customHeight="1" x14ac:dyDescent="0.25">
      <c r="A3" s="162" t="s">
        <v>1469</v>
      </c>
      <c r="B3" s="162" t="s">
        <v>1470</v>
      </c>
      <c r="E3" t="str">
        <f>UPPER(D2)</f>
        <v/>
      </c>
    </row>
    <row r="4" spans="1:5" ht="17.25" thickBot="1" x14ac:dyDescent="0.3">
      <c r="A4" s="555" t="s">
        <v>1471</v>
      </c>
      <c r="B4" s="556"/>
    </row>
    <row r="5" spans="1:5" ht="16.5" x14ac:dyDescent="0.25">
      <c r="A5" s="554" t="s">
        <v>1472</v>
      </c>
      <c r="B5" s="554"/>
    </row>
    <row r="6" spans="1:5" x14ac:dyDescent="0.25">
      <c r="A6" s="93" t="s">
        <v>1473</v>
      </c>
      <c r="B6" s="189" t="s">
        <v>1474</v>
      </c>
    </row>
    <row r="7" spans="1:5" x14ac:dyDescent="0.25">
      <c r="A7" s="93" t="s">
        <v>1475</v>
      </c>
      <c r="B7" s="29" t="s">
        <v>1476</v>
      </c>
    </row>
    <row r="8" spans="1:5" x14ac:dyDescent="0.25">
      <c r="A8" s="93" t="s">
        <v>1477</v>
      </c>
      <c r="B8" s="189" t="s">
        <v>1478</v>
      </c>
    </row>
    <row r="9" spans="1:5" x14ac:dyDescent="0.25">
      <c r="A9" s="93" t="s">
        <v>1479</v>
      </c>
      <c r="B9" s="29" t="s">
        <v>1480</v>
      </c>
    </row>
    <row r="10" spans="1:5" ht="17.25" customHeight="1" x14ac:dyDescent="0.25">
      <c r="A10" s="93" t="s">
        <v>1481</v>
      </c>
      <c r="B10" s="189" t="s">
        <v>1482</v>
      </c>
    </row>
    <row r="11" spans="1:5" x14ac:dyDescent="0.25">
      <c r="A11" s="93" t="s">
        <v>1483</v>
      </c>
      <c r="B11" s="189" t="s">
        <v>1484</v>
      </c>
    </row>
    <row r="12" spans="1:5" x14ac:dyDescent="0.25">
      <c r="A12" s="93" t="s">
        <v>1485</v>
      </c>
      <c r="B12" s="29" t="s">
        <v>1486</v>
      </c>
    </row>
    <row r="13" spans="1:5" x14ac:dyDescent="0.25">
      <c r="A13" s="93" t="s">
        <v>1487</v>
      </c>
      <c r="B13" s="29" t="s">
        <v>1488</v>
      </c>
    </row>
    <row r="14" spans="1:5" x14ac:dyDescent="0.25">
      <c r="A14" s="93" t="s">
        <v>1489</v>
      </c>
      <c r="B14" s="29" t="s">
        <v>1490</v>
      </c>
    </row>
    <row r="15" spans="1:5" x14ac:dyDescent="0.25">
      <c r="A15" s="93" t="s">
        <v>1491</v>
      </c>
      <c r="B15" s="29" t="s">
        <v>1492</v>
      </c>
    </row>
    <row r="16" spans="1:5" x14ac:dyDescent="0.25">
      <c r="A16" s="93" t="s">
        <v>1493</v>
      </c>
      <c r="B16" s="29" t="s">
        <v>1494</v>
      </c>
    </row>
    <row r="17" spans="1:2" ht="15.75" thickBot="1" x14ac:dyDescent="0.3">
      <c r="A17" s="93" t="s">
        <v>1495</v>
      </c>
      <c r="B17" s="29" t="s">
        <v>1496</v>
      </c>
    </row>
    <row r="18" spans="1:2" ht="16.5" x14ac:dyDescent="0.25">
      <c r="A18" s="554" t="s">
        <v>1497</v>
      </c>
      <c r="B18" s="554"/>
    </row>
    <row r="19" spans="1:2" ht="30" x14ac:dyDescent="0.25">
      <c r="A19" s="163" t="s">
        <v>1498</v>
      </c>
      <c r="B19" s="29" t="s">
        <v>1499</v>
      </c>
    </row>
    <row r="20" spans="1:2" x14ac:dyDescent="0.25">
      <c r="A20" s="191" t="s">
        <v>1500</v>
      </c>
      <c r="B20" s="189" t="s">
        <v>1501</v>
      </c>
    </row>
    <row r="21" spans="1:2" x14ac:dyDescent="0.25">
      <c r="A21" s="93" t="s">
        <v>1502</v>
      </c>
      <c r="B21" s="189" t="s">
        <v>1503</v>
      </c>
    </row>
    <row r="22" spans="1:2" x14ac:dyDescent="0.25">
      <c r="A22" s="93" t="s">
        <v>1504</v>
      </c>
      <c r="B22" s="189" t="s">
        <v>1505</v>
      </c>
    </row>
    <row r="23" spans="1:2" x14ac:dyDescent="0.25">
      <c r="A23" s="93" t="s">
        <v>1506</v>
      </c>
      <c r="B23" s="189" t="s">
        <v>1507</v>
      </c>
    </row>
    <row r="24" spans="1:2" x14ac:dyDescent="0.25">
      <c r="A24" s="93" t="s">
        <v>1508</v>
      </c>
      <c r="B24" s="189" t="s">
        <v>1509</v>
      </c>
    </row>
    <row r="25" spans="1:2" x14ac:dyDescent="0.25">
      <c r="A25" s="93" t="s">
        <v>1479</v>
      </c>
      <c r="B25" s="29" t="s">
        <v>1510</v>
      </c>
    </row>
    <row r="26" spans="1:2" x14ac:dyDescent="0.25">
      <c r="A26" s="93" t="s">
        <v>1511</v>
      </c>
      <c r="B26" s="29" t="s">
        <v>1512</v>
      </c>
    </row>
    <row r="27" spans="1:2" ht="30" x14ac:dyDescent="0.25">
      <c r="A27" s="93" t="s">
        <v>1513</v>
      </c>
      <c r="B27" s="29" t="s">
        <v>1514</v>
      </c>
    </row>
    <row r="28" spans="1:2" x14ac:dyDescent="0.25">
      <c r="A28" s="93" t="s">
        <v>1515</v>
      </c>
      <c r="B28" s="189" t="s">
        <v>1516</v>
      </c>
    </row>
    <row r="29" spans="1:2" x14ac:dyDescent="0.25">
      <c r="A29" s="93" t="s">
        <v>1517</v>
      </c>
      <c r="B29" s="29" t="s">
        <v>1518</v>
      </c>
    </row>
    <row r="30" spans="1:2" x14ac:dyDescent="0.25">
      <c r="A30" s="93" t="s">
        <v>1519</v>
      </c>
      <c r="B30" s="29" t="s">
        <v>1520</v>
      </c>
    </row>
    <row r="31" spans="1:2" x14ac:dyDescent="0.25">
      <c r="A31" s="93" t="s">
        <v>1521</v>
      </c>
      <c r="B31" s="29" t="s">
        <v>1522</v>
      </c>
    </row>
    <row r="32" spans="1:2" x14ac:dyDescent="0.25">
      <c r="A32" s="93" t="s">
        <v>1491</v>
      </c>
      <c r="B32" s="29" t="s">
        <v>1523</v>
      </c>
    </row>
    <row r="33" spans="1:2" x14ac:dyDescent="0.25">
      <c r="A33" s="93" t="s">
        <v>1493</v>
      </c>
      <c r="B33" s="29" t="s">
        <v>1524</v>
      </c>
    </row>
    <row r="34" spans="1:2" x14ac:dyDescent="0.25">
      <c r="A34" s="93" t="s">
        <v>1525</v>
      </c>
      <c r="B34" s="29" t="s">
        <v>1526</v>
      </c>
    </row>
    <row r="35" spans="1:2" ht="75" x14ac:dyDescent="0.25">
      <c r="A35" s="93" t="s">
        <v>1527</v>
      </c>
      <c r="B35" s="29" t="s">
        <v>1528</v>
      </c>
    </row>
    <row r="36" spans="1:2" x14ac:dyDescent="0.25">
      <c r="A36" s="93" t="s">
        <v>1529</v>
      </c>
      <c r="B36" s="29" t="s">
        <v>1530</v>
      </c>
    </row>
    <row r="37" spans="1:2" ht="15.75" thickBot="1" x14ac:dyDescent="0.3">
      <c r="A37" s="93" t="s">
        <v>1531</v>
      </c>
      <c r="B37" s="29" t="s">
        <v>1530</v>
      </c>
    </row>
    <row r="38" spans="1:2" ht="16.5" x14ac:dyDescent="0.25">
      <c r="A38" s="554" t="s">
        <v>1532</v>
      </c>
      <c r="B38" s="554"/>
    </row>
    <row r="39" spans="1:2" x14ac:dyDescent="0.25">
      <c r="A39" s="93" t="s">
        <v>1533</v>
      </c>
      <c r="B39" s="29" t="s">
        <v>1534</v>
      </c>
    </row>
    <row r="40" spans="1:2" x14ac:dyDescent="0.25">
      <c r="A40" s="93" t="s">
        <v>1535</v>
      </c>
      <c r="B40" s="29" t="s">
        <v>1536</v>
      </c>
    </row>
    <row r="41" spans="1:2" x14ac:dyDescent="0.25">
      <c r="A41" s="93" t="s">
        <v>1537</v>
      </c>
      <c r="B41" s="29" t="s">
        <v>1538</v>
      </c>
    </row>
    <row r="42" spans="1:2" x14ac:dyDescent="0.25">
      <c r="A42" s="93" t="s">
        <v>1539</v>
      </c>
      <c r="B42" s="29" t="s">
        <v>1540</v>
      </c>
    </row>
    <row r="43" spans="1:2" x14ac:dyDescent="0.25">
      <c r="A43" s="93" t="s">
        <v>1541</v>
      </c>
      <c r="B43" s="29" t="s">
        <v>1542</v>
      </c>
    </row>
    <row r="44" spans="1:2" ht="92.25" customHeight="1" x14ac:dyDescent="0.25">
      <c r="A44" s="93" t="s">
        <v>1543</v>
      </c>
      <c r="B44" s="190" t="s">
        <v>1544</v>
      </c>
    </row>
    <row r="45" spans="1:2" x14ac:dyDescent="0.25">
      <c r="A45" s="191" t="s">
        <v>1545</v>
      </c>
      <c r="B45" s="189" t="s">
        <v>1546</v>
      </c>
    </row>
    <row r="46" spans="1:2" ht="15.75" thickBot="1" x14ac:dyDescent="0.3">
      <c r="A46" s="191" t="s">
        <v>1547</v>
      </c>
      <c r="B46" s="189" t="s">
        <v>1548</v>
      </c>
    </row>
    <row r="47" spans="1:2" ht="16.5" x14ac:dyDescent="0.25">
      <c r="A47" s="554" t="s">
        <v>1549</v>
      </c>
      <c r="B47" s="554"/>
    </row>
    <row r="48" spans="1:2" x14ac:dyDescent="0.25">
      <c r="A48" s="93" t="s">
        <v>1550</v>
      </c>
      <c r="B48" s="29" t="s">
        <v>1551</v>
      </c>
    </row>
    <row r="49" spans="1:2" x14ac:dyDescent="0.25">
      <c r="A49" s="93" t="s">
        <v>1552</v>
      </c>
      <c r="B49" s="29" t="s">
        <v>1553</v>
      </c>
    </row>
    <row r="50" spans="1:2" x14ac:dyDescent="0.25">
      <c r="A50" s="93" t="s">
        <v>1554</v>
      </c>
      <c r="B50" s="29" t="s">
        <v>1555</v>
      </c>
    </row>
    <row r="51" spans="1:2" x14ac:dyDescent="0.25">
      <c r="A51" s="93" t="s">
        <v>1556</v>
      </c>
      <c r="B51" s="29" t="s">
        <v>1557</v>
      </c>
    </row>
    <row r="52" spans="1:2" x14ac:dyDescent="0.25">
      <c r="A52" s="93" t="s">
        <v>1558</v>
      </c>
      <c r="B52" s="29" t="s">
        <v>1559</v>
      </c>
    </row>
    <row r="53" spans="1:2" x14ac:dyDescent="0.25">
      <c r="A53" s="93" t="s">
        <v>1560</v>
      </c>
      <c r="B53" s="29" t="s">
        <v>1561</v>
      </c>
    </row>
    <row r="54" spans="1:2" x14ac:dyDescent="0.25">
      <c r="A54" s="93" t="s">
        <v>1562</v>
      </c>
      <c r="B54" s="29" t="s">
        <v>1563</v>
      </c>
    </row>
    <row r="55" spans="1:2" x14ac:dyDescent="0.25">
      <c r="A55" s="93" t="s">
        <v>1564</v>
      </c>
      <c r="B55" s="29" t="s">
        <v>1565</v>
      </c>
    </row>
    <row r="56" spans="1:2" x14ac:dyDescent="0.25">
      <c r="A56" s="93" t="s">
        <v>1566</v>
      </c>
      <c r="B56" s="29" t="s">
        <v>1567</v>
      </c>
    </row>
    <row r="57" spans="1:2" x14ac:dyDescent="0.25">
      <c r="A57" s="93" t="s">
        <v>1568</v>
      </c>
      <c r="B57" s="29" t="s">
        <v>1569</v>
      </c>
    </row>
    <row r="58" spans="1:2" ht="19.5" customHeight="1" x14ac:dyDescent="0.25">
      <c r="A58" s="93" t="s">
        <v>1517</v>
      </c>
      <c r="B58" s="192" t="s">
        <v>1570</v>
      </c>
    </row>
    <row r="59" spans="1:2" ht="16.5" x14ac:dyDescent="0.25">
      <c r="A59" s="543" t="s">
        <v>1571</v>
      </c>
      <c r="B59" s="544"/>
    </row>
    <row r="60" spans="1:2" x14ac:dyDescent="0.25">
      <c r="A60" s="545" t="s">
        <v>1572</v>
      </c>
      <c r="B60" s="164" t="s">
        <v>1573</v>
      </c>
    </row>
    <row r="61" spans="1:2" x14ac:dyDescent="0.25">
      <c r="A61" s="545"/>
      <c r="B61" s="165" t="s">
        <v>1574</v>
      </c>
    </row>
    <row r="62" spans="1:2" x14ac:dyDescent="0.25">
      <c r="A62" s="545"/>
      <c r="B62" s="166" t="s">
        <v>1575</v>
      </c>
    </row>
    <row r="63" spans="1:2" x14ac:dyDescent="0.25">
      <c r="A63" s="545"/>
      <c r="B63" s="167" t="s">
        <v>1576</v>
      </c>
    </row>
    <row r="64" spans="1:2" x14ac:dyDescent="0.25">
      <c r="A64" s="545"/>
      <c r="B64" s="168" t="s">
        <v>1577</v>
      </c>
    </row>
    <row r="65" spans="1:2" x14ac:dyDescent="0.25">
      <c r="A65" s="184" t="s">
        <v>1578</v>
      </c>
      <c r="B65" s="164" t="s">
        <v>1579</v>
      </c>
    </row>
    <row r="66" spans="1:2" ht="90" x14ac:dyDescent="0.25">
      <c r="A66" s="184" t="s">
        <v>1580</v>
      </c>
      <c r="B66" s="164" t="s">
        <v>1581</v>
      </c>
    </row>
    <row r="67" spans="1:2" ht="45" x14ac:dyDescent="0.25">
      <c r="A67" s="184" t="s">
        <v>1582</v>
      </c>
      <c r="B67" s="164" t="s">
        <v>1583</v>
      </c>
    </row>
    <row r="68" spans="1:2" ht="16.5" x14ac:dyDescent="0.25">
      <c r="A68" s="551" t="s">
        <v>1584</v>
      </c>
      <c r="B68" s="551"/>
    </row>
    <row r="69" spans="1:2" ht="201.75" customHeight="1" x14ac:dyDescent="0.25">
      <c r="A69" s="184" t="s">
        <v>1585</v>
      </c>
      <c r="B69" s="164" t="s">
        <v>1586</v>
      </c>
    </row>
    <row r="70" spans="1:2" ht="23.25" customHeight="1" x14ac:dyDescent="0.25">
      <c r="A70" s="548" t="s">
        <v>1587</v>
      </c>
      <c r="B70" s="548"/>
    </row>
    <row r="71" spans="1:2" ht="57.75" customHeight="1" x14ac:dyDescent="0.25">
      <c r="A71" s="185" t="s">
        <v>1588</v>
      </c>
      <c r="B71" s="185" t="s">
        <v>1589</v>
      </c>
    </row>
    <row r="72" spans="1:2" ht="144.75" customHeight="1" x14ac:dyDescent="0.25">
      <c r="A72" s="185" t="s">
        <v>1590</v>
      </c>
      <c r="B72" s="185" t="s">
        <v>1591</v>
      </c>
    </row>
    <row r="73" spans="1:2" ht="21" customHeight="1" x14ac:dyDescent="0.25">
      <c r="A73" s="552" t="s">
        <v>1592</v>
      </c>
      <c r="B73" s="553"/>
    </row>
    <row r="74" spans="1:2" ht="393" customHeight="1" x14ac:dyDescent="0.3">
      <c r="A74" s="341" t="s">
        <v>1593</v>
      </c>
      <c r="B74" s="340" t="s">
        <v>1594</v>
      </c>
    </row>
    <row r="75" spans="1:2" ht="16.5" x14ac:dyDescent="0.25">
      <c r="A75" s="546" t="s">
        <v>1595</v>
      </c>
      <c r="B75" s="547"/>
    </row>
    <row r="76" spans="1:2" ht="54.75" customHeight="1" x14ac:dyDescent="0.25">
      <c r="A76" s="185" t="s">
        <v>1596</v>
      </c>
      <c r="B76" s="185" t="s">
        <v>1597</v>
      </c>
    </row>
    <row r="77" spans="1:2" ht="33" x14ac:dyDescent="0.25">
      <c r="A77" s="185" t="s">
        <v>1598</v>
      </c>
      <c r="B77" s="186" t="s">
        <v>1599</v>
      </c>
    </row>
    <row r="78" spans="1:2" ht="42.75" customHeight="1" x14ac:dyDescent="0.25">
      <c r="A78" s="185" t="s">
        <v>1600</v>
      </c>
      <c r="B78" s="186" t="s">
        <v>1601</v>
      </c>
    </row>
    <row r="79" spans="1:2" ht="70.5" customHeight="1" x14ac:dyDescent="0.25">
      <c r="A79" s="185" t="s">
        <v>1602</v>
      </c>
      <c r="B79" s="186" t="s">
        <v>1603</v>
      </c>
    </row>
    <row r="80" spans="1:2" ht="28.5" customHeight="1" x14ac:dyDescent="0.25">
      <c r="A80" s="549" t="s">
        <v>1604</v>
      </c>
      <c r="B80" s="550"/>
    </row>
    <row r="81" spans="1:2" ht="41.25" customHeight="1" x14ac:dyDescent="0.25">
      <c r="A81" s="185" t="s">
        <v>1605</v>
      </c>
      <c r="B81" s="189" t="s">
        <v>1606</v>
      </c>
    </row>
    <row r="82" spans="1:2" ht="46.5" customHeight="1" x14ac:dyDescent="0.25">
      <c r="A82" s="185" t="s">
        <v>1607</v>
      </c>
      <c r="B82" s="504" t="s">
        <v>1608</v>
      </c>
    </row>
    <row r="83" spans="1:2" ht="27" customHeight="1" x14ac:dyDescent="0.25">
      <c r="A83" s="185" t="s">
        <v>1609</v>
      </c>
      <c r="B83" s="504" t="s">
        <v>1610</v>
      </c>
    </row>
    <row r="84" spans="1:2" ht="24" customHeight="1" x14ac:dyDescent="0.25">
      <c r="A84" s="185" t="s">
        <v>1611</v>
      </c>
      <c r="B84" s="504" t="s">
        <v>1610</v>
      </c>
    </row>
    <row r="85" spans="1:2" x14ac:dyDescent="0.25">
      <c r="A85" s="549" t="s">
        <v>1612</v>
      </c>
      <c r="B85" s="550"/>
    </row>
    <row r="86" spans="1:2" ht="36" customHeight="1" x14ac:dyDescent="0.25">
      <c r="A86" s="185" t="s">
        <v>1613</v>
      </c>
      <c r="B86" s="185" t="s">
        <v>1614</v>
      </c>
    </row>
    <row r="87" spans="1:2" ht="73.5" customHeight="1" x14ac:dyDescent="0.25">
      <c r="A87" s="185" t="s">
        <v>1615</v>
      </c>
      <c r="B87" s="185" t="s">
        <v>1616</v>
      </c>
    </row>
    <row r="88" spans="1:2" ht="16.5" x14ac:dyDescent="0.25">
      <c r="A88" s="551" t="s">
        <v>1617</v>
      </c>
      <c r="B88" s="551"/>
    </row>
    <row r="89" spans="1:2" ht="30" x14ac:dyDescent="0.25">
      <c r="A89" s="187" t="s">
        <v>1618</v>
      </c>
      <c r="B89" s="188" t="s">
        <v>1619</v>
      </c>
    </row>
    <row r="90" spans="1:2" ht="16.5" x14ac:dyDescent="0.25">
      <c r="A90" s="542" t="s">
        <v>1620</v>
      </c>
      <c r="B90" s="542"/>
    </row>
    <row r="91" spans="1:2" ht="30" x14ac:dyDescent="0.25">
      <c r="A91" s="184" t="s">
        <v>1621</v>
      </c>
      <c r="B91" s="164" t="s">
        <v>1622</v>
      </c>
    </row>
    <row r="92" spans="1:2" ht="30" x14ac:dyDescent="0.25">
      <c r="A92" s="184" t="s">
        <v>1623</v>
      </c>
      <c r="B92" s="164" t="s">
        <v>1624</v>
      </c>
    </row>
    <row r="93" spans="1:2" x14ac:dyDescent="0.25">
      <c r="A93" s="184" t="s">
        <v>1625</v>
      </c>
      <c r="B93" s="164" t="s">
        <v>1626</v>
      </c>
    </row>
  </sheetData>
  <sheetProtection algorithmName="SHA-512" hashValue="XUllR77E16N8Li0R5o4eJ2X7KbuhDeFZOw4qK5TjZMCcPuwOPAlb1Y32v2DjjNHSvej7o3e17lH8zHaxTDX4ZQ==" saltValue="3XTzQO/xp5y3GfvMTTDQzA==" spinCount="100000" sheet="1" formatRows="0"/>
  <mergeCells count="16">
    <mergeCell ref="A47:B47"/>
    <mergeCell ref="A2:B2"/>
    <mergeCell ref="A4:B4"/>
    <mergeCell ref="A5:B5"/>
    <mergeCell ref="A18:B18"/>
    <mergeCell ref="A38:B38"/>
    <mergeCell ref="A90:B90"/>
    <mergeCell ref="A59:B59"/>
    <mergeCell ref="A60:A64"/>
    <mergeCell ref="A75:B75"/>
    <mergeCell ref="A70:B70"/>
    <mergeCell ref="A85:B85"/>
    <mergeCell ref="A88:B88"/>
    <mergeCell ref="A73:B73"/>
    <mergeCell ref="A68:B68"/>
    <mergeCell ref="A80:B80"/>
  </mergeCells>
  <printOptions horizontalCentered="1"/>
  <pageMargins left="0.31496062992125984" right="0.31496062992125984" top="1.3385826771653544" bottom="0.74803149606299213" header="0.31496062992125984" footer="0.31496062992125984"/>
  <pageSetup scale="53"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1649E-C52D-4DD8-AD40-ACE8E4CD8DAC}">
  <sheetPr codeName="Hoja8">
    <pageSetUpPr fitToPage="1"/>
  </sheetPr>
  <dimension ref="A1:F40"/>
  <sheetViews>
    <sheetView zoomScale="90" zoomScaleNormal="90" workbookViewId="0"/>
  </sheetViews>
  <sheetFormatPr baseColWidth="10" defaultColWidth="11.42578125" defaultRowHeight="15" x14ac:dyDescent="0.2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6" ht="15.75" thickBot="1" x14ac:dyDescent="0.3">
      <c r="A1" s="559" t="s">
        <v>1627</v>
      </c>
      <c r="B1" s="560"/>
      <c r="C1" s="560"/>
      <c r="D1" s="560"/>
      <c r="E1" s="560"/>
      <c r="F1" s="561"/>
    </row>
    <row r="2" spans="1:6" ht="29.25" customHeight="1" thickBot="1" x14ac:dyDescent="0.3">
      <c r="A2" s="12" t="s">
        <v>1628</v>
      </c>
      <c r="B2" s="562"/>
      <c r="C2" s="562"/>
      <c r="D2" s="563"/>
      <c r="E2" s="12" t="s">
        <v>1475</v>
      </c>
      <c r="F2" s="105"/>
    </row>
    <row r="3" spans="1:6" ht="36" customHeight="1" thickBot="1" x14ac:dyDescent="0.3">
      <c r="A3" s="12" t="s">
        <v>1477</v>
      </c>
      <c r="B3" s="557"/>
      <c r="C3" s="557"/>
      <c r="D3" s="557"/>
      <c r="E3" s="12" t="s">
        <v>1479</v>
      </c>
      <c r="F3" s="106"/>
    </row>
    <row r="4" spans="1:6" ht="33.6" customHeight="1" thickBot="1" x14ac:dyDescent="0.3">
      <c r="A4" s="12" t="s">
        <v>1481</v>
      </c>
      <c r="B4" s="107"/>
      <c r="C4" s="12" t="s">
        <v>1483</v>
      </c>
      <c r="D4" s="564"/>
      <c r="E4" s="564"/>
      <c r="F4" s="565"/>
    </row>
    <row r="5" spans="1:6" ht="30.75" thickBot="1" x14ac:dyDescent="0.3">
      <c r="A5" s="12" t="s">
        <v>1485</v>
      </c>
      <c r="B5" s="105"/>
      <c r="C5" s="12" t="s">
        <v>1487</v>
      </c>
      <c r="D5" s="557"/>
      <c r="E5" s="557"/>
      <c r="F5" s="558"/>
    </row>
    <row r="6" spans="1:6" ht="31.5" customHeight="1" thickBot="1" x14ac:dyDescent="0.3">
      <c r="A6" s="12" t="s">
        <v>1489</v>
      </c>
      <c r="B6" s="557"/>
      <c r="C6" s="557"/>
      <c r="D6" s="558"/>
      <c r="E6" s="12" t="s">
        <v>1521</v>
      </c>
      <c r="F6" s="106"/>
    </row>
    <row r="7" spans="1:6" ht="30" customHeight="1" thickBot="1" x14ac:dyDescent="0.3">
      <c r="A7" s="12" t="s">
        <v>1491</v>
      </c>
      <c r="B7" s="105"/>
      <c r="C7" s="12" t="s">
        <v>1493</v>
      </c>
      <c r="D7" s="105"/>
      <c r="E7" s="12" t="s">
        <v>1495</v>
      </c>
      <c r="F7" s="105"/>
    </row>
    <row r="8" spans="1:6" ht="9" customHeight="1" thickBot="1" x14ac:dyDescent="0.3">
      <c r="A8" s="27"/>
      <c r="B8" s="27"/>
      <c r="C8" s="27"/>
      <c r="D8" s="27"/>
      <c r="E8" s="27"/>
      <c r="F8" s="27"/>
    </row>
    <row r="9" spans="1:6" ht="15.75" thickBot="1" x14ac:dyDescent="0.3">
      <c r="A9" s="566" t="s">
        <v>1629</v>
      </c>
      <c r="B9" s="567"/>
      <c r="C9" s="567"/>
      <c r="D9" s="567"/>
      <c r="E9" s="567"/>
      <c r="F9" s="568"/>
    </row>
    <row r="10" spans="1:6" ht="30.75" thickBot="1" x14ac:dyDescent="0.3">
      <c r="A10" s="12" t="s">
        <v>1630</v>
      </c>
      <c r="B10" s="562"/>
      <c r="C10" s="562"/>
      <c r="D10" s="563"/>
      <c r="E10" s="12" t="s">
        <v>1502</v>
      </c>
      <c r="F10" s="105"/>
    </row>
    <row r="11" spans="1:6" ht="33.75" customHeight="1" thickBot="1" x14ac:dyDescent="0.3">
      <c r="A11" s="12" t="s">
        <v>1631</v>
      </c>
      <c r="B11" s="107"/>
      <c r="C11" s="12" t="s">
        <v>1632</v>
      </c>
      <c r="D11" s="564"/>
      <c r="E11" s="564"/>
      <c r="F11" s="565"/>
    </row>
    <row r="12" spans="1:6" ht="30.75" thickBot="1" x14ac:dyDescent="0.3">
      <c r="A12" s="12" t="s">
        <v>1633</v>
      </c>
      <c r="B12" s="557"/>
      <c r="C12" s="557"/>
      <c r="D12" s="557"/>
      <c r="E12" s="12" t="s">
        <v>1479</v>
      </c>
      <c r="F12" s="106"/>
    </row>
    <row r="13" spans="1:6" ht="60.75" thickBot="1" x14ac:dyDescent="0.3">
      <c r="A13" s="12" t="s">
        <v>1634</v>
      </c>
      <c r="B13" s="157"/>
      <c r="C13" s="12" t="s">
        <v>1513</v>
      </c>
      <c r="D13" s="557"/>
      <c r="E13" s="557"/>
      <c r="F13" s="558"/>
    </row>
    <row r="14" spans="1:6" ht="37.5" customHeight="1" thickBot="1" x14ac:dyDescent="0.3">
      <c r="A14" s="12" t="s">
        <v>1635</v>
      </c>
      <c r="B14" s="105"/>
      <c r="C14" s="12" t="s">
        <v>1636</v>
      </c>
      <c r="D14" s="105"/>
      <c r="E14" s="12" t="s">
        <v>1517</v>
      </c>
      <c r="F14" s="105"/>
    </row>
    <row r="15" spans="1:6" ht="45.75" thickBot="1" x14ac:dyDescent="0.3">
      <c r="A15" s="12" t="s">
        <v>1519</v>
      </c>
      <c r="B15" s="557"/>
      <c r="C15" s="557"/>
      <c r="D15" s="558"/>
      <c r="E15" s="12" t="s">
        <v>1521</v>
      </c>
      <c r="F15" s="106"/>
    </row>
    <row r="16" spans="1:6" ht="22.35" customHeight="1" thickBot="1" x14ac:dyDescent="0.3">
      <c r="A16" s="12" t="s">
        <v>1491</v>
      </c>
      <c r="B16" s="105"/>
      <c r="C16" s="12" t="s">
        <v>1493</v>
      </c>
      <c r="D16" s="105"/>
      <c r="E16" s="12" t="s">
        <v>1525</v>
      </c>
      <c r="F16" s="105"/>
    </row>
    <row r="17" spans="1:6" ht="48.6" customHeight="1" thickBot="1" x14ac:dyDescent="0.3">
      <c r="A17" s="12" t="s">
        <v>1527</v>
      </c>
      <c r="B17" s="161"/>
      <c r="C17" s="159" t="s">
        <v>1529</v>
      </c>
      <c r="D17" s="158" t="str">
        <f>IFERROR(LEFT($B$17,FIND(",",$B$17)-1)," ")</f>
        <v xml:space="preserve"> </v>
      </c>
      <c r="E17" s="160" t="s">
        <v>1531</v>
      </c>
      <c r="F17" s="158" t="str">
        <f>IFERROR(RIGHT($B$17,FIND(",",$B$17))," ")</f>
        <v xml:space="preserve"> </v>
      </c>
    </row>
    <row r="18" spans="1:6" ht="15.75" thickBot="1" x14ac:dyDescent="0.3">
      <c r="A18" s="27"/>
      <c r="B18" s="27"/>
      <c r="C18" s="27"/>
      <c r="D18" s="27"/>
      <c r="E18" s="27"/>
      <c r="F18" s="27"/>
    </row>
    <row r="19" spans="1:6" ht="15.75" thickBot="1" x14ac:dyDescent="0.3">
      <c r="A19" s="559" t="s">
        <v>1637</v>
      </c>
      <c r="B19" s="560"/>
      <c r="C19" s="560"/>
      <c r="D19" s="560"/>
      <c r="E19" s="560"/>
      <c r="F19" s="561"/>
    </row>
    <row r="20" spans="1:6" ht="30.75" thickBot="1" x14ac:dyDescent="0.3">
      <c r="A20" s="12" t="s">
        <v>1533</v>
      </c>
      <c r="B20" s="108"/>
      <c r="C20" s="12" t="s">
        <v>1535</v>
      </c>
      <c r="D20" s="109"/>
      <c r="E20" s="12" t="s">
        <v>1638</v>
      </c>
      <c r="F20" s="109"/>
    </row>
    <row r="21" spans="1:6" ht="35.25" customHeight="1" thickBot="1" x14ac:dyDescent="0.3">
      <c r="A21" s="12" t="s">
        <v>1539</v>
      </c>
      <c r="B21" s="108" t="s">
        <v>1639</v>
      </c>
      <c r="C21" s="13" t="s">
        <v>1541</v>
      </c>
      <c r="D21" s="569" t="s">
        <v>1640</v>
      </c>
      <c r="E21" s="569"/>
      <c r="F21" s="570"/>
    </row>
    <row r="22" spans="1:6" ht="23.25" customHeight="1" thickBot="1" x14ac:dyDescent="0.3">
      <c r="A22" s="571" t="s">
        <v>1641</v>
      </c>
      <c r="B22" s="574" t="s">
        <v>1642</v>
      </c>
      <c r="C22" s="575"/>
      <c r="D22" s="576"/>
      <c r="E22" s="576"/>
      <c r="F22" s="577"/>
    </row>
    <row r="23" spans="1:6" ht="20.25" customHeight="1" thickBot="1" x14ac:dyDescent="0.3">
      <c r="A23" s="572"/>
      <c r="B23" s="95" t="s">
        <v>1643</v>
      </c>
      <c r="C23" s="95" t="s">
        <v>1644</v>
      </c>
      <c r="D23" s="578" t="s">
        <v>1645</v>
      </c>
      <c r="E23" s="578"/>
      <c r="F23" s="578"/>
    </row>
    <row r="24" spans="1:6" ht="19.5" customHeight="1" x14ac:dyDescent="0.25">
      <c r="A24" s="572"/>
      <c r="B24" s="492" t="b">
        <v>0</v>
      </c>
      <c r="C24" s="193" t="s">
        <v>1646</v>
      </c>
      <c r="D24" s="579"/>
      <c r="E24" s="580"/>
      <c r="F24" s="581"/>
    </row>
    <row r="25" spans="1:6" ht="19.5" customHeight="1" x14ac:dyDescent="0.25">
      <c r="A25" s="572"/>
      <c r="B25" s="492" t="b">
        <v>0</v>
      </c>
      <c r="C25" s="193" t="s">
        <v>1647</v>
      </c>
      <c r="D25" s="579"/>
      <c r="E25" s="580"/>
      <c r="F25" s="581"/>
    </row>
    <row r="26" spans="1:6" ht="18" customHeight="1" x14ac:dyDescent="0.25">
      <c r="A26" s="572"/>
      <c r="B26" s="492" t="b">
        <v>0</v>
      </c>
      <c r="C26" s="193" t="s">
        <v>1648</v>
      </c>
      <c r="D26" s="579"/>
      <c r="E26" s="580"/>
      <c r="F26" s="581"/>
    </row>
    <row r="27" spans="1:6" ht="33.75" customHeight="1" x14ac:dyDescent="0.25">
      <c r="A27" s="572"/>
      <c r="B27" s="492" t="b">
        <v>0</v>
      </c>
      <c r="C27" s="193" t="s">
        <v>1649</v>
      </c>
      <c r="D27" s="579"/>
      <c r="E27" s="580"/>
      <c r="F27" s="581"/>
    </row>
    <row r="28" spans="1:6" ht="31.5" customHeight="1" x14ac:dyDescent="0.25">
      <c r="A28" s="572"/>
      <c r="B28" s="492" t="b">
        <v>0</v>
      </c>
      <c r="C28" s="193" t="s">
        <v>1650</v>
      </c>
      <c r="D28" s="579"/>
      <c r="E28" s="580"/>
      <c r="F28" s="581"/>
    </row>
    <row r="29" spans="1:6" ht="20.25" customHeight="1" thickBot="1" x14ac:dyDescent="0.3">
      <c r="A29" s="573"/>
      <c r="B29" s="492" t="b">
        <v>0</v>
      </c>
      <c r="C29" s="193" t="s">
        <v>1651</v>
      </c>
      <c r="D29" s="582"/>
      <c r="E29" s="583"/>
      <c r="F29" s="584"/>
    </row>
    <row r="30" spans="1:6" ht="31.5" customHeight="1" thickBot="1" x14ac:dyDescent="0.3">
      <c r="A30" s="12" t="s">
        <v>1545</v>
      </c>
      <c r="B30" s="585" t="s">
        <v>1652</v>
      </c>
      <c r="C30" s="586"/>
      <c r="D30" s="94" t="s">
        <v>1547</v>
      </c>
      <c r="E30" s="585" t="s">
        <v>1653</v>
      </c>
      <c r="F30" s="586"/>
    </row>
    <row r="31" spans="1:6" ht="8.25" customHeight="1" thickBot="1" x14ac:dyDescent="0.3"/>
    <row r="32" spans="1:6" ht="15.75" thickBot="1" x14ac:dyDescent="0.3">
      <c r="A32" s="559" t="s">
        <v>1654</v>
      </c>
      <c r="B32" s="560"/>
      <c r="C32" s="560"/>
      <c r="D32" s="560"/>
      <c r="E32" s="560"/>
      <c r="F32" s="561"/>
    </row>
    <row r="33" spans="1:6" ht="20.25" customHeight="1" thickBot="1" x14ac:dyDescent="0.3">
      <c r="A33" s="12" t="s">
        <v>1655</v>
      </c>
      <c r="B33" s="107"/>
      <c r="C33" s="12" t="s">
        <v>1552</v>
      </c>
      <c r="D33" s="564"/>
      <c r="E33" s="564"/>
      <c r="F33" s="565"/>
    </row>
    <row r="34" spans="1:6" ht="30.75" thickBot="1" x14ac:dyDescent="0.3">
      <c r="A34" s="12" t="s">
        <v>1554</v>
      </c>
      <c r="B34" s="169"/>
      <c r="C34" s="12" t="s">
        <v>1556</v>
      </c>
      <c r="D34" s="170"/>
      <c r="E34" s="12" t="s">
        <v>1558</v>
      </c>
      <c r="F34" s="170"/>
    </row>
    <row r="35" spans="1:6" ht="30.75" thickBot="1" x14ac:dyDescent="0.3">
      <c r="A35" s="12" t="s">
        <v>1560</v>
      </c>
      <c r="B35" s="557"/>
      <c r="C35" s="557"/>
      <c r="D35" s="557"/>
      <c r="E35" s="12" t="s">
        <v>1564</v>
      </c>
      <c r="F35" s="105"/>
    </row>
    <row r="36" spans="1:6" ht="30.75" thickBot="1" x14ac:dyDescent="0.3">
      <c r="A36" s="12" t="s">
        <v>1566</v>
      </c>
      <c r="B36" s="105"/>
      <c r="C36" s="12" t="s">
        <v>1568</v>
      </c>
      <c r="D36" s="105"/>
      <c r="E36" s="12" t="s">
        <v>1517</v>
      </c>
      <c r="F36" s="105"/>
    </row>
    <row r="37" spans="1:6" ht="20.25" customHeight="1" thickBot="1" x14ac:dyDescent="0.3">
      <c r="A37" s="12" t="s">
        <v>1656</v>
      </c>
      <c r="B37" s="107"/>
      <c r="C37" s="12" t="s">
        <v>1552</v>
      </c>
      <c r="D37" s="564"/>
      <c r="E37" s="564"/>
      <c r="F37" s="565"/>
    </row>
    <row r="38" spans="1:6" ht="30.75" thickBot="1" x14ac:dyDescent="0.3">
      <c r="A38" s="12" t="s">
        <v>1554</v>
      </c>
      <c r="B38" s="169"/>
      <c r="C38" s="12" t="s">
        <v>1556</v>
      </c>
      <c r="D38" s="170"/>
      <c r="E38" s="12" t="s">
        <v>1558</v>
      </c>
      <c r="F38" s="170"/>
    </row>
    <row r="39" spans="1:6" ht="30.75" thickBot="1" x14ac:dyDescent="0.3">
      <c r="A39" s="12" t="s">
        <v>1560</v>
      </c>
      <c r="B39" s="557"/>
      <c r="C39" s="557"/>
      <c r="D39" s="557"/>
      <c r="E39" s="12" t="s">
        <v>1564</v>
      </c>
      <c r="F39" s="169"/>
    </row>
    <row r="40" spans="1:6" ht="30.75" thickBot="1" x14ac:dyDescent="0.3">
      <c r="A40" s="12" t="s">
        <v>1566</v>
      </c>
      <c r="B40" s="169"/>
      <c r="C40" s="12" t="s">
        <v>1568</v>
      </c>
      <c r="D40" s="169"/>
      <c r="E40" s="12" t="s">
        <v>1517</v>
      </c>
      <c r="F40" s="169"/>
    </row>
  </sheetData>
  <sheetProtection algorithmName="SHA-512" hashValue="9DDSfGSAH2+9rFVauKgIOHK+0uSL1iwbYcKcctiA3Fr1eMJ2wfiQU1sajUViFIxSspYCHFB3YQbsn9COyJ32Rw==" saltValue="gcpwSDSmLJ3UsRBFN6k0vQ==" spinCount="100000" sheet="1" objects="1" scenarios="1" formatRows="0"/>
  <mergeCells count="25">
    <mergeCell ref="B39:D39"/>
    <mergeCell ref="B30:C30"/>
    <mergeCell ref="E30:F30"/>
    <mergeCell ref="A32:F32"/>
    <mergeCell ref="D33:F33"/>
    <mergeCell ref="B35:D35"/>
    <mergeCell ref="D37:F37"/>
    <mergeCell ref="B15:D15"/>
    <mergeCell ref="A19:F19"/>
    <mergeCell ref="D21:F21"/>
    <mergeCell ref="A22:A29"/>
    <mergeCell ref="B22:F22"/>
    <mergeCell ref="D23:F23"/>
    <mergeCell ref="D24:F29"/>
    <mergeCell ref="D13:F13"/>
    <mergeCell ref="A1:F1"/>
    <mergeCell ref="B2:D2"/>
    <mergeCell ref="B3:D3"/>
    <mergeCell ref="D4:F4"/>
    <mergeCell ref="D5:F5"/>
    <mergeCell ref="B6:D6"/>
    <mergeCell ref="A9:F9"/>
    <mergeCell ref="B10:D10"/>
    <mergeCell ref="D11:F11"/>
    <mergeCell ref="B12:D12"/>
  </mergeCells>
  <dataValidations count="9">
    <dataValidation type="list" allowBlank="1" showInputMessage="1" showErrorMessage="1" sqref="D37:F37" xr:uid="{B12A38AE-30F8-4D79-B2CA-DB7CD82260F3}">
      <formula1>INDIRECT($B$37)</formula1>
    </dataValidation>
    <dataValidation type="list" allowBlank="1" showInputMessage="1" showErrorMessage="1" sqref="B13" xr:uid="{BE59941B-A424-45F0-8895-5C2753E25DE6}">
      <formula1>"Propiedad ICBF,En Comodato,En Convenio Interadministrativo,Propiedad del Operador,Arriendo,Propiedad Entidad Territorial,Otro"</formula1>
    </dataValidation>
    <dataValidation showInputMessage="1" showErrorMessage="1" promptTitle="RANGOS DE EDAD: ETAPA DE LA VIDA" sqref="B22 D23 B23:C29" xr:uid="{653D8BC1-4632-4663-A078-C4B5E5F8B0D5}"/>
    <dataValidation type="list" allowBlank="1" showInputMessage="1" showErrorMessage="1" sqref="D11:F11" xr:uid="{20FC2177-3D63-46BF-8CA9-912658A5BE74}">
      <formula1>INDIRECT($B$11)</formula1>
    </dataValidation>
    <dataValidation type="list" allowBlank="1" showInputMessage="1" showErrorMessage="1" sqref="D4:F4" xr:uid="{7D2702B6-A172-43AE-81E9-68339A63A931}">
      <formula1>INDIRECT($B$4)</formula1>
    </dataValidation>
    <dataValidation type="list" allowBlank="1" showInputMessage="1" showErrorMessage="1" sqref="D33:F33" xr:uid="{CF2BD7FA-73B7-4A67-8928-A01F714DE8A7}">
      <formula1>INDIRECT($B$33)</formula1>
    </dataValidation>
    <dataValidation type="list" allowBlank="1" showInputMessage="1" showErrorMessage="1" sqref="F10" xr:uid="{E5209612-758A-4FEE-A94C-7A27790BC5B3}">
      <formula1>"Rural,Úrbano"</formula1>
    </dataValidation>
    <dataValidation type="list" allowBlank="1" showInputMessage="1" showErrorMessage="1" sqref="B7 B16" xr:uid="{3D6F0C50-464D-4F3F-AD29-ED4D085380E1}">
      <formula1>"Cédula,Cédula de Extranjeria,Pasaporte,PPT"</formula1>
    </dataValidation>
    <dataValidation type="list" allowBlank="1" showInputMessage="1" showErrorMessage="1" sqref="B20" xr:uid="{2E6E5A4D-DE60-4A47-975C-8DC7CF30D2A1}">
      <formula1>"Visita de Inspección,Visita de Vigilancia"</formula1>
    </dataValidation>
  </dataValidations>
  <printOptions horizontalCentered="1"/>
  <pageMargins left="0.31496062992125984" right="0.31496062992125984" top="1.3385826771653544" bottom="0.74803149606299213" header="0.31496062992125984" footer="0.31496062992125984"/>
  <pageSetup scale="73"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DF996B40-45E4-4AC6-AE4E-9446EAB378CB}">
          <x14:formula1>
            <xm:f>LISTAS!$D$171:$AJ$171</xm:f>
          </x14:formula1>
          <xm:sqref>B33 B37</xm:sqref>
        </x14:dataValidation>
        <x14:dataValidation type="list" allowBlank="1" showInputMessage="1" showErrorMessage="1" xr:uid="{DD81D57C-E25B-4679-AA95-3D17E86A012F}">
          <x14:formula1>
            <xm:f>LISTAS!$D$204:$AJ$204</xm:f>
          </x14:formula1>
          <xm:sqref>B4 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61518-6F24-457C-8C50-30BAE5FB23F7}">
  <sheetPr codeName="Hoja11">
    <tabColor rgb="FFFFFF00"/>
    <pageSetUpPr fitToPage="1"/>
  </sheetPr>
  <dimension ref="A1:G102"/>
  <sheetViews>
    <sheetView topLeftCell="C2" zoomScale="70" zoomScaleNormal="70" zoomScalePageLayoutView="60" workbookViewId="0"/>
  </sheetViews>
  <sheetFormatPr baseColWidth="10" defaultColWidth="11.42578125" defaultRowHeight="15" x14ac:dyDescent="0.25"/>
  <cols>
    <col min="1" max="1" width="7.42578125" style="98" customWidth="1"/>
    <col min="2" max="2" width="7.85546875" style="14" customWidth="1"/>
    <col min="3" max="3" width="122.7109375" style="103" customWidth="1"/>
    <col min="4" max="4" width="21.140625" customWidth="1"/>
    <col min="5" max="5" width="80.85546875" customWidth="1"/>
    <col min="6" max="6" width="37.42578125" customWidth="1"/>
    <col min="7" max="7" width="11.42578125" hidden="1" customWidth="1"/>
  </cols>
  <sheetData>
    <row r="1" spans="1:7" s="34" customFormat="1" ht="21.75" customHeight="1" thickBot="1" x14ac:dyDescent="0.3">
      <c r="A1" s="256" t="s">
        <v>1657</v>
      </c>
      <c r="B1" s="587" t="s">
        <v>1658</v>
      </c>
      <c r="C1" s="588"/>
      <c r="D1" s="588"/>
      <c r="E1" s="589"/>
      <c r="F1" s="30"/>
    </row>
    <row r="2" spans="1:7" s="32" customFormat="1" ht="59.25" customHeight="1" thickBot="1" x14ac:dyDescent="0.3">
      <c r="A2" s="458" t="s">
        <v>1659</v>
      </c>
      <c r="B2" s="171" t="s">
        <v>1660</v>
      </c>
      <c r="C2" s="172" t="s">
        <v>1661</v>
      </c>
      <c r="D2" s="173" t="s">
        <v>1662</v>
      </c>
      <c r="E2" s="459" t="s">
        <v>1663</v>
      </c>
      <c r="F2" s="446" t="s">
        <v>1664</v>
      </c>
    </row>
    <row r="3" spans="1:7" ht="48.95" customHeight="1" x14ac:dyDescent="0.25">
      <c r="A3" s="96"/>
      <c r="B3" s="48" t="s">
        <v>1665</v>
      </c>
      <c r="C3" s="90" t="s">
        <v>1666</v>
      </c>
      <c r="D3" s="70" t="str">
        <f>IF(COUNTIF(D4:D4,"NO CUMPLE")&gt;0,"NO CUMPLE CONDICIÓN",IF(COUNTIF(D4:D4,"CUMPLE")=0,"NO APLICA","CUMPLE"))</f>
        <v>NO APLICA</v>
      </c>
      <c r="E3" s="452" t="str">
        <f>CONCATENATE(IF(D4="NO CUMPLE",CONCATENATE(E4," / "),""))</f>
        <v/>
      </c>
      <c r="F3" s="447" t="s">
        <v>1667</v>
      </c>
      <c r="G3" s="14">
        <f>IF(D3="CUMPLE",1,IF(D3="NO CUMPLE CONDICIÓN",2,3))</f>
        <v>3</v>
      </c>
    </row>
    <row r="4" spans="1:7" ht="249" customHeight="1" x14ac:dyDescent="0.25">
      <c r="A4" s="97" t="s">
        <v>1668</v>
      </c>
      <c r="B4" s="46" t="s">
        <v>1669</v>
      </c>
      <c r="C4" s="403" t="s">
        <v>1670</v>
      </c>
      <c r="D4" s="513"/>
      <c r="E4" s="450"/>
      <c r="F4" s="444" t="s">
        <v>1667</v>
      </c>
      <c r="G4" s="14"/>
    </row>
    <row r="5" spans="1:7" ht="63" customHeight="1" x14ac:dyDescent="0.25">
      <c r="A5" s="97"/>
      <c r="B5" s="48" t="s">
        <v>1671</v>
      </c>
      <c r="C5" s="511" t="s">
        <v>1672</v>
      </c>
      <c r="D5" s="70" t="str">
        <f>IF(COUNTIF(D6:D6,"NO CUMPLE")&gt;0,"NO CUMPLE CONDICIÓN",IF(COUNTIF(D6:D6,"CUMPLE")=0,"NO APLICA","CUMPLE"))</f>
        <v>NO APLICA</v>
      </c>
      <c r="E5" s="452" t="str">
        <f>CONCATENATE(IF(D6="NO CUMPLE",CONCATENATE(E6," / "),""))</f>
        <v/>
      </c>
      <c r="F5" s="448" t="s">
        <v>1673</v>
      </c>
      <c r="G5" s="14">
        <f>IF(D5="CUMPLE",1,IF(D5="NO CUMPLE CONDICIÓN",2,3))</f>
        <v>3</v>
      </c>
    </row>
    <row r="6" spans="1:7" ht="280.5" customHeight="1" x14ac:dyDescent="0.25">
      <c r="A6" s="97"/>
      <c r="B6" s="53" t="s">
        <v>1674</v>
      </c>
      <c r="C6" s="247" t="s">
        <v>1675</v>
      </c>
      <c r="D6" s="513"/>
      <c r="E6" s="512"/>
      <c r="F6" s="444" t="s">
        <v>1673</v>
      </c>
      <c r="G6" s="14"/>
    </row>
    <row r="7" spans="1:7" ht="72.75" customHeight="1" x14ac:dyDescent="0.25">
      <c r="B7" s="48" t="s">
        <v>1676</v>
      </c>
      <c r="C7" s="90" t="s">
        <v>1677</v>
      </c>
      <c r="D7" s="70" t="str">
        <f>IF(COUNTIF(D8:D10,"NO CUMPLE")&gt;0,"NO CUMPLE CONDICIÓN",IF(COUNTIF(D8:D10,"CUMPLE")=0,"NO APLICA","CUMPLE"))</f>
        <v>NO APLICA</v>
      </c>
      <c r="E7" s="63" t="str">
        <f>CONCATENATE(IF(D8="NO CUMPLE",CONCATENATE(E8," / "),""),IF(D9="NO CUMPLE",CONCATENATE(E9," / "),""),IF(D10="NO CUMPLE",CONCATENATE(E10," / "),""))</f>
        <v/>
      </c>
      <c r="F7" s="448" t="s">
        <v>1678</v>
      </c>
      <c r="G7" s="14">
        <f t="shared" ref="G7:G96" si="0">IF(D7="CUMPLE",1,IF(D7="NO CUMPLE CONDICIÓN",2,3))</f>
        <v>3</v>
      </c>
    </row>
    <row r="8" spans="1:7" ht="118.5" customHeight="1" x14ac:dyDescent="0.25">
      <c r="A8" s="97" t="s">
        <v>1668</v>
      </c>
      <c r="B8" s="46" t="s">
        <v>1679</v>
      </c>
      <c r="C8" s="403" t="s">
        <v>1680</v>
      </c>
      <c r="D8" s="513"/>
      <c r="E8" s="451"/>
      <c r="F8" s="444" t="s">
        <v>1678</v>
      </c>
      <c r="G8" s="14"/>
    </row>
    <row r="9" spans="1:7" ht="219" customHeight="1" x14ac:dyDescent="0.25">
      <c r="A9" s="97" t="s">
        <v>1668</v>
      </c>
      <c r="B9" s="46" t="s">
        <v>1681</v>
      </c>
      <c r="C9" s="403" t="s">
        <v>1682</v>
      </c>
      <c r="D9" s="513"/>
      <c r="E9" s="451"/>
      <c r="F9" s="444" t="s">
        <v>1678</v>
      </c>
      <c r="G9" s="14"/>
    </row>
    <row r="10" spans="1:7" ht="240.75" customHeight="1" x14ac:dyDescent="0.25">
      <c r="A10" s="97" t="s">
        <v>1668</v>
      </c>
      <c r="B10" s="46" t="s">
        <v>1683</v>
      </c>
      <c r="C10" s="402" t="s">
        <v>1684</v>
      </c>
      <c r="D10" s="513"/>
      <c r="E10" s="451"/>
      <c r="F10" s="444" t="s">
        <v>1678</v>
      </c>
      <c r="G10" s="14"/>
    </row>
    <row r="11" spans="1:7" ht="45.6" customHeight="1" x14ac:dyDescent="0.25">
      <c r="B11" s="48" t="s">
        <v>1685</v>
      </c>
      <c r="C11" s="181" t="s">
        <v>1686</v>
      </c>
      <c r="D11" s="70" t="str">
        <f>IF(COUNTIF(D12:D18,"NO CUMPLE")&gt;0,"NO CUMPLE CONDICIÓN",IF(COUNTIF(D12:D18,"CUMPLE")=0,"NO APLICA","CUMPLE"))</f>
        <v>NO APLICA</v>
      </c>
      <c r="E11" s="65" t="str">
        <f>CONCATENATE(IF(D12="NO CUMPLE",CONCATENATE(E12," / "),""),IF(D13="NO CUMPLE",CONCATENATE(E13," / "),""),IF(D14="NO CUMPLE",CONCATENATE(E14," / "),""),IF(D15="NO CUMPLE",CONCATENATE(E15," / "),""),IF(D16="NO CUMPLE",CONCATENATE(E16," / "),""),IF(D17="NO CUMPLE",CONCATENATE(E17," / "),""),IF(D18="NO CUMPLE",CONCATENATE(E18," / "),""))</f>
        <v/>
      </c>
      <c r="F11" s="448" t="s">
        <v>1687</v>
      </c>
      <c r="G11" s="14">
        <f t="shared" si="0"/>
        <v>3</v>
      </c>
    </row>
    <row r="12" spans="1:7" ht="216" customHeight="1" x14ac:dyDescent="0.25">
      <c r="A12" s="97" t="s">
        <v>1668</v>
      </c>
      <c r="B12" s="46" t="s">
        <v>1688</v>
      </c>
      <c r="C12" s="47" t="s">
        <v>1689</v>
      </c>
      <c r="D12" s="513"/>
      <c r="E12" s="110"/>
      <c r="F12" s="444" t="s">
        <v>1687</v>
      </c>
      <c r="G12" s="14"/>
    </row>
    <row r="13" spans="1:7" ht="159.75" customHeight="1" x14ac:dyDescent="0.25">
      <c r="A13" s="97" t="s">
        <v>1668</v>
      </c>
      <c r="B13" s="46" t="s">
        <v>1690</v>
      </c>
      <c r="C13" s="388" t="s">
        <v>1691</v>
      </c>
      <c r="D13" s="513"/>
      <c r="E13" s="110"/>
      <c r="F13" s="444" t="s">
        <v>1687</v>
      </c>
      <c r="G13" s="14"/>
    </row>
    <row r="14" spans="1:7" ht="63.6" customHeight="1" x14ac:dyDescent="0.25">
      <c r="A14" s="97" t="s">
        <v>1668</v>
      </c>
      <c r="B14" s="46" t="s">
        <v>1692</v>
      </c>
      <c r="C14" s="47" t="s">
        <v>1693</v>
      </c>
      <c r="D14" s="513"/>
      <c r="E14" s="110"/>
      <c r="F14" s="444" t="s">
        <v>1687</v>
      </c>
      <c r="G14" s="14"/>
    </row>
    <row r="15" spans="1:7" ht="63.6" customHeight="1" x14ac:dyDescent="0.25">
      <c r="A15" s="97" t="s">
        <v>1668</v>
      </c>
      <c r="B15" s="46" t="s">
        <v>1694</v>
      </c>
      <c r="C15" s="47" t="s">
        <v>1695</v>
      </c>
      <c r="D15" s="513"/>
      <c r="E15" s="110"/>
      <c r="F15" s="444" t="s">
        <v>1687</v>
      </c>
      <c r="G15" s="14"/>
    </row>
    <row r="16" spans="1:7" ht="129" customHeight="1" x14ac:dyDescent="0.25">
      <c r="A16" s="216" t="s">
        <v>1696</v>
      </c>
      <c r="B16" s="46" t="s">
        <v>1697</v>
      </c>
      <c r="C16" s="47" t="s">
        <v>1698</v>
      </c>
      <c r="D16" s="513"/>
      <c r="E16" s="110"/>
      <c r="F16" s="444" t="s">
        <v>1687</v>
      </c>
      <c r="G16" s="14"/>
    </row>
    <row r="17" spans="1:7" ht="378.75" customHeight="1" x14ac:dyDescent="0.25">
      <c r="A17" s="216" t="s">
        <v>1696</v>
      </c>
      <c r="B17" s="46" t="s">
        <v>1699</v>
      </c>
      <c r="C17" s="47" t="s">
        <v>1700</v>
      </c>
      <c r="D17" s="513"/>
      <c r="E17" s="110"/>
      <c r="F17" s="444" t="s">
        <v>1687</v>
      </c>
      <c r="G17" s="14"/>
    </row>
    <row r="18" spans="1:7" ht="63.6" customHeight="1" x14ac:dyDescent="0.25">
      <c r="A18" s="97" t="s">
        <v>1668</v>
      </c>
      <c r="B18" s="46" t="s">
        <v>1701</v>
      </c>
      <c r="C18" s="388" t="s">
        <v>1702</v>
      </c>
      <c r="D18" s="513"/>
      <c r="E18" s="110"/>
      <c r="F18" s="444" t="s">
        <v>1687</v>
      </c>
      <c r="G18" s="14"/>
    </row>
    <row r="19" spans="1:7" ht="65.099999999999994" customHeight="1" x14ac:dyDescent="0.25">
      <c r="B19" s="48" t="s">
        <v>1703</v>
      </c>
      <c r="C19" s="181" t="s">
        <v>1704</v>
      </c>
      <c r="D19" s="70" t="str">
        <f>IF(COUNTIF(D20:D20,"NO CUMPLE")&gt;0,"NO CUMPLE CONDICIÓN",IF(COUNTIF(D20:D20,"CUMPLE")=0,"NO APLICA","CUMPLE"))</f>
        <v>NO APLICA</v>
      </c>
      <c r="E19" s="452" t="str">
        <f>CONCATENATE(IF(D20="NO CUMPLE",CONCATENATE(E20," / "),""))</f>
        <v/>
      </c>
      <c r="F19" s="448" t="s">
        <v>1705</v>
      </c>
      <c r="G19" s="14">
        <f t="shared" si="0"/>
        <v>3</v>
      </c>
    </row>
    <row r="20" spans="1:7" ht="214.5" customHeight="1" x14ac:dyDescent="0.25">
      <c r="A20" s="97" t="s">
        <v>1668</v>
      </c>
      <c r="B20" s="46" t="s">
        <v>1706</v>
      </c>
      <c r="C20" s="388" t="s">
        <v>1707</v>
      </c>
      <c r="D20" s="513"/>
      <c r="E20" s="110"/>
      <c r="F20" s="444" t="s">
        <v>1705</v>
      </c>
      <c r="G20" s="14"/>
    </row>
    <row r="21" spans="1:7" ht="43.5" customHeight="1" x14ac:dyDescent="0.25">
      <c r="B21" s="48" t="s">
        <v>1708</v>
      </c>
      <c r="C21" s="90" t="s">
        <v>1709</v>
      </c>
      <c r="D21" s="70" t="str">
        <f>IF(COUNTIF(D22:D23,"NO CUMPLE")&gt;0,"NO CUMPLE CONDICIÓN",IF(COUNTIF(D22:D23,"CUMPLE")=0,"NO APLICA","CUMPLE"))</f>
        <v>NO APLICA</v>
      </c>
      <c r="E21" s="63" t="str">
        <f>CONCATENATE(IF(D22="NO CUMPLE",CONCATENATE(E22," / "),""),IF(D23="NO CUMPLE",CONCATENATE(E23," / "),""))</f>
        <v/>
      </c>
      <c r="F21" s="448" t="s">
        <v>1710</v>
      </c>
      <c r="G21" s="14">
        <f t="shared" si="0"/>
        <v>3</v>
      </c>
    </row>
    <row r="22" spans="1:7" ht="294" customHeight="1" x14ac:dyDescent="0.25">
      <c r="A22" s="97" t="s">
        <v>1668</v>
      </c>
      <c r="B22" s="46" t="s">
        <v>1711</v>
      </c>
      <c r="C22" s="47" t="s">
        <v>1712</v>
      </c>
      <c r="D22" s="513"/>
      <c r="E22" s="450"/>
      <c r="F22" s="444" t="s">
        <v>1710</v>
      </c>
      <c r="G22" s="14"/>
    </row>
    <row r="23" spans="1:7" ht="79.5" customHeight="1" x14ac:dyDescent="0.25">
      <c r="A23" s="97" t="s">
        <v>1668</v>
      </c>
      <c r="B23" s="46" t="s">
        <v>1713</v>
      </c>
      <c r="C23" s="47" t="s">
        <v>1714</v>
      </c>
      <c r="D23" s="513"/>
      <c r="E23" s="450"/>
      <c r="F23" s="444" t="s">
        <v>1710</v>
      </c>
      <c r="G23" s="14"/>
    </row>
    <row r="24" spans="1:7" ht="36.75" customHeight="1" x14ac:dyDescent="0.25">
      <c r="B24" s="48" t="s">
        <v>1715</v>
      </c>
      <c r="C24" s="217" t="s">
        <v>1716</v>
      </c>
      <c r="D24" s="70" t="str">
        <f>IF(COUNTIF(D25:D27,"NO CUMPLE")&gt;0,"NO CUMPLE CONDICIÓN",IF(COUNTIF(D25:D27,"CUMPLE")=0,"NO APLICA","CUMPLE"))</f>
        <v>NO APLICA</v>
      </c>
      <c r="E24" s="63" t="str">
        <f>CONCATENATE(IF(D25="NO CUMPLE",CONCATENATE(E25," / "),""),IF(D26="NO CUMPLE",CONCATENATE(E26," / "),""),IF(D27="NO CUMPLE",CONCATENATE(E27," / "),""))</f>
        <v/>
      </c>
      <c r="F24" s="445" t="s">
        <v>1717</v>
      </c>
      <c r="G24" s="14">
        <f t="shared" si="0"/>
        <v>3</v>
      </c>
    </row>
    <row r="25" spans="1:7" ht="240.95" customHeight="1" x14ac:dyDescent="0.25">
      <c r="A25" s="97" t="s">
        <v>1668</v>
      </c>
      <c r="B25" s="46" t="s">
        <v>1718</v>
      </c>
      <c r="C25" s="388" t="s">
        <v>1719</v>
      </c>
      <c r="D25" s="513"/>
      <c r="E25" s="450"/>
      <c r="F25" s="444" t="s">
        <v>1720</v>
      </c>
      <c r="G25" s="14"/>
    </row>
    <row r="26" spans="1:7" ht="150" customHeight="1" x14ac:dyDescent="0.25">
      <c r="A26" s="97" t="s">
        <v>1668</v>
      </c>
      <c r="B26" s="46" t="s">
        <v>1721</v>
      </c>
      <c r="C26" s="49" t="s">
        <v>1722</v>
      </c>
      <c r="D26" s="513"/>
      <c r="E26" s="450"/>
      <c r="F26" s="444" t="s">
        <v>1720</v>
      </c>
      <c r="G26" s="14"/>
    </row>
    <row r="27" spans="1:7" ht="108.75" customHeight="1" x14ac:dyDescent="0.25">
      <c r="A27" s="97" t="s">
        <v>1668</v>
      </c>
      <c r="B27" s="46" t="s">
        <v>1723</v>
      </c>
      <c r="C27" s="49" t="s">
        <v>1724</v>
      </c>
      <c r="D27" s="513"/>
      <c r="E27" s="450"/>
      <c r="F27" s="444" t="s">
        <v>1720</v>
      </c>
      <c r="G27" s="14"/>
    </row>
    <row r="28" spans="1:7" ht="60" customHeight="1" x14ac:dyDescent="0.25">
      <c r="B28" s="48" t="s">
        <v>1725</v>
      </c>
      <c r="C28" s="217" t="s">
        <v>1726</v>
      </c>
      <c r="D28" s="70" t="str">
        <f>IF(COUNTIF(D29:D30,"NO CUMPLE")&gt;0,"NO CUMPLE CONDICIÓN",IF(COUNTIF(D29:D30,"CUMPLE")=0,"NO APLICA","CUMPLE"))</f>
        <v>NO APLICA</v>
      </c>
      <c r="E28" s="63" t="str">
        <f>CONCATENATE(IF(D29="NO CUMPLE",CONCATENATE(E29," / "),""),IF(D30="NO CUMPLE",CONCATENATE(E30," / "),""))</f>
        <v/>
      </c>
      <c r="F28" s="445" t="s">
        <v>1727</v>
      </c>
      <c r="G28" s="14">
        <f t="shared" ref="G28" si="1">IF(D28="CUMPLE",1,IF(D28="NO CUMPLE CONDICIÓN",2,3))</f>
        <v>3</v>
      </c>
    </row>
    <row r="29" spans="1:7" ht="153.75" customHeight="1" x14ac:dyDescent="0.25">
      <c r="A29" s="97" t="s">
        <v>1668</v>
      </c>
      <c r="B29" s="46" t="s">
        <v>1728</v>
      </c>
      <c r="C29" s="402" t="s">
        <v>1729</v>
      </c>
      <c r="D29" s="513"/>
      <c r="E29" s="450"/>
      <c r="F29" s="444" t="s">
        <v>1727</v>
      </c>
      <c r="G29" s="14"/>
    </row>
    <row r="30" spans="1:7" ht="68.45" customHeight="1" x14ac:dyDescent="0.25">
      <c r="A30" s="97" t="s">
        <v>1668</v>
      </c>
      <c r="B30" s="46" t="s">
        <v>1730</v>
      </c>
      <c r="C30" s="47" t="s">
        <v>1731</v>
      </c>
      <c r="D30" s="513"/>
      <c r="E30" s="451"/>
      <c r="F30" s="444" t="s">
        <v>1727</v>
      </c>
      <c r="G30" s="14"/>
    </row>
    <row r="31" spans="1:7" s="14" customFormat="1" ht="96" customHeight="1" x14ac:dyDescent="0.25">
      <c r="A31" s="96"/>
      <c r="B31" s="48" t="s">
        <v>1732</v>
      </c>
      <c r="C31" s="217" t="s">
        <v>1733</v>
      </c>
      <c r="D31" s="70" t="str">
        <f>IF(COUNTIF(D34:D43,"NO CUMPLE")&gt;0,"NO CUMPLE CONDICIÓN",IF(COUNTIF(D34:D43,"CUMPLE")=0,"NO APLICA","CUMPLE"))</f>
        <v>NO APLICA</v>
      </c>
      <c r="E31" s="65" t="str">
        <f>CONCATENATE(IF(D34="NO CUMPLE",CONCATENATE(E34," / "),""),IF(D35="NO CUMPLE",CONCATENATE(E35," / "),""),IF(D36="NO CUMPLE",CONCATENATE(E36," / "),""),IF(D37="NO CUMPLE",CONCATENATE(E37," / "),""),IF(D38="NO CUMPLE",CONCATENATE(E38," / "),""),IF(D39="NO CUMPLE",CONCATENATE(E39," / "),""),IF(D40="NO CUMPLE",CONCATENATE(E40," / "),""),IF(D41="NO CUMPLE",CONCATENATE(E41," / "),""),IF(D42="NO CUMPLE",CONCATENATE(E42," / "),""),IF(D43="NO CUMPLE",CONCATENATE(E43," / "),""))</f>
        <v/>
      </c>
      <c r="F31" s="445" t="s">
        <v>1734</v>
      </c>
      <c r="G31" s="14">
        <f t="shared" ref="G31:G33" si="2">IF(D31="CUMPLE",1,IF(D31="NO CUMPLE CONDICIÓN",2,3))</f>
        <v>3</v>
      </c>
    </row>
    <row r="32" spans="1:7" s="14" customFormat="1" ht="96" customHeight="1" x14ac:dyDescent="0.25">
      <c r="A32" s="96"/>
      <c r="B32" s="48" t="s">
        <v>1732</v>
      </c>
      <c r="C32" s="217" t="s">
        <v>1733</v>
      </c>
      <c r="D32" s="70" t="str">
        <f>IF(COUNTIF(D44:D53,"NO CUMPLE")&gt;0,"NO CUMPLE CONDICIÓN",IF(COUNTIF(D44:D53,"CUMPLE")=0,"NO APLICA","CUMPLE"))</f>
        <v>NO APLICA</v>
      </c>
      <c r="E32" s="65" t="str">
        <f>CONCATENATE(IF(D44="NO CUMPLE",CONCATENATE(E44," / "),""),IF(D45="NO CUMPLE",CONCATENATE(E45," / "),""),IF(D46="NO CUMPLE",CONCATENATE(E46," / "),""),IF(D47="NO CUMPLE",CONCATENATE(E47," / "),""),IF(D48="NO CUMPLE",CONCATENATE(E48," / "),""),IF(D49="NO CUMPLE",CONCATENATE(E49," / "),""),IF(D50="NO CUMPLE",CONCATENATE(E50," / "),""),IF(D51="NO CUMPLE",CONCATENATE(E51," / "),""),IF(D52="NO CUMPLE",CONCATENATE(E52," / "),""),IF(D53="NO CUMPLE",CONCATENATE(E53," / "),""))</f>
        <v/>
      </c>
      <c r="F32" s="445" t="s">
        <v>1734</v>
      </c>
      <c r="G32" s="14">
        <f t="shared" si="2"/>
        <v>3</v>
      </c>
    </row>
    <row r="33" spans="1:7" s="14" customFormat="1" ht="96" customHeight="1" x14ac:dyDescent="0.25">
      <c r="A33" s="96"/>
      <c r="B33" s="48" t="s">
        <v>1732</v>
      </c>
      <c r="C33" s="217" t="s">
        <v>1733</v>
      </c>
      <c r="D33" s="70" t="str">
        <f>IF(COUNTIF(D54:D63,"NO CUMPLE")&gt;0,"NO CUMPLE CONDICIÓN",IF(COUNTIF(D54:D63,"CUMPLE")=0,"NO APLICA","CUMPLE"))</f>
        <v>NO APLICA</v>
      </c>
      <c r="E33" s="65" t="str">
        <f>CONCATENATE(IF(D54="NO CUMPLE",CONCATENATE(E54," / "),""),IF(D55="NO CUMPLE",CONCATENATE(E55," / "),""),IF(D56="NO CUMPLE",CONCATENATE(E56," / "),""),IF(D57="NO CUMPLE",CONCATENATE(E57," / "),""),IF(D58="NO CUMPLE",CONCATENATE(E58," / "),""),IF(D59="NO CUMPLE",CONCATENATE(E59," / "),""),IF(D60="NO CUMPLE",CONCATENATE(E60," / "),""),IF(D61="NO CUMPLE",CONCATENATE(E61," / "),""),IF(D62="NO CUMPLE",CONCATENATE(E62," / "),""),IF(D63="NO CUMPLE",CONCATENATE(E63," / "),""))</f>
        <v/>
      </c>
      <c r="F33" s="445" t="s">
        <v>1734</v>
      </c>
      <c r="G33" s="14">
        <f t="shared" si="2"/>
        <v>3</v>
      </c>
    </row>
    <row r="34" spans="1:7" ht="45" customHeight="1" x14ac:dyDescent="0.25">
      <c r="A34" s="97" t="s">
        <v>1668</v>
      </c>
      <c r="B34" s="46" t="s">
        <v>1735</v>
      </c>
      <c r="C34" s="47" t="s">
        <v>1736</v>
      </c>
      <c r="D34" s="513"/>
      <c r="E34" s="451"/>
      <c r="F34" s="444" t="s">
        <v>1734</v>
      </c>
      <c r="G34" s="14"/>
    </row>
    <row r="35" spans="1:7" ht="90.95" customHeight="1" x14ac:dyDescent="0.25">
      <c r="A35" s="97" t="s">
        <v>1668</v>
      </c>
      <c r="B35" s="46" t="s">
        <v>1737</v>
      </c>
      <c r="C35" s="403" t="s">
        <v>1738</v>
      </c>
      <c r="D35" s="513"/>
      <c r="E35" s="451"/>
      <c r="F35" s="444" t="s">
        <v>1734</v>
      </c>
      <c r="G35" s="14"/>
    </row>
    <row r="36" spans="1:7" ht="87.75" customHeight="1" x14ac:dyDescent="0.25">
      <c r="A36" s="97" t="s">
        <v>1668</v>
      </c>
      <c r="B36" s="46" t="s">
        <v>1739</v>
      </c>
      <c r="C36" s="47" t="s">
        <v>1740</v>
      </c>
      <c r="D36" s="513"/>
      <c r="E36" s="451"/>
      <c r="F36" s="444" t="s">
        <v>1734</v>
      </c>
      <c r="G36" s="14"/>
    </row>
    <row r="37" spans="1:7" ht="33" customHeight="1" x14ac:dyDescent="0.25">
      <c r="A37" s="97" t="s">
        <v>1668</v>
      </c>
      <c r="B37" s="46" t="s">
        <v>1741</v>
      </c>
      <c r="C37" s="47" t="s">
        <v>1742</v>
      </c>
      <c r="D37" s="513"/>
      <c r="E37" s="451"/>
      <c r="F37" s="444" t="s">
        <v>1734</v>
      </c>
      <c r="G37" s="14"/>
    </row>
    <row r="38" spans="1:7" ht="66.75" customHeight="1" x14ac:dyDescent="0.25">
      <c r="A38" s="97" t="s">
        <v>1668</v>
      </c>
      <c r="B38" s="46" t="s">
        <v>1743</v>
      </c>
      <c r="C38" s="402" t="s">
        <v>1744</v>
      </c>
      <c r="D38" s="513"/>
      <c r="E38" s="451"/>
      <c r="F38" s="444" t="s">
        <v>1734</v>
      </c>
      <c r="G38" s="14"/>
    </row>
    <row r="39" spans="1:7" ht="60.95" customHeight="1" x14ac:dyDescent="0.25">
      <c r="A39" s="97" t="s">
        <v>1668</v>
      </c>
      <c r="B39" s="46" t="s">
        <v>1745</v>
      </c>
      <c r="C39" s="47" t="s">
        <v>1746</v>
      </c>
      <c r="D39" s="513"/>
      <c r="E39" s="451"/>
      <c r="F39" s="444" t="s">
        <v>1734</v>
      </c>
      <c r="G39" s="14"/>
    </row>
    <row r="40" spans="1:7" ht="40.5" customHeight="1" x14ac:dyDescent="0.25">
      <c r="A40" s="97" t="s">
        <v>1668</v>
      </c>
      <c r="B40" s="46" t="s">
        <v>1747</v>
      </c>
      <c r="C40" s="47" t="s">
        <v>1748</v>
      </c>
      <c r="D40" s="513"/>
      <c r="E40" s="450"/>
      <c r="F40" s="444" t="s">
        <v>1734</v>
      </c>
      <c r="G40" s="14"/>
    </row>
    <row r="41" spans="1:7" ht="33" customHeight="1" x14ac:dyDescent="0.25">
      <c r="A41" s="97" t="s">
        <v>1668</v>
      </c>
      <c r="B41" s="46" t="s">
        <v>1749</v>
      </c>
      <c r="C41" s="47" t="s">
        <v>1750</v>
      </c>
      <c r="D41" s="513"/>
      <c r="E41" s="450"/>
      <c r="F41" s="444" t="s">
        <v>1734</v>
      </c>
      <c r="G41" s="14"/>
    </row>
    <row r="42" spans="1:7" ht="45" customHeight="1" x14ac:dyDescent="0.25">
      <c r="A42" s="97" t="s">
        <v>1668</v>
      </c>
      <c r="B42" s="46" t="s">
        <v>1751</v>
      </c>
      <c r="C42" s="47" t="s">
        <v>1752</v>
      </c>
      <c r="D42" s="513"/>
      <c r="E42" s="451"/>
      <c r="F42" s="444" t="s">
        <v>1734</v>
      </c>
      <c r="G42" s="14"/>
    </row>
    <row r="43" spans="1:7" ht="33" customHeight="1" x14ac:dyDescent="0.25">
      <c r="A43" s="97" t="s">
        <v>1668</v>
      </c>
      <c r="B43" s="46" t="s">
        <v>1753</v>
      </c>
      <c r="C43" s="47" t="s">
        <v>1754</v>
      </c>
      <c r="D43" s="513"/>
      <c r="E43" s="451"/>
      <c r="F43" s="444" t="s">
        <v>1734</v>
      </c>
      <c r="G43" s="14"/>
    </row>
    <row r="44" spans="1:7" ht="33" customHeight="1" x14ac:dyDescent="0.25">
      <c r="A44" s="97" t="s">
        <v>1668</v>
      </c>
      <c r="B44" s="46" t="s">
        <v>1755</v>
      </c>
      <c r="C44" s="47" t="s">
        <v>1756</v>
      </c>
      <c r="D44" s="513"/>
      <c r="E44" s="451"/>
      <c r="F44" s="444" t="s">
        <v>1734</v>
      </c>
      <c r="G44" s="14"/>
    </row>
    <row r="45" spans="1:7" ht="33" customHeight="1" x14ac:dyDescent="0.25">
      <c r="A45" s="97" t="s">
        <v>1668</v>
      </c>
      <c r="B45" s="46" t="s">
        <v>1757</v>
      </c>
      <c r="C45" s="47" t="s">
        <v>1758</v>
      </c>
      <c r="D45" s="513"/>
      <c r="E45" s="450"/>
      <c r="F45" s="444" t="s">
        <v>1734</v>
      </c>
      <c r="G45" s="14"/>
    </row>
    <row r="46" spans="1:7" ht="42.95" customHeight="1" x14ac:dyDescent="0.25">
      <c r="A46" s="97" t="s">
        <v>1668</v>
      </c>
      <c r="B46" s="46" t="s">
        <v>1759</v>
      </c>
      <c r="C46" s="47" t="s">
        <v>1760</v>
      </c>
      <c r="D46" s="513"/>
      <c r="E46" s="450"/>
      <c r="F46" s="444" t="s">
        <v>1734</v>
      </c>
      <c r="G46" s="14"/>
    </row>
    <row r="47" spans="1:7" ht="65.45" customHeight="1" x14ac:dyDescent="0.25">
      <c r="A47" s="97" t="s">
        <v>1668</v>
      </c>
      <c r="B47" s="46" t="s">
        <v>1761</v>
      </c>
      <c r="C47" s="47" t="s">
        <v>1762</v>
      </c>
      <c r="D47" s="513"/>
      <c r="E47" s="451"/>
      <c r="F47" s="444" t="s">
        <v>1734</v>
      </c>
      <c r="G47" s="14"/>
    </row>
    <row r="48" spans="1:7" ht="104.25" customHeight="1" x14ac:dyDescent="0.25">
      <c r="A48" s="97" t="s">
        <v>1668</v>
      </c>
      <c r="B48" s="46" t="s">
        <v>1763</v>
      </c>
      <c r="C48" s="47" t="s">
        <v>1764</v>
      </c>
      <c r="D48" s="513"/>
      <c r="E48" s="451"/>
      <c r="F48" s="444" t="s">
        <v>1734</v>
      </c>
      <c r="G48" s="14"/>
    </row>
    <row r="49" spans="1:7" ht="33" customHeight="1" x14ac:dyDescent="0.25">
      <c r="A49" s="97" t="s">
        <v>1668</v>
      </c>
      <c r="B49" s="46" t="s">
        <v>1765</v>
      </c>
      <c r="C49" s="55" t="s">
        <v>1766</v>
      </c>
      <c r="D49" s="513"/>
      <c r="E49" s="451"/>
      <c r="F49" s="444" t="s">
        <v>1734</v>
      </c>
      <c r="G49" s="14"/>
    </row>
    <row r="50" spans="1:7" ht="42.95" customHeight="1" x14ac:dyDescent="0.25">
      <c r="A50" s="97" t="s">
        <v>1668</v>
      </c>
      <c r="B50" s="46" t="s">
        <v>1767</v>
      </c>
      <c r="C50" s="47" t="s">
        <v>1768</v>
      </c>
      <c r="D50" s="513"/>
      <c r="E50" s="451"/>
      <c r="F50" s="444" t="s">
        <v>1734</v>
      </c>
      <c r="G50" s="14"/>
    </row>
    <row r="51" spans="1:7" ht="33" customHeight="1" x14ac:dyDescent="0.25">
      <c r="A51" s="97" t="s">
        <v>1668</v>
      </c>
      <c r="B51" s="46" t="s">
        <v>1769</v>
      </c>
      <c r="C51" s="47" t="s">
        <v>1770</v>
      </c>
      <c r="D51" s="513"/>
      <c r="E51" s="451"/>
      <c r="F51" s="444" t="s">
        <v>1734</v>
      </c>
      <c r="G51" s="14"/>
    </row>
    <row r="52" spans="1:7" ht="84" customHeight="1" x14ac:dyDescent="0.25">
      <c r="A52" s="97" t="s">
        <v>1668</v>
      </c>
      <c r="B52" s="46" t="s">
        <v>1771</v>
      </c>
      <c r="C52" s="402" t="s">
        <v>1772</v>
      </c>
      <c r="D52" s="513"/>
      <c r="E52" s="450"/>
      <c r="F52" s="444" t="s">
        <v>1734</v>
      </c>
      <c r="G52" s="14"/>
    </row>
    <row r="53" spans="1:7" ht="67.5" customHeight="1" x14ac:dyDescent="0.25">
      <c r="A53" s="97" t="s">
        <v>1668</v>
      </c>
      <c r="B53" s="46" t="s">
        <v>1773</v>
      </c>
      <c r="C53" s="47" t="s">
        <v>1774</v>
      </c>
      <c r="D53" s="513"/>
      <c r="E53" s="450"/>
      <c r="F53" s="444" t="s">
        <v>1734</v>
      </c>
      <c r="G53" s="14"/>
    </row>
    <row r="54" spans="1:7" ht="76.5" customHeight="1" x14ac:dyDescent="0.25">
      <c r="A54" s="97" t="s">
        <v>1668</v>
      </c>
      <c r="B54" s="46" t="s">
        <v>1775</v>
      </c>
      <c r="C54" s="402" t="s">
        <v>1776</v>
      </c>
      <c r="D54" s="513"/>
      <c r="E54" s="450"/>
      <c r="F54" s="444" t="s">
        <v>1734</v>
      </c>
      <c r="G54" s="14"/>
    </row>
    <row r="55" spans="1:7" ht="100.5" customHeight="1" x14ac:dyDescent="0.25">
      <c r="A55" s="97" t="s">
        <v>1668</v>
      </c>
      <c r="B55" s="46" t="s">
        <v>1777</v>
      </c>
      <c r="C55" s="47" t="s">
        <v>1778</v>
      </c>
      <c r="D55" s="513"/>
      <c r="E55" s="450"/>
      <c r="F55" s="444" t="s">
        <v>1734</v>
      </c>
      <c r="G55" s="14"/>
    </row>
    <row r="56" spans="1:7" ht="195.75" customHeight="1" x14ac:dyDescent="0.25">
      <c r="A56" s="97" t="s">
        <v>1668</v>
      </c>
      <c r="B56" s="46" t="s">
        <v>1779</v>
      </c>
      <c r="C56" s="402" t="s">
        <v>1780</v>
      </c>
      <c r="D56" s="513"/>
      <c r="E56" s="450"/>
      <c r="F56" s="444" t="s">
        <v>1734</v>
      </c>
      <c r="G56" s="14"/>
    </row>
    <row r="57" spans="1:7" ht="111.75" customHeight="1" x14ac:dyDescent="0.25">
      <c r="A57" s="97" t="s">
        <v>1668</v>
      </c>
      <c r="B57" s="46" t="s">
        <v>1781</v>
      </c>
      <c r="C57" s="47" t="s">
        <v>1782</v>
      </c>
      <c r="D57" s="513"/>
      <c r="E57" s="450"/>
      <c r="F57" s="444" t="s">
        <v>1734</v>
      </c>
      <c r="G57" s="14"/>
    </row>
    <row r="58" spans="1:7" ht="33" customHeight="1" x14ac:dyDescent="0.25">
      <c r="A58" s="97" t="s">
        <v>1668</v>
      </c>
      <c r="B58" s="46" t="s">
        <v>1783</v>
      </c>
      <c r="C58" s="402" t="s">
        <v>1784</v>
      </c>
      <c r="D58" s="513"/>
      <c r="E58" s="450"/>
      <c r="F58" s="444" t="s">
        <v>1734</v>
      </c>
      <c r="G58" s="14"/>
    </row>
    <row r="59" spans="1:7" ht="50.45" customHeight="1" x14ac:dyDescent="0.25">
      <c r="A59" s="97" t="s">
        <v>1668</v>
      </c>
      <c r="B59" s="46" t="s">
        <v>1785</v>
      </c>
      <c r="C59" s="47" t="s">
        <v>1786</v>
      </c>
      <c r="D59" s="513"/>
      <c r="E59" s="450"/>
      <c r="F59" s="444" t="s">
        <v>1734</v>
      </c>
      <c r="G59" s="14"/>
    </row>
    <row r="60" spans="1:7" ht="39.6" customHeight="1" x14ac:dyDescent="0.25">
      <c r="A60" s="97" t="s">
        <v>1668</v>
      </c>
      <c r="B60" s="46" t="s">
        <v>1787</v>
      </c>
      <c r="C60" s="47" t="s">
        <v>1788</v>
      </c>
      <c r="D60" s="513"/>
      <c r="E60" s="450"/>
      <c r="F60" s="444" t="s">
        <v>1734</v>
      </c>
      <c r="G60" s="14"/>
    </row>
    <row r="61" spans="1:7" ht="39.6" customHeight="1" x14ac:dyDescent="0.25">
      <c r="A61" s="97" t="s">
        <v>1668</v>
      </c>
      <c r="B61" s="46" t="s">
        <v>1789</v>
      </c>
      <c r="C61" s="47" t="s">
        <v>1790</v>
      </c>
      <c r="D61" s="513"/>
      <c r="E61" s="451"/>
      <c r="F61" s="444" t="s">
        <v>1734</v>
      </c>
      <c r="G61" s="14"/>
    </row>
    <row r="62" spans="1:7" ht="39.6" customHeight="1" x14ac:dyDescent="0.25">
      <c r="A62" s="97" t="s">
        <v>1668</v>
      </c>
      <c r="B62" s="46" t="s">
        <v>1791</v>
      </c>
      <c r="C62" s="47" t="s">
        <v>1792</v>
      </c>
      <c r="D62" s="513"/>
      <c r="E62" s="450"/>
      <c r="F62" s="444" t="s">
        <v>1734</v>
      </c>
      <c r="G62" s="14"/>
    </row>
    <row r="63" spans="1:7" ht="39" customHeight="1" x14ac:dyDescent="0.25">
      <c r="A63" s="97" t="s">
        <v>1668</v>
      </c>
      <c r="B63" s="46" t="s">
        <v>1793</v>
      </c>
      <c r="C63" s="47" t="s">
        <v>1794</v>
      </c>
      <c r="D63" s="513"/>
      <c r="E63" s="450"/>
      <c r="F63" s="444" t="s">
        <v>1734</v>
      </c>
      <c r="G63" s="14"/>
    </row>
    <row r="64" spans="1:7" s="14" customFormat="1" ht="111" customHeight="1" x14ac:dyDescent="0.25">
      <c r="A64" s="96"/>
      <c r="B64" s="48" t="s">
        <v>1795</v>
      </c>
      <c r="C64" s="217" t="s">
        <v>1796</v>
      </c>
      <c r="D64" s="70" t="str">
        <f>IF(COUNTIF(D65:D69,"NO CUMPLE")&gt;0,"NO CUMPLE CONDICIÓN",IF(COUNTIF(D65:D69,"CUMPLE")=0,"NO APLICA","CUMPLE"))</f>
        <v>NO APLICA</v>
      </c>
      <c r="E64" s="63" t="str">
        <f>CONCATENATE(IF(D65="NO CUMPLE",CONCATENATE(E65," / "),""),IF(D66="NO CUMPLE",CONCATENATE(E66," / "),""),IF(D67="NO CUMPLE",CONCATENATE(E67," / "),""),IF(D68="NO CUMPLE",CONCATENATE(E68," / "),""),IF(D69="NO CUMPLE",CONCATENATE(E69," / "),""))</f>
        <v/>
      </c>
      <c r="F64" s="445" t="s">
        <v>1797</v>
      </c>
      <c r="G64" s="14">
        <f t="shared" ref="G64" si="3">IF(D64="CUMPLE",1,IF(D64="NO CUMPLE CONDICIÓN",2,3))</f>
        <v>3</v>
      </c>
    </row>
    <row r="65" spans="1:7" ht="141" customHeight="1" x14ac:dyDescent="0.25">
      <c r="A65" s="97" t="s">
        <v>1668</v>
      </c>
      <c r="B65" s="46" t="s">
        <v>1798</v>
      </c>
      <c r="C65" s="402" t="s">
        <v>1799</v>
      </c>
      <c r="D65" s="513"/>
      <c r="E65" s="450"/>
      <c r="F65" s="444" t="s">
        <v>1797</v>
      </c>
      <c r="G65" s="14"/>
    </row>
    <row r="66" spans="1:7" ht="93" customHeight="1" x14ac:dyDescent="0.25">
      <c r="A66" s="97" t="s">
        <v>1668</v>
      </c>
      <c r="B66" s="46" t="s">
        <v>1800</v>
      </c>
      <c r="C66" s="47" t="s">
        <v>1801</v>
      </c>
      <c r="D66" s="513"/>
      <c r="E66" s="450"/>
      <c r="F66" s="444" t="s">
        <v>1797</v>
      </c>
      <c r="G66" s="14"/>
    </row>
    <row r="67" spans="1:7" ht="96.95" customHeight="1" x14ac:dyDescent="0.25">
      <c r="A67" s="97" t="s">
        <v>1668</v>
      </c>
      <c r="B67" s="46" t="s">
        <v>1802</v>
      </c>
      <c r="C67" s="49" t="s">
        <v>1803</v>
      </c>
      <c r="D67" s="513"/>
      <c r="E67" s="450"/>
      <c r="F67" s="444" t="s">
        <v>1797</v>
      </c>
      <c r="G67" s="14"/>
    </row>
    <row r="68" spans="1:7" ht="114.95" customHeight="1" x14ac:dyDescent="0.25">
      <c r="A68" s="97" t="s">
        <v>1668</v>
      </c>
      <c r="B68" s="46" t="s">
        <v>1804</v>
      </c>
      <c r="C68" s="47" t="s">
        <v>1805</v>
      </c>
      <c r="D68" s="513"/>
      <c r="E68" s="450"/>
      <c r="F68" s="444" t="s">
        <v>1797</v>
      </c>
      <c r="G68" s="14"/>
    </row>
    <row r="69" spans="1:7" ht="114" customHeight="1" x14ac:dyDescent="0.25">
      <c r="A69" s="97" t="s">
        <v>1668</v>
      </c>
      <c r="B69" s="46" t="s">
        <v>1806</v>
      </c>
      <c r="C69" s="47" t="s">
        <v>1807</v>
      </c>
      <c r="D69" s="513"/>
      <c r="E69" s="450"/>
      <c r="F69" s="444" t="s">
        <v>1797</v>
      </c>
      <c r="G69" s="14"/>
    </row>
    <row r="70" spans="1:7" ht="114" customHeight="1" x14ac:dyDescent="0.25">
      <c r="A70" s="484" t="s">
        <v>1808</v>
      </c>
      <c r="B70" s="48" t="s">
        <v>1809</v>
      </c>
      <c r="C70" s="217" t="s">
        <v>1810</v>
      </c>
      <c r="D70" s="70" t="str">
        <f>IF(COUNTIF(D72:D81,"NO CUMPLE")&gt;0,"NO CUMPLE CONDICIÓN",IF(COUNTIF(D72:D81,"CUMPLE")=0,"NO APLICA","CUMPLE"))</f>
        <v>NO APLICA</v>
      </c>
      <c r="E70" s="65" t="str">
        <f>CONCATENATE(IF(D72="NO CUMPLE",CONCATENATE(E72," / "),""),IF(D73="NO CUMPLE",CONCATENATE(E73," / "),""),IF(D74="NO CUMPLE",CONCATENATE(E74," / "),""),IF(D75="NO CUMPLE",CONCATENATE(E75," / "),""),IF(D76="NO CUMPLE",CONCATENATE(E76," / "),""),IF(D77="NO CUMPLE",CONCATENATE(E77," / "),""),IF(D78="NO CUMPLE",CONCATENATE(E78," / "),""),IF(D79="NO CUMPLE",CONCATENATE(E79," / "),""),IF(D80="NO CUMPLE",CONCATENATE(E80," / "),""),IF(D81="NO CUMPLE",CONCATENATE(E81," / "),""))</f>
        <v/>
      </c>
      <c r="F70" s="445" t="s">
        <v>1811</v>
      </c>
      <c r="G70" s="14">
        <f t="shared" ref="G70:G71" si="4">IF(D70="CUMPLE",1,IF(D70="NO CUMPLE CONDICIÓN",2,3))</f>
        <v>3</v>
      </c>
    </row>
    <row r="71" spans="1:7" ht="114" customHeight="1" x14ac:dyDescent="0.25">
      <c r="A71" s="484" t="s">
        <v>1808</v>
      </c>
      <c r="B71" s="48" t="s">
        <v>1809</v>
      </c>
      <c r="C71" s="217" t="s">
        <v>1810</v>
      </c>
      <c r="D71" s="70" t="str">
        <f>IF(COUNTIF(D82:D88,"NO CUMPLE")&gt;0,"NO CUMPLE CONDICIÓN",IF(COUNTIF(D82:D88,"CUMPLE")=0,"NO APLICA","CUMPLE"))</f>
        <v>NO APLICA</v>
      </c>
      <c r="E71" s="65" t="str">
        <f>CONCATENATE(IF(D82="NO CUMPLE",CONCATENATE(E82," / "),""),IF(D83="NO CUMPLE",CONCATENATE(E83," / "),""),IF(D84="NO CUMPLE",CONCATENATE(E84," / "),""),IF(D85="NO CUMPLE",CONCATENATE(E85," / "),""),IF(D86="NO CUMPLE",CONCATENATE(E86," / "),""),IF(D87="NO CUMPLE",CONCATENATE(E87," / "),""),IF(D88="NO CUMPLE",CONCATENATE(E88," / "),""))</f>
        <v/>
      </c>
      <c r="F71" s="445" t="s">
        <v>1811</v>
      </c>
      <c r="G71" s="14">
        <f t="shared" si="4"/>
        <v>3</v>
      </c>
    </row>
    <row r="72" spans="1:7" ht="93.75" customHeight="1" x14ac:dyDescent="0.25">
      <c r="A72" s="97" t="s">
        <v>1668</v>
      </c>
      <c r="B72" s="46" t="s">
        <v>1812</v>
      </c>
      <c r="C72" s="47" t="s">
        <v>1813</v>
      </c>
      <c r="D72" s="513"/>
      <c r="E72" s="450"/>
      <c r="F72" s="444" t="s">
        <v>1811</v>
      </c>
      <c r="G72" s="14"/>
    </row>
    <row r="73" spans="1:7" ht="44.45" customHeight="1" x14ac:dyDescent="0.25">
      <c r="A73" s="97" t="s">
        <v>1668</v>
      </c>
      <c r="B73" s="46" t="s">
        <v>1814</v>
      </c>
      <c r="C73" s="47" t="s">
        <v>1815</v>
      </c>
      <c r="D73" s="513"/>
      <c r="E73" s="450"/>
      <c r="F73" s="444" t="s">
        <v>1811</v>
      </c>
      <c r="G73" s="14"/>
    </row>
    <row r="74" spans="1:7" ht="104.25" customHeight="1" x14ac:dyDescent="0.25">
      <c r="A74" s="97" t="s">
        <v>1668</v>
      </c>
      <c r="B74" s="46" t="s">
        <v>1816</v>
      </c>
      <c r="C74" s="56" t="s">
        <v>1817</v>
      </c>
      <c r="D74" s="513"/>
      <c r="E74" s="450"/>
      <c r="F74" s="444" t="s">
        <v>1811</v>
      </c>
      <c r="G74" s="14"/>
    </row>
    <row r="75" spans="1:7" ht="55.5" customHeight="1" x14ac:dyDescent="0.25">
      <c r="A75" s="97" t="s">
        <v>1668</v>
      </c>
      <c r="B75" s="46" t="s">
        <v>1818</v>
      </c>
      <c r="C75" s="47" t="s">
        <v>1819</v>
      </c>
      <c r="D75" s="513"/>
      <c r="E75" s="451"/>
      <c r="F75" s="444" t="s">
        <v>1811</v>
      </c>
      <c r="G75" s="14"/>
    </row>
    <row r="76" spans="1:7" ht="249.75" customHeight="1" x14ac:dyDescent="0.25">
      <c r="A76" s="97" t="s">
        <v>1668</v>
      </c>
      <c r="B76" s="46" t="s">
        <v>1820</v>
      </c>
      <c r="C76" s="402" t="s">
        <v>1821</v>
      </c>
      <c r="D76" s="513"/>
      <c r="E76" s="451"/>
      <c r="F76" s="444" t="s">
        <v>1811</v>
      </c>
      <c r="G76" s="14"/>
    </row>
    <row r="77" spans="1:7" ht="78.599999999999994" customHeight="1" x14ac:dyDescent="0.25">
      <c r="A77" s="97" t="s">
        <v>1668</v>
      </c>
      <c r="B77" s="46" t="s">
        <v>1822</v>
      </c>
      <c r="C77" s="47" t="s">
        <v>1823</v>
      </c>
      <c r="D77" s="513"/>
      <c r="E77" s="451"/>
      <c r="F77" s="444" t="s">
        <v>1811</v>
      </c>
      <c r="G77" s="14"/>
    </row>
    <row r="78" spans="1:7" ht="77.099999999999994" customHeight="1" x14ac:dyDescent="0.25">
      <c r="A78" s="97" t="s">
        <v>1668</v>
      </c>
      <c r="B78" s="46" t="s">
        <v>1824</v>
      </c>
      <c r="C78" s="193" t="s">
        <v>1825</v>
      </c>
      <c r="D78" s="513"/>
      <c r="E78" s="451"/>
      <c r="F78" s="156" t="s">
        <v>1826</v>
      </c>
      <c r="G78" s="14"/>
    </row>
    <row r="79" spans="1:7" ht="59.1" customHeight="1" x14ac:dyDescent="0.25">
      <c r="A79" s="97" t="s">
        <v>1668</v>
      </c>
      <c r="B79" s="46" t="s">
        <v>1827</v>
      </c>
      <c r="C79" s="47" t="s">
        <v>1828</v>
      </c>
      <c r="D79" s="513"/>
      <c r="E79" s="451"/>
      <c r="F79" s="444" t="s">
        <v>1811</v>
      </c>
      <c r="G79" s="14"/>
    </row>
    <row r="80" spans="1:7" ht="38.25" customHeight="1" x14ac:dyDescent="0.25">
      <c r="A80" s="97" t="s">
        <v>1668</v>
      </c>
      <c r="B80" s="46" t="s">
        <v>1829</v>
      </c>
      <c r="C80" s="47" t="s">
        <v>1830</v>
      </c>
      <c r="D80" s="513"/>
      <c r="E80" s="451"/>
      <c r="F80" s="444" t="s">
        <v>1811</v>
      </c>
      <c r="G80" s="14"/>
    </row>
    <row r="81" spans="1:7" ht="54" customHeight="1" x14ac:dyDescent="0.25">
      <c r="A81" s="97" t="s">
        <v>1668</v>
      </c>
      <c r="B81" s="46" t="s">
        <v>1831</v>
      </c>
      <c r="C81" s="47" t="s">
        <v>1832</v>
      </c>
      <c r="D81" s="513"/>
      <c r="E81" s="451"/>
      <c r="F81" s="444" t="s">
        <v>1811</v>
      </c>
      <c r="G81" s="14"/>
    </row>
    <row r="82" spans="1:7" ht="78" customHeight="1" x14ac:dyDescent="0.25">
      <c r="A82" s="97" t="s">
        <v>1668</v>
      </c>
      <c r="B82" s="46" t="s">
        <v>1833</v>
      </c>
      <c r="C82" s="47" t="s">
        <v>1834</v>
      </c>
      <c r="D82" s="513"/>
      <c r="E82" s="451"/>
      <c r="F82" s="444" t="s">
        <v>1811</v>
      </c>
      <c r="G82" s="14"/>
    </row>
    <row r="83" spans="1:7" ht="42.6" customHeight="1" x14ac:dyDescent="0.25">
      <c r="A83" s="97" t="s">
        <v>1668</v>
      </c>
      <c r="B83" s="46" t="s">
        <v>1835</v>
      </c>
      <c r="C83" s="47" t="s">
        <v>1836</v>
      </c>
      <c r="D83" s="513"/>
      <c r="E83" s="451"/>
      <c r="F83" s="444" t="s">
        <v>1811</v>
      </c>
      <c r="G83" s="14"/>
    </row>
    <row r="84" spans="1:7" ht="42.6" customHeight="1" x14ac:dyDescent="0.25">
      <c r="A84" s="97" t="s">
        <v>1668</v>
      </c>
      <c r="B84" s="46" t="s">
        <v>1837</v>
      </c>
      <c r="C84" s="47" t="s">
        <v>1838</v>
      </c>
      <c r="D84" s="513"/>
      <c r="E84" s="451"/>
      <c r="F84" s="444" t="s">
        <v>1811</v>
      </c>
      <c r="G84" s="14"/>
    </row>
    <row r="85" spans="1:7" ht="38.25" customHeight="1" x14ac:dyDescent="0.25">
      <c r="A85" s="97" t="s">
        <v>1668</v>
      </c>
      <c r="B85" s="46" t="s">
        <v>1839</v>
      </c>
      <c r="C85" s="47" t="s">
        <v>1840</v>
      </c>
      <c r="D85" s="513"/>
      <c r="E85" s="450"/>
      <c r="F85" s="444" t="s">
        <v>1811</v>
      </c>
      <c r="G85" s="14"/>
    </row>
    <row r="86" spans="1:7" ht="38.25" customHeight="1" x14ac:dyDescent="0.25">
      <c r="A86" s="97" t="s">
        <v>1668</v>
      </c>
      <c r="B86" s="46" t="s">
        <v>1841</v>
      </c>
      <c r="C86" s="47" t="s">
        <v>1842</v>
      </c>
      <c r="D86" s="513"/>
      <c r="E86" s="451"/>
      <c r="F86" s="444" t="s">
        <v>1811</v>
      </c>
      <c r="G86" s="14"/>
    </row>
    <row r="87" spans="1:7" ht="87" customHeight="1" x14ac:dyDescent="0.25">
      <c r="A87" s="97" t="s">
        <v>1668</v>
      </c>
      <c r="B87" s="46" t="s">
        <v>1843</v>
      </c>
      <c r="C87" s="47" t="s">
        <v>1844</v>
      </c>
      <c r="D87" s="513"/>
      <c r="E87" s="451"/>
      <c r="F87" s="444" t="s">
        <v>1811</v>
      </c>
      <c r="G87" s="14"/>
    </row>
    <row r="88" spans="1:7" ht="87" customHeight="1" x14ac:dyDescent="0.25">
      <c r="A88" s="97" t="s">
        <v>1668</v>
      </c>
      <c r="B88" s="46" t="s">
        <v>1845</v>
      </c>
      <c r="C88" s="47" t="s">
        <v>1846</v>
      </c>
      <c r="D88" s="513"/>
      <c r="E88" s="451"/>
      <c r="F88" s="444" t="s">
        <v>1811</v>
      </c>
      <c r="G88" s="14"/>
    </row>
    <row r="89" spans="1:7" ht="132" customHeight="1" x14ac:dyDescent="0.25">
      <c r="B89" s="48" t="s">
        <v>1847</v>
      </c>
      <c r="C89" s="90" t="s">
        <v>1848</v>
      </c>
      <c r="D89" s="70" t="str">
        <f>IF(COUNTIF(D90:D95,"NO CUMPLE")&gt;0,"NO CUMPLE CONDICIÓN",IF(COUNTIF(D90:D95,"CUMPLE")=0,"NO APLICA","CUMPLE"))</f>
        <v>NO APLICA</v>
      </c>
      <c r="E89" s="63" t="str">
        <f>CONCATENATE(IF(D90="NO CUMPLE",CONCATENATE(E90," / "),""),IF(D91="NO CUMPLE",CONCATENATE(E91," / "),""),IF(D92="NO CUMPLE",CONCATENATE(E92," / "),""),IF(D93="NO CUMPLE",CONCATENATE(E93," / "),""),IF(D94="NO CUMPLE",CONCATENATE(E94," / "),""),IF(D95="NO CUMPLE",CONCATENATE(E95," / "),""))</f>
        <v/>
      </c>
      <c r="F89" s="448" t="s">
        <v>1849</v>
      </c>
      <c r="G89" s="14">
        <f t="shared" si="0"/>
        <v>3</v>
      </c>
    </row>
    <row r="90" spans="1:7" ht="61.5" customHeight="1" x14ac:dyDescent="0.25">
      <c r="A90" s="97" t="s">
        <v>1668</v>
      </c>
      <c r="B90" s="46" t="s">
        <v>1850</v>
      </c>
      <c r="C90" s="47" t="s">
        <v>1851</v>
      </c>
      <c r="D90" s="513"/>
      <c r="E90" s="450"/>
      <c r="F90" s="444" t="s">
        <v>1849</v>
      </c>
      <c r="G90" s="14"/>
    </row>
    <row r="91" spans="1:7" ht="62.1" customHeight="1" x14ac:dyDescent="0.25">
      <c r="A91" s="97" t="s">
        <v>1668</v>
      </c>
      <c r="B91" s="46" t="s">
        <v>1852</v>
      </c>
      <c r="C91" s="47" t="s">
        <v>1853</v>
      </c>
      <c r="D91" s="513"/>
      <c r="E91" s="450"/>
      <c r="F91" s="444" t="s">
        <v>1849</v>
      </c>
      <c r="G91" s="14"/>
    </row>
    <row r="92" spans="1:7" ht="72" customHeight="1" x14ac:dyDescent="0.25">
      <c r="A92" s="97" t="s">
        <v>1668</v>
      </c>
      <c r="B92" s="46" t="s">
        <v>1854</v>
      </c>
      <c r="C92" s="388" t="s">
        <v>1855</v>
      </c>
      <c r="D92" s="513"/>
      <c r="E92" s="450"/>
      <c r="F92" s="444" t="s">
        <v>1849</v>
      </c>
      <c r="G92" s="14"/>
    </row>
    <row r="93" spans="1:7" ht="64.5" customHeight="1" x14ac:dyDescent="0.25">
      <c r="A93" s="97" t="s">
        <v>1668</v>
      </c>
      <c r="B93" s="46" t="s">
        <v>1856</v>
      </c>
      <c r="C93" s="47" t="s">
        <v>1857</v>
      </c>
      <c r="D93" s="513"/>
      <c r="E93" s="450"/>
      <c r="F93" s="444" t="s">
        <v>1849</v>
      </c>
      <c r="G93" s="14"/>
    </row>
    <row r="94" spans="1:7" ht="77.25" customHeight="1" x14ac:dyDescent="0.25">
      <c r="A94" s="182" t="s">
        <v>1696</v>
      </c>
      <c r="B94" s="46" t="s">
        <v>1858</v>
      </c>
      <c r="C94" s="404" t="s">
        <v>1859</v>
      </c>
      <c r="D94" s="513"/>
      <c r="E94" s="450"/>
      <c r="F94" s="444" t="s">
        <v>1849</v>
      </c>
      <c r="G94" s="14"/>
    </row>
    <row r="95" spans="1:7" ht="45" customHeight="1" x14ac:dyDescent="0.25">
      <c r="A95" s="97" t="s">
        <v>1668</v>
      </c>
      <c r="B95" s="46" t="s">
        <v>1860</v>
      </c>
      <c r="C95" s="47" t="s">
        <v>1861</v>
      </c>
      <c r="D95" s="513"/>
      <c r="E95" s="450"/>
      <c r="F95" s="444" t="s">
        <v>1849</v>
      </c>
      <c r="G95" s="14"/>
    </row>
    <row r="96" spans="1:7" s="14" customFormat="1" ht="41.45" customHeight="1" x14ac:dyDescent="0.25">
      <c r="A96" s="96"/>
      <c r="B96" s="48" t="s">
        <v>1862</v>
      </c>
      <c r="C96" s="217" t="s">
        <v>1863</v>
      </c>
      <c r="D96" s="70" t="str">
        <f>IF(COUNTIF(D97:D97,"NO CUMPLE")&gt;0,"NO CUMPLE CONDICIÓN",IF(COUNTIF(D97:D97,"CUMPLE")=0,"NO APLICA","CUMPLE"))</f>
        <v>NO APLICA</v>
      </c>
      <c r="E96" s="452" t="str">
        <f>CONCATENATE(IF(D97="NO CUMPLE",CONCATENATE(E97," / "),""))</f>
        <v/>
      </c>
      <c r="F96" s="445" t="s">
        <v>1864</v>
      </c>
      <c r="G96" s="14">
        <f t="shared" si="0"/>
        <v>3</v>
      </c>
    </row>
    <row r="97" spans="1:7" ht="63.6" customHeight="1" thickBot="1" x14ac:dyDescent="0.3">
      <c r="A97" s="97" t="s">
        <v>1668</v>
      </c>
      <c r="B97" s="50" t="s">
        <v>1865</v>
      </c>
      <c r="C97" s="89" t="s">
        <v>1866</v>
      </c>
      <c r="D97" s="514"/>
      <c r="E97" s="453"/>
      <c r="F97" s="449" t="s">
        <v>1867</v>
      </c>
      <c r="G97" s="14"/>
    </row>
    <row r="100" spans="1:7" hidden="1" x14ac:dyDescent="0.25">
      <c r="C100" s="91" t="s">
        <v>1868</v>
      </c>
      <c r="D100">
        <f>COUNTIF(G3:G97,1)</f>
        <v>0</v>
      </c>
    </row>
    <row r="101" spans="1:7" hidden="1" x14ac:dyDescent="0.25">
      <c r="C101" s="91" t="s">
        <v>1869</v>
      </c>
      <c r="D101">
        <f>COUNTIF(G3:G97,2)</f>
        <v>0</v>
      </c>
    </row>
    <row r="102" spans="1:7" hidden="1" x14ac:dyDescent="0.25">
      <c r="C102" s="91" t="s">
        <v>1870</v>
      </c>
      <c r="D102">
        <f>COUNTIF(G3:G97,3)</f>
        <v>16</v>
      </c>
    </row>
  </sheetData>
  <sheetProtection algorithmName="SHA-512" hashValue="oQ7EdFnzNoiwCN8FLwQ+aPoeIpJB452NDkbAx6Hqvf8l4x/CopoQ8j22qlefrz28kmlOxiy/fms6TQZFQIntpg==" saltValue="iWWTkNbxJOhXCIYtL4I4mQ==" spinCount="100000" sheet="1" formatRows="0" autoFilter="0"/>
  <mergeCells count="1">
    <mergeCell ref="B1:E1"/>
  </mergeCells>
  <phoneticPr fontId="32" type="noConversion"/>
  <conditionalFormatting sqref="D3">
    <cfRule type="cellIs" dxfId="122" priority="29" operator="equal">
      <formula>"NO CUMPLE CONDICIÓN"</formula>
    </cfRule>
    <cfRule type="cellIs" dxfId="121" priority="30" operator="equal">
      <formula>"No Cumple"</formula>
    </cfRule>
  </conditionalFormatting>
  <conditionalFormatting sqref="D5">
    <cfRule type="cellIs" dxfId="120" priority="1" operator="equal">
      <formula>"NO CUMPLE CONDICIÓN"</formula>
    </cfRule>
    <cfRule type="cellIs" dxfId="119" priority="2" operator="equal">
      <formula>"No Cumple"</formula>
    </cfRule>
  </conditionalFormatting>
  <conditionalFormatting sqref="D7">
    <cfRule type="cellIs" dxfId="118" priority="25" operator="equal">
      <formula>"NO CUMPLE CONDICIÓN"</formula>
    </cfRule>
    <cfRule type="cellIs" dxfId="117" priority="26" operator="equal">
      <formula>"No Cumple"</formula>
    </cfRule>
  </conditionalFormatting>
  <conditionalFormatting sqref="D11">
    <cfRule type="cellIs" dxfId="116" priority="23" operator="equal">
      <formula>"NO CUMPLE CONDICIÓN"</formula>
    </cfRule>
    <cfRule type="cellIs" dxfId="115" priority="24" operator="equal">
      <formula>"No Cumple"</formula>
    </cfRule>
  </conditionalFormatting>
  <conditionalFormatting sqref="D19">
    <cfRule type="cellIs" dxfId="114" priority="21" operator="equal">
      <formula>"NO CUMPLE CONDICIÓN"</formula>
    </cfRule>
    <cfRule type="cellIs" dxfId="113" priority="22" operator="equal">
      <formula>"No Cumple"</formula>
    </cfRule>
  </conditionalFormatting>
  <conditionalFormatting sqref="D21">
    <cfRule type="cellIs" dxfId="112" priority="19" operator="equal">
      <formula>"NO CUMPLE CONDICIÓN"</formula>
    </cfRule>
    <cfRule type="cellIs" dxfId="111" priority="20" operator="equal">
      <formula>"No Cumple"</formula>
    </cfRule>
  </conditionalFormatting>
  <conditionalFormatting sqref="D24">
    <cfRule type="cellIs" dxfId="110" priority="17" operator="equal">
      <formula>"NO CUMPLE CONDICIÓN"</formula>
    </cfRule>
    <cfRule type="cellIs" dxfId="109" priority="18" operator="equal">
      <formula>"No Cumple"</formula>
    </cfRule>
  </conditionalFormatting>
  <conditionalFormatting sqref="D28">
    <cfRule type="cellIs" dxfId="108" priority="15" operator="equal">
      <formula>"NO CUMPLE CONDICIÓN"</formula>
    </cfRule>
    <cfRule type="cellIs" dxfId="107" priority="16" operator="equal">
      <formula>"No Cumple"</formula>
    </cfRule>
  </conditionalFormatting>
  <conditionalFormatting sqref="D31:D33">
    <cfRule type="cellIs" dxfId="106" priority="13" operator="equal">
      <formula>"NO CUMPLE CONDICIÓN"</formula>
    </cfRule>
    <cfRule type="cellIs" dxfId="105" priority="14" operator="equal">
      <formula>"No Cumple"</formula>
    </cfRule>
  </conditionalFormatting>
  <conditionalFormatting sqref="D64">
    <cfRule type="cellIs" dxfId="104" priority="11" operator="equal">
      <formula>"NO CUMPLE CONDICIÓN"</formula>
    </cfRule>
    <cfRule type="cellIs" dxfId="103" priority="12" operator="equal">
      <formula>"No Cumple"</formula>
    </cfRule>
  </conditionalFormatting>
  <conditionalFormatting sqref="D70:D71">
    <cfRule type="cellIs" dxfId="102" priority="9" operator="equal">
      <formula>"NO CUMPLE CONDICIÓN"</formula>
    </cfRule>
    <cfRule type="cellIs" dxfId="101" priority="10" operator="equal">
      <formula>"No Cumple"</formula>
    </cfRule>
  </conditionalFormatting>
  <conditionalFormatting sqref="D89">
    <cfRule type="cellIs" dxfId="100" priority="7" operator="equal">
      <formula>"NO CUMPLE CONDICIÓN"</formula>
    </cfRule>
    <cfRule type="cellIs" dxfId="99" priority="8" operator="equal">
      <formula>"No Cumple"</formula>
    </cfRule>
  </conditionalFormatting>
  <conditionalFormatting sqref="D96">
    <cfRule type="cellIs" dxfId="98" priority="5" operator="equal">
      <formula>"NO CUMPLE CONDICIÓN"</formula>
    </cfRule>
    <cfRule type="cellIs" dxfId="97" priority="6" operator="equal">
      <formula>"No Cumple"</formula>
    </cfRule>
  </conditionalFormatting>
  <dataValidations count="2">
    <dataValidation type="list" allowBlank="1" showInputMessage="1" showErrorMessage="1" sqref="D62:D63 D85 D20 D52:D60 D22:D23 D15 D12 D25:D27 D29 D65:D69 D45:D46 D90:D95 D40:D41 D97 D72:D74 D4 D6" xr:uid="{C5A6D847-3040-40A6-8F6A-49A852DAB772}">
      <formula1>"CUMPLE,NO CUMPLE"</formula1>
    </dataValidation>
    <dataValidation type="list" allowBlank="1" showInputMessage="1" showErrorMessage="1" sqref="D13:D14 D75:D84 D30 D86:D88 D16:D18 D8:D10 D61 D47:D51 D42:D44 D34:D39" xr:uid="{3AA74848-FFB7-4946-A5B6-262FB07CA19D}">
      <formula1>"CUMPLE,NO CUMPLE,NO APLICA"</formula1>
    </dataValidation>
  </dataValidations>
  <hyperlinks>
    <hyperlink ref="A70" location="'Tabla 1. Áreas'!A1" display="Click" xr:uid="{B2E1E247-27C2-4E8F-9F17-A1EC660C1EC9}"/>
    <hyperlink ref="A1" location="PORTADA!A1" display="Portada" xr:uid="{0D35CB9E-A84D-4E13-B2FF-936ACB4EB268}"/>
    <hyperlink ref="A71" location="'Tabla 1. Áreas'!A1" display="Click" xr:uid="{EE83336D-DECA-41F8-A891-79ADD8020423}"/>
  </hyperlinks>
  <printOptions horizontalCentered="1"/>
  <pageMargins left="0.31496062992125984" right="0.31496062992125984" top="1.3385826771653544" bottom="0.74803149606299213" header="0.31496062992125984" footer="0.31496062992125984"/>
  <pageSetup scale="56"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ignoredErrors>
    <ignoredError sqref="E96 E3 E19 E5" unlockedFormula="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60D12-C1BD-41FE-971B-0662B085736F}">
  <sheetPr codeName="Hoja12">
    <tabColor rgb="FFF2CEEF"/>
    <pageSetUpPr fitToPage="1"/>
  </sheetPr>
  <dimension ref="A1:G111"/>
  <sheetViews>
    <sheetView zoomScale="80" zoomScaleNormal="80" workbookViewId="0"/>
  </sheetViews>
  <sheetFormatPr baseColWidth="10" defaultColWidth="11.42578125" defaultRowHeight="15" x14ac:dyDescent="0.25"/>
  <cols>
    <col min="1" max="1" width="6.85546875" style="98" customWidth="1"/>
    <col min="2" max="2" width="7.140625" style="14" customWidth="1"/>
    <col min="3" max="3" width="98.42578125" customWidth="1"/>
    <col min="4" max="4" width="19.85546875" customWidth="1"/>
    <col min="5" max="5" width="77.7109375" customWidth="1"/>
    <col min="6" max="6" width="42.42578125" style="43" customWidth="1"/>
    <col min="7" max="7" width="11.42578125" style="14" hidden="1" customWidth="1"/>
  </cols>
  <sheetData>
    <row r="1" spans="1:7" s="34" customFormat="1" ht="20.25" customHeight="1" thickBot="1" x14ac:dyDescent="0.3">
      <c r="A1" s="194"/>
      <c r="B1" s="587" t="s">
        <v>1871</v>
      </c>
      <c r="C1" s="588"/>
      <c r="D1" s="588"/>
      <c r="E1" s="589"/>
      <c r="F1" s="195"/>
      <c r="G1" s="64"/>
    </row>
    <row r="2" spans="1:7" s="32" customFormat="1" ht="74.25" customHeight="1" thickBot="1" x14ac:dyDescent="0.3">
      <c r="A2" s="196" t="s">
        <v>1659</v>
      </c>
      <c r="B2" s="258" t="s">
        <v>1660</v>
      </c>
      <c r="C2" s="454" t="s">
        <v>1661</v>
      </c>
      <c r="D2" s="259" t="s">
        <v>1662</v>
      </c>
      <c r="E2" s="51" t="s">
        <v>1663</v>
      </c>
      <c r="F2" s="174" t="s">
        <v>1664</v>
      </c>
      <c r="G2" s="44"/>
    </row>
    <row r="3" spans="1:7" s="200" customFormat="1" ht="71.45" customHeight="1" x14ac:dyDescent="0.25">
      <c r="A3" s="197"/>
      <c r="B3" s="455" t="s">
        <v>1872</v>
      </c>
      <c r="C3" s="456" t="s">
        <v>1873</v>
      </c>
      <c r="D3" s="69" t="str">
        <f>IF(COUNTIF(D4:D5,"NO CUMPLE")&gt;0,"NO CUMPLE CONDICIÓN",IF(COUNTIF(D4:D5,"CUMPLE")=0,"NO APLICA","CUMPLE"))</f>
        <v>NO APLICA</v>
      </c>
      <c r="E3" s="260" t="str">
        <f>CONCATENATE(IF(D4="NO CUMPLE",CONCATENATE(E4," / "),""),IF(D5="NO CUMPLE",CONCATENATE(E5," / "),""))</f>
        <v/>
      </c>
      <c r="F3" s="405" t="s">
        <v>1874</v>
      </c>
      <c r="G3" s="199">
        <f>IF(D3="CUMPLE",1,IF(D3="NO CUMPLE CONDICIÓN",2,3))</f>
        <v>3</v>
      </c>
    </row>
    <row r="4" spans="1:7" s="204" customFormat="1" ht="201.75" customHeight="1" x14ac:dyDescent="0.25">
      <c r="A4" s="201" t="s">
        <v>1875</v>
      </c>
      <c r="B4" s="202" t="s">
        <v>1876</v>
      </c>
      <c r="C4" s="403" t="s">
        <v>1877</v>
      </c>
      <c r="D4" s="513"/>
      <c r="E4" s="206"/>
      <c r="F4" s="406" t="s">
        <v>1878</v>
      </c>
      <c r="G4" s="203"/>
    </row>
    <row r="5" spans="1:7" s="204" customFormat="1" ht="56.1" customHeight="1" x14ac:dyDescent="0.25">
      <c r="A5" s="201" t="s">
        <v>1875</v>
      </c>
      <c r="B5" s="202" t="s">
        <v>1879</v>
      </c>
      <c r="C5" s="402" t="s">
        <v>1880</v>
      </c>
      <c r="D5" s="513"/>
      <c r="E5" s="206"/>
      <c r="F5" s="406" t="s">
        <v>1881</v>
      </c>
      <c r="G5" s="203"/>
    </row>
    <row r="6" spans="1:7" s="204" customFormat="1" ht="71.45" customHeight="1" x14ac:dyDescent="0.25">
      <c r="A6" s="205"/>
      <c r="B6" s="198" t="s">
        <v>1882</v>
      </c>
      <c r="C6" s="54" t="s">
        <v>1883</v>
      </c>
      <c r="D6" s="70" t="str">
        <f>IF(COUNTIF(D7:D10,"NO CUMPLE")&gt;0,"NO CUMPLE CONDICIÓN",IF(COUNTIF(D7:D10,"CUMPLE")=0,"NO APLICA","CUMPLE"))</f>
        <v>NO APLICA</v>
      </c>
      <c r="E6" s="63" t="str">
        <f>CONCATENATE(IF(D7="NO CUMPLE",CONCATENATE(E7," / "),""),IF(D8="NO CUMPLE",CONCATENATE(E8," / "),""),IF(D9="NO CUMPLE",CONCATENATE(E9," / "),""),IF(D10="NO CUMPLE",CONCATENATE(E10," / "),""))</f>
        <v/>
      </c>
      <c r="F6" s="406" t="s">
        <v>1884</v>
      </c>
      <c r="G6" s="199">
        <f>IF(D6="CUMPLE",1,IF(D6="NO CUMPLE CONDICIÓN",2,3))</f>
        <v>3</v>
      </c>
    </row>
    <row r="7" spans="1:7" s="204" customFormat="1" ht="215.25" customHeight="1" x14ac:dyDescent="0.25">
      <c r="A7" s="201" t="s">
        <v>1875</v>
      </c>
      <c r="B7" s="202" t="s">
        <v>1885</v>
      </c>
      <c r="C7" s="402" t="s">
        <v>1886</v>
      </c>
      <c r="D7" s="513"/>
      <c r="E7" s="206"/>
      <c r="F7" s="406" t="s">
        <v>1887</v>
      </c>
      <c r="G7" s="203"/>
    </row>
    <row r="8" spans="1:7" s="204" customFormat="1" ht="220.5" customHeight="1" x14ac:dyDescent="0.25">
      <c r="A8" s="201" t="s">
        <v>1875</v>
      </c>
      <c r="B8" s="202" t="s">
        <v>1888</v>
      </c>
      <c r="C8" s="403" t="s">
        <v>1889</v>
      </c>
      <c r="D8" s="513"/>
      <c r="E8" s="206"/>
      <c r="F8" s="406" t="s">
        <v>1890</v>
      </c>
      <c r="G8" s="203"/>
    </row>
    <row r="9" spans="1:7" s="204" customFormat="1" ht="66" customHeight="1" x14ac:dyDescent="0.25">
      <c r="A9" s="201" t="s">
        <v>1875</v>
      </c>
      <c r="B9" s="202" t="s">
        <v>1891</v>
      </c>
      <c r="C9" s="402" t="s">
        <v>1892</v>
      </c>
      <c r="D9" s="513"/>
      <c r="E9" s="206"/>
      <c r="F9" s="406" t="s">
        <v>1893</v>
      </c>
      <c r="G9" s="203"/>
    </row>
    <row r="10" spans="1:7" s="204" customFormat="1" ht="68.099999999999994" customHeight="1" x14ac:dyDescent="0.25">
      <c r="A10" s="201" t="s">
        <v>1875</v>
      </c>
      <c r="B10" s="202" t="s">
        <v>1894</v>
      </c>
      <c r="C10" s="402" t="s">
        <v>1895</v>
      </c>
      <c r="D10" s="513"/>
      <c r="E10" s="206"/>
      <c r="F10" s="406" t="s">
        <v>1896</v>
      </c>
      <c r="G10" s="203"/>
    </row>
    <row r="11" spans="1:7" s="204" customFormat="1" ht="71.45" customHeight="1" x14ac:dyDescent="0.25">
      <c r="A11" s="205"/>
      <c r="B11" s="198" t="s">
        <v>1897</v>
      </c>
      <c r="C11" s="90" t="s">
        <v>1898</v>
      </c>
      <c r="D11" s="70" t="str">
        <f>IF(COUNTIF(D12:D12,"NO CUMPLE")&gt;0,"NO CUMPLE CONDICIÓN",IF(COUNTIF(D12:D12,"CUMPLE")=0,"NO APLICA","CUMPLE"))</f>
        <v>NO APLICA</v>
      </c>
      <c r="E11" s="63" t="str">
        <f>CONCATENATE(IF(D12="NO CUMPLE",CONCATENATE(E12," "),""))</f>
        <v/>
      </c>
      <c r="F11" s="406" t="s">
        <v>1899</v>
      </c>
      <c r="G11" s="199">
        <f>IF(D11="CUMPLE",1,IF(D11="NO CUMPLE CONDICIÓN",2,3))</f>
        <v>3</v>
      </c>
    </row>
    <row r="12" spans="1:7" s="204" customFormat="1" ht="358.5" customHeight="1" x14ac:dyDescent="0.25">
      <c r="A12" s="201" t="s">
        <v>1875</v>
      </c>
      <c r="B12" s="202" t="s">
        <v>1900</v>
      </c>
      <c r="C12" s="402" t="s">
        <v>1901</v>
      </c>
      <c r="D12" s="513"/>
      <c r="E12" s="206"/>
      <c r="F12" s="406" t="s">
        <v>1902</v>
      </c>
      <c r="G12" s="203"/>
    </row>
    <row r="13" spans="1:7" s="204" customFormat="1" ht="60.6" customHeight="1" x14ac:dyDescent="0.25">
      <c r="A13" s="205"/>
      <c r="B13" s="198" t="s">
        <v>1903</v>
      </c>
      <c r="C13" s="90" t="s">
        <v>1904</v>
      </c>
      <c r="D13" s="70" t="str">
        <f>IF(COUNTIF(D15:D21,"NO CUMPLE")&gt;0,"NO CUMPLE CONDICIÓN",IF(COUNTIF(D15:D21,"CUMPLE")=0,"NO APLICA","CUMPLE"))</f>
        <v>NO APLICA</v>
      </c>
      <c r="E13" s="65" t="str">
        <f>CONCATENATE(IF(D15="NO CUMPLE",CONCATENATE(E15," / "),""),IF(D16="NO CUMPLE",CONCATENATE(E16," / "),""),IF(D17="NO CUMPLE",CONCATENATE(E17," / "),""),IF(D18="NO CUMPLE",CONCATENATE(E18," / "),""),IF(D19="NO CUMPLE",CONCATENATE(E19," / "),""),IF(D20="NO CUMPLE",CONCATENATE(E20," / "),""),IF(D21="NO CUMPLE",CONCATENATE(E21," / "),""))</f>
        <v/>
      </c>
      <c r="F13" s="406" t="s">
        <v>1905</v>
      </c>
      <c r="G13" s="199">
        <f>IF(D13="CUMPLE",1,IF(D13="NO CUMPLE CONDICIÓN",2,3))</f>
        <v>3</v>
      </c>
    </row>
    <row r="14" spans="1:7" s="204" customFormat="1" ht="60.6" customHeight="1" x14ac:dyDescent="0.25">
      <c r="A14" s="205"/>
      <c r="B14" s="198" t="s">
        <v>1903</v>
      </c>
      <c r="C14" s="90" t="s">
        <v>1904</v>
      </c>
      <c r="D14" s="70" t="str">
        <f>IF(COUNTIF(D22:D27,"NO CUMPLE")&gt;0,"NO CUMPLE CONDICIÓN",IF(COUNTIF(D22:D27,"CUMPLE")=0,"NO APLICA","CUMPLE"))</f>
        <v>NO APLICA</v>
      </c>
      <c r="E14" s="65" t="str">
        <f>CONCATENATE(IF(D22="NO CUMPLE",CONCATENATE(E22," / "),""),IF(D23="NO CUMPLE",CONCATENATE(E23," / "),""),IF(D24="NO CUMPLE",CONCATENATE(E24," / "),""),IF(D25="NO CUMPLE",CONCATENATE(E25," / "),""),IF(D26="NO CUMPLE",CONCATENATE(E26," / "),""),IF(D27="NO CUMPLE",CONCATENATE(E27," / "),""))</f>
        <v/>
      </c>
      <c r="F14" s="406" t="s">
        <v>1905</v>
      </c>
      <c r="G14" s="199">
        <f>IF(D14="CUMPLE",1,IF(D14="NO CUMPLE CONDICIÓN",2,3))</f>
        <v>3</v>
      </c>
    </row>
    <row r="15" spans="1:7" s="204" customFormat="1" ht="112.5" customHeight="1" x14ac:dyDescent="0.25">
      <c r="A15" s="201" t="s">
        <v>1875</v>
      </c>
      <c r="B15" s="202" t="s">
        <v>1906</v>
      </c>
      <c r="C15" s="402" t="s">
        <v>1907</v>
      </c>
      <c r="D15" s="513"/>
      <c r="E15" s="206"/>
      <c r="F15" s="406" t="s">
        <v>1908</v>
      </c>
      <c r="G15" s="203"/>
    </row>
    <row r="16" spans="1:7" s="204" customFormat="1" ht="154.5" customHeight="1" x14ac:dyDescent="0.25">
      <c r="A16" s="201" t="s">
        <v>1875</v>
      </c>
      <c r="B16" s="202" t="s">
        <v>1909</v>
      </c>
      <c r="C16" s="402" t="s">
        <v>1910</v>
      </c>
      <c r="D16" s="513"/>
      <c r="E16" s="206"/>
      <c r="F16" s="406" t="s">
        <v>1911</v>
      </c>
      <c r="G16" s="203"/>
    </row>
    <row r="17" spans="1:7" s="204" customFormat="1" ht="348.75" customHeight="1" x14ac:dyDescent="0.25">
      <c r="A17" s="201" t="s">
        <v>1875</v>
      </c>
      <c r="B17" s="202" t="s">
        <v>1912</v>
      </c>
      <c r="C17" s="56" t="s">
        <v>1913</v>
      </c>
      <c r="D17" s="513"/>
      <c r="E17" s="206"/>
      <c r="F17" s="406" t="s">
        <v>1914</v>
      </c>
      <c r="G17" s="203"/>
    </row>
    <row r="18" spans="1:7" s="204" customFormat="1" ht="148.5" customHeight="1" x14ac:dyDescent="0.25">
      <c r="A18" s="201" t="s">
        <v>1875</v>
      </c>
      <c r="B18" s="202" t="s">
        <v>1915</v>
      </c>
      <c r="C18" s="56" t="s">
        <v>1916</v>
      </c>
      <c r="D18" s="513"/>
      <c r="E18" s="206"/>
      <c r="F18" s="406" t="s">
        <v>1917</v>
      </c>
      <c r="G18" s="203"/>
    </row>
    <row r="19" spans="1:7" s="204" customFormat="1" ht="69.599999999999994" customHeight="1" x14ac:dyDescent="0.25">
      <c r="A19" s="201" t="s">
        <v>1875</v>
      </c>
      <c r="B19" s="202" t="s">
        <v>1918</v>
      </c>
      <c r="C19" s="402" t="s">
        <v>1919</v>
      </c>
      <c r="D19" s="513"/>
      <c r="E19" s="206"/>
      <c r="F19" s="406" t="s">
        <v>1920</v>
      </c>
      <c r="G19" s="203"/>
    </row>
    <row r="20" spans="1:7" s="204" customFormat="1" ht="94.5" customHeight="1" x14ac:dyDescent="0.25">
      <c r="A20" s="201" t="s">
        <v>1875</v>
      </c>
      <c r="B20" s="202" t="s">
        <v>1921</v>
      </c>
      <c r="C20" s="403" t="s">
        <v>1922</v>
      </c>
      <c r="D20" s="513"/>
      <c r="E20" s="206"/>
      <c r="F20" s="406" t="s">
        <v>1920</v>
      </c>
      <c r="G20" s="203"/>
    </row>
    <row r="21" spans="1:7" s="204" customFormat="1" ht="124.5" customHeight="1" x14ac:dyDescent="0.25">
      <c r="A21" s="201" t="s">
        <v>1875</v>
      </c>
      <c r="B21" s="202" t="s">
        <v>1923</v>
      </c>
      <c r="C21" s="402" t="s">
        <v>1924</v>
      </c>
      <c r="D21" s="513"/>
      <c r="E21" s="206"/>
      <c r="F21" s="406" t="s">
        <v>1925</v>
      </c>
      <c r="G21" s="203"/>
    </row>
    <row r="22" spans="1:7" s="200" customFormat="1" ht="151.5" customHeight="1" x14ac:dyDescent="0.25">
      <c r="A22" s="201" t="s">
        <v>1875</v>
      </c>
      <c r="B22" s="202" t="s">
        <v>1926</v>
      </c>
      <c r="C22" s="388" t="s">
        <v>1927</v>
      </c>
      <c r="D22" s="513"/>
      <c r="E22" s="207"/>
      <c r="F22" s="406" t="s">
        <v>1928</v>
      </c>
      <c r="G22" s="199"/>
    </row>
    <row r="23" spans="1:7" s="200" customFormat="1" ht="348.75" customHeight="1" x14ac:dyDescent="0.25">
      <c r="A23" s="201" t="s">
        <v>1875</v>
      </c>
      <c r="B23" s="202" t="s">
        <v>1929</v>
      </c>
      <c r="C23" s="402" t="s">
        <v>1930</v>
      </c>
      <c r="D23" s="513"/>
      <c r="E23" s="207"/>
      <c r="F23" s="406" t="s">
        <v>1931</v>
      </c>
      <c r="G23" s="199"/>
    </row>
    <row r="24" spans="1:7" s="200" customFormat="1" ht="60.95" customHeight="1" x14ac:dyDescent="0.25">
      <c r="A24" s="201" t="s">
        <v>1875</v>
      </c>
      <c r="B24" s="202" t="s">
        <v>1932</v>
      </c>
      <c r="C24" s="402" t="s">
        <v>1933</v>
      </c>
      <c r="D24" s="513"/>
      <c r="E24" s="207"/>
      <c r="F24" s="406" t="s">
        <v>1934</v>
      </c>
      <c r="G24" s="199"/>
    </row>
    <row r="25" spans="1:7" s="200" customFormat="1" ht="116.25" x14ac:dyDescent="0.25">
      <c r="A25" s="201" t="s">
        <v>1875</v>
      </c>
      <c r="B25" s="202" t="s">
        <v>1935</v>
      </c>
      <c r="C25" s="402" t="s">
        <v>1936</v>
      </c>
      <c r="D25" s="513"/>
      <c r="E25" s="207"/>
      <c r="F25" s="406" t="s">
        <v>1937</v>
      </c>
      <c r="G25" s="199"/>
    </row>
    <row r="26" spans="1:7" s="200" customFormat="1" ht="66.95" customHeight="1" x14ac:dyDescent="0.25">
      <c r="A26" s="201" t="s">
        <v>1875</v>
      </c>
      <c r="B26" s="202" t="s">
        <v>1938</v>
      </c>
      <c r="C26" s="402" t="s">
        <v>1939</v>
      </c>
      <c r="D26" s="513"/>
      <c r="E26" s="207"/>
      <c r="F26" s="406" t="s">
        <v>1940</v>
      </c>
      <c r="G26" s="199"/>
    </row>
    <row r="27" spans="1:7" s="200" customFormat="1" ht="84" x14ac:dyDescent="0.25">
      <c r="A27" s="201" t="s">
        <v>1875</v>
      </c>
      <c r="B27" s="202" t="s">
        <v>1941</v>
      </c>
      <c r="C27" s="402" t="s">
        <v>1942</v>
      </c>
      <c r="D27" s="513"/>
      <c r="E27" s="207"/>
      <c r="F27" s="406" t="s">
        <v>1943</v>
      </c>
      <c r="G27" s="199"/>
    </row>
    <row r="28" spans="1:7" s="200" customFormat="1" ht="129.94999999999999" customHeight="1" x14ac:dyDescent="0.25">
      <c r="A28" s="208"/>
      <c r="B28" s="457" t="s">
        <v>1944</v>
      </c>
      <c r="C28" s="90" t="s">
        <v>1945</v>
      </c>
      <c r="D28" s="70" t="str">
        <f>IF(COUNTIF(D29:D32,"NO CUMPLE")&gt;0,"NO CUMPLE CONDICIÓN",IF(COUNTIF(D29:D32,"CUMPLE")=0,"NO APLICA","CUMPLE"))</f>
        <v>NO APLICA</v>
      </c>
      <c r="E28" s="63" t="str">
        <f>CONCATENATE(IF(D29="NO CUMPLE",CONCATENATE(E29," / "),""),IF(D30="NO CUMPLE",CONCATENATE(E30," / "),""),IF(D31="NO CUMPLE",CONCATENATE(E31," / "),""),IF(D32="NO CUMPLE",CONCATENATE(E32," / "),""))</f>
        <v/>
      </c>
      <c r="F28" s="406" t="s">
        <v>1946</v>
      </c>
      <c r="G28" s="199">
        <f>IF(D28="CUMPLE",1,IF(D28="NO CUMPLE CONDICIÓN",2,3))</f>
        <v>3</v>
      </c>
    </row>
    <row r="29" spans="1:7" s="200" customFormat="1" ht="83.1" customHeight="1" x14ac:dyDescent="0.25">
      <c r="A29" s="201" t="s">
        <v>1875</v>
      </c>
      <c r="B29" s="202" t="s">
        <v>1947</v>
      </c>
      <c r="C29" s="56" t="s">
        <v>1948</v>
      </c>
      <c r="D29" s="513"/>
      <c r="E29" s="209"/>
      <c r="F29" s="406" t="s">
        <v>1949</v>
      </c>
      <c r="G29" s="199"/>
    </row>
    <row r="30" spans="1:7" s="200" customFormat="1" ht="53.45" customHeight="1" x14ac:dyDescent="0.25">
      <c r="A30" s="201" t="s">
        <v>1875</v>
      </c>
      <c r="B30" s="202" t="s">
        <v>1950</v>
      </c>
      <c r="C30" s="56" t="s">
        <v>1951</v>
      </c>
      <c r="D30" s="513"/>
      <c r="E30" s="209"/>
      <c r="F30" s="406" t="s">
        <v>1952</v>
      </c>
      <c r="G30" s="199"/>
    </row>
    <row r="31" spans="1:7" s="200" customFormat="1" ht="53.45" customHeight="1" x14ac:dyDescent="0.25">
      <c r="A31" s="201" t="s">
        <v>1875</v>
      </c>
      <c r="B31" s="202" t="s">
        <v>1953</v>
      </c>
      <c r="C31" s="56" t="s">
        <v>1954</v>
      </c>
      <c r="D31" s="513"/>
      <c r="E31" s="209"/>
      <c r="F31" s="406" t="s">
        <v>1955</v>
      </c>
      <c r="G31" s="199"/>
    </row>
    <row r="32" spans="1:7" s="200" customFormat="1" ht="133.5" x14ac:dyDescent="0.25">
      <c r="A32" s="201" t="s">
        <v>1875</v>
      </c>
      <c r="B32" s="202" t="s">
        <v>1956</v>
      </c>
      <c r="C32" s="56" t="s">
        <v>1957</v>
      </c>
      <c r="D32" s="513"/>
      <c r="E32" s="210"/>
      <c r="F32" s="406" t="s">
        <v>1958</v>
      </c>
      <c r="G32" s="199"/>
    </row>
    <row r="33" spans="1:7" s="200" customFormat="1" ht="39.6" customHeight="1" x14ac:dyDescent="0.25">
      <c r="A33" s="205"/>
      <c r="B33" s="198" t="s">
        <v>1959</v>
      </c>
      <c r="C33" s="90" t="s">
        <v>1960</v>
      </c>
      <c r="D33" s="70" t="str">
        <f>IF(COUNTIF(D34:D36,"NO CUMPLE")&gt;0,"NO CUMPLE CONDICIÓN",IF(COUNTIF(D34:D36,"CUMPLE")=0,"NO APLICA","CUMPLE"))</f>
        <v>NO APLICA</v>
      </c>
      <c r="E33" s="63" t="str">
        <f>CONCATENATE(IF(D34="NO CUMPLE",CONCATENATE(E34," / "),""),IF(D35="NO CUMPLE",CONCATENATE(E35," / "),""),IF(D36="NO CUMPLE",CONCATENATE(E36," / "),""))</f>
        <v/>
      </c>
      <c r="F33" s="406" t="s">
        <v>1961</v>
      </c>
      <c r="G33" s="199">
        <f>IF(D33="CUMPLE",1,IF(D33="NO CUMPLE CONDICIÓN",2,3))</f>
        <v>3</v>
      </c>
    </row>
    <row r="34" spans="1:7" s="200" customFormat="1" ht="184.5" customHeight="1" x14ac:dyDescent="0.25">
      <c r="A34" s="201" t="s">
        <v>1875</v>
      </c>
      <c r="B34" s="202" t="s">
        <v>1962</v>
      </c>
      <c r="C34" s="49" t="s">
        <v>1963</v>
      </c>
      <c r="D34" s="513"/>
      <c r="E34" s="207"/>
      <c r="F34" s="406" t="s">
        <v>1961</v>
      </c>
      <c r="G34" s="199"/>
    </row>
    <row r="35" spans="1:7" s="200" customFormat="1" ht="111" customHeight="1" x14ac:dyDescent="0.25">
      <c r="A35" s="201" t="s">
        <v>1875</v>
      </c>
      <c r="B35" s="202" t="s">
        <v>1964</v>
      </c>
      <c r="C35" s="56" t="s">
        <v>1965</v>
      </c>
      <c r="D35" s="513"/>
      <c r="E35" s="207"/>
      <c r="F35" s="406" t="s">
        <v>1961</v>
      </c>
      <c r="G35" s="199"/>
    </row>
    <row r="36" spans="1:7" s="200" customFormat="1" ht="104.25" customHeight="1" x14ac:dyDescent="0.25">
      <c r="A36" s="201" t="s">
        <v>1875</v>
      </c>
      <c r="B36" s="202" t="s">
        <v>1966</v>
      </c>
      <c r="C36" s="49" t="s">
        <v>1967</v>
      </c>
      <c r="D36" s="513"/>
      <c r="E36" s="207"/>
      <c r="F36" s="406" t="s">
        <v>1961</v>
      </c>
      <c r="G36" s="199"/>
    </row>
    <row r="37" spans="1:7" s="200" customFormat="1" ht="39" customHeight="1" x14ac:dyDescent="0.25">
      <c r="A37" s="208"/>
      <c r="B37" s="198" t="s">
        <v>1968</v>
      </c>
      <c r="C37" s="54" t="s">
        <v>1969</v>
      </c>
      <c r="D37" s="70" t="str">
        <f>IF(COUNTIF(D39:D45,"NO CUMPLE")&gt;0,"NO CUMPLE CONDICIÓN",IF(COUNTIF(D39:D45,"CUMPLE")=0,"NO APLICA","CUMPLE"))</f>
        <v>NO APLICA</v>
      </c>
      <c r="E37" s="65" t="str">
        <f>CONCATENATE(IF(D39="NO CUMPLE",CONCATENATE(E39," / "),""),IF(D40="NO CUMPLE",CONCATENATE(E40," / "),""),IF(D41="NO CUMPLE",CONCATENATE(E41," / "),""),IF(D44="NO CUMPLE",CONCATENATE(E44," / "),""),IF(D45="NO CUMPLE",CONCATENATE(E45," / "),""))</f>
        <v/>
      </c>
      <c r="F37" s="406" t="s">
        <v>1970</v>
      </c>
      <c r="G37" s="199">
        <f>IF(D37="CUMPLE",1,IF(D37="NO CUMPLE CONDICIÓN",2,3))</f>
        <v>3</v>
      </c>
    </row>
    <row r="38" spans="1:7" s="200" customFormat="1" ht="21.95" customHeight="1" x14ac:dyDescent="0.25">
      <c r="A38" s="208"/>
      <c r="B38" s="86"/>
      <c r="C38" s="87" t="s">
        <v>1971</v>
      </c>
      <c r="D38" s="87"/>
      <c r="E38" s="88"/>
      <c r="F38" s="407" t="s">
        <v>1972</v>
      </c>
      <c r="G38" s="199"/>
    </row>
    <row r="39" spans="1:7" s="200" customFormat="1" ht="56.1" customHeight="1" x14ac:dyDescent="0.25">
      <c r="A39" s="201" t="s">
        <v>1875</v>
      </c>
      <c r="B39" s="211" t="s">
        <v>1973</v>
      </c>
      <c r="C39" s="56" t="s">
        <v>1974</v>
      </c>
      <c r="D39" s="513"/>
      <c r="E39" s="207"/>
      <c r="F39" s="406" t="s">
        <v>1975</v>
      </c>
      <c r="G39" s="199"/>
    </row>
    <row r="40" spans="1:7" s="200" customFormat="1" ht="74.25" customHeight="1" x14ac:dyDescent="0.25">
      <c r="A40" s="201" t="s">
        <v>1875</v>
      </c>
      <c r="B40" s="211" t="s">
        <v>1976</v>
      </c>
      <c r="C40" s="56" t="s">
        <v>1977</v>
      </c>
      <c r="D40" s="513"/>
      <c r="E40" s="207"/>
      <c r="F40" s="406" t="s">
        <v>1978</v>
      </c>
      <c r="G40" s="199"/>
    </row>
    <row r="41" spans="1:7" s="200" customFormat="1" ht="56.1" customHeight="1" x14ac:dyDescent="0.25">
      <c r="A41" s="201" t="s">
        <v>1875</v>
      </c>
      <c r="B41" s="211" t="s">
        <v>1979</v>
      </c>
      <c r="C41" s="56" t="s">
        <v>1980</v>
      </c>
      <c r="D41" s="513"/>
      <c r="E41" s="207"/>
      <c r="F41" s="406" t="s">
        <v>1981</v>
      </c>
      <c r="G41" s="199"/>
    </row>
    <row r="42" spans="1:7" ht="95.45" customHeight="1" x14ac:dyDescent="0.25">
      <c r="A42" s="505" t="s">
        <v>1875</v>
      </c>
      <c r="B42" s="53" t="s">
        <v>1982</v>
      </c>
      <c r="C42" s="56" t="s">
        <v>1983</v>
      </c>
      <c r="D42" s="513"/>
      <c r="E42" s="207"/>
      <c r="F42" s="406" t="s">
        <v>1981</v>
      </c>
    </row>
    <row r="43" spans="1:7" ht="95.45" customHeight="1" x14ac:dyDescent="0.25">
      <c r="A43" s="505" t="s">
        <v>1875</v>
      </c>
      <c r="B43" s="53" t="s">
        <v>1984</v>
      </c>
      <c r="C43" s="56" t="s">
        <v>1985</v>
      </c>
      <c r="D43" s="513"/>
      <c r="E43" s="207"/>
      <c r="F43" s="406" t="s">
        <v>1981</v>
      </c>
    </row>
    <row r="44" spans="1:7" s="200" customFormat="1" ht="56.1" customHeight="1" x14ac:dyDescent="0.25">
      <c r="A44" s="201" t="s">
        <v>1875</v>
      </c>
      <c r="B44" s="211" t="s">
        <v>1982</v>
      </c>
      <c r="C44" s="56" t="s">
        <v>1986</v>
      </c>
      <c r="D44" s="513"/>
      <c r="E44" s="207"/>
      <c r="F44" s="406" t="s">
        <v>1987</v>
      </c>
      <c r="G44" s="199"/>
    </row>
    <row r="45" spans="1:7" s="200" customFormat="1" ht="68.099999999999994" customHeight="1" x14ac:dyDescent="0.25">
      <c r="A45" s="201" t="s">
        <v>1875</v>
      </c>
      <c r="B45" s="211" t="s">
        <v>1984</v>
      </c>
      <c r="C45" s="56" t="s">
        <v>1988</v>
      </c>
      <c r="D45" s="513"/>
      <c r="E45" s="207"/>
      <c r="F45" s="406" t="s">
        <v>1989</v>
      </c>
      <c r="G45" s="199"/>
    </row>
    <row r="46" spans="1:7" s="200" customFormat="1" ht="124.5" customHeight="1" x14ac:dyDescent="0.25">
      <c r="A46" s="197"/>
      <c r="B46" s="198" t="s">
        <v>1990</v>
      </c>
      <c r="C46" s="90" t="s">
        <v>1991</v>
      </c>
      <c r="D46" s="70" t="str">
        <f>IF(COUNTIF(D47:D56,"NO CUMPLE")&gt;0,"NO CUMPLE CONDICIÓN",IF(COUNTIF(D47:D56,"CUMPLE")=0,"NO APLICA","CUMPLE"))</f>
        <v>NO APLICA</v>
      </c>
      <c r="E46" s="65" t="str">
        <f>CONCATENATE(IF(D47="NO CUMPLE",CONCATENATE(E47," / "),""),IF(D48="NO CUMPLE",CONCATENATE(E48," / "),""),IF(D49="NO CUMPLE",CONCATENATE(E49," / "),""),IF(D50="NO CUMPLE",CONCATENATE(E50," / "),""),IF(D51="NO CUMPLE",CONCATENATE(E51," / "),""),IF(D52="NO CUMPLE",CONCATENATE(E52," / "),""),IF(D53="NO CUMPLE",CONCATENATE(E53," / "),""),IF(D54="NO CUMPLE",CONCATENATE(E54," / "),""),IF(D55="NO CUMPLE",CONCATENATE(E55," / "),""),IF(D56="NO CUMPLE",CONCATENATE(E56," / "),""))</f>
        <v/>
      </c>
      <c r="F46" s="406" t="s">
        <v>1992</v>
      </c>
      <c r="G46" s="199">
        <f>IF(D46="CUMPLE",1,IF(D46="NO CUMPLE CONDICIÓN",2,3))</f>
        <v>3</v>
      </c>
    </row>
    <row r="47" spans="1:7" s="200" customFormat="1" ht="187.5" x14ac:dyDescent="0.25">
      <c r="A47" s="201" t="s">
        <v>1875</v>
      </c>
      <c r="B47" s="211" t="s">
        <v>1993</v>
      </c>
      <c r="C47" s="56" t="s">
        <v>1994</v>
      </c>
      <c r="D47" s="513"/>
      <c r="E47" s="206"/>
      <c r="F47" s="406" t="s">
        <v>1995</v>
      </c>
      <c r="G47" s="199"/>
    </row>
    <row r="48" spans="1:7" s="200" customFormat="1" ht="60.95" customHeight="1" x14ac:dyDescent="0.25">
      <c r="A48" s="201" t="s">
        <v>1875</v>
      </c>
      <c r="B48" s="211" t="s">
        <v>1996</v>
      </c>
      <c r="C48" s="49" t="s">
        <v>1997</v>
      </c>
      <c r="D48" s="513"/>
      <c r="E48" s="207"/>
      <c r="F48" s="406" t="s">
        <v>1998</v>
      </c>
      <c r="G48" s="199"/>
    </row>
    <row r="49" spans="1:7" s="200" customFormat="1" ht="53.45" customHeight="1" x14ac:dyDescent="0.25">
      <c r="A49" s="201" t="s">
        <v>1875</v>
      </c>
      <c r="B49" s="211" t="s">
        <v>1999</v>
      </c>
      <c r="C49" s="56" t="s">
        <v>2000</v>
      </c>
      <c r="D49" s="513"/>
      <c r="E49" s="207"/>
      <c r="F49" s="406" t="s">
        <v>2001</v>
      </c>
      <c r="G49" s="199"/>
    </row>
    <row r="50" spans="1:7" s="200" customFormat="1" ht="86.1" customHeight="1" x14ac:dyDescent="0.25">
      <c r="A50" s="201" t="s">
        <v>1875</v>
      </c>
      <c r="B50" s="211" t="s">
        <v>2002</v>
      </c>
      <c r="C50" s="56" t="s">
        <v>2003</v>
      </c>
      <c r="D50" s="513"/>
      <c r="E50" s="207"/>
      <c r="F50" s="406" t="s">
        <v>2004</v>
      </c>
      <c r="G50" s="199"/>
    </row>
    <row r="51" spans="1:7" s="200" customFormat="1" ht="86.45" customHeight="1" x14ac:dyDescent="0.25">
      <c r="A51" s="201" t="s">
        <v>1875</v>
      </c>
      <c r="B51" s="211" t="s">
        <v>2005</v>
      </c>
      <c r="C51" s="56" t="s">
        <v>2006</v>
      </c>
      <c r="D51" s="513"/>
      <c r="E51" s="207"/>
      <c r="F51" s="406" t="s">
        <v>2007</v>
      </c>
      <c r="G51" s="199"/>
    </row>
    <row r="52" spans="1:7" s="200" customFormat="1" ht="55.5" customHeight="1" x14ac:dyDescent="0.25">
      <c r="A52" s="201" t="s">
        <v>1875</v>
      </c>
      <c r="B52" s="211" t="s">
        <v>2008</v>
      </c>
      <c r="C52" s="56" t="s">
        <v>2009</v>
      </c>
      <c r="D52" s="513"/>
      <c r="E52" s="207"/>
      <c r="F52" s="406" t="s">
        <v>2010</v>
      </c>
      <c r="G52" s="199"/>
    </row>
    <row r="53" spans="1:7" s="200" customFormat="1" ht="116.1" customHeight="1" x14ac:dyDescent="0.25">
      <c r="A53" s="201" t="s">
        <v>1875</v>
      </c>
      <c r="B53" s="211" t="s">
        <v>2011</v>
      </c>
      <c r="C53" s="56" t="s">
        <v>2012</v>
      </c>
      <c r="D53" s="114"/>
      <c r="E53" s="206"/>
      <c r="F53" s="406" t="s">
        <v>2013</v>
      </c>
      <c r="G53" s="199"/>
    </row>
    <row r="54" spans="1:7" s="200" customFormat="1" ht="86.25" x14ac:dyDescent="0.25">
      <c r="A54" s="201" t="s">
        <v>1875</v>
      </c>
      <c r="B54" s="211" t="s">
        <v>2014</v>
      </c>
      <c r="C54" s="56" t="s">
        <v>2015</v>
      </c>
      <c r="D54" s="513"/>
      <c r="E54" s="206"/>
      <c r="F54" s="406" t="s">
        <v>2010</v>
      </c>
      <c r="G54" s="199"/>
    </row>
    <row r="55" spans="1:7" s="200" customFormat="1" ht="72" x14ac:dyDescent="0.25">
      <c r="A55" s="201" t="s">
        <v>1875</v>
      </c>
      <c r="B55" s="211" t="s">
        <v>2016</v>
      </c>
      <c r="C55" s="56" t="s">
        <v>2017</v>
      </c>
      <c r="D55" s="513"/>
      <c r="E55" s="206"/>
      <c r="F55" s="406" t="s">
        <v>2010</v>
      </c>
      <c r="G55" s="199"/>
    </row>
    <row r="56" spans="1:7" s="200" customFormat="1" ht="165.75" customHeight="1" x14ac:dyDescent="0.25">
      <c r="A56" s="201" t="s">
        <v>1875</v>
      </c>
      <c r="B56" s="211" t="s">
        <v>2018</v>
      </c>
      <c r="C56" s="56" t="s">
        <v>2019</v>
      </c>
      <c r="D56" s="513"/>
      <c r="E56" s="206"/>
      <c r="F56" s="406" t="s">
        <v>2020</v>
      </c>
      <c r="G56" s="199"/>
    </row>
    <row r="57" spans="1:7" s="204" customFormat="1" ht="54.95" customHeight="1" x14ac:dyDescent="0.25">
      <c r="A57" s="205"/>
      <c r="B57" s="198" t="s">
        <v>2021</v>
      </c>
      <c r="C57" s="54" t="s">
        <v>2022</v>
      </c>
      <c r="D57" s="70" t="str">
        <f>IF(COUNTIF(D58:D61,"NO CUMPLE")&gt;0,"NO CUMPLE CONDICIÓN",IF(COUNTIF(D58:D61,"CUMPLE")=0,"NO APLICA","CUMPLE"))</f>
        <v>NO APLICA</v>
      </c>
      <c r="E57" s="63" t="str">
        <f>CONCATENATE(IF(D58="NO CUMPLE",CONCATENATE(E58," / "),""),IF(D59="NO CUMPLE",CONCATENATE(E59," / "),""),IF(D60="NO CUMPLE",CONCATENATE(E60," / "),""),IF(D61="NO CUMPLE",CONCATENATE(E61," / "),""))</f>
        <v/>
      </c>
      <c r="F57" s="406" t="s">
        <v>2023</v>
      </c>
      <c r="G57" s="199">
        <f>IF(D57="CUMPLE",1,IF(D57="NO CUMPLE CONDICIÓN",2,3))</f>
        <v>3</v>
      </c>
    </row>
    <row r="58" spans="1:7" s="204" customFormat="1" ht="104.25" customHeight="1" x14ac:dyDescent="0.25">
      <c r="A58" s="201" t="s">
        <v>1875</v>
      </c>
      <c r="B58" s="202" t="s">
        <v>2024</v>
      </c>
      <c r="C58" s="56" t="s">
        <v>2025</v>
      </c>
      <c r="D58" s="513"/>
      <c r="E58" s="206"/>
      <c r="F58" s="406" t="s">
        <v>2026</v>
      </c>
      <c r="G58" s="199"/>
    </row>
    <row r="59" spans="1:7" s="204" customFormat="1" ht="69.95" customHeight="1" x14ac:dyDescent="0.25">
      <c r="A59" s="201" t="s">
        <v>1875</v>
      </c>
      <c r="B59" s="202" t="s">
        <v>2027</v>
      </c>
      <c r="C59" s="56" t="s">
        <v>2028</v>
      </c>
      <c r="D59" s="513"/>
      <c r="E59" s="206"/>
      <c r="F59" s="406" t="s">
        <v>2026</v>
      </c>
      <c r="G59" s="199"/>
    </row>
    <row r="60" spans="1:7" s="204" customFormat="1" ht="41.1" customHeight="1" x14ac:dyDescent="0.25">
      <c r="A60" s="201" t="s">
        <v>1875</v>
      </c>
      <c r="B60" s="202" t="s">
        <v>2029</v>
      </c>
      <c r="C60" s="56" t="s">
        <v>2030</v>
      </c>
      <c r="D60" s="513"/>
      <c r="E60" s="206"/>
      <c r="F60" s="406" t="s">
        <v>2031</v>
      </c>
      <c r="G60" s="199"/>
    </row>
    <row r="61" spans="1:7" s="204" customFormat="1" ht="39.6" customHeight="1" x14ac:dyDescent="0.25">
      <c r="A61" s="201" t="s">
        <v>1875</v>
      </c>
      <c r="B61" s="202" t="s">
        <v>2032</v>
      </c>
      <c r="C61" s="56" t="s">
        <v>2033</v>
      </c>
      <c r="D61" s="513"/>
      <c r="E61" s="515"/>
      <c r="F61" s="406" t="s">
        <v>2034</v>
      </c>
      <c r="G61" s="199"/>
    </row>
    <row r="62" spans="1:7" s="200" customFormat="1" ht="60" customHeight="1" x14ac:dyDescent="0.25">
      <c r="A62" s="197"/>
      <c r="B62" s="198" t="s">
        <v>2035</v>
      </c>
      <c r="C62" s="54" t="s">
        <v>2036</v>
      </c>
      <c r="D62" s="70" t="str">
        <f>IF(COUNTIF(D63:D63,"NO CUMPLE")&gt;0,"NO CUMPLE CONDICIÓN",IF(COUNTIF(D63:D63,"CUMPLE")=0,"NO APLICA","CUMPLE"))</f>
        <v>NO APLICA</v>
      </c>
      <c r="E62" s="452" t="str">
        <f>CONCATENATE(IF(D63="NO CUMPLE",CONCATENATE(E63," / "),""))</f>
        <v/>
      </c>
      <c r="F62" s="406" t="s">
        <v>2037</v>
      </c>
      <c r="G62" s="199">
        <f>IF(D62="CUMPLE",1,IF(D62="NO CUMPLE CONDICIÓN",2,3))</f>
        <v>3</v>
      </c>
    </row>
    <row r="63" spans="1:7" s="200" customFormat="1" ht="57" customHeight="1" x14ac:dyDescent="0.25">
      <c r="A63" s="201" t="s">
        <v>1875</v>
      </c>
      <c r="B63" s="211" t="s">
        <v>2038</v>
      </c>
      <c r="C63" s="49" t="s">
        <v>2039</v>
      </c>
      <c r="D63" s="513"/>
      <c r="E63" s="207"/>
      <c r="F63" s="406" t="s">
        <v>2040</v>
      </c>
      <c r="G63" s="199"/>
    </row>
    <row r="64" spans="1:7" s="200" customFormat="1" ht="45" customHeight="1" x14ac:dyDescent="0.25">
      <c r="A64" s="197"/>
      <c r="B64" s="198" t="s">
        <v>2041</v>
      </c>
      <c r="C64" s="54" t="s">
        <v>2042</v>
      </c>
      <c r="D64" s="70" t="str">
        <f>IF(COUNTIF(D65:D69,"NO CUMPLE")&gt;0,"NO CUMPLE CONDICIÓN",IF(COUNTIF(D65:D69,"CUMPLE")=0,"NO APLICA","CUMPLE"))</f>
        <v>NO APLICA</v>
      </c>
      <c r="E64" s="63" t="str">
        <f>CONCATENATE(IF(D65="NO CUMPLE",CONCATENATE(E65," / "),""),IF(D66="NO CUMPLE",CONCATENATE(E66," / "),""),IF(D67="NO CUMPLE",CONCATENATE(E67," / "),""),IF(D68="NO CUMPLE",CONCATENATE(E68," / "),""),IF(D69="NO CUMPLE",CONCATENATE(E69," / "),""))</f>
        <v/>
      </c>
      <c r="F64" s="406" t="s">
        <v>2043</v>
      </c>
      <c r="G64" s="199">
        <f>IF(D64="CUMPLE",1,IF(D64="NO CUMPLE CONDICIÓN",2,3))</f>
        <v>3</v>
      </c>
    </row>
    <row r="65" spans="1:7" s="200" customFormat="1" ht="95.1" customHeight="1" x14ac:dyDescent="0.25">
      <c r="A65" s="201" t="s">
        <v>1875</v>
      </c>
      <c r="B65" s="211" t="s">
        <v>2044</v>
      </c>
      <c r="C65" s="56" t="s">
        <v>2045</v>
      </c>
      <c r="D65" s="513"/>
      <c r="E65" s="207"/>
      <c r="F65" s="406" t="s">
        <v>2046</v>
      </c>
      <c r="G65" s="199"/>
    </row>
    <row r="66" spans="1:7" s="200" customFormat="1" ht="63.95" customHeight="1" x14ac:dyDescent="0.25">
      <c r="A66" s="201" t="s">
        <v>1875</v>
      </c>
      <c r="B66" s="211" t="s">
        <v>2047</v>
      </c>
      <c r="C66" s="56" t="s">
        <v>2048</v>
      </c>
      <c r="D66" s="513"/>
      <c r="E66" s="207"/>
      <c r="F66" s="406" t="s">
        <v>2049</v>
      </c>
      <c r="G66" s="199"/>
    </row>
    <row r="67" spans="1:7" s="200" customFormat="1" ht="69" customHeight="1" x14ac:dyDescent="0.25">
      <c r="A67" s="201" t="s">
        <v>1875</v>
      </c>
      <c r="B67" s="211" t="s">
        <v>2050</v>
      </c>
      <c r="C67" s="56" t="s">
        <v>2051</v>
      </c>
      <c r="D67" s="513"/>
      <c r="E67" s="207"/>
      <c r="F67" s="406" t="s">
        <v>2052</v>
      </c>
      <c r="G67" s="199"/>
    </row>
    <row r="68" spans="1:7" s="200" customFormat="1" ht="67.5" customHeight="1" x14ac:dyDescent="0.25">
      <c r="A68" s="201" t="s">
        <v>1875</v>
      </c>
      <c r="B68" s="211" t="s">
        <v>2053</v>
      </c>
      <c r="C68" s="56" t="s">
        <v>2054</v>
      </c>
      <c r="D68" s="513"/>
      <c r="E68" s="207"/>
      <c r="F68" s="406" t="s">
        <v>2055</v>
      </c>
      <c r="G68" s="199"/>
    </row>
    <row r="69" spans="1:7" s="200" customFormat="1" ht="66" customHeight="1" x14ac:dyDescent="0.25">
      <c r="A69" s="201" t="s">
        <v>1875</v>
      </c>
      <c r="B69" s="211" t="s">
        <v>2056</v>
      </c>
      <c r="C69" s="56" t="s">
        <v>2057</v>
      </c>
      <c r="D69" s="513"/>
      <c r="E69" s="207"/>
      <c r="F69" s="406" t="s">
        <v>2058</v>
      </c>
      <c r="G69" s="199"/>
    </row>
    <row r="70" spans="1:7" s="204" customFormat="1" ht="66" customHeight="1" x14ac:dyDescent="0.25">
      <c r="A70" s="205"/>
      <c r="B70" s="198" t="s">
        <v>2059</v>
      </c>
      <c r="C70" s="54" t="s">
        <v>2060</v>
      </c>
      <c r="D70" s="70" t="str">
        <f>IF(COUNTIF(D71:D71,"NO CUMPLE")&gt;0,"NO CUMPLE CONDICIÓN",IF(COUNTIF(D71:D71,"CUMPLE")=0,"NO APLICA","CUMPLE"))</f>
        <v>NO APLICA</v>
      </c>
      <c r="E70" s="452" t="str">
        <f>CONCATENATE(IF(D71="NO CUMPLE",CONCATENATE(E71," / "),""))</f>
        <v/>
      </c>
      <c r="F70" s="406" t="s">
        <v>2061</v>
      </c>
      <c r="G70" s="199">
        <f>IF(D70="CUMPLE",1,IF(D70="NO CUMPLE CONDICIÓN",2,3))</f>
        <v>3</v>
      </c>
    </row>
    <row r="71" spans="1:7" s="204" customFormat="1" ht="57" x14ac:dyDescent="0.25">
      <c r="A71" s="201" t="s">
        <v>1875</v>
      </c>
      <c r="B71" s="202" t="s">
        <v>2062</v>
      </c>
      <c r="C71" s="56" t="s">
        <v>2063</v>
      </c>
      <c r="D71" s="513"/>
      <c r="E71" s="206"/>
      <c r="F71" s="406" t="s">
        <v>2064</v>
      </c>
      <c r="G71" s="199"/>
    </row>
    <row r="72" spans="1:7" s="204" customFormat="1" ht="94.5" customHeight="1" x14ac:dyDescent="0.25">
      <c r="A72" s="208"/>
      <c r="B72" s="198" t="s">
        <v>2065</v>
      </c>
      <c r="C72" s="90" t="s">
        <v>2066</v>
      </c>
      <c r="D72" s="70" t="str">
        <f>IF(COUNTIF(D74:D80,"NO CUMPLE")&gt;0,"NO CUMPLE CONDICIÓN",IF(COUNTIF(D74:D80,"CUMPLE")=0,"NO APLICA","CUMPLE"))</f>
        <v>NO APLICA</v>
      </c>
      <c r="E72" s="65" t="str">
        <f>CONCATENATE(IF(D74="NO CUMPLE",CONCATENATE(E74," / "),""),IF(D75="NO CUMPLE",CONCATENATE(E75," / "),""),IF(D76="NO CUMPLE",CONCATENATE(E76," / "),""),IF(D77="NO CUMPLE",CONCATENATE(E77," / "),""),IF(D78="NO CUMPLE",CONCATENATE(E78," / "),""),IF(D79="NO CUMPLE",CONCATENATE(E79," / "),""),IF(D80="NO CUMPLE",CONCATENATE(E80," / "),""))</f>
        <v/>
      </c>
      <c r="F72" s="406" t="s">
        <v>2067</v>
      </c>
      <c r="G72" s="199">
        <f>IF(D72="CUMPLE",1,IF(D72="NO CUMPLE CONDICIÓN",2,3))</f>
        <v>3</v>
      </c>
    </row>
    <row r="73" spans="1:7" s="204" customFormat="1" ht="21" customHeight="1" x14ac:dyDescent="0.25">
      <c r="A73" s="205"/>
      <c r="B73" s="86"/>
      <c r="C73" s="87" t="s">
        <v>2068</v>
      </c>
      <c r="D73" s="87"/>
      <c r="E73" s="88"/>
      <c r="F73" s="406" t="s">
        <v>1972</v>
      </c>
      <c r="G73" s="199"/>
    </row>
    <row r="74" spans="1:7" s="200" customFormat="1" ht="129" x14ac:dyDescent="0.25">
      <c r="A74" s="201" t="s">
        <v>1875</v>
      </c>
      <c r="B74" s="211" t="s">
        <v>2069</v>
      </c>
      <c r="C74" s="55" t="s">
        <v>2070</v>
      </c>
      <c r="D74" s="513"/>
      <c r="E74" s="207"/>
      <c r="F74" s="407" t="s">
        <v>2071</v>
      </c>
      <c r="G74" s="199"/>
    </row>
    <row r="75" spans="1:7" s="200" customFormat="1" ht="186" x14ac:dyDescent="0.25">
      <c r="A75" s="201" t="s">
        <v>1875</v>
      </c>
      <c r="B75" s="211" t="s">
        <v>2072</v>
      </c>
      <c r="C75" s="56" t="s">
        <v>2073</v>
      </c>
      <c r="D75" s="513"/>
      <c r="E75" s="207"/>
      <c r="F75" s="407" t="s">
        <v>2074</v>
      </c>
      <c r="G75" s="199"/>
    </row>
    <row r="76" spans="1:7" s="200" customFormat="1" ht="243" x14ac:dyDescent="0.25">
      <c r="A76" s="201" t="s">
        <v>1875</v>
      </c>
      <c r="B76" s="211" t="s">
        <v>2075</v>
      </c>
      <c r="C76" s="56" t="s">
        <v>2076</v>
      </c>
      <c r="D76" s="513"/>
      <c r="E76" s="207"/>
      <c r="F76" s="406" t="s">
        <v>2077</v>
      </c>
      <c r="G76" s="199"/>
    </row>
    <row r="77" spans="1:7" s="200" customFormat="1" ht="130.5" x14ac:dyDescent="0.25">
      <c r="A77" s="201" t="s">
        <v>1875</v>
      </c>
      <c r="B77" s="211" t="s">
        <v>2078</v>
      </c>
      <c r="C77" s="57" t="s">
        <v>2079</v>
      </c>
      <c r="D77" s="513"/>
      <c r="E77" s="207"/>
      <c r="F77" s="406" t="s">
        <v>2080</v>
      </c>
      <c r="G77" s="199"/>
    </row>
    <row r="78" spans="1:7" s="200" customFormat="1" ht="60.6" customHeight="1" x14ac:dyDescent="0.25">
      <c r="A78" s="201" t="s">
        <v>1875</v>
      </c>
      <c r="B78" s="211" t="s">
        <v>2081</v>
      </c>
      <c r="C78" s="56" t="s">
        <v>2082</v>
      </c>
      <c r="D78" s="513"/>
      <c r="E78" s="207"/>
      <c r="F78" s="406" t="s">
        <v>2083</v>
      </c>
      <c r="G78" s="199"/>
    </row>
    <row r="79" spans="1:7" s="200" customFormat="1" ht="57.75" x14ac:dyDescent="0.25">
      <c r="A79" s="201" t="s">
        <v>1875</v>
      </c>
      <c r="B79" s="211" t="s">
        <v>2084</v>
      </c>
      <c r="C79" s="56" t="s">
        <v>2085</v>
      </c>
      <c r="D79" s="513"/>
      <c r="E79" s="207"/>
      <c r="F79" s="406" t="s">
        <v>2086</v>
      </c>
      <c r="G79" s="199"/>
    </row>
    <row r="80" spans="1:7" s="204" customFormat="1" ht="66.95" customHeight="1" x14ac:dyDescent="0.25">
      <c r="A80" s="201" t="s">
        <v>1875</v>
      </c>
      <c r="B80" s="211" t="s">
        <v>2087</v>
      </c>
      <c r="C80" s="56" t="s">
        <v>2088</v>
      </c>
      <c r="D80" s="513"/>
      <c r="E80" s="206"/>
      <c r="F80" s="406" t="s">
        <v>2089</v>
      </c>
      <c r="G80" s="199"/>
    </row>
    <row r="81" spans="1:7" s="200" customFormat="1" ht="87" customHeight="1" x14ac:dyDescent="0.25">
      <c r="A81" s="197"/>
      <c r="B81" s="198" t="s">
        <v>2090</v>
      </c>
      <c r="C81" s="54" t="s">
        <v>2091</v>
      </c>
      <c r="D81" s="70" t="str">
        <f>IF(COUNTIF(D82:D92,"NO CUMPLE")&gt;0,"NO CUMPLE CONDICIÓN",IF(COUNTIF(D82:D92,"CUMPLE")=0,"NO APLICA","CUMPLE"))</f>
        <v>NO APLICA</v>
      </c>
      <c r="E81" s="65" t="str">
        <f>CONCATENATE(IF(D82="NO CUMPLE",CONCATENATE(E82," / "),""),IF(D83="NO CUMPLE",CONCATENATE(E83," / "),""),IF(D84="NO CUMPLE",CONCATENATE(E84," / "),""),IF(D85="NO CUMPLE",CONCATENATE(E85," / "),""),IF(D86="NO CUMPLE",CONCATENATE(E86," / "),""),IF(D87="NO CUMPLE",CONCATENATE(E87," / "),""),IF(D88="NO CUMPLE",CONCATENATE(E88," / "),""),IF(D89="NO CUMPLE",CONCATENATE(E89," / "),""),IF(D90="NO CUMPLE",CONCATENATE(E90," / "),""),IF(D91="NO CUMPLE",CONCATENATE(E91," / "),""),IF(D92="NO CUMPLE",CONCATENATE(E92," / "),""))</f>
        <v/>
      </c>
      <c r="F81" s="406" t="s">
        <v>2092</v>
      </c>
      <c r="G81" s="199">
        <f>IF(D81="CUMPLE",1,IF(D81="NO CUMPLE CONDICIÓN",2,3))</f>
        <v>3</v>
      </c>
    </row>
    <row r="82" spans="1:7" s="200" customFormat="1" ht="98.45" customHeight="1" x14ac:dyDescent="0.25">
      <c r="A82" s="201" t="s">
        <v>1875</v>
      </c>
      <c r="B82" s="211" t="s">
        <v>2093</v>
      </c>
      <c r="C82" s="56" t="s">
        <v>2094</v>
      </c>
      <c r="D82" s="513"/>
      <c r="E82" s="207"/>
      <c r="F82" s="407" t="s">
        <v>2095</v>
      </c>
      <c r="G82" s="199"/>
    </row>
    <row r="83" spans="1:7" s="200" customFormat="1" ht="72.75" customHeight="1" x14ac:dyDescent="0.25">
      <c r="A83" s="201" t="s">
        <v>1875</v>
      </c>
      <c r="B83" s="211" t="s">
        <v>2096</v>
      </c>
      <c r="C83" s="56" t="s">
        <v>2097</v>
      </c>
      <c r="D83" s="513"/>
      <c r="E83" s="207"/>
      <c r="F83" s="407" t="s">
        <v>2098</v>
      </c>
      <c r="G83" s="199"/>
    </row>
    <row r="84" spans="1:7" s="200" customFormat="1" ht="84" x14ac:dyDescent="0.25">
      <c r="A84" s="201" t="s">
        <v>1875</v>
      </c>
      <c r="B84" s="211" t="s">
        <v>2099</v>
      </c>
      <c r="C84" s="56" t="s">
        <v>2100</v>
      </c>
      <c r="D84" s="513"/>
      <c r="E84" s="207"/>
      <c r="F84" s="407" t="s">
        <v>2101</v>
      </c>
      <c r="G84" s="199"/>
    </row>
    <row r="85" spans="1:7" s="200" customFormat="1" ht="82.5" customHeight="1" x14ac:dyDescent="0.25">
      <c r="A85" s="201" t="s">
        <v>1875</v>
      </c>
      <c r="B85" s="211" t="s">
        <v>2102</v>
      </c>
      <c r="C85" s="56" t="s">
        <v>2103</v>
      </c>
      <c r="D85" s="513"/>
      <c r="E85" s="207"/>
      <c r="F85" s="407" t="s">
        <v>2104</v>
      </c>
      <c r="G85" s="199"/>
    </row>
    <row r="86" spans="1:7" s="200" customFormat="1" ht="82.5" customHeight="1" x14ac:dyDescent="0.25">
      <c r="A86" s="201" t="s">
        <v>1875</v>
      </c>
      <c r="B86" s="211" t="s">
        <v>2105</v>
      </c>
      <c r="C86" s="56" t="s">
        <v>2106</v>
      </c>
      <c r="D86" s="513"/>
      <c r="E86" s="209"/>
      <c r="F86" s="408" t="s">
        <v>2107</v>
      </c>
      <c r="G86" s="199"/>
    </row>
    <row r="87" spans="1:7" s="200" customFormat="1" ht="71.45" customHeight="1" x14ac:dyDescent="0.25">
      <c r="A87" s="201" t="s">
        <v>1875</v>
      </c>
      <c r="B87" s="211" t="s">
        <v>2108</v>
      </c>
      <c r="C87" s="56" t="s">
        <v>2109</v>
      </c>
      <c r="D87" s="513"/>
      <c r="E87" s="207"/>
      <c r="F87" s="409" t="s">
        <v>2110</v>
      </c>
      <c r="G87" s="199"/>
    </row>
    <row r="88" spans="1:7" s="200" customFormat="1" ht="71.45" customHeight="1" x14ac:dyDescent="0.25">
      <c r="A88" s="201" t="s">
        <v>1875</v>
      </c>
      <c r="B88" s="211" t="s">
        <v>2111</v>
      </c>
      <c r="C88" s="56" t="s">
        <v>2112</v>
      </c>
      <c r="D88" s="513"/>
      <c r="E88" s="209"/>
      <c r="F88" s="408" t="s">
        <v>2113</v>
      </c>
      <c r="G88" s="199"/>
    </row>
    <row r="89" spans="1:7" s="200" customFormat="1" ht="71.45" customHeight="1" x14ac:dyDescent="0.25">
      <c r="A89" s="201" t="s">
        <v>1875</v>
      </c>
      <c r="B89" s="211" t="s">
        <v>2114</v>
      </c>
      <c r="C89" s="56" t="s">
        <v>2115</v>
      </c>
      <c r="D89" s="513"/>
      <c r="E89" s="209"/>
      <c r="F89" s="408" t="s">
        <v>2116</v>
      </c>
      <c r="G89" s="199"/>
    </row>
    <row r="90" spans="1:7" s="200" customFormat="1" ht="68.099999999999994" customHeight="1" x14ac:dyDescent="0.25">
      <c r="A90" s="201" t="s">
        <v>1875</v>
      </c>
      <c r="B90" s="211" t="s">
        <v>2117</v>
      </c>
      <c r="C90" s="56" t="s">
        <v>2118</v>
      </c>
      <c r="D90" s="513"/>
      <c r="E90" s="207"/>
      <c r="F90" s="409" t="s">
        <v>2119</v>
      </c>
      <c r="G90" s="199"/>
    </row>
    <row r="91" spans="1:7" s="200" customFormat="1" ht="73.5" customHeight="1" x14ac:dyDescent="0.25">
      <c r="A91" s="201" t="s">
        <v>1875</v>
      </c>
      <c r="B91" s="211" t="s">
        <v>2120</v>
      </c>
      <c r="C91" s="56" t="s">
        <v>2121</v>
      </c>
      <c r="D91" s="513"/>
      <c r="E91" s="207"/>
      <c r="F91" s="407" t="s">
        <v>2119</v>
      </c>
      <c r="G91" s="199"/>
    </row>
    <row r="92" spans="1:7" s="200" customFormat="1" ht="72.599999999999994" customHeight="1" x14ac:dyDescent="0.25">
      <c r="A92" s="201" t="s">
        <v>1875</v>
      </c>
      <c r="B92" s="211" t="s">
        <v>2122</v>
      </c>
      <c r="C92" s="58" t="s">
        <v>2123</v>
      </c>
      <c r="D92" s="513"/>
      <c r="E92" s="207"/>
      <c r="F92" s="407" t="s">
        <v>2124</v>
      </c>
      <c r="G92" s="199"/>
    </row>
    <row r="93" spans="1:7" s="200" customFormat="1" ht="48" customHeight="1" x14ac:dyDescent="0.25">
      <c r="A93" s="197"/>
      <c r="B93" s="198" t="s">
        <v>2125</v>
      </c>
      <c r="C93" s="54" t="s">
        <v>2126</v>
      </c>
      <c r="D93" s="70" t="str">
        <f>IF(COUNTIF(D94:D95,"NO CUMPLE")&gt;0,"NO CUMPLE CONDICIÓN",IF(COUNTIF(D94:D95,"CUMPLE")=0,"NO APLICA","CUMPLE"))</f>
        <v>NO APLICA</v>
      </c>
      <c r="E93" s="63" t="str">
        <f>CONCATENATE(IF(D94="NO CUMPLE",CONCATENATE(E94," / "),""),IF(D95="NO CUMPLE",CONCATENATE(E95," / "),""))</f>
        <v/>
      </c>
      <c r="F93" s="407" t="s">
        <v>2127</v>
      </c>
      <c r="G93" s="199">
        <f>IF(D93="CUMPLE",1,IF(D93="NO CUMPLE CONDICIÓN",2,3))</f>
        <v>3</v>
      </c>
    </row>
    <row r="94" spans="1:7" s="200" customFormat="1" ht="128.25" x14ac:dyDescent="0.25">
      <c r="A94" s="201" t="s">
        <v>1875</v>
      </c>
      <c r="B94" s="211" t="s">
        <v>2128</v>
      </c>
      <c r="C94" s="56" t="s">
        <v>2129</v>
      </c>
      <c r="D94" s="513"/>
      <c r="E94" s="207"/>
      <c r="F94" s="407" t="s">
        <v>2130</v>
      </c>
      <c r="G94" s="199"/>
    </row>
    <row r="95" spans="1:7" s="200" customFormat="1" ht="42.75" x14ac:dyDescent="0.25">
      <c r="A95" s="201" t="s">
        <v>1875</v>
      </c>
      <c r="B95" s="211" t="s">
        <v>2131</v>
      </c>
      <c r="C95" s="49" t="s">
        <v>2132</v>
      </c>
      <c r="D95" s="513"/>
      <c r="E95" s="207"/>
      <c r="F95" s="407" t="s">
        <v>2130</v>
      </c>
      <c r="G95" s="199"/>
    </row>
    <row r="96" spans="1:7" s="200" customFormat="1" ht="80.099999999999994" customHeight="1" x14ac:dyDescent="0.25">
      <c r="A96" s="197"/>
      <c r="B96" s="198" t="s">
        <v>2133</v>
      </c>
      <c r="C96" s="54" t="s">
        <v>2134</v>
      </c>
      <c r="D96" s="70" t="str">
        <f>IF(COUNTIF(D97:D98,"NO CUMPLE")&gt;0,"NO CUMPLE CONDICIÓN",IF(COUNTIF(D97:D98,"CUMPLE")=0,"NO APLICA","CUMPLE"))</f>
        <v>NO APLICA</v>
      </c>
      <c r="E96" s="63" t="str">
        <f>CONCATENATE(IF(D97="NO CUMPLE",CONCATENATE(E97," / "),""),IF(D98="NO CUMPLE",CONCATENATE(E98," / "),""))</f>
        <v/>
      </c>
      <c r="F96" s="406" t="s">
        <v>2135</v>
      </c>
      <c r="G96" s="199">
        <f t="shared" ref="G96:G99" si="0">IF(D96="CUMPLE",1,IF(D96="NO CUMPLE CONDICIÓN",2,3))</f>
        <v>3</v>
      </c>
    </row>
    <row r="97" spans="1:7" s="200" customFormat="1" ht="63.95" customHeight="1" x14ac:dyDescent="0.25">
      <c r="A97" s="201" t="s">
        <v>1875</v>
      </c>
      <c r="B97" s="211" t="s">
        <v>2136</v>
      </c>
      <c r="C97" s="56" t="s">
        <v>2137</v>
      </c>
      <c r="D97" s="513"/>
      <c r="E97" s="207"/>
      <c r="F97" s="406" t="s">
        <v>2138</v>
      </c>
      <c r="G97" s="199"/>
    </row>
    <row r="98" spans="1:7" s="200" customFormat="1" ht="63.95" customHeight="1" x14ac:dyDescent="0.25">
      <c r="A98" s="201" t="s">
        <v>1875</v>
      </c>
      <c r="B98" s="211" t="s">
        <v>2139</v>
      </c>
      <c r="C98" s="56" t="s">
        <v>2140</v>
      </c>
      <c r="D98" s="513"/>
      <c r="E98" s="207"/>
      <c r="F98" s="406" t="s">
        <v>2141</v>
      </c>
      <c r="G98" s="199"/>
    </row>
    <row r="99" spans="1:7" s="200" customFormat="1" ht="61.5" customHeight="1" x14ac:dyDescent="0.25">
      <c r="A99" s="197"/>
      <c r="B99" s="198" t="s">
        <v>2142</v>
      </c>
      <c r="C99" s="54" t="s">
        <v>2143</v>
      </c>
      <c r="D99" s="70" t="str">
        <f>IF(COUNTIF(D100:D105,"NO CUMPLE")&gt;0,"NO CUMPLE CONDICIÓN",IF(COUNTIF(D100:D105,"CUMPLE")=0,"NO APLICA","CUMPLE"))</f>
        <v>NO APLICA</v>
      </c>
      <c r="E99" s="63" t="str">
        <f>CONCATENATE(IF(D100="NO CUMPLE",CONCATENATE(E100," / "),""),IF(D101="NO CUMPLE",CONCATENATE(E101," / "),""),IF(D102="NO CUMPLE",CONCATENATE(E102," / "),""),IF(D103="NO CUMPLE",CONCATENATE(E103," / "),""),IF(D104="NO CUMPLE",CONCATENATE(E104," / "),""),IF(D105="NO CUMPLE",CONCATENATE(E105," / "),""))</f>
        <v/>
      </c>
      <c r="F99" s="406" t="s">
        <v>2144</v>
      </c>
      <c r="G99" s="199">
        <f t="shared" si="0"/>
        <v>3</v>
      </c>
    </row>
    <row r="100" spans="1:7" s="200" customFormat="1" ht="54.95" customHeight="1" x14ac:dyDescent="0.25">
      <c r="A100" s="201" t="s">
        <v>1875</v>
      </c>
      <c r="B100" s="211" t="s">
        <v>2145</v>
      </c>
      <c r="C100" s="56" t="s">
        <v>2146</v>
      </c>
      <c r="D100" s="114"/>
      <c r="E100" s="207"/>
      <c r="F100" s="406" t="s">
        <v>2147</v>
      </c>
      <c r="G100" s="199"/>
    </row>
    <row r="101" spans="1:7" s="200" customFormat="1" ht="48.6" customHeight="1" x14ac:dyDescent="0.25">
      <c r="A101" s="201" t="s">
        <v>1875</v>
      </c>
      <c r="B101" s="211" t="s">
        <v>2148</v>
      </c>
      <c r="C101" s="56" t="s">
        <v>2149</v>
      </c>
      <c r="D101" s="114"/>
      <c r="E101" s="207"/>
      <c r="F101" s="406" t="s">
        <v>2147</v>
      </c>
      <c r="G101" s="199"/>
    </row>
    <row r="102" spans="1:7" s="200" customFormat="1" ht="49.5" customHeight="1" x14ac:dyDescent="0.25">
      <c r="A102" s="201" t="s">
        <v>1875</v>
      </c>
      <c r="B102" s="211" t="s">
        <v>2150</v>
      </c>
      <c r="C102" s="56" t="s">
        <v>2151</v>
      </c>
      <c r="D102" s="114"/>
      <c r="E102" s="207"/>
      <c r="F102" s="406" t="s">
        <v>2147</v>
      </c>
      <c r="G102" s="199"/>
    </row>
    <row r="103" spans="1:7" s="200" customFormat="1" ht="41.45" customHeight="1" x14ac:dyDescent="0.25">
      <c r="A103" s="201" t="s">
        <v>1875</v>
      </c>
      <c r="B103" s="211" t="s">
        <v>2152</v>
      </c>
      <c r="C103" s="56" t="s">
        <v>2153</v>
      </c>
      <c r="D103" s="114"/>
      <c r="E103" s="207"/>
      <c r="F103" s="406" t="s">
        <v>2147</v>
      </c>
      <c r="G103" s="199"/>
    </row>
    <row r="104" spans="1:7" s="200" customFormat="1" ht="50.1" customHeight="1" x14ac:dyDescent="0.25">
      <c r="A104" s="201" t="s">
        <v>1875</v>
      </c>
      <c r="B104" s="211" t="s">
        <v>2154</v>
      </c>
      <c r="C104" s="402" t="s">
        <v>2155</v>
      </c>
      <c r="D104" s="114"/>
      <c r="E104" s="207"/>
      <c r="F104" s="406" t="s">
        <v>2147</v>
      </c>
      <c r="G104" s="199"/>
    </row>
    <row r="105" spans="1:7" s="200" customFormat="1" ht="186" customHeight="1" thickBot="1" x14ac:dyDescent="0.3">
      <c r="A105" s="212" t="s">
        <v>1875</v>
      </c>
      <c r="B105" s="213" t="s">
        <v>2156</v>
      </c>
      <c r="C105" s="506" t="s">
        <v>2157</v>
      </c>
      <c r="D105" s="517"/>
      <c r="E105" s="214"/>
      <c r="F105" s="410" t="s">
        <v>2147</v>
      </c>
      <c r="G105" s="199"/>
    </row>
    <row r="106" spans="1:7" x14ac:dyDescent="0.25">
      <c r="C106" s="14"/>
      <c r="D106" s="14"/>
      <c r="E106" s="14"/>
      <c r="F106" s="215"/>
    </row>
    <row r="107" spans="1:7" x14ac:dyDescent="0.25">
      <c r="C107" s="14"/>
      <c r="D107" s="14"/>
      <c r="E107" s="14"/>
      <c r="F107" s="215"/>
    </row>
    <row r="108" spans="1:7" hidden="1" x14ac:dyDescent="0.25">
      <c r="C108" s="91" t="s">
        <v>1868</v>
      </c>
      <c r="D108">
        <f>COUNTIF(G3:G105,1)</f>
        <v>0</v>
      </c>
      <c r="E108" s="14"/>
      <c r="F108" s="215"/>
    </row>
    <row r="109" spans="1:7" hidden="1" x14ac:dyDescent="0.25">
      <c r="C109" s="91" t="s">
        <v>1869</v>
      </c>
      <c r="D109">
        <f>COUNTIF(G3:G105,2)</f>
        <v>0</v>
      </c>
      <c r="E109" s="14"/>
      <c r="F109" s="96"/>
    </row>
    <row r="110" spans="1:7" hidden="1" x14ac:dyDescent="0.25">
      <c r="C110" s="91" t="s">
        <v>1870</v>
      </c>
      <c r="D110">
        <f>COUNTIF(G3:G105,3)</f>
        <v>18</v>
      </c>
      <c r="E110" s="14"/>
      <c r="F110" s="96"/>
    </row>
    <row r="111" spans="1:7" x14ac:dyDescent="0.25">
      <c r="C111" s="14"/>
      <c r="D111" s="14"/>
      <c r="E111" s="14"/>
      <c r="F111" s="96"/>
    </row>
  </sheetData>
  <sheetProtection formatRows="0" autoFilter="0"/>
  <mergeCells count="1">
    <mergeCell ref="B1:E1"/>
  </mergeCells>
  <conditionalFormatting sqref="D3 D6 D11 D13:D14">
    <cfRule type="cellIs" dxfId="96" priority="27" operator="equal">
      <formula>"NO CUMPLE CONDICIÓN"</formula>
    </cfRule>
    <cfRule type="cellIs" dxfId="95" priority="28" operator="equal">
      <formula>"No Cumple"</formula>
    </cfRule>
  </conditionalFormatting>
  <conditionalFormatting sqref="D28">
    <cfRule type="cellIs" dxfId="94" priority="25" operator="equal">
      <formula>"NO CUMPLE CONDICIÓN"</formula>
    </cfRule>
    <cfRule type="cellIs" dxfId="93" priority="26" operator="equal">
      <formula>"No Cumple"</formula>
    </cfRule>
  </conditionalFormatting>
  <conditionalFormatting sqref="D33">
    <cfRule type="cellIs" dxfId="92" priority="23" operator="equal">
      <formula>"NO CUMPLE CONDICIÓN"</formula>
    </cfRule>
    <cfRule type="cellIs" dxfId="91" priority="24" operator="equal">
      <formula>"No Cumple"</formula>
    </cfRule>
  </conditionalFormatting>
  <conditionalFormatting sqref="D37">
    <cfRule type="cellIs" dxfId="90" priority="21" operator="equal">
      <formula>"NO CUMPLE CONDICIÓN"</formula>
    </cfRule>
    <cfRule type="cellIs" dxfId="89" priority="22" operator="equal">
      <formula>"No Cumple"</formula>
    </cfRule>
  </conditionalFormatting>
  <conditionalFormatting sqref="D46">
    <cfRule type="cellIs" dxfId="88" priority="19" operator="equal">
      <formula>"NO CUMPLE CONDICIÓN"</formula>
    </cfRule>
    <cfRule type="cellIs" dxfId="87" priority="20" operator="equal">
      <formula>"No Cumple"</formula>
    </cfRule>
  </conditionalFormatting>
  <conditionalFormatting sqref="D57">
    <cfRule type="cellIs" dxfId="86" priority="17" operator="equal">
      <formula>"NO CUMPLE CONDICIÓN"</formula>
    </cfRule>
    <cfRule type="cellIs" dxfId="85" priority="18" operator="equal">
      <formula>"No Cumple"</formula>
    </cfRule>
  </conditionalFormatting>
  <conditionalFormatting sqref="D62">
    <cfRule type="cellIs" dxfId="84" priority="15" operator="equal">
      <formula>"NO CUMPLE CONDICIÓN"</formula>
    </cfRule>
    <cfRule type="cellIs" dxfId="83" priority="16" operator="equal">
      <formula>"No Cumple"</formula>
    </cfRule>
  </conditionalFormatting>
  <conditionalFormatting sqref="D64">
    <cfRule type="cellIs" dxfId="82" priority="13" operator="equal">
      <formula>"NO CUMPLE CONDICIÓN"</formula>
    </cfRule>
    <cfRule type="cellIs" dxfId="81" priority="14" operator="equal">
      <formula>"No Cumple"</formula>
    </cfRule>
  </conditionalFormatting>
  <conditionalFormatting sqref="D70">
    <cfRule type="cellIs" dxfId="80" priority="11" operator="equal">
      <formula>"NO CUMPLE CONDICIÓN"</formula>
    </cfRule>
    <cfRule type="cellIs" dxfId="79" priority="12" operator="equal">
      <formula>"No Cumple"</formula>
    </cfRule>
  </conditionalFormatting>
  <conditionalFormatting sqref="D72">
    <cfRule type="cellIs" dxfId="78" priority="9" operator="equal">
      <formula>"NO CUMPLE CONDICIÓN"</formula>
    </cfRule>
    <cfRule type="cellIs" dxfId="77" priority="10" operator="equal">
      <formula>"No Cumple"</formula>
    </cfRule>
  </conditionalFormatting>
  <conditionalFormatting sqref="D81">
    <cfRule type="cellIs" dxfId="76" priority="7" operator="equal">
      <formula>"NO CUMPLE CONDICIÓN"</formula>
    </cfRule>
    <cfRule type="cellIs" dxfId="75" priority="8" operator="equal">
      <formula>"No Cumple"</formula>
    </cfRule>
  </conditionalFormatting>
  <conditionalFormatting sqref="D93">
    <cfRule type="cellIs" dxfId="74" priority="5" operator="equal">
      <formula>"NO CUMPLE CONDICIÓN"</formula>
    </cfRule>
    <cfRule type="cellIs" dxfId="73" priority="6" operator="equal">
      <formula>"No Cumple"</formula>
    </cfRule>
  </conditionalFormatting>
  <conditionalFormatting sqref="D96">
    <cfRule type="cellIs" dxfId="72" priority="3" operator="equal">
      <formula>"NO CUMPLE CONDICIÓN"</formula>
    </cfRule>
    <cfRule type="cellIs" dxfId="71" priority="4" operator="equal">
      <formula>"No Cumple"</formula>
    </cfRule>
  </conditionalFormatting>
  <conditionalFormatting sqref="D99">
    <cfRule type="cellIs" dxfId="70" priority="1" operator="equal">
      <formula>"NO CUMPLE CONDICIÓN"</formula>
    </cfRule>
    <cfRule type="cellIs" dxfId="69" priority="2" operator="equal">
      <formula>"No Cumple"</formula>
    </cfRule>
  </conditionalFormatting>
  <dataValidations count="2">
    <dataValidation type="list" allowBlank="1" showInputMessage="1" showErrorMessage="1" sqref="D100:D105 D53" xr:uid="{6A4FB154-BEB0-4B0C-9C2F-F0272B689BA5}">
      <formula1>"CUMPLE,NO CUMPLE,NO APLICA"</formula1>
    </dataValidation>
    <dataValidation type="list" allowBlank="1" showInputMessage="1" showErrorMessage="1" sqref="D54:D56 D58:D61 D63 D71 D47:D52 D82:D92 D94:D95 D29:D32 D97:D98 D65:D69 D74:D80 D12 D15:D27 D4:D5 D7:D10 D34:D36 D39:D45" xr:uid="{166C076E-E365-44F3-A4D0-7B5EC92500EB}">
      <formula1>"CUMPLE,NO CUMPLE"</formula1>
    </dataValidation>
  </dataValidations>
  <printOptions horizontalCentered="1"/>
  <pageMargins left="0.31496062992125984" right="0.31496062992125984" top="1.3385826771653544" bottom="0.74803149606299213" header="0.31496062992125984" footer="0.31496062992125984"/>
  <pageSetup scale="65"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ignoredErrors>
    <ignoredError sqref="E62 E70" unlockedFormula="1"/>
  </ignoredError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1445-8717-49F0-8CA6-674EE986F526}">
  <sheetPr codeName="Hoja13">
    <tabColor rgb="FFFFCCCC"/>
    <pageSetUpPr fitToPage="1"/>
  </sheetPr>
  <dimension ref="A1:H40"/>
  <sheetViews>
    <sheetView topLeftCell="B1" zoomScale="80" zoomScaleNormal="80" workbookViewId="0"/>
  </sheetViews>
  <sheetFormatPr baseColWidth="10" defaultColWidth="11.42578125" defaultRowHeight="15" x14ac:dyDescent="0.25"/>
  <cols>
    <col min="1" max="1" width="6.85546875" style="31" customWidth="1"/>
    <col min="2" max="2" width="9.85546875" style="37" customWidth="1"/>
    <col min="3" max="3" width="95" style="32" customWidth="1"/>
    <col min="4" max="4" width="19.85546875" style="34" customWidth="1"/>
    <col min="5" max="5" width="82.7109375" style="34" customWidth="1"/>
    <col min="6" max="6" width="45" style="101" customWidth="1"/>
    <col min="7" max="7" width="16.140625" style="30" hidden="1" customWidth="1"/>
    <col min="8" max="16384" width="11.42578125" style="34"/>
  </cols>
  <sheetData>
    <row r="1" spans="1:7" ht="21" customHeight="1" thickBot="1" x14ac:dyDescent="0.3">
      <c r="B1" s="590" t="s">
        <v>2158</v>
      </c>
      <c r="C1" s="591"/>
      <c r="D1" s="591"/>
      <c r="E1" s="592"/>
      <c r="F1" s="100"/>
    </row>
    <row r="2" spans="1:7" ht="74.25" customHeight="1" thickBot="1" x14ac:dyDescent="0.3">
      <c r="A2" s="460" t="s">
        <v>1659</v>
      </c>
      <c r="B2" s="72" t="s">
        <v>1660</v>
      </c>
      <c r="C2" s="73" t="s">
        <v>1661</v>
      </c>
      <c r="D2" s="74" t="s">
        <v>1662</v>
      </c>
      <c r="E2" s="75" t="s">
        <v>1663</v>
      </c>
      <c r="F2" s="36" t="s">
        <v>1664</v>
      </c>
    </row>
    <row r="3" spans="1:7" ht="33.75" customHeight="1" x14ac:dyDescent="0.25">
      <c r="A3" s="255"/>
      <c r="B3" s="461" t="s">
        <v>2159</v>
      </c>
      <c r="C3" s="342" t="s">
        <v>2160</v>
      </c>
      <c r="D3" s="70" t="str">
        <f>IF(COUNTIF(D4:D4,"NO CUMPLE")&gt;0,"NO CUMPLE CONDICIÓN",IF(COUNTIF(D4:D4,"CUMPLE")=0,"NO APLICA","CUMPLE"))</f>
        <v>NO APLICA</v>
      </c>
      <c r="E3" s="452" t="str">
        <f>CONCATENATE(IF(D4="NO CUMPLE",CONCATENATE(E4," / "),""))</f>
        <v/>
      </c>
      <c r="F3" s="428" t="s">
        <v>2161</v>
      </c>
      <c r="G3" s="64">
        <f>IF(D3="CUMPLE",1,IF(D3="NO CUMPLE CONDICIÓN",2,3))</f>
        <v>3</v>
      </c>
    </row>
    <row r="4" spans="1:7" ht="207.75" customHeight="1" x14ac:dyDescent="0.25">
      <c r="A4" s="242" t="s">
        <v>2162</v>
      </c>
      <c r="B4" s="422" t="s">
        <v>2163</v>
      </c>
      <c r="C4" s="411" t="s">
        <v>2164</v>
      </c>
      <c r="D4" s="513"/>
      <c r="E4" s="519"/>
      <c r="F4" s="412" t="s">
        <v>2161</v>
      </c>
      <c r="G4" s="64"/>
    </row>
    <row r="5" spans="1:7" ht="44.25" customHeight="1" x14ac:dyDescent="0.25">
      <c r="A5" s="255"/>
      <c r="B5" s="423" t="s">
        <v>2165</v>
      </c>
      <c r="C5" s="343" t="s">
        <v>2166</v>
      </c>
      <c r="D5" s="70" t="str">
        <f>IF(COUNTIF(D6:D11,"NO CUMPLE")&gt;0,"NO CUMPLE CONDICIÓN",IF(COUNTIF(D6:D11,"CUMPLE")=0,"NO APLICA","CUMPLE"))</f>
        <v>NO APLICA</v>
      </c>
      <c r="E5" s="63" t="str">
        <f>CONCATENATE(IF(D6="NO CUMPLE",CONCATENATE(E6," / "),""),IF(D7="NO CUMPLE",CONCATENATE(E7," / "),""),IF(D8="NO CUMPLE",CONCATENATE(E8," / "),""),IF(D10="NO CUMPLE",CONCATENATE(E10," / "),""),IF(D11="NO CUMPLE",CONCATENATE(E11," / "),""))</f>
        <v/>
      </c>
      <c r="F5" s="429" t="s">
        <v>2167</v>
      </c>
      <c r="G5" s="64">
        <f>IF(D5="CUMPLE",1,IF(D5="NO CUMPLE CONDICIÓN",2,3))</f>
        <v>3</v>
      </c>
    </row>
    <row r="6" spans="1:7" ht="100.5" customHeight="1" x14ac:dyDescent="0.25">
      <c r="A6" s="242" t="s">
        <v>2162</v>
      </c>
      <c r="B6" s="422" t="s">
        <v>2168</v>
      </c>
      <c r="C6" s="411" t="s">
        <v>2169</v>
      </c>
      <c r="D6" s="513"/>
      <c r="E6" s="519" t="s">
        <v>1972</v>
      </c>
      <c r="F6" s="412" t="s">
        <v>2167</v>
      </c>
      <c r="G6" s="64"/>
    </row>
    <row r="7" spans="1:7" ht="78.75" customHeight="1" x14ac:dyDescent="0.25">
      <c r="A7" s="242" t="s">
        <v>2162</v>
      </c>
      <c r="B7" s="422" t="s">
        <v>2170</v>
      </c>
      <c r="C7" s="411" t="s">
        <v>2171</v>
      </c>
      <c r="D7" s="114"/>
      <c r="E7" s="519"/>
      <c r="F7" s="412" t="s">
        <v>2167</v>
      </c>
      <c r="G7" s="64"/>
    </row>
    <row r="8" spans="1:7" ht="89.25" x14ac:dyDescent="0.25">
      <c r="A8" s="242" t="s">
        <v>2162</v>
      </c>
      <c r="B8" s="422" t="s">
        <v>2172</v>
      </c>
      <c r="C8" s="344" t="s">
        <v>2173</v>
      </c>
      <c r="D8" s="513"/>
      <c r="E8" s="520" t="s">
        <v>1972</v>
      </c>
      <c r="F8" s="412" t="s">
        <v>2167</v>
      </c>
      <c r="G8" s="64"/>
    </row>
    <row r="9" spans="1:7" ht="38.25" customHeight="1" x14ac:dyDescent="0.25">
      <c r="A9" s="255"/>
      <c r="B9" s="426" t="s">
        <v>1972</v>
      </c>
      <c r="C9" s="345" t="s">
        <v>2174</v>
      </c>
      <c r="D9" s="399"/>
      <c r="E9" s="521" t="s">
        <v>1972</v>
      </c>
      <c r="F9" s="430" t="s">
        <v>1972</v>
      </c>
      <c r="G9" s="64"/>
    </row>
    <row r="10" spans="1:7" ht="83.25" customHeight="1" x14ac:dyDescent="0.25">
      <c r="A10" s="242" t="s">
        <v>2162</v>
      </c>
      <c r="B10" s="422" t="s">
        <v>2175</v>
      </c>
      <c r="C10" s="346" t="s">
        <v>2176</v>
      </c>
      <c r="D10" s="518"/>
      <c r="E10" s="519" t="s">
        <v>1972</v>
      </c>
      <c r="F10" s="412" t="s">
        <v>2177</v>
      </c>
      <c r="G10" s="64"/>
    </row>
    <row r="11" spans="1:7" ht="83.25" customHeight="1" x14ac:dyDescent="0.25">
      <c r="A11" s="242" t="s">
        <v>2162</v>
      </c>
      <c r="B11" s="422" t="s">
        <v>2178</v>
      </c>
      <c r="C11" s="346" t="s">
        <v>2179</v>
      </c>
      <c r="D11" s="518"/>
      <c r="E11" s="519" t="s">
        <v>1972</v>
      </c>
      <c r="F11" s="412" t="s">
        <v>2167</v>
      </c>
      <c r="G11" s="64"/>
    </row>
    <row r="12" spans="1:7" ht="87" customHeight="1" x14ac:dyDescent="0.25">
      <c r="A12" s="255"/>
      <c r="B12" s="423" t="s">
        <v>2180</v>
      </c>
      <c r="C12" s="343" t="s">
        <v>2181</v>
      </c>
      <c r="D12" s="70" t="str">
        <f>IF(COUNTIF(D13:D17,"NO CUMPLE")&gt;0,"NO CUMPLE CONDICIÓN",IF(COUNTIF(D13:D17,"CUMPLE")=0,"NO APLICA","CUMPLE"))</f>
        <v>NO APLICA</v>
      </c>
      <c r="E12" s="63" t="str">
        <f>CONCATENATE(IF(D13="NO CUMPLE",CONCATENATE(E13," / "),""),IF(D14="NO CUMPLE",CONCATENATE(E14," / "),""),IF(D15="NO CUMPLE",CONCATENATE(E15," / "),""),IF(D16="NO CUMPLE",CONCATENATE(E16," / "),""),IF(D17="NO CUMPLE",CONCATENATE(E17," / "),""))</f>
        <v/>
      </c>
      <c r="F12" s="413" t="s">
        <v>2182</v>
      </c>
      <c r="G12" s="64">
        <f>IF(D12="CUMPLE",1,IF(D12="NO CUMPLE CONDICIÓN",2,3))</f>
        <v>3</v>
      </c>
    </row>
    <row r="13" spans="1:7" ht="83.25" customHeight="1" x14ac:dyDescent="0.25">
      <c r="A13" s="242" t="s">
        <v>2162</v>
      </c>
      <c r="B13" s="462" t="s">
        <v>2183</v>
      </c>
      <c r="C13" s="411" t="s">
        <v>2184</v>
      </c>
      <c r="D13" s="114"/>
      <c r="E13" s="520"/>
      <c r="F13" s="413" t="s">
        <v>2182</v>
      </c>
      <c r="G13" s="64"/>
    </row>
    <row r="14" spans="1:7" ht="183.95" customHeight="1" x14ac:dyDescent="0.25">
      <c r="A14" s="242" t="s">
        <v>2162</v>
      </c>
      <c r="B14" s="462" t="s">
        <v>2185</v>
      </c>
      <c r="C14" s="411" t="s">
        <v>2186</v>
      </c>
      <c r="D14" s="114"/>
      <c r="E14" s="520"/>
      <c r="F14" s="413" t="s">
        <v>2182</v>
      </c>
      <c r="G14" s="64"/>
    </row>
    <row r="15" spans="1:7" ht="67.5" customHeight="1" x14ac:dyDescent="0.25">
      <c r="A15" s="242" t="s">
        <v>2162</v>
      </c>
      <c r="B15" s="462" t="s">
        <v>2187</v>
      </c>
      <c r="C15" s="411" t="s">
        <v>2188</v>
      </c>
      <c r="D15" s="114"/>
      <c r="E15" s="520"/>
      <c r="F15" s="413" t="s">
        <v>2182</v>
      </c>
      <c r="G15" s="64"/>
    </row>
    <row r="16" spans="1:7" ht="67.5" customHeight="1" x14ac:dyDescent="0.25">
      <c r="A16" s="242" t="s">
        <v>2162</v>
      </c>
      <c r="B16" s="462" t="s">
        <v>2189</v>
      </c>
      <c r="C16" s="347" t="s">
        <v>2190</v>
      </c>
      <c r="D16" s="114"/>
      <c r="E16" s="520"/>
      <c r="F16" s="413" t="s">
        <v>2182</v>
      </c>
      <c r="G16" s="64"/>
    </row>
    <row r="17" spans="1:8" ht="67.5" customHeight="1" x14ac:dyDescent="0.25">
      <c r="A17" s="242" t="s">
        <v>2162</v>
      </c>
      <c r="B17" s="462" t="s">
        <v>2191</v>
      </c>
      <c r="C17" s="344" t="s">
        <v>2192</v>
      </c>
      <c r="D17" s="114"/>
      <c r="E17" s="520"/>
      <c r="F17" s="413" t="s">
        <v>2182</v>
      </c>
      <c r="G17" s="64"/>
    </row>
    <row r="18" spans="1:8" ht="46.5" customHeight="1" x14ac:dyDescent="0.25">
      <c r="A18" s="255"/>
      <c r="B18" s="423" t="s">
        <v>2193</v>
      </c>
      <c r="C18" s="343" t="s">
        <v>2194</v>
      </c>
      <c r="D18" s="70" t="str">
        <f>IF(COUNTIF(D19:D21,"NO CUMPLE")&gt;0,"NO CUMPLE CONDICIÓN",IF(COUNTIF(D19:D21,"CUMPLE")=0,"NO APLICA","CUMPLE"))</f>
        <v>NO APLICA</v>
      </c>
      <c r="E18" s="63" t="str">
        <f>CONCATENATE(IF(D19="NO CUMPLE",CONCATENATE(E19," / "),""),IF(D20="NO CUMPLE",CONCATENATE(E20," / "),""),IF(D21="NO CUMPLE",CONCATENATE(E21," / "),""))</f>
        <v/>
      </c>
      <c r="F18" s="413" t="s">
        <v>2195</v>
      </c>
      <c r="G18" s="64">
        <f>IF(D18="CUMPLE",1,IF(D18="NO CUMPLE CONDICIÓN",2,3))</f>
        <v>3</v>
      </c>
      <c r="H18" s="102"/>
    </row>
    <row r="19" spans="1:8" ht="255.95" customHeight="1" x14ac:dyDescent="0.25">
      <c r="A19" s="242" t="s">
        <v>2162</v>
      </c>
      <c r="B19" s="422" t="s">
        <v>2196</v>
      </c>
      <c r="C19" s="347" t="s">
        <v>2197</v>
      </c>
      <c r="D19" s="513"/>
      <c r="E19" s="520" t="s">
        <v>1972</v>
      </c>
      <c r="F19" s="413" t="s">
        <v>2195</v>
      </c>
      <c r="G19" s="64"/>
    </row>
    <row r="20" spans="1:8" ht="78.75" customHeight="1" x14ac:dyDescent="0.25">
      <c r="A20" s="242" t="s">
        <v>2162</v>
      </c>
      <c r="B20" s="422" t="s">
        <v>2198</v>
      </c>
      <c r="C20" s="347" t="s">
        <v>2199</v>
      </c>
      <c r="D20" s="513"/>
      <c r="E20" s="520" t="s">
        <v>1972</v>
      </c>
      <c r="F20" s="413" t="s">
        <v>2195</v>
      </c>
      <c r="G20" s="64"/>
    </row>
    <row r="21" spans="1:8" ht="78.75" customHeight="1" x14ac:dyDescent="0.25">
      <c r="A21" s="242" t="s">
        <v>2162</v>
      </c>
      <c r="B21" s="422" t="s">
        <v>2200</v>
      </c>
      <c r="C21" s="347" t="s">
        <v>2201</v>
      </c>
      <c r="D21" s="513"/>
      <c r="E21" s="520" t="s">
        <v>1972</v>
      </c>
      <c r="F21" s="413" t="s">
        <v>2195</v>
      </c>
      <c r="G21" s="64"/>
    </row>
    <row r="22" spans="1:8" ht="48.75" customHeight="1" x14ac:dyDescent="0.25">
      <c r="A22" s="255"/>
      <c r="B22" s="423" t="s">
        <v>2202</v>
      </c>
      <c r="C22" s="343" t="s">
        <v>2203</v>
      </c>
      <c r="D22" s="70" t="str">
        <f>IF(COUNTIF(D23:D25,"NO CUMPLE")&gt;0,"NO CUMPLE CONDICIÓN",IF(COUNTIF(D23:D25,"CUMPLE")=0,"NO APLICA","CUMPLE"))</f>
        <v>NO APLICA</v>
      </c>
      <c r="E22" s="63" t="str">
        <f>CONCATENATE(IF(D23="NO CUMPLE",CONCATENATE(E23," / "),""),IF(D24="NO CUMPLE",CONCATENATE(E24," / "),""),IF(D25="NO CUMPLE",CONCATENATE(E25," / "),""))</f>
        <v/>
      </c>
      <c r="F22" s="413" t="s">
        <v>2204</v>
      </c>
      <c r="G22" s="64">
        <f>IF(D22="CUMPLE",1,IF(D22="NO CUMPLE CONDICIÓN",2,3))</f>
        <v>3</v>
      </c>
    </row>
    <row r="23" spans="1:8" ht="309" customHeight="1" x14ac:dyDescent="0.25">
      <c r="A23" s="242" t="s">
        <v>2162</v>
      </c>
      <c r="B23" s="462" t="s">
        <v>2205</v>
      </c>
      <c r="C23" s="344" t="s">
        <v>2206</v>
      </c>
      <c r="D23" s="518"/>
      <c r="E23" s="519" t="s">
        <v>1972</v>
      </c>
      <c r="F23" s="413" t="s">
        <v>2204</v>
      </c>
      <c r="G23" s="64"/>
    </row>
    <row r="24" spans="1:8" ht="67.5" customHeight="1" x14ac:dyDescent="0.25">
      <c r="A24" s="242" t="s">
        <v>2162</v>
      </c>
      <c r="B24" s="462" t="s">
        <v>2207</v>
      </c>
      <c r="C24" s="347" t="s">
        <v>2208</v>
      </c>
      <c r="D24" s="513"/>
      <c r="E24" s="520" t="s">
        <v>1972</v>
      </c>
      <c r="F24" s="413" t="s">
        <v>2204</v>
      </c>
      <c r="G24" s="64"/>
    </row>
    <row r="25" spans="1:8" ht="50.25" customHeight="1" x14ac:dyDescent="0.25">
      <c r="A25" s="242" t="s">
        <v>2162</v>
      </c>
      <c r="B25" s="462" t="s">
        <v>2209</v>
      </c>
      <c r="C25" s="347" t="s">
        <v>2210</v>
      </c>
      <c r="D25" s="513"/>
      <c r="E25" s="520" t="s">
        <v>1972</v>
      </c>
      <c r="F25" s="413" t="s">
        <v>2204</v>
      </c>
      <c r="G25" s="64"/>
    </row>
    <row r="26" spans="1:8" ht="46.5" customHeight="1" x14ac:dyDescent="0.25">
      <c r="A26" s="255"/>
      <c r="B26" s="423" t="s">
        <v>2211</v>
      </c>
      <c r="C26" s="343" t="s">
        <v>2212</v>
      </c>
      <c r="D26" s="70" t="str">
        <f>IF(COUNTIF(D27:D31,"NO CUMPLE")&gt;0,"NO CUMPLE CONDICIÓN",IF(COUNTIF(D27:D31,"CUMPLE")=0,"NO APLICA","CUMPLE"))</f>
        <v>NO APLICA</v>
      </c>
      <c r="E26" s="63" t="str">
        <f>CONCATENATE(IF(D27="NO CUMPLE",CONCATENATE(E27," / "),""),IF(D28="NO CUMPLE",CONCATENATE(E28," / "),""),IF(D29="NO CUMPLE",CONCATENATE(E29," / "),""),IF(D30="NO CUMPLE",CONCATENATE(E30," / "),""),IF(D31="NO CUMPLE",CONCATENATE(E31," / "),""))</f>
        <v/>
      </c>
      <c r="F26" s="413" t="s">
        <v>2213</v>
      </c>
      <c r="G26" s="64">
        <f>IF(D26="CUMPLE",1,IF(D26="NO CUMPLE CONDICIÓN",2,3))</f>
        <v>3</v>
      </c>
    </row>
    <row r="27" spans="1:8" ht="216" x14ac:dyDescent="0.25">
      <c r="A27" s="242" t="s">
        <v>2162</v>
      </c>
      <c r="B27" s="422" t="s">
        <v>2214</v>
      </c>
      <c r="C27" s="411" t="s">
        <v>2215</v>
      </c>
      <c r="D27" s="513"/>
      <c r="E27" s="520"/>
      <c r="F27" s="413" t="s">
        <v>2213</v>
      </c>
    </row>
    <row r="28" spans="1:8" ht="78" customHeight="1" x14ac:dyDescent="0.25">
      <c r="A28" s="242" t="s">
        <v>2162</v>
      </c>
      <c r="B28" s="422" t="s">
        <v>2216</v>
      </c>
      <c r="C28" s="347" t="s">
        <v>2217</v>
      </c>
      <c r="D28" s="513"/>
      <c r="E28" s="520"/>
      <c r="F28" s="413" t="s">
        <v>2213</v>
      </c>
    </row>
    <row r="29" spans="1:8" ht="57.75" customHeight="1" x14ac:dyDescent="0.25">
      <c r="A29" s="242" t="s">
        <v>2162</v>
      </c>
      <c r="B29" s="422" t="s">
        <v>2218</v>
      </c>
      <c r="C29" s="347" t="s">
        <v>2219</v>
      </c>
      <c r="D29" s="513"/>
      <c r="E29" s="520"/>
      <c r="F29" s="413" t="s">
        <v>2213</v>
      </c>
    </row>
    <row r="30" spans="1:8" ht="58.5" customHeight="1" x14ac:dyDescent="0.25">
      <c r="A30" s="242" t="s">
        <v>2162</v>
      </c>
      <c r="B30" s="422" t="s">
        <v>2220</v>
      </c>
      <c r="C30" s="411" t="s">
        <v>2221</v>
      </c>
      <c r="D30" s="114"/>
      <c r="E30" s="520"/>
      <c r="F30" s="413" t="s">
        <v>2213</v>
      </c>
    </row>
    <row r="31" spans="1:8" ht="31.5" customHeight="1" x14ac:dyDescent="0.25">
      <c r="A31" s="242" t="s">
        <v>2162</v>
      </c>
      <c r="B31" s="422" t="s">
        <v>2222</v>
      </c>
      <c r="C31" s="344" t="s">
        <v>2223</v>
      </c>
      <c r="D31" s="513"/>
      <c r="E31" s="520"/>
      <c r="F31" s="413" t="s">
        <v>2213</v>
      </c>
    </row>
    <row r="32" spans="1:8" ht="37.5" customHeight="1" x14ac:dyDescent="0.25">
      <c r="A32" s="255"/>
      <c r="B32" s="423" t="s">
        <v>2224</v>
      </c>
      <c r="C32" s="343" t="s">
        <v>2225</v>
      </c>
      <c r="D32" s="70" t="str">
        <f>IF(COUNTIF(D33:D35,"NO CUMPLE")&gt;0,"NO CUMPLE CONDICIÓN",IF(COUNTIF(D33:D35,"CUMPLE")=0,"NO APLICA","CUMPLE"))</f>
        <v>NO APLICA</v>
      </c>
      <c r="E32" s="63" t="str">
        <f>CONCATENATE(IF(D33="NO CUMPLE",CONCATENATE(E33," / "),""),IF(D34="NO CUMPLE",CONCATENATE(E34," / "),""),IF(D35="NO CUMPLE",CONCATENATE(E35," / "),""))</f>
        <v/>
      </c>
      <c r="F32" s="412" t="s">
        <v>2226</v>
      </c>
      <c r="G32" s="64">
        <f>IF(D32="CUMPLE",1,IF(D32="NO CUMPLE CONDICIÓN",2,3))</f>
        <v>3</v>
      </c>
    </row>
    <row r="33" spans="1:6" ht="71.25" customHeight="1" x14ac:dyDescent="0.25">
      <c r="A33" s="242" t="s">
        <v>2162</v>
      </c>
      <c r="B33" s="422" t="s">
        <v>2227</v>
      </c>
      <c r="C33" s="347" t="s">
        <v>2228</v>
      </c>
      <c r="D33" s="513"/>
      <c r="E33" s="520" t="s">
        <v>1972</v>
      </c>
      <c r="F33" s="412" t="s">
        <v>2226</v>
      </c>
    </row>
    <row r="34" spans="1:6" ht="126.95" customHeight="1" x14ac:dyDescent="0.25">
      <c r="A34" s="242" t="s">
        <v>2162</v>
      </c>
      <c r="B34" s="422" t="s">
        <v>2229</v>
      </c>
      <c r="C34" s="347" t="s">
        <v>2230</v>
      </c>
      <c r="D34" s="513"/>
      <c r="E34" s="520" t="s">
        <v>1972</v>
      </c>
      <c r="F34" s="412" t="s">
        <v>2226</v>
      </c>
    </row>
    <row r="35" spans="1:6" ht="106.5" customHeight="1" thickBot="1" x14ac:dyDescent="0.3">
      <c r="A35" s="242" t="s">
        <v>2162</v>
      </c>
      <c r="B35" s="463" t="s">
        <v>2231</v>
      </c>
      <c r="C35" s="348" t="s">
        <v>2232</v>
      </c>
      <c r="D35" s="514"/>
      <c r="E35" s="522"/>
      <c r="F35" s="412" t="s">
        <v>2226</v>
      </c>
    </row>
    <row r="36" spans="1:6" x14ac:dyDescent="0.25">
      <c r="A36" s="251"/>
    </row>
    <row r="37" spans="1:6" x14ac:dyDescent="0.25">
      <c r="A37" s="251"/>
    </row>
    <row r="38" spans="1:6" hidden="1" x14ac:dyDescent="0.25">
      <c r="A38" s="251"/>
      <c r="C38" s="91" t="s">
        <v>1868</v>
      </c>
      <c r="D38">
        <f>COUNTIF(G3:G35,1)</f>
        <v>0</v>
      </c>
    </row>
    <row r="39" spans="1:6" hidden="1" x14ac:dyDescent="0.25">
      <c r="C39" s="91" t="s">
        <v>1869</v>
      </c>
      <c r="D39">
        <f>COUNTIF(G3:G35,2)</f>
        <v>0</v>
      </c>
    </row>
    <row r="40" spans="1:6" hidden="1" x14ac:dyDescent="0.25">
      <c r="C40" s="91" t="s">
        <v>1870</v>
      </c>
      <c r="D40">
        <f>COUNTIF(G3:G35,3)</f>
        <v>7</v>
      </c>
    </row>
  </sheetData>
  <sheetProtection formatRows="0" autoFilter="0"/>
  <mergeCells count="1">
    <mergeCell ref="B1:E1"/>
  </mergeCells>
  <phoneticPr fontId="32" type="noConversion"/>
  <conditionalFormatting sqref="D3">
    <cfRule type="cellIs" dxfId="68" priority="13" operator="equal">
      <formula>"NO CUMPLE CONDICIÓN"</formula>
    </cfRule>
    <cfRule type="cellIs" dxfId="67" priority="14" operator="equal">
      <formula>"No Cumple"</formula>
    </cfRule>
  </conditionalFormatting>
  <conditionalFormatting sqref="D5">
    <cfRule type="cellIs" dxfId="66" priority="11" operator="equal">
      <formula>"NO CUMPLE CONDICIÓN"</formula>
    </cfRule>
    <cfRule type="cellIs" dxfId="65" priority="12" operator="equal">
      <formula>"No Cumple"</formula>
    </cfRule>
  </conditionalFormatting>
  <conditionalFormatting sqref="D12">
    <cfRule type="cellIs" dxfId="64" priority="9" operator="equal">
      <formula>"NO CUMPLE CONDICIÓN"</formula>
    </cfRule>
    <cfRule type="cellIs" dxfId="63" priority="10" operator="equal">
      <formula>"No Cumple"</formula>
    </cfRule>
  </conditionalFormatting>
  <conditionalFormatting sqref="D18">
    <cfRule type="cellIs" dxfId="62" priority="7" operator="equal">
      <formula>"NO CUMPLE CONDICIÓN"</formula>
    </cfRule>
    <cfRule type="cellIs" dxfId="61" priority="8" operator="equal">
      <formula>"No Cumple"</formula>
    </cfRule>
  </conditionalFormatting>
  <conditionalFormatting sqref="D22">
    <cfRule type="cellIs" dxfId="60" priority="5" operator="equal">
      <formula>"NO CUMPLE CONDICIÓN"</formula>
    </cfRule>
    <cfRule type="cellIs" dxfId="59" priority="6" operator="equal">
      <formula>"No Cumple"</formula>
    </cfRule>
  </conditionalFormatting>
  <conditionalFormatting sqref="D26">
    <cfRule type="cellIs" dxfId="58" priority="3" operator="equal">
      <formula>"NO CUMPLE CONDICIÓN"</formula>
    </cfRule>
    <cfRule type="cellIs" dxfId="57" priority="4" operator="equal">
      <formula>"No Cumple"</formula>
    </cfRule>
  </conditionalFormatting>
  <conditionalFormatting sqref="D32">
    <cfRule type="cellIs" dxfId="56" priority="1" operator="equal">
      <formula>"NO CUMPLE CONDICIÓN"</formula>
    </cfRule>
    <cfRule type="cellIs" dxfId="55" priority="2" operator="equal">
      <formula>"No Cumple"</formula>
    </cfRule>
  </conditionalFormatting>
  <dataValidations count="2">
    <dataValidation type="list" allowBlank="1" showInputMessage="1" showErrorMessage="1" sqref="D33:D35 D6 D19:D21 D23:D25 D27:D29 D31 D4 D8 D10:D11" xr:uid="{2D3AD085-9068-47A0-9128-508CF5D28B56}">
      <formula1>"CUMPLE,NO CUMPLE"</formula1>
    </dataValidation>
    <dataValidation type="list" allowBlank="1" showInputMessage="1" showErrorMessage="1" sqref="D7 D13:D17 D30" xr:uid="{6DF06D5A-DF02-4174-96A5-B18BC3C9E22E}">
      <formula1>"CUMPLE,NO CUMPLE,NO APLICA"</formula1>
    </dataValidation>
  </dataValidations>
  <printOptions horizontalCentered="1"/>
  <pageMargins left="0.31496062992125984" right="0.31496062992125984" top="1.3385826771653544" bottom="0.74803149606299213" header="0.31496062992125984" footer="0.31496062992125984"/>
  <pageSetup scale="63"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ignoredErrors>
    <ignoredError sqref="E3" unlockedFormula="1"/>
  </ignoredError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09400-FDDC-4088-97A2-95134ADD4BB3}">
  <sheetPr codeName="Hoja14">
    <tabColor rgb="FFFFCCCC"/>
    <pageSetUpPr fitToPage="1"/>
  </sheetPr>
  <dimension ref="A1:H35"/>
  <sheetViews>
    <sheetView zoomScale="85" zoomScaleNormal="85" workbookViewId="0"/>
  </sheetViews>
  <sheetFormatPr baseColWidth="10" defaultColWidth="11.42578125" defaultRowHeight="15" x14ac:dyDescent="0.25"/>
  <cols>
    <col min="1" max="1" width="6.85546875" style="31" customWidth="1"/>
    <col min="2" max="2" width="8.28515625" style="37" customWidth="1"/>
    <col min="3" max="3" width="101.7109375" style="32" customWidth="1"/>
    <col min="4" max="4" width="19.85546875" style="34" customWidth="1"/>
    <col min="5" max="5" width="81.85546875" style="34" customWidth="1"/>
    <col min="6" max="6" width="45" style="101" customWidth="1"/>
    <col min="7" max="7" width="16.140625" style="30" hidden="1" customWidth="1"/>
    <col min="8" max="16384" width="11.42578125" style="34"/>
  </cols>
  <sheetData>
    <row r="1" spans="1:8" ht="21" customHeight="1" thickBot="1" x14ac:dyDescent="0.3">
      <c r="B1" s="590" t="s">
        <v>2233</v>
      </c>
      <c r="C1" s="591"/>
      <c r="D1" s="591"/>
      <c r="E1" s="592"/>
      <c r="F1" s="100"/>
    </row>
    <row r="2" spans="1:8" ht="74.25" customHeight="1" thickBot="1" x14ac:dyDescent="0.3">
      <c r="A2" s="183" t="s">
        <v>1659</v>
      </c>
      <c r="B2" s="72" t="s">
        <v>1660</v>
      </c>
      <c r="C2" s="73" t="s">
        <v>1661</v>
      </c>
      <c r="D2" s="74" t="s">
        <v>1662</v>
      </c>
      <c r="E2" s="75" t="s">
        <v>1663</v>
      </c>
      <c r="F2" s="180" t="s">
        <v>1664</v>
      </c>
    </row>
    <row r="3" spans="1:8" ht="64.5" customHeight="1" x14ac:dyDescent="0.25">
      <c r="A3" s="252"/>
      <c r="B3" s="423" t="s">
        <v>2234</v>
      </c>
      <c r="C3" s="352" t="s">
        <v>2235</v>
      </c>
      <c r="D3" s="71" t="str">
        <f>IF(COUNTIF(D4:D4,"NO CUMPLE")&gt;0,"NO CUMPLE CONDICIÓN",IF(COUNTIF(D4:D4,"CUMPLE")=0,"NO APLICA","CUMPLE"))</f>
        <v>NO APLICA</v>
      </c>
      <c r="E3" s="464" t="str">
        <f>CONCATENATE(IF(D4="NO CUMPLE",CONCATENATE(E4," / "),""))</f>
        <v/>
      </c>
      <c r="F3" s="465" t="s">
        <v>2236</v>
      </c>
      <c r="G3" s="64">
        <f>IF(D3="CUMPLE",1,IF(D3="NO CUMPLE CONDICIÓN",2,3))</f>
        <v>3</v>
      </c>
    </row>
    <row r="4" spans="1:8" ht="312.75" customHeight="1" x14ac:dyDescent="0.25">
      <c r="A4" s="250" t="s">
        <v>2162</v>
      </c>
      <c r="B4" s="422" t="s">
        <v>2237</v>
      </c>
      <c r="C4" s="414" t="s">
        <v>2238</v>
      </c>
      <c r="D4" s="513"/>
      <c r="E4" s="523"/>
      <c r="F4" s="466" t="s">
        <v>2239</v>
      </c>
      <c r="G4" s="64"/>
    </row>
    <row r="5" spans="1:8" ht="66" customHeight="1" x14ac:dyDescent="0.25">
      <c r="A5" s="253"/>
      <c r="B5" s="423" t="s">
        <v>2240</v>
      </c>
      <c r="C5" s="415" t="s">
        <v>2241</v>
      </c>
      <c r="D5" s="70" t="str">
        <f>IF(COUNTIF(D6:D8,"NO CUMPLE")&gt;0,"NO CUMPLE CONDICIÓN",IF(COUNTIF(D6:D8,"CUMPLE")=0,"NO APLICA","CUMPLE"))</f>
        <v>NO APLICA</v>
      </c>
      <c r="E5" s="63" t="str">
        <f>CONCATENATE(IF(D6="NO CUMPLE",CONCATENATE(E6," / "),""),IF(D8="NO CUMPLE",CONCATENATE(E8," / "),""))</f>
        <v/>
      </c>
      <c r="F5" s="467" t="s">
        <v>2242</v>
      </c>
      <c r="G5" s="64">
        <f>IF(D5="CUMPLE",1,IF(D5="NO CUMPLE CONDICIÓN",2,3))</f>
        <v>3</v>
      </c>
    </row>
    <row r="6" spans="1:8" ht="183" customHeight="1" x14ac:dyDescent="0.25">
      <c r="A6" s="250" t="s">
        <v>2162</v>
      </c>
      <c r="B6" s="422" t="s">
        <v>2243</v>
      </c>
      <c r="C6" s="414" t="s">
        <v>2244</v>
      </c>
      <c r="D6" s="513"/>
      <c r="E6" s="523"/>
      <c r="F6" s="466" t="s">
        <v>2242</v>
      </c>
      <c r="G6" s="64"/>
    </row>
    <row r="7" spans="1:8" ht="49.5" customHeight="1" x14ac:dyDescent="0.25">
      <c r="A7" s="250" t="s">
        <v>2162</v>
      </c>
      <c r="B7" s="422"/>
      <c r="C7" s="507" t="s">
        <v>2245</v>
      </c>
      <c r="D7" s="528"/>
      <c r="E7" s="524" t="s">
        <v>1972</v>
      </c>
      <c r="F7" s="468"/>
      <c r="G7" s="64"/>
    </row>
    <row r="8" spans="1:8" ht="163.5" customHeight="1" x14ac:dyDescent="0.25">
      <c r="A8" s="250" t="s">
        <v>2162</v>
      </c>
      <c r="B8" s="422" t="s">
        <v>2246</v>
      </c>
      <c r="C8" s="414" t="s">
        <v>2247</v>
      </c>
      <c r="D8" s="513"/>
      <c r="E8" s="525"/>
      <c r="F8" s="466" t="s">
        <v>2242</v>
      </c>
      <c r="G8" s="64"/>
    </row>
    <row r="9" spans="1:8" ht="52.5" customHeight="1" x14ac:dyDescent="0.25">
      <c r="A9" s="253"/>
      <c r="B9" s="423" t="s">
        <v>2248</v>
      </c>
      <c r="C9" s="420" t="s">
        <v>2249</v>
      </c>
      <c r="D9" s="70" t="str">
        <f>IF(COUNTIF(D11:D13,"NO CUMPLE")&gt;0,"NO CUMPLE CONDICIÓN",IF(COUNTIF(D11:D13,"CUMPLE")=0,"NO APLICA","CUMPLE"))</f>
        <v>NO APLICA</v>
      </c>
      <c r="E9" s="65" t="str">
        <f>CONCATENATE(IF(D11="NO CUMPLE",CONCATENATE(E11," / "),""),IF(D12="NO CUMPLE",CONCATENATE(E12," / "),""),IF(D13="NO CUMPLE",CONCATENATE(E13," / "),""))</f>
        <v/>
      </c>
      <c r="F9" s="469" t="s">
        <v>2250</v>
      </c>
      <c r="G9" s="64">
        <f>IF(D9="CUMPLE",1,IF(D9="NO CUMPLE CONDICIÓN",2,3))</f>
        <v>3</v>
      </c>
      <c r="H9" s="102"/>
    </row>
    <row r="10" spans="1:8" ht="61.5" customHeight="1" x14ac:dyDescent="0.25">
      <c r="A10" s="253"/>
      <c r="B10" s="424"/>
      <c r="C10" s="353" t="s">
        <v>2251</v>
      </c>
      <c r="D10" s="529"/>
      <c r="E10" s="526" t="s">
        <v>1972</v>
      </c>
      <c r="F10" s="470"/>
      <c r="G10" s="64"/>
    </row>
    <row r="11" spans="1:8" ht="245.25" x14ac:dyDescent="0.25">
      <c r="A11" s="250" t="s">
        <v>2162</v>
      </c>
      <c r="B11" s="425" t="s">
        <v>2252</v>
      </c>
      <c r="C11" s="416" t="s">
        <v>2253</v>
      </c>
      <c r="D11" s="513"/>
      <c r="E11" s="523"/>
      <c r="F11" s="471" t="s">
        <v>2250</v>
      </c>
      <c r="G11" s="64"/>
    </row>
    <row r="12" spans="1:8" ht="79.5" customHeight="1" x14ac:dyDescent="0.25">
      <c r="A12" s="250" t="s">
        <v>2162</v>
      </c>
      <c r="B12" s="425" t="s">
        <v>2254</v>
      </c>
      <c r="C12" s="416" t="s">
        <v>2255</v>
      </c>
      <c r="D12" s="114"/>
      <c r="E12" s="523"/>
      <c r="F12" s="471" t="s">
        <v>2250</v>
      </c>
      <c r="G12" s="64"/>
      <c r="H12" s="102"/>
    </row>
    <row r="13" spans="1:8" ht="88.5" customHeight="1" x14ac:dyDescent="0.25">
      <c r="A13" s="155" t="s">
        <v>2256</v>
      </c>
      <c r="B13" s="425" t="s">
        <v>2257</v>
      </c>
      <c r="C13" s="354" t="s">
        <v>2258</v>
      </c>
      <c r="D13" s="513"/>
      <c r="E13" s="523" t="s">
        <v>1972</v>
      </c>
      <c r="F13" s="472" t="s">
        <v>2259</v>
      </c>
      <c r="G13" s="64"/>
    </row>
    <row r="14" spans="1:8" ht="38.25" x14ac:dyDescent="0.25">
      <c r="A14" s="253"/>
      <c r="B14" s="423" t="s">
        <v>2260</v>
      </c>
      <c r="C14" s="352" t="s">
        <v>2261</v>
      </c>
      <c r="D14" s="70" t="str">
        <f>IF(COUNTIF(D16:D19,"NO CUMPLE")&gt;0,"NO CUMPLE CONDICIÓN",IF(COUNTIF(D16:D19,"CUMPLE")=0,"NO APLICA","CUMPLE"))</f>
        <v>NO APLICA</v>
      </c>
      <c r="E14" s="65" t="str">
        <f>CONCATENATE(IF(D16="NO CUMPLE",CONCATENATE(E16," / "),""),IF(D17="NO CUMPLE",CONCATENATE(E17," / "),""),IF(D18="NO CUMPLE",CONCATENATE(E18," / "),""),IF(D19="NO CUMPLE",CONCATENATE(E19," / "),""))</f>
        <v/>
      </c>
      <c r="F14" s="473" t="s">
        <v>2262</v>
      </c>
      <c r="G14" s="64">
        <f>IF(D14="CUMPLE",1,IF(D14="NO CUMPLE CONDICIÓN",2,3))</f>
        <v>3</v>
      </c>
    </row>
    <row r="15" spans="1:8" ht="24.75" customHeight="1" x14ac:dyDescent="0.25">
      <c r="A15" s="254"/>
      <c r="B15" s="426" t="s">
        <v>1972</v>
      </c>
      <c r="C15" s="355" t="s">
        <v>2263</v>
      </c>
      <c r="D15" s="399"/>
      <c r="E15" s="524" t="s">
        <v>1972</v>
      </c>
      <c r="F15" s="474" t="s">
        <v>1972</v>
      </c>
      <c r="G15" s="64"/>
    </row>
    <row r="16" spans="1:8" ht="36.75" customHeight="1" x14ac:dyDescent="0.25">
      <c r="A16" s="250" t="s">
        <v>2162</v>
      </c>
      <c r="B16" s="422" t="s">
        <v>2264</v>
      </c>
      <c r="C16" s="356" t="s">
        <v>2265</v>
      </c>
      <c r="D16" s="513"/>
      <c r="E16" s="523" t="s">
        <v>1972</v>
      </c>
      <c r="F16" s="475" t="s">
        <v>2262</v>
      </c>
      <c r="G16" s="64"/>
    </row>
    <row r="17" spans="1:7" ht="228" x14ac:dyDescent="0.25">
      <c r="A17" s="250" t="s">
        <v>2162</v>
      </c>
      <c r="B17" s="422" t="s">
        <v>2266</v>
      </c>
      <c r="C17" s="357" t="s">
        <v>2267</v>
      </c>
      <c r="D17" s="513"/>
      <c r="E17" s="525" t="s">
        <v>1972</v>
      </c>
      <c r="F17" s="475" t="s">
        <v>2262</v>
      </c>
      <c r="G17" s="64"/>
    </row>
    <row r="18" spans="1:7" ht="47.25" customHeight="1" x14ac:dyDescent="0.25">
      <c r="A18" s="250" t="s">
        <v>2162</v>
      </c>
      <c r="B18" s="422" t="s">
        <v>2268</v>
      </c>
      <c r="C18" s="357" t="s">
        <v>2269</v>
      </c>
      <c r="D18" s="513"/>
      <c r="E18" s="525" t="s">
        <v>1972</v>
      </c>
      <c r="F18" s="475" t="s">
        <v>2262</v>
      </c>
      <c r="G18" s="64"/>
    </row>
    <row r="19" spans="1:7" ht="291.75" customHeight="1" x14ac:dyDescent="0.25">
      <c r="A19" s="250"/>
      <c r="B19" s="422" t="s">
        <v>2270</v>
      </c>
      <c r="C19" s="47" t="s">
        <v>2271</v>
      </c>
      <c r="D19" s="513"/>
      <c r="E19" s="525" t="s">
        <v>1972</v>
      </c>
      <c r="F19" s="475" t="s">
        <v>2262</v>
      </c>
      <c r="G19" s="64"/>
    </row>
    <row r="20" spans="1:7" ht="38.25" x14ac:dyDescent="0.25">
      <c r="A20" s="253"/>
      <c r="B20" s="423" t="s">
        <v>2272</v>
      </c>
      <c r="C20" s="358" t="s">
        <v>2273</v>
      </c>
      <c r="D20" s="70" t="str">
        <f>IF(COUNTIF(D21:D24,"NO CUMPLE")&gt;0,"NO CUMPLE CONDICIÓN",IF(COUNTIF(D21:D24,"CUMPLE")=0,"NO APLICA","CUMPLE"))</f>
        <v>NO APLICA</v>
      </c>
      <c r="E20" s="63" t="str">
        <f>CONCATENATE(IF(D21="NO CUMPLE",CONCATENATE(E21," / "),""),IF(D22="NO CUMPLE",CONCATENATE(E22," / "),""),IF(D23="NO CUMPLE",CONCATENATE(E23," / "),""),IF(D24="NO CUMPLE",CONCATENATE(E24," / "),""))</f>
        <v/>
      </c>
      <c r="F20" s="473" t="s">
        <v>2274</v>
      </c>
      <c r="G20" s="64">
        <f>IF(D20="CUMPLE",1,IF(D20="NO CUMPLE CONDICIÓN",2,3))</f>
        <v>3</v>
      </c>
    </row>
    <row r="21" spans="1:7" ht="289.5" x14ac:dyDescent="0.25">
      <c r="A21" s="250" t="s">
        <v>2162</v>
      </c>
      <c r="B21" s="427" t="s">
        <v>2275</v>
      </c>
      <c r="C21" s="359" t="s">
        <v>2276</v>
      </c>
      <c r="D21" s="513"/>
      <c r="E21" s="523" t="s">
        <v>1972</v>
      </c>
      <c r="F21" s="476" t="s">
        <v>2274</v>
      </c>
      <c r="G21" s="64"/>
    </row>
    <row r="22" spans="1:7" ht="169.5" customHeight="1" x14ac:dyDescent="0.25">
      <c r="A22" s="250" t="s">
        <v>2162</v>
      </c>
      <c r="B22" s="427" t="s">
        <v>2277</v>
      </c>
      <c r="C22" s="402" t="s">
        <v>2278</v>
      </c>
      <c r="D22" s="513"/>
      <c r="E22" s="523" t="s">
        <v>1972</v>
      </c>
      <c r="F22" s="475" t="s">
        <v>2274</v>
      </c>
    </row>
    <row r="23" spans="1:7" ht="221.25" customHeight="1" x14ac:dyDescent="0.25">
      <c r="A23" s="250" t="s">
        <v>2162</v>
      </c>
      <c r="B23" s="427" t="s">
        <v>2279</v>
      </c>
      <c r="C23" s="418" t="s">
        <v>2280</v>
      </c>
      <c r="D23" s="513"/>
      <c r="E23" s="523" t="s">
        <v>1972</v>
      </c>
      <c r="F23" s="475" t="s">
        <v>2274</v>
      </c>
    </row>
    <row r="24" spans="1:7" ht="184.5" customHeight="1" x14ac:dyDescent="0.25">
      <c r="A24" s="250" t="s">
        <v>2162</v>
      </c>
      <c r="B24" s="427" t="s">
        <v>2281</v>
      </c>
      <c r="C24" s="416" t="s">
        <v>2282</v>
      </c>
      <c r="D24" s="513"/>
      <c r="E24" s="523" t="s">
        <v>1972</v>
      </c>
      <c r="F24" s="475" t="s">
        <v>2274</v>
      </c>
    </row>
    <row r="25" spans="1:7" ht="38.25" x14ac:dyDescent="0.25">
      <c r="A25" s="253"/>
      <c r="B25" s="423" t="s">
        <v>2283</v>
      </c>
      <c r="C25" s="352" t="s">
        <v>2284</v>
      </c>
      <c r="D25" s="70" t="str">
        <f>IF(COUNTIF(D26:D28,"NO CUMPLE")&gt;0,"NO CUMPLE CONDICIÓN",IF(COUNTIF(D26:D28,"CUMPLE")=0,"NO APLICA","CUMPLE"))</f>
        <v>NO APLICA</v>
      </c>
      <c r="E25" s="63" t="str">
        <f>CONCATENATE(IF(D26="NO CUMPLE",CONCATENATE(E26," / "),""),IF(D27="NO CUMPLE",CONCATENATE(E27," / "),""),IF(D28="NO CUMPLE",CONCATENATE(E28," / "),""))</f>
        <v/>
      </c>
      <c r="F25" s="473" t="s">
        <v>2285</v>
      </c>
      <c r="G25" s="64">
        <f>IF(D25="CUMPLE",1,IF(D25="NO CUMPLE CONDICIÓN",2,3))</f>
        <v>3</v>
      </c>
    </row>
    <row r="26" spans="1:7" ht="159.75" x14ac:dyDescent="0.25">
      <c r="A26" s="250" t="s">
        <v>2162</v>
      </c>
      <c r="B26" s="422" t="s">
        <v>2286</v>
      </c>
      <c r="C26" s="419" t="s">
        <v>2287</v>
      </c>
      <c r="D26" s="513"/>
      <c r="E26" s="523" t="s">
        <v>1972</v>
      </c>
      <c r="F26" s="475" t="s">
        <v>2285</v>
      </c>
    </row>
    <row r="27" spans="1:7" ht="100.5" customHeight="1" x14ac:dyDescent="0.25">
      <c r="A27" s="250" t="s">
        <v>2162</v>
      </c>
      <c r="B27" s="422" t="s">
        <v>2288</v>
      </c>
      <c r="C27" s="357" t="s">
        <v>2289</v>
      </c>
      <c r="D27" s="513"/>
      <c r="E27" s="523" t="s">
        <v>1972</v>
      </c>
      <c r="F27" s="475" t="s">
        <v>2285</v>
      </c>
    </row>
    <row r="28" spans="1:7" ht="132" thickBot="1" x14ac:dyDescent="0.3">
      <c r="A28" s="250" t="s">
        <v>2162</v>
      </c>
      <c r="B28" s="463" t="s">
        <v>2290</v>
      </c>
      <c r="C28" s="360" t="s">
        <v>2291</v>
      </c>
      <c r="D28" s="517"/>
      <c r="E28" s="527"/>
      <c r="F28" s="475" t="s">
        <v>2285</v>
      </c>
    </row>
    <row r="29" spans="1:7" x14ac:dyDescent="0.25">
      <c r="A29" s="251"/>
    </row>
    <row r="30" spans="1:7" x14ac:dyDescent="0.25">
      <c r="A30" s="251"/>
    </row>
    <row r="31" spans="1:7" hidden="1" x14ac:dyDescent="0.25">
      <c r="A31" s="251"/>
      <c r="C31" s="91" t="s">
        <v>1868</v>
      </c>
      <c r="D31">
        <f>COUNTIF(G3:G28,1)</f>
        <v>0</v>
      </c>
    </row>
    <row r="32" spans="1:7" hidden="1" x14ac:dyDescent="0.25">
      <c r="A32" s="251"/>
      <c r="C32" s="91" t="s">
        <v>1869</v>
      </c>
      <c r="D32">
        <f>COUNTIF(G3:G28,2)</f>
        <v>0</v>
      </c>
    </row>
    <row r="33" spans="1:4" hidden="1" x14ac:dyDescent="0.25">
      <c r="A33" s="251"/>
      <c r="C33" s="91" t="s">
        <v>1870</v>
      </c>
      <c r="D33">
        <f>COUNTIF(G3:G28,3)</f>
        <v>6</v>
      </c>
    </row>
    <row r="34" spans="1:4" x14ac:dyDescent="0.25">
      <c r="A34" s="251"/>
    </row>
    <row r="35" spans="1:4" x14ac:dyDescent="0.25">
      <c r="A35" s="251"/>
    </row>
  </sheetData>
  <sheetProtection algorithmName="SHA-512" hashValue="JHbj4nLi66v2LpfO6jNCEo6/ytMyJOYbPRKEmolF87dire3QuJ23R+2nVBez1MWYXz1UvaAOwi3kxpx0P5EVUw==" saltValue="ONVmTMnzrr0zGpxld25Lew==" spinCount="100000" sheet="1" formatRows="0" autoFilter="0"/>
  <mergeCells count="1">
    <mergeCell ref="B1:E1"/>
  </mergeCells>
  <phoneticPr fontId="32" type="noConversion"/>
  <conditionalFormatting sqref="D3">
    <cfRule type="cellIs" dxfId="54" priority="11" operator="equal">
      <formula>"NO CUMPLE CONDICIÓN"</formula>
    </cfRule>
    <cfRule type="cellIs" dxfId="53" priority="12" operator="equal">
      <formula>"No Cumple"</formula>
    </cfRule>
  </conditionalFormatting>
  <conditionalFormatting sqref="D5">
    <cfRule type="cellIs" dxfId="52" priority="9" operator="equal">
      <formula>"NO CUMPLE CONDICIÓN"</formula>
    </cfRule>
    <cfRule type="cellIs" dxfId="51" priority="10" operator="equal">
      <formula>"No Cumple"</formula>
    </cfRule>
  </conditionalFormatting>
  <conditionalFormatting sqref="D9">
    <cfRule type="cellIs" dxfId="50" priority="7" operator="equal">
      <formula>"NO CUMPLE CONDICIÓN"</formula>
    </cfRule>
    <cfRule type="cellIs" dxfId="49" priority="8" operator="equal">
      <formula>"No Cumple"</formula>
    </cfRule>
  </conditionalFormatting>
  <conditionalFormatting sqref="D14">
    <cfRule type="cellIs" dxfId="48" priority="5" operator="equal">
      <formula>"NO CUMPLE CONDICIÓN"</formula>
    </cfRule>
    <cfRule type="cellIs" dxfId="47" priority="6" operator="equal">
      <formula>"No Cumple"</formula>
    </cfRule>
  </conditionalFormatting>
  <conditionalFormatting sqref="D20">
    <cfRule type="cellIs" dxfId="46" priority="3" operator="equal">
      <formula>"NO CUMPLE CONDICIÓN"</formula>
    </cfRule>
    <cfRule type="cellIs" dxfId="45" priority="4" operator="equal">
      <formula>"No Cumple"</formula>
    </cfRule>
  </conditionalFormatting>
  <conditionalFormatting sqref="D25">
    <cfRule type="cellIs" dxfId="44" priority="1" operator="equal">
      <formula>"NO CUMPLE CONDICIÓN"</formula>
    </cfRule>
    <cfRule type="cellIs" dxfId="43" priority="2" operator="equal">
      <formula>"No Cumple"</formula>
    </cfRule>
  </conditionalFormatting>
  <dataValidations count="2">
    <dataValidation type="list" allowBlank="1" showInputMessage="1" showErrorMessage="1" sqref="D11 D4 D26:D27 D13 D16:D19 D21:D24 D6 D8" xr:uid="{8B084C92-A2DF-4F05-B499-1C3F3DF7A915}">
      <formula1>"CUMPLE,NO CUMPLE"</formula1>
    </dataValidation>
    <dataValidation type="list" allowBlank="1" showInputMessage="1" showErrorMessage="1" sqref="D28 D12" xr:uid="{4B516BC1-C105-4BCA-A722-DDB9C6D94A3F}">
      <formula1>"CUMPLE,NO CUMPLE,NO APLICA"</formula1>
    </dataValidation>
  </dataValidations>
  <printOptions horizontalCentered="1"/>
  <pageMargins left="0.31496062992125984" right="0.31496062992125984" top="1.3385826771653544" bottom="0.74803149606299213" header="0.31496062992125984" footer="0.31496062992125984"/>
  <pageSetup scale="62"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ignoredErrors>
    <ignoredError sqref="E3" unlockedFormula="1"/>
  </ignoredError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B23A5-D1A1-4885-80C2-6E8C37A13ADC}">
  <sheetPr codeName="Hoja15">
    <tabColor rgb="FFFFCCCC"/>
    <pageSetUpPr fitToPage="1"/>
  </sheetPr>
  <dimension ref="A1:H25"/>
  <sheetViews>
    <sheetView topLeftCell="B1" zoomScale="90" zoomScaleNormal="90" workbookViewId="0"/>
  </sheetViews>
  <sheetFormatPr baseColWidth="10" defaultColWidth="11.42578125" defaultRowHeight="15" x14ac:dyDescent="0.25"/>
  <cols>
    <col min="1" max="1" width="6.85546875" style="31" customWidth="1"/>
    <col min="2" max="2" width="9.85546875" style="37" customWidth="1"/>
    <col min="3" max="3" width="91.85546875" style="32" customWidth="1"/>
    <col min="4" max="4" width="19.85546875" style="34" customWidth="1"/>
    <col min="5" max="5" width="92.140625" style="34" customWidth="1"/>
    <col min="6" max="6" width="45" style="101" customWidth="1"/>
    <col min="7" max="7" width="16.140625" style="30" hidden="1" customWidth="1"/>
    <col min="8" max="16384" width="11.42578125" style="34"/>
  </cols>
  <sheetData>
    <row r="1" spans="1:8" ht="21" customHeight="1" thickBot="1" x14ac:dyDescent="0.3">
      <c r="B1" s="590" t="s">
        <v>2292</v>
      </c>
      <c r="C1" s="591"/>
      <c r="D1" s="591"/>
      <c r="E1" s="592"/>
      <c r="F1" s="100"/>
    </row>
    <row r="2" spans="1:8" ht="74.25" customHeight="1" thickBot="1" x14ac:dyDescent="0.3">
      <c r="A2" s="460" t="s">
        <v>1659</v>
      </c>
      <c r="B2" s="72" t="s">
        <v>1660</v>
      </c>
      <c r="C2" s="73" t="s">
        <v>1661</v>
      </c>
      <c r="D2" s="74" t="s">
        <v>1662</v>
      </c>
      <c r="E2" s="75" t="s">
        <v>1663</v>
      </c>
      <c r="F2" s="180" t="s">
        <v>1664</v>
      </c>
    </row>
    <row r="3" spans="1:8" s="235" customFormat="1" ht="47.25" customHeight="1" x14ac:dyDescent="0.25">
      <c r="A3" s="236"/>
      <c r="B3" s="45" t="s">
        <v>2293</v>
      </c>
      <c r="C3" s="243" t="s">
        <v>2294</v>
      </c>
      <c r="D3" s="69" t="str">
        <f>IF(COUNTIF(D4:D5,"NO CUMPLE")&gt;0,"NO CUMPLE CONDICIÓN",IF(COUNTIF(D4:D5,"CUMPLE")=0,"NO APLICA","CUMPLE"))</f>
        <v>NO APLICA</v>
      </c>
      <c r="E3" s="260" t="str">
        <f>CONCATENATE(IF(D4="NO CUMPLE",CONCATENATE(E4," / "),""),IF(D5="NO CUMPLE",CONCATENATE(E5," / "),""))</f>
        <v/>
      </c>
      <c r="F3" s="477" t="s">
        <v>2295</v>
      </c>
      <c r="G3" s="64">
        <f>IF(D3="CUMPLE",1,IF(D3="NO CUMPLE CONDICIÓN",2,3))</f>
        <v>3</v>
      </c>
    </row>
    <row r="4" spans="1:8" s="235" customFormat="1" ht="36" customHeight="1" x14ac:dyDescent="0.25">
      <c r="A4" s="237" t="s">
        <v>2256</v>
      </c>
      <c r="B4" s="53" t="s">
        <v>2296</v>
      </c>
      <c r="C4" s="339" t="s">
        <v>2297</v>
      </c>
      <c r="D4" s="516"/>
      <c r="E4" s="110"/>
      <c r="F4" s="478" t="s">
        <v>2298</v>
      </c>
      <c r="G4" s="234"/>
    </row>
    <row r="5" spans="1:8" s="235" customFormat="1" ht="42.75" customHeight="1" x14ac:dyDescent="0.25">
      <c r="A5" s="237" t="s">
        <v>2256</v>
      </c>
      <c r="B5" s="53" t="s">
        <v>2299</v>
      </c>
      <c r="C5" s="246" t="s">
        <v>2300</v>
      </c>
      <c r="D5" s="516"/>
      <c r="E5" s="110"/>
      <c r="F5" s="478" t="s">
        <v>2301</v>
      </c>
      <c r="G5" s="234"/>
    </row>
    <row r="6" spans="1:8" ht="42.75" x14ac:dyDescent="0.25">
      <c r="A6" s="238"/>
      <c r="B6" s="52" t="s">
        <v>2302</v>
      </c>
      <c r="C6" s="244" t="s">
        <v>2303</v>
      </c>
      <c r="D6" s="70" t="str">
        <f>IF(COUNTIF(D7:D11,"NO CUMPLE")&gt;0,"NO CUMPLE CONDICIÓN",IF(COUNTIF(D7:D11,"CUMPLE")=0,"NO APLICA","CUMPLE"))</f>
        <v>NO APLICA</v>
      </c>
      <c r="E6" s="63" t="str">
        <f>CONCATENATE(IF(D7="NO CUMPLE",CONCATENATE(E7," / "),""),IF(D8="NO CUMPLE",CONCATENATE(E8," / "),""),IF(D9="NO CUMPLE",CONCATENATE(E9," / "),""),IF(D10="NO CUMPLE",CONCATENATE(E10," / "),""),IF(D11="NO CUMPLE",CONCATENATE(E11," / "),""))</f>
        <v/>
      </c>
      <c r="F6" s="477" t="s">
        <v>2304</v>
      </c>
      <c r="G6" s="64">
        <f>IF(D6="CUMPLE",1,IF(D6="NO CUMPLE CONDICIÓN",2,3))</f>
        <v>3</v>
      </c>
    </row>
    <row r="7" spans="1:8" ht="101.25" x14ac:dyDescent="0.25">
      <c r="A7" s="242" t="s">
        <v>2305</v>
      </c>
      <c r="B7" s="46" t="s">
        <v>2306</v>
      </c>
      <c r="C7" s="245" t="s">
        <v>2307</v>
      </c>
      <c r="D7" s="516"/>
      <c r="E7" s="110"/>
      <c r="F7" s="478" t="s">
        <v>2304</v>
      </c>
      <c r="G7" s="64"/>
      <c r="H7" s="102"/>
    </row>
    <row r="8" spans="1:8" ht="26.1" customHeight="1" x14ac:dyDescent="0.25">
      <c r="A8" s="242" t="s">
        <v>2305</v>
      </c>
      <c r="B8" s="46" t="s">
        <v>2308</v>
      </c>
      <c r="C8" s="531" t="s">
        <v>2309</v>
      </c>
      <c r="D8" s="516"/>
      <c r="E8" s="110"/>
      <c r="F8" s="478" t="s">
        <v>2304</v>
      </c>
      <c r="G8" s="64"/>
    </row>
    <row r="9" spans="1:8" ht="62.45" customHeight="1" x14ac:dyDescent="0.25">
      <c r="A9" s="242" t="s">
        <v>2305</v>
      </c>
      <c r="B9" s="46" t="s">
        <v>2310</v>
      </c>
      <c r="C9" s="530" t="s">
        <v>2311</v>
      </c>
      <c r="D9" s="516"/>
      <c r="E9" s="110"/>
      <c r="F9" s="478" t="s">
        <v>2304</v>
      </c>
      <c r="G9" s="64"/>
    </row>
    <row r="10" spans="1:8" ht="87" customHeight="1" x14ac:dyDescent="0.25">
      <c r="A10" s="242" t="s">
        <v>2305</v>
      </c>
      <c r="B10" s="46" t="s">
        <v>2312</v>
      </c>
      <c r="C10" s="532" t="s">
        <v>2313</v>
      </c>
      <c r="D10" s="114"/>
      <c r="E10" s="110"/>
      <c r="F10" s="478" t="s">
        <v>2304</v>
      </c>
      <c r="G10" s="64"/>
    </row>
    <row r="11" spans="1:8" ht="54.6" customHeight="1" x14ac:dyDescent="0.25">
      <c r="A11" s="237" t="s">
        <v>2256</v>
      </c>
      <c r="B11" s="46" t="s">
        <v>2314</v>
      </c>
      <c r="C11" s="530" t="s">
        <v>2315</v>
      </c>
      <c r="D11" s="516"/>
      <c r="E11" s="111"/>
      <c r="F11" s="478" t="s">
        <v>2316</v>
      </c>
      <c r="G11" s="64"/>
      <c r="H11" s="102"/>
    </row>
    <row r="12" spans="1:8" ht="39.75" customHeight="1" x14ac:dyDescent="0.25">
      <c r="A12" s="241"/>
      <c r="B12" s="48" t="s">
        <v>2317</v>
      </c>
      <c r="C12" s="363" t="s">
        <v>2318</v>
      </c>
      <c r="D12" s="70" t="str">
        <f>IF(COUNTIF(D13:D14,"NO CUMPLE")&gt;0,"NO CUMPLE CONDICIÓN",IF(COUNTIF(D13:D14,"CUMPLE")=0,"NO APLICA","CUMPLE"))</f>
        <v>NO APLICA</v>
      </c>
      <c r="E12" s="63" t="str">
        <f>CONCATENATE(IF(D13="NO CUMPLE",CONCATENATE(E13," / "),""),IF(D14="NO CUMPLE",CONCATENATE(E14," / "),""))</f>
        <v/>
      </c>
      <c r="F12" s="477" t="s">
        <v>2319</v>
      </c>
      <c r="G12" s="64">
        <f>IF(D12="CUMPLE",1,IF(D12="NO CUMPLE CONDICIÓN",2,3))</f>
        <v>3</v>
      </c>
      <c r="H12" s="102"/>
    </row>
    <row r="13" spans="1:8" ht="130.5" customHeight="1" x14ac:dyDescent="0.25">
      <c r="A13" s="242" t="s">
        <v>2305</v>
      </c>
      <c r="B13" s="46" t="s">
        <v>2320</v>
      </c>
      <c r="C13" s="530" t="s">
        <v>2321</v>
      </c>
      <c r="D13" s="516"/>
      <c r="E13" s="110"/>
      <c r="F13" s="478" t="s">
        <v>2319</v>
      </c>
      <c r="G13" s="64"/>
      <c r="H13" s="102"/>
    </row>
    <row r="14" spans="1:8" ht="148.5" customHeight="1" x14ac:dyDescent="0.25">
      <c r="A14" s="242" t="s">
        <v>2305</v>
      </c>
      <c r="B14" s="46" t="s">
        <v>2322</v>
      </c>
      <c r="C14" s="431" t="s">
        <v>2323</v>
      </c>
      <c r="D14" s="114"/>
      <c r="E14" s="110"/>
      <c r="F14" s="478" t="s">
        <v>2324</v>
      </c>
      <c r="G14" s="64"/>
      <c r="H14" s="102"/>
    </row>
    <row r="15" spans="1:8" ht="63.75" customHeight="1" x14ac:dyDescent="0.25">
      <c r="A15" s="239"/>
      <c r="B15" s="48" t="s">
        <v>2325</v>
      </c>
      <c r="C15" s="248" t="s">
        <v>2326</v>
      </c>
      <c r="D15" s="70" t="str">
        <f>IF(COUNTIF(D16:D16,"NO CUMPLE")&gt;0,"NO CUMPLE CONDICIÓN",IF(COUNTIF(D16:D16,"CUMPLE")=0,"NO APLICA","CUMPLE"))</f>
        <v>NO APLICA</v>
      </c>
      <c r="E15" s="452" t="str">
        <f>CONCATENATE(IF(D16="NO CUMPLE",CONCATENATE(E16," / "),""))</f>
        <v/>
      </c>
      <c r="F15" s="477" t="s">
        <v>2327</v>
      </c>
      <c r="G15" s="64">
        <f>IF(D15="CUMPLE",1,IF(D15="NO CUMPLE CONDICIÓN",2,3))</f>
        <v>3</v>
      </c>
      <c r="H15" s="102"/>
    </row>
    <row r="16" spans="1:8" ht="238.5" customHeight="1" x14ac:dyDescent="0.25">
      <c r="A16" s="240" t="s">
        <v>2328</v>
      </c>
      <c r="B16" s="46" t="s">
        <v>2329</v>
      </c>
      <c r="C16" s="247" t="s">
        <v>2330</v>
      </c>
      <c r="D16" s="516"/>
      <c r="E16" s="110"/>
      <c r="F16" s="478" t="s">
        <v>2327</v>
      </c>
      <c r="G16" s="64"/>
      <c r="H16" s="102"/>
    </row>
    <row r="17" spans="1:7" ht="30" customHeight="1" x14ac:dyDescent="0.25">
      <c r="A17" s="241"/>
      <c r="B17" s="48" t="s">
        <v>2331</v>
      </c>
      <c r="C17" s="217" t="s">
        <v>2332</v>
      </c>
      <c r="D17" s="70" t="str">
        <f>IF(COUNTIF(D18:D20,"NO CUMPLE")&gt;0,"NO CUMPLE CONDICIÓN",IF(COUNTIF(D18:D20,"CUMPLE")=0,"NO APLICA","CUMPLE"))</f>
        <v>NO APLICA</v>
      </c>
      <c r="E17" s="63" t="str">
        <f>CONCATENATE(IF(D18="NO CUMPLE",CONCATENATE(E18," / "),""),IF(D19="NO CUMPLE",CONCATENATE(E19," / "),""),IF(D20="NO CUMPLE",CONCATENATE(E20," / "),""))</f>
        <v/>
      </c>
      <c r="F17" s="477" t="s">
        <v>2333</v>
      </c>
      <c r="G17" s="64">
        <f>IF(D17="CUMPLE",1,IF(D17="NO CUMPLE CONDICIÓN",2,3))</f>
        <v>3</v>
      </c>
    </row>
    <row r="18" spans="1:7" ht="91.5" customHeight="1" x14ac:dyDescent="0.25">
      <c r="A18" s="240" t="s">
        <v>2328</v>
      </c>
      <c r="B18" s="46" t="s">
        <v>2334</v>
      </c>
      <c r="C18" s="247" t="s">
        <v>2335</v>
      </c>
      <c r="D18" s="516"/>
      <c r="E18" s="110"/>
      <c r="F18" s="478" t="s">
        <v>2333</v>
      </c>
      <c r="G18" s="64"/>
    </row>
    <row r="19" spans="1:7" ht="66" customHeight="1" x14ac:dyDescent="0.25">
      <c r="A19" s="240" t="s">
        <v>2328</v>
      </c>
      <c r="B19" s="53" t="s">
        <v>2336</v>
      </c>
      <c r="C19" s="246" t="s">
        <v>2337</v>
      </c>
      <c r="D19" s="516"/>
      <c r="E19" s="110"/>
      <c r="F19" s="478" t="s">
        <v>2333</v>
      </c>
      <c r="G19" s="64"/>
    </row>
    <row r="20" spans="1:7" ht="38.450000000000003" customHeight="1" thickBot="1" x14ac:dyDescent="0.3">
      <c r="A20" s="240" t="s">
        <v>2328</v>
      </c>
      <c r="B20" s="284" t="s">
        <v>2338</v>
      </c>
      <c r="C20" s="479" t="s">
        <v>2339</v>
      </c>
      <c r="D20" s="514"/>
      <c r="E20" s="499"/>
      <c r="F20" s="478" t="s">
        <v>2333</v>
      </c>
      <c r="G20" s="64"/>
    </row>
    <row r="22" spans="1:7" x14ac:dyDescent="0.25">
      <c r="C22" s="91"/>
    </row>
    <row r="23" spans="1:7" hidden="1" x14ac:dyDescent="0.25">
      <c r="C23" s="91" t="s">
        <v>1868</v>
      </c>
      <c r="D23">
        <f>COUNTIF(G3:G20,1)</f>
        <v>0</v>
      </c>
    </row>
    <row r="24" spans="1:7" hidden="1" x14ac:dyDescent="0.25">
      <c r="C24" s="91" t="s">
        <v>1869</v>
      </c>
      <c r="D24">
        <f>COUNTIF(G3:G20,2)</f>
        <v>0</v>
      </c>
    </row>
    <row r="25" spans="1:7" hidden="1" x14ac:dyDescent="0.25">
      <c r="C25" s="91" t="s">
        <v>1870</v>
      </c>
      <c r="D25">
        <f>COUNTIF(G3:G20,3)</f>
        <v>5</v>
      </c>
    </row>
  </sheetData>
  <sheetProtection formatRows="0" autoFilter="0"/>
  <mergeCells count="1">
    <mergeCell ref="B1:E1"/>
  </mergeCells>
  <phoneticPr fontId="32" type="noConversion"/>
  <conditionalFormatting sqref="D3">
    <cfRule type="cellIs" dxfId="42" priority="9" operator="equal">
      <formula>"NO CUMPLE CONDICIÓN"</formula>
    </cfRule>
    <cfRule type="cellIs" dxfId="41" priority="10" operator="equal">
      <formula>"No Cumple"</formula>
    </cfRule>
  </conditionalFormatting>
  <conditionalFormatting sqref="D6">
    <cfRule type="cellIs" dxfId="40" priority="7" operator="equal">
      <formula>"NO CUMPLE CONDICIÓN"</formula>
    </cfRule>
    <cfRule type="cellIs" dxfId="39" priority="8" operator="equal">
      <formula>"No Cumple"</formula>
    </cfRule>
  </conditionalFormatting>
  <conditionalFormatting sqref="D12">
    <cfRule type="cellIs" dxfId="38" priority="5" operator="equal">
      <formula>"NO CUMPLE CONDICIÓN"</formula>
    </cfRule>
    <cfRule type="cellIs" dxfId="37" priority="6" operator="equal">
      <formula>"No Cumple"</formula>
    </cfRule>
  </conditionalFormatting>
  <conditionalFormatting sqref="D15">
    <cfRule type="cellIs" dxfId="36" priority="3" operator="equal">
      <formula>"NO CUMPLE CONDICIÓN"</formula>
    </cfRule>
    <cfRule type="cellIs" dxfId="35" priority="4" operator="equal">
      <formula>"No Cumple"</formula>
    </cfRule>
  </conditionalFormatting>
  <conditionalFormatting sqref="D17">
    <cfRule type="cellIs" dxfId="34" priority="1" operator="equal">
      <formula>"NO CUMPLE CONDICIÓN"</formula>
    </cfRule>
    <cfRule type="cellIs" dxfId="33" priority="2" operator="equal">
      <formula>"No Cumple"</formula>
    </cfRule>
  </conditionalFormatting>
  <dataValidations count="2">
    <dataValidation type="list" allowBlank="1" showInputMessage="1" showErrorMessage="1" sqref="D10 D14" xr:uid="{E9BD2BC8-FB62-4F07-A372-A3CE92E33B5A}">
      <formula1>"CUMPLE, NO CUMPLE,NO APLICA"</formula1>
    </dataValidation>
    <dataValidation type="list" allowBlank="1" showInputMessage="1" showErrorMessage="1" sqref="D4:D5 D16 D7:D9 D11 D18:D20 D13" xr:uid="{DCBF666F-1764-4E59-B158-02EA728B70B5}">
      <formula1>"CUMPLE,NO CUMPLE"</formula1>
    </dataValidation>
  </dataValidations>
  <printOptions horizontalCentered="1"/>
  <pageMargins left="0.31496062992125984" right="0.31496062992125984" top="1.3385826771653544" bottom="0.74803149606299213" header="0.31496062992125984" footer="0.31496062992125984"/>
  <pageSetup scale="61" fitToHeight="0" orientation="landscape" r:id="rId1"/>
  <headerFooter>
    <oddHeader xml:space="preserve">&amp;L&amp;G&amp;C
PROCESO DE INSPECCIÓN, VIGILANCIA Y CONTROL
INSTRUMENTO IV 
HOGAR INFANTIL
&amp;RIN74.IVC
Versión 3
24/06/2026
Clasificación de la Información
CLASIFICADA
</oddHeader>
    <oddFooter>&amp;C&amp;G</oddFooter>
  </headerFooter>
  <ignoredErrors>
    <ignoredError sqref="E15" unlockedFormula="1"/>
  </ignoredError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20" ma:contentTypeDescription="Crear nuevo documento." ma:contentTypeScope="" ma:versionID="4790fd9227c25354e176862d47b38145">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0fdbb511a6af1c1016be2a4972d17885"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Props1.xml><?xml version="1.0" encoding="utf-8"?>
<ds:datastoreItem xmlns:ds="http://schemas.openxmlformats.org/officeDocument/2006/customXml" ds:itemID="{28748358-4F63-4D9E-8992-0836DEAD2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29F242-E5B9-4DBB-A19D-7258E25379C6}">
  <ds:schemaRefs>
    <ds:schemaRef ds:uri="http://schemas.microsoft.com/sharepoint/v3/contenttype/forms"/>
  </ds:schemaRefs>
</ds:datastoreItem>
</file>

<file path=customXml/itemProps3.xml><?xml version="1.0" encoding="utf-8"?>
<ds:datastoreItem xmlns:ds="http://schemas.openxmlformats.org/officeDocument/2006/customXml" ds:itemID="{0B56C6F4-071D-4AE6-84D4-CEF5997BC3BE}">
  <ds:schemaRefs>
    <ds:schemaRef ds:uri="http://schemas.microsoft.com/office/2006/documentManagement/types"/>
    <ds:schemaRef ds:uri="http://purl.org/dc/terms/"/>
    <ds:schemaRef ds:uri="http://schemas.microsoft.com/office/2006/metadata/properties"/>
    <ds:schemaRef ds:uri="76ddc973-6f3e-458c-98dc-616d12e59db2"/>
    <ds:schemaRef ds:uri="http://www.w3.org/XML/1998/namespace"/>
    <ds:schemaRef ds:uri="http://schemas.microsoft.com/office/infopath/2007/PartnerControls"/>
    <ds:schemaRef ds:uri="07df56aa-f336-4b80-aa61-75267864e9e7"/>
    <ds:schemaRef ds:uri="http://purl.org/dc/elements/1.1/"/>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19</vt:i4>
      </vt:variant>
    </vt:vector>
  </HeadingPairs>
  <TitlesOfParts>
    <vt:vector size="40" baseType="lpstr">
      <vt:lpstr>LISTAS</vt:lpstr>
      <vt:lpstr>PORTADA</vt:lpstr>
      <vt:lpstr>INSTRUCTIVO</vt:lpstr>
      <vt:lpstr>1. Información General</vt:lpstr>
      <vt:lpstr>2.Ambientes Edu. y Protecto</vt:lpstr>
      <vt:lpstr>3. Salud y Nutrición</vt:lpstr>
      <vt:lpstr>4. Familia, Comunidades y Redes</vt:lpstr>
      <vt:lpstr>5. Proceso Pedagógico</vt:lpstr>
      <vt:lpstr>6. Administrativo y Gestión</vt:lpstr>
      <vt:lpstr>7. Financiero </vt:lpstr>
      <vt:lpstr>8. Talento Humano</vt:lpstr>
      <vt:lpstr>Tabla 1. Áreas</vt:lpstr>
      <vt:lpstr>Tabla 2 Evid. no cumplimiento</vt:lpstr>
      <vt:lpstr>Tabla 3. Estructu Talento Hum</vt:lpstr>
      <vt:lpstr>Tabla 4 Registro Muestra TH</vt:lpstr>
      <vt:lpstr>Tabla 5 Perfiles TH</vt:lpstr>
      <vt:lpstr>Anexo 1. Doc. Inscripcion</vt:lpstr>
      <vt:lpstr>TEMP</vt:lpstr>
      <vt:lpstr>Condiciones NO cumplimiento </vt:lpstr>
      <vt:lpstr>Acta_Cierre </vt:lpstr>
      <vt:lpstr>Oculto</vt:lpstr>
      <vt:lpstr>'1. Información General'!Área_de_impresión</vt:lpstr>
      <vt:lpstr>'2.Ambientes Edu. y Protecto'!Área_de_impresión</vt:lpstr>
      <vt:lpstr>'3. Salud y Nutrición'!Área_de_impresión</vt:lpstr>
      <vt:lpstr>'4. Familia, Comunidades y Redes'!Área_de_impresión</vt:lpstr>
      <vt:lpstr>'5. Proceso Pedagógico'!Área_de_impresión</vt:lpstr>
      <vt:lpstr>'6. Administrativo y Gestión'!Área_de_impresión</vt:lpstr>
      <vt:lpstr>'7. Financiero '!Área_de_impresión</vt:lpstr>
      <vt:lpstr>'8. Talento Humano'!Área_de_impresión</vt:lpstr>
      <vt:lpstr>'Acta_Cierre '!Área_de_impresión</vt:lpstr>
      <vt:lpstr>'Anexo 1. Doc. Inscripcion'!Área_de_impresión</vt:lpstr>
      <vt:lpstr>'Condiciones NO cumplimiento '!Área_de_impresión</vt:lpstr>
      <vt:lpstr>INSTRUCTIVO!Área_de_impresión</vt:lpstr>
      <vt:lpstr>PORTADA!Área_de_impresión</vt:lpstr>
      <vt:lpstr>'Tabla 1. Áreas'!Área_de_impresión</vt:lpstr>
      <vt:lpstr>'Tabla 2 Evid. no cumplimiento'!Área_de_impresión</vt:lpstr>
      <vt:lpstr>'Tabla 3. Estructu Talento Hum'!Área_de_impresión</vt:lpstr>
      <vt:lpstr>'Tabla 4 Registro Muestra TH'!Área_de_impresión</vt:lpstr>
      <vt:lpstr>'Tabla 5 Perfiles TH'!Área_de_impresión</vt:lpstr>
      <vt:lpstr>'Condiciones NO cumplimiento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2026-06-24T19:19:31Z</cp:lastPrinted>
  <dcterms:created xsi:type="dcterms:W3CDTF">2025-06-13T16:00:54Z</dcterms:created>
  <dcterms:modified xsi:type="dcterms:W3CDTF">2026-06-24T19:20:03Z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ies>
</file>