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1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0" documentId="13_ncr:1_{44E5536E-D3EA-0746-9D8C-3653825F2B01}" xr6:coauthVersionLast="47" xr6:coauthVersionMax="47" xr10:uidLastSave="{302D8CC3-74DF-4259-B342-817A1DA2632A}"/>
  <bookViews>
    <workbookView xWindow="-120" yWindow="-120" windowWidth="29040" windowHeight="15720" tabRatio="829" firstSheet="1" activeTab="1" xr2:uid="{00000000-000D-0000-FFFF-FFFF00000000}"/>
  </bookViews>
  <sheets>
    <sheet name="LISTAS" sheetId="2" state="hidden" r:id="rId1"/>
    <sheet name="PORTADA" sheetId="57" r:id="rId2"/>
    <sheet name="INSTRUCTIVO" sheetId="56" r:id="rId3"/>
    <sheet name="1. Información General" sheetId="66" r:id="rId4"/>
    <sheet name="2. Ambientes Edu y Protecto " sheetId="49" r:id="rId5"/>
    <sheet name="3. Salud y Nutrición" sheetId="52" r:id="rId6"/>
    <sheet name="4. Familia, Comunidad y Redes" sheetId="68" r:id="rId7"/>
    <sheet name="5. Proceso pedagógico" sheetId="69" r:id="rId8"/>
    <sheet name="6. Administrativo y de Gestión" sheetId="67" r:id="rId9"/>
    <sheet name="7. Financiero " sheetId="58" r:id="rId10"/>
    <sheet name="8. Talento Humano " sheetId="59" r:id="rId11"/>
    <sheet name="Tabla 1. Áreas" sheetId="50" r:id="rId12"/>
    <sheet name="Tabla 2 Evid. no cumpl P.I." sheetId="65" r:id="rId13"/>
    <sheet name="Tabla 3 Perfiles TH" sheetId="70" r:id="rId14"/>
    <sheet name="Tabla 4 Registro Muestra TH" sheetId="62" r:id="rId15"/>
    <sheet name="Anexo 1. Doc. Inscripcion" sheetId="64" r:id="rId16"/>
    <sheet name="Anexo 2. Requisitos madre c. " sheetId="61" r:id="rId17"/>
    <sheet name="TEMP" sheetId="72" state="hidden" r:id="rId18"/>
    <sheet name="Condiciones NO cumplimiento" sheetId="32" r:id="rId19"/>
    <sheet name="Acta_Cierre" sheetId="14" r:id="rId20"/>
    <sheet name="Oculto" sheetId="39" state="hidden" r:id="rId21"/>
    <sheet name="Plan de Mejoramiento" sheetId="40" state="hidden" r:id="rId22"/>
  </sheets>
  <externalReferences>
    <externalReference r:id="rId23"/>
    <externalReference r:id="rId24"/>
    <externalReference r:id="rId25"/>
  </externalReferences>
  <definedNames>
    <definedName name="_xlnm._FilterDatabase" localSheetId="4" hidden="1">'2. Ambientes Edu y Protecto '!$A$2:$G$72</definedName>
    <definedName name="_xlnm._FilterDatabase" localSheetId="5" hidden="1">'3. Salud y Nutrición'!$A$2:$G$2</definedName>
    <definedName name="_xlnm._FilterDatabase" localSheetId="6" hidden="1">'4. Familia, Comunidad y Redes'!$A$2:$H$24</definedName>
    <definedName name="_xlnm._FilterDatabase" localSheetId="7" hidden="1">'5. Proceso pedagógico'!$A$2:$H$21</definedName>
    <definedName name="_xlnm._FilterDatabase" localSheetId="8" hidden="1">'6. Administrativo y de Gestión'!$A$2:$H$8</definedName>
    <definedName name="_xlnm._FilterDatabase" localSheetId="9" hidden="1">'7. Financiero '!$B$2:$E$2</definedName>
    <definedName name="_xlnm._FilterDatabase" localSheetId="10" hidden="1">'8. Talento Humano '!$B$2:$E$2</definedName>
    <definedName name="_xlnm._FilterDatabase" localSheetId="18" hidden="1">'Condiciones NO cumplimiento'!$A$2:$G$2</definedName>
    <definedName name="_xlnm._FilterDatabase" localSheetId="21" hidden="1">'Plan de Mejoramiento'!$A$3:$K$3</definedName>
    <definedName name="_xlnm.Print_Area" localSheetId="3">'1. Información General'!$A$1:$F$41</definedName>
    <definedName name="_xlnm.Print_Area" localSheetId="4">'2. Ambientes Edu y Protecto '!$B$1:$E$72</definedName>
    <definedName name="_xlnm.Print_Area" localSheetId="5">'3. Salud y Nutrición'!$B$1:$E$65</definedName>
    <definedName name="_xlnm.Print_Area" localSheetId="6">'4. Familia, Comunidad y Redes'!$B$1:$E$24</definedName>
    <definedName name="_xlnm.Print_Area" localSheetId="7">'5. Proceso pedagógico'!$B$1:$E$21</definedName>
    <definedName name="_xlnm.Print_Area" localSheetId="8">'6. Administrativo y de Gestión'!$B$1:$E$22</definedName>
    <definedName name="_xlnm.Print_Area" localSheetId="9">'7. Financiero '!$B$1:$E$12</definedName>
    <definedName name="_xlnm.Print_Area" localSheetId="10">'8. Talento Humano '!$B$1:$E$29</definedName>
    <definedName name="_xlnm.Print_Area" localSheetId="19">Acta_Cierre!$A$1:$F$45</definedName>
    <definedName name="_xlnm.Print_Area" localSheetId="15">'Anexo 1. Doc. Inscripcion'!$B$1:$D$22</definedName>
    <definedName name="_xlnm.Print_Area" localSheetId="16">'Anexo 2. Requisitos madre c. '!$A$1:$D$6</definedName>
    <definedName name="_xlnm.Print_Area" localSheetId="18">'Condiciones NO cumplimiento'!$A$2:$G$39</definedName>
    <definedName name="_xlnm.Print_Area" localSheetId="2">INSTRUCTIVO!$A$1:$B$92</definedName>
    <definedName name="_xlnm.Print_Area" localSheetId="1">PORTADA!$A$1:$E$39</definedName>
    <definedName name="_xlnm.Print_Area" localSheetId="11">'Tabla 1. Áreas'!$A$1:$I$10</definedName>
    <definedName name="_xlnm.Print_Area" localSheetId="12">'Tabla 2 Evid. no cumpl P.I.'!$B$1:$N$12</definedName>
    <definedName name="_xlnm.Print_Area" localSheetId="17">TEMP!#REF!</definedName>
    <definedName name="Auditoría" localSheetId="2">#REF!</definedName>
    <definedName name="Auditoría">[1]!Acciones[Auditoría]</definedName>
    <definedName name="b" localSheetId="16">'[1]Verificables Comp. Legal'!$D$40</definedName>
    <definedName name="b" localSheetId="2">#REF!</definedName>
    <definedName name="b" localSheetId="11">'[1]Verificables Comp. Legal'!$D$40</definedName>
    <definedName name="b" localSheetId="13">'[2]Verificables Comp. Legal'!$D$40</definedName>
    <definedName name="b" localSheetId="14">'[3]Verificables Comp. Legal'!$D$40</definedName>
    <definedName name="b">'[1]Verificables Comp. Legal'!$D$40</definedName>
    <definedName name="ca" localSheetId="16">'[1]Verificables Comp. Legal'!$K$19</definedName>
    <definedName name="ca" localSheetId="2">#REF!</definedName>
    <definedName name="ca" localSheetId="11">'[1]Verificables Comp. Legal'!$K$19</definedName>
    <definedName name="ca" localSheetId="13">'[2]Verificables Comp. Legal'!$K$19</definedName>
    <definedName name="ca" localSheetId="14">'[3]Verificables Comp. Legal'!$K$19</definedName>
    <definedName name="ca">'[1]Verificables Comp. Legal'!$K$19</definedName>
    <definedName name="camp" localSheetId="16">'[1]Verificables Comp. Legal'!$U$16</definedName>
    <definedName name="camp" localSheetId="2">#REF!</definedName>
    <definedName name="camp" localSheetId="11">'[1]Verificables Comp. Legal'!$U$16</definedName>
    <definedName name="camp" localSheetId="13">'[2]Verificables Comp. Legal'!$U$16</definedName>
    <definedName name="camp" localSheetId="14">'[3]Verificables Comp. Legal'!$U$16</definedName>
    <definedName name="camp">'[1]Verificables Comp. Legal'!$U$16</definedName>
    <definedName name="cap" localSheetId="16">'[1]Verificables Comp. Legal'!$O$29</definedName>
    <definedName name="cap" localSheetId="2">#REF!</definedName>
    <definedName name="cap" localSheetId="11">'[1]Verificables Comp. Legal'!$O$29</definedName>
    <definedName name="cap" localSheetId="13">'[2]Verificables Comp. Legal'!$O$29</definedName>
    <definedName name="cap" localSheetId="14">'[3]Verificables Comp. Legal'!$O$29</definedName>
    <definedName name="cap">'[1]Verificables Comp. Legal'!$O$29</definedName>
    <definedName name="car" localSheetId="16">'[1]Verificables Comp. Legal'!$K$16</definedName>
    <definedName name="car" localSheetId="2">#REF!</definedName>
    <definedName name="car" localSheetId="11">'[1]Verificables Comp. Legal'!$K$16</definedName>
    <definedName name="car" localSheetId="13">'[2]Verificables Comp. Legal'!$K$16</definedName>
    <definedName name="car" localSheetId="14">'[3]Verificables Comp. Legal'!$K$16</definedName>
    <definedName name="car">'[1]Verificables Comp. Legal'!$K$16</definedName>
    <definedName name="carg" localSheetId="16">'[1]Verificables Comp. Legal'!$K$17</definedName>
    <definedName name="carg" localSheetId="2">#REF!</definedName>
    <definedName name="carg" localSheetId="11">'[1]Verificables Comp. Legal'!$K$17</definedName>
    <definedName name="carg" localSheetId="13">'[2]Verificables Comp. Legal'!$K$17</definedName>
    <definedName name="carg" localSheetId="14">'[3]Verificables Comp. Legal'!$K$17</definedName>
    <definedName name="carg">'[1]Verificables Comp. Legal'!$K$17</definedName>
    <definedName name="cargo" localSheetId="16">'[1]Verificables Comp. Legal'!$K$18</definedName>
    <definedName name="cargo" localSheetId="2">#REF!</definedName>
    <definedName name="cargo" localSheetId="11">'[1]Verificables Comp. Legal'!$K$18</definedName>
    <definedName name="cargo" localSheetId="13">'[2]Verificables Comp. Legal'!$K$18</definedName>
    <definedName name="cargo" localSheetId="14">'[3]Verificables Comp. Legal'!$K$18</definedName>
    <definedName name="cargo">'[1]Verificables Comp. Legal'!$K$18</definedName>
    <definedName name="cargoo" localSheetId="16">'[1]Verificables Comp. Legal'!$J$38</definedName>
    <definedName name="cargoo" localSheetId="2">#REF!</definedName>
    <definedName name="cargoo" localSheetId="11">'[1]Verificables Comp. Legal'!$J$38</definedName>
    <definedName name="cargoo" localSheetId="13">'[2]Verificables Comp. Legal'!$J$38</definedName>
    <definedName name="cargoo" localSheetId="14">'[3]Verificables Comp. Legal'!$J$38</definedName>
    <definedName name="cargoo">'[1]Verificables Comp. Legal'!$J$38</definedName>
    <definedName name="cargooo" localSheetId="16">'[1]Verificables Comp. Legal'!$J$37</definedName>
    <definedName name="cargooo" localSheetId="2">#REF!</definedName>
    <definedName name="cargooo" localSheetId="11">'[1]Verificables Comp. Legal'!$J$37</definedName>
    <definedName name="cargooo" localSheetId="13">'[2]Verificables Comp. Legal'!$J$37</definedName>
    <definedName name="cargooo" localSheetId="14">'[3]Verificables Comp. Legal'!$J$37</definedName>
    <definedName name="cargooo">'[1]Verificables Comp. Legal'!$J$37</definedName>
    <definedName name="carrr" localSheetId="16">'[1]Verificables Comp. Legal'!$J$39</definedName>
    <definedName name="carrr" localSheetId="2">#REF!</definedName>
    <definedName name="carrr" localSheetId="11">'[1]Verificables Comp. Legal'!$J$39</definedName>
    <definedName name="carrr" localSheetId="13">'[2]Verificables Comp. Legal'!$J$39</definedName>
    <definedName name="carrr" localSheetId="14">'[3]Verificables Comp. Legal'!$J$39</definedName>
    <definedName name="carrr">'[1]Verificables Comp. Legal'!$J$39</definedName>
    <definedName name="carrrr" localSheetId="16">'[1]Verificables Comp. Legal'!$J$40</definedName>
    <definedName name="carrrr" localSheetId="2">#REF!</definedName>
    <definedName name="carrrr" localSheetId="11">'[1]Verificables Comp. Legal'!$J$40</definedName>
    <definedName name="carrrr" localSheetId="13">'[2]Verificables Comp. Legal'!$J$40</definedName>
    <definedName name="carrrr" localSheetId="14">'[3]Verificables Comp. Legal'!$J$40</definedName>
    <definedName name="carrrr">'[1]Verificables Comp. Legal'!$J$40</definedName>
    <definedName name="codpo" localSheetId="16">'[1]Verificables Comp. Legal'!$B$34</definedName>
    <definedName name="codpo" localSheetId="2">#REF!</definedName>
    <definedName name="codpo" localSheetId="11">'[1]Verificables Comp. Legal'!$B$34</definedName>
    <definedName name="codpo" localSheetId="13">'[2]Verificables Comp. Legal'!$B$34</definedName>
    <definedName name="codpo" localSheetId="14">'[3]Verificables Comp. Legal'!$B$34</definedName>
    <definedName name="codpo">'[1]Verificables Comp. Legal'!$B$34</definedName>
    <definedName name="com" localSheetId="16">'[1]Verificables Comp. Legal'!$U$17</definedName>
    <definedName name="com" localSheetId="2">#REF!</definedName>
    <definedName name="com" localSheetId="11">'[1]Verificables Comp. Legal'!$U$17</definedName>
    <definedName name="com" localSheetId="13">'[2]Verificables Comp. Legal'!$U$17</definedName>
    <definedName name="com" localSheetId="14">'[3]Verificables Comp. Legal'!$U$17</definedName>
    <definedName name="com">'[1]Verificables Comp. Legal'!$U$17</definedName>
    <definedName name="com´p" localSheetId="16">'[1]Verificables Comp. Legal'!$U$18</definedName>
    <definedName name="com´p" localSheetId="2">#REF!</definedName>
    <definedName name="com´p" localSheetId="11">'[1]Verificables Comp. Legal'!$U$18</definedName>
    <definedName name="com´p" localSheetId="13">'[2]Verificables Comp. Legal'!$U$18</definedName>
    <definedName name="com´p" localSheetId="14">'[3]Verificables Comp. Legal'!$U$18</definedName>
    <definedName name="com´p">'[1]Verificables Comp. Legal'!$U$18</definedName>
    <definedName name="compel" localSheetId="16">'[1]Verificables Comp. Legal'!$Q$38</definedName>
    <definedName name="compel" localSheetId="2">#REF!</definedName>
    <definedName name="compel" localSheetId="11">'[1]Verificables Comp. Legal'!$Q$38</definedName>
    <definedName name="compel" localSheetId="13">'[2]Verificables Comp. Legal'!$Q$38</definedName>
    <definedName name="compel" localSheetId="14">'[3]Verificables Comp. Legal'!$Q$38</definedName>
    <definedName name="compel">'[1]Verificables Comp. Legal'!$Q$38</definedName>
    <definedName name="compen" localSheetId="16">'[1]Verificables Comp. Legal'!$Q$37</definedName>
    <definedName name="compen" localSheetId="2">#REF!</definedName>
    <definedName name="compen" localSheetId="11">'[1]Verificables Comp. Legal'!$Q$37</definedName>
    <definedName name="compen" localSheetId="13">'[2]Verificables Comp. Legal'!$Q$37</definedName>
    <definedName name="compen" localSheetId="14">'[3]Verificables Comp. Legal'!$Q$37</definedName>
    <definedName name="compen">'[1]Verificables Comp. Legal'!$Q$37</definedName>
    <definedName name="compo" localSheetId="16">'[1]Verificables Comp. Legal'!$U$19</definedName>
    <definedName name="compo" localSheetId="2">#REF!</definedName>
    <definedName name="compo" localSheetId="11">'[1]Verificables Comp. Legal'!$U$19</definedName>
    <definedName name="compo" localSheetId="13">'[2]Verificables Comp. Legal'!$U$19</definedName>
    <definedName name="compo" localSheetId="14">'[3]Verificables Comp. Legal'!$U$19</definedName>
    <definedName name="compo">'[1]Verificables Comp. Legal'!$U$19</definedName>
    <definedName name="comppa" localSheetId="16">'[1]Verificables Comp. Legal'!$Q$39</definedName>
    <definedName name="comppa" localSheetId="2">#REF!</definedName>
    <definedName name="comppa" localSheetId="11">'[1]Verificables Comp. Legal'!$Q$39</definedName>
    <definedName name="comppa" localSheetId="13">'[2]Verificables Comp. Legal'!$Q$39</definedName>
    <definedName name="comppa" localSheetId="14">'[3]Verificables Comp. Legal'!$Q$39</definedName>
    <definedName name="comppa">'[1]Verificables Comp. Legal'!$Q$39</definedName>
    <definedName name="comppar" localSheetId="16">'[1]Verificables Comp. Legal'!$Q$40</definedName>
    <definedName name="comppar" localSheetId="2">#REF!</definedName>
    <definedName name="comppar" localSheetId="11">'[1]Verificables Comp. Legal'!$Q$40</definedName>
    <definedName name="comppar" localSheetId="13">'[2]Verificables Comp. Legal'!$Q$40</definedName>
    <definedName name="comppar" localSheetId="14">'[3]Verificables Comp. Legal'!$Q$40</definedName>
    <definedName name="comppar">'[1]Verificables Comp. Legal'!$Q$40</definedName>
    <definedName name="correo" localSheetId="16">'[1]Verificables Comp. Legal'!$U$23</definedName>
    <definedName name="correo" localSheetId="2">#REF!</definedName>
    <definedName name="correo" localSheetId="11">'[1]Verificables Comp. Legal'!$U$23</definedName>
    <definedName name="correo" localSheetId="13">'[2]Verificables Comp. Legal'!$U$23</definedName>
    <definedName name="correo" localSheetId="14">'[3]Verificables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16">'[1]Verificables Comp. Legal'!$Q$29</definedName>
    <definedName name="cupo" localSheetId="2">#REF!</definedName>
    <definedName name="cupo" localSheetId="11">'[1]Verificables Comp. Legal'!$Q$29</definedName>
    <definedName name="cupo" localSheetId="13">'[2]Verificables Comp. Legal'!$Q$29</definedName>
    <definedName name="cupo" localSheetId="14">'[3]Verificables Comp. Legal'!$Q$29</definedName>
    <definedName name="cupo">'[1]Verificables Comp. Legal'!$Q$29</definedName>
    <definedName name="cz" localSheetId="16">'[1]Verificables Comp. Legal'!$O$22</definedName>
    <definedName name="cz" localSheetId="2">#REF!</definedName>
    <definedName name="cz" localSheetId="11">'[1]Verificables Comp. Legal'!$O$22</definedName>
    <definedName name="cz" localSheetId="13">'[2]Verificables Comp. Legal'!$O$22</definedName>
    <definedName name="cz" localSheetId="14">'[3]Verificables Comp. Legal'!$O$22</definedName>
    <definedName name="cz">'[1]Verificables Comp. Legal'!$O$22</definedName>
    <definedName name="desp" localSheetId="16">'[1]Verificables Comp. Legal'!$M$30</definedName>
    <definedName name="desp" localSheetId="2">#REF!</definedName>
    <definedName name="desp" localSheetId="11">'[1]Verificables Comp. Legal'!$M$30</definedName>
    <definedName name="desp" localSheetId="13">'[2]Verificables Comp. Legal'!$M$30</definedName>
    <definedName name="desp" localSheetId="14">'[3]Verificables Comp. Legal'!$M$30</definedName>
    <definedName name="desp">'[1]Verificables Comp. Legal'!$M$30</definedName>
    <definedName name="dir" localSheetId="16">'[1]Verificables Comp. Legal'!$D$25</definedName>
    <definedName name="dir" localSheetId="2">#REF!</definedName>
    <definedName name="dir" localSheetId="11">'[1]Verificables Comp. Legal'!$D$25</definedName>
    <definedName name="dir" localSheetId="13">'[2]Verificables Comp. Legal'!$D$25</definedName>
    <definedName name="dir" localSheetId="14">'[3]Verificables Comp. Legal'!$D$25</definedName>
    <definedName name="dir">'[1]Verificables Comp. Legal'!$D$25</definedName>
    <definedName name="dirse" localSheetId="16">'[1]Verificables Comp. Legal'!$D$32</definedName>
    <definedName name="dirse" localSheetId="2">#REF!</definedName>
    <definedName name="dirse" localSheetId="11">'[1]Verificables Comp. Legal'!$D$32</definedName>
    <definedName name="dirse" localSheetId="13">'[2]Verificables Comp. Legal'!$D$32</definedName>
    <definedName name="dirse" localSheetId="14">'[3]Verificables Comp. Legal'!$D$32</definedName>
    <definedName name="dirse">'[1]Verificables Comp. Legal'!$D$32</definedName>
    <definedName name="dr" localSheetId="16">'[1]Verificables Comp. Legal'!$K$28</definedName>
    <definedName name="dr" localSheetId="2">#REF!</definedName>
    <definedName name="dr" localSheetId="11">'[1]Verificables Comp. Legal'!$K$28</definedName>
    <definedName name="dr" localSheetId="13">'[2]Verificables Comp. Legal'!$K$28</definedName>
    <definedName name="dr" localSheetId="14">'[3]Verificables Comp. Legal'!$K$28</definedName>
    <definedName name="dr">'[1]Verificables Comp. Legal'!$K$28</definedName>
    <definedName name="email" localSheetId="16">'[1]Verificables Comp. Legal'!$S$28</definedName>
    <definedName name="email" localSheetId="2">#REF!</definedName>
    <definedName name="email" localSheetId="11">'[1]Verificables Comp. Legal'!$S$28</definedName>
    <definedName name="email" localSheetId="13">'[2]Verificables Comp. Legal'!$S$28</definedName>
    <definedName name="email" localSheetId="14">'[3]Verificables Comp. Legal'!$S$28</definedName>
    <definedName name="email">'[1]Verificables Comp. Legal'!$S$28</definedName>
    <definedName name="fal" localSheetId="16">'[1]Verificables Comp. Legal'!$C$30</definedName>
    <definedName name="fal" localSheetId="2">#REF!</definedName>
    <definedName name="fal" localSheetId="11">'[1]Verificables Comp. Legal'!$C$30</definedName>
    <definedName name="fal" localSheetId="13">'[2]Verificables Comp. Legal'!$C$30</definedName>
    <definedName name="fal" localSheetId="14">'[3]Verificables Comp. Legal'!$C$30</definedName>
    <definedName name="fal">'[1]Verificables Comp. Legal'!$C$30</definedName>
    <definedName name="fecha" localSheetId="16">'[1]Verificables Comp. Legal'!$D$11</definedName>
    <definedName name="fecha" localSheetId="2">#REF!</definedName>
    <definedName name="fecha" localSheetId="11">'[1]Verificables Comp. Legal'!$D$11</definedName>
    <definedName name="fecha" localSheetId="13">'[2]Verificables Comp. Legal'!$D$11</definedName>
    <definedName name="fecha" localSheetId="14">'[3]Verificables Comp. Legal'!$D$11</definedName>
    <definedName name="fecha">'[1]Verificables Comp. Legal'!$D$11</definedName>
    <definedName name="fechaa" localSheetId="16">'[1]Verificables Comp. Legal'!$D$13</definedName>
    <definedName name="fechaa" localSheetId="2">#REF!</definedName>
    <definedName name="fechaa" localSheetId="11">'[1]Verificables Comp. Legal'!$D$13</definedName>
    <definedName name="fechaa" localSheetId="13">'[2]Verificables Comp. Legal'!$D$13</definedName>
    <definedName name="fechaa" localSheetId="14">'[3]Verificables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6">'[1]Verificables Comp. Legal'!$M$26</definedName>
    <definedName name="lf" localSheetId="2">#REF!</definedName>
    <definedName name="lf" localSheetId="11">'[1]Verificables Comp. Legal'!$M$26</definedName>
    <definedName name="lf" localSheetId="13">'[2]Verificables Comp. Legal'!$M$26</definedName>
    <definedName name="lf" localSheetId="14">'[3]Verificables Comp. Legal'!$M$26</definedName>
    <definedName name="lf">'[1]Verificables Comp. Legal'!$M$26</definedName>
    <definedName name="m" localSheetId="16">'[1]Verificables Comp. Legal'!$D$39</definedName>
    <definedName name="m" localSheetId="2">#REF!</definedName>
    <definedName name="m" localSheetId="11">'[1]Verificables Comp. Legal'!$D$39</definedName>
    <definedName name="m" localSheetId="13">'[2]Verificables Comp. Legal'!$D$39</definedName>
    <definedName name="m" localSheetId="14">'[3]Verificables Comp. Legal'!$D$39</definedName>
    <definedName name="m">'[1]Verificables Comp. Legal'!$D$39</definedName>
    <definedName name="mun" localSheetId="16">'[1]Verificables Comp. Legal'!$O$23</definedName>
    <definedName name="mun" localSheetId="2">#REF!</definedName>
    <definedName name="mun" localSheetId="11">'[1]Verificables Comp. Legal'!$O$23</definedName>
    <definedName name="mun" localSheetId="13">'[2]Verificables Comp. Legal'!$O$23</definedName>
    <definedName name="mun" localSheetId="14">'[3]Verificables Comp. Legal'!$O$23</definedName>
    <definedName name="mun">'[1]Verificables Comp. Legal'!$O$23</definedName>
    <definedName name="muni" localSheetId="16">'[1]Verificables Comp. Legal'!$O$28</definedName>
    <definedName name="muni" localSheetId="2">#REF!</definedName>
    <definedName name="muni" localSheetId="11">'[1]Verificables Comp. Legal'!$O$28</definedName>
    <definedName name="muni" localSheetId="13">'[2]Verificables Comp. Legal'!$O$28</definedName>
    <definedName name="muni" localSheetId="14">'[3]Verificables Comp. Legal'!$O$28</definedName>
    <definedName name="muni">'[1]Verificables Comp. Legal'!$O$28</definedName>
    <definedName name="n" localSheetId="16">'[1]Verificables Comp. Legal'!$D$37</definedName>
    <definedName name="n" localSheetId="2">#REF!</definedName>
    <definedName name="n" localSheetId="11">'[1]Verificables Comp. Legal'!$D$37</definedName>
    <definedName name="n" localSheetId="13">'[2]Verificables Comp. Legal'!$D$37</definedName>
    <definedName name="n" localSheetId="14">'[3]Verificables Comp. Legal'!$D$37</definedName>
    <definedName name="n">'[1]Verificables Comp. Legal'!$D$37</definedName>
    <definedName name="nit" localSheetId="16">'[1]Verificables Comp. Legal'!$J$23</definedName>
    <definedName name="nit" localSheetId="2">#REF!</definedName>
    <definedName name="nit" localSheetId="11">'[1]Verificables Comp. Legal'!$J$23</definedName>
    <definedName name="nit" localSheetId="13">'[2]Verificables Comp. Legal'!$J$23</definedName>
    <definedName name="nit" localSheetId="14">'[3]Verificables Comp. Legal'!$J$23</definedName>
    <definedName name="nit">'[1]Verificables Comp. Legal'!$J$23</definedName>
    <definedName name="no" localSheetId="16">'[1]Verificables Comp. Legal'!$F$31</definedName>
    <definedName name="no" localSheetId="2">#REF!</definedName>
    <definedName name="no" localSheetId="11">'[1]Verificables Comp. Legal'!$F$31</definedName>
    <definedName name="no" localSheetId="13">'[2]Verificables Comp. Legal'!$F$31</definedName>
    <definedName name="no" localSheetId="14">'[3]Verificables Comp. Legal'!$F$31</definedName>
    <definedName name="no">'[1]Verificables Comp. Legal'!$F$31</definedName>
    <definedName name="noaplica" localSheetId="11">#REF!</definedName>
    <definedName name="noaplica">#REF!</definedName>
    <definedName name="nomb" localSheetId="16">'[1]Verificables Comp. Legal'!$D$23</definedName>
    <definedName name="nomb" localSheetId="2">#REF!</definedName>
    <definedName name="nomb" localSheetId="11">'[1]Verificables Comp. Legal'!$D$23</definedName>
    <definedName name="nomb" localSheetId="13">'[2]Verificables Comp. Legal'!$D$23</definedName>
    <definedName name="nomb" localSheetId="14">'[3]Verificables Comp. Legal'!$D$23</definedName>
    <definedName name="nomb">'[1]Verificables Comp. Legal'!$D$23</definedName>
    <definedName name="nombrep" localSheetId="16">'[1]Verificables Comp. Legal'!$D$24</definedName>
    <definedName name="nombrep" localSheetId="2">#REF!</definedName>
    <definedName name="nombrep" localSheetId="11">'[1]Verificables Comp. Legal'!$D$24</definedName>
    <definedName name="nombrep" localSheetId="13">'[2]Verificables Comp. Legal'!$D$24</definedName>
    <definedName name="nombrep" localSheetId="14">'[3]Verificables Comp. Legal'!$D$24</definedName>
    <definedName name="nombrep">'[1]Verificables Comp. Legal'!$D$24</definedName>
    <definedName name="nomrep" localSheetId="16">'[1]Verificables Comp. Legal'!$D$29</definedName>
    <definedName name="nomrep" localSheetId="2">#REF!</definedName>
    <definedName name="nomrep" localSheetId="11">'[1]Verificables Comp. Legal'!$D$29</definedName>
    <definedName name="nomrep" localSheetId="13">'[2]Verificables Comp. Legal'!$D$29</definedName>
    <definedName name="nomrep" localSheetId="14">'[3]Verificables Comp. Legal'!$D$29</definedName>
    <definedName name="nomrep">'[1]Verificables Comp. Legal'!$D$29</definedName>
    <definedName name="nomun" localSheetId="16">'[1]Verificables Comp. Legal'!$D$28</definedName>
    <definedName name="nomun" localSheetId="2">#REF!</definedName>
    <definedName name="nomun" localSheetId="11">'[1]Verificables Comp. Legal'!$D$28</definedName>
    <definedName name="nomun" localSheetId="13">'[2]Verificables Comp. Legal'!$D$28</definedName>
    <definedName name="nomun" localSheetId="14">'[3]Verificables Comp. Legal'!$D$28</definedName>
    <definedName name="nomun">'[1]Verificables Comp. Legal'!$D$28</definedName>
    <definedName name="numbe" localSheetId="16">'[1]Verificables Comp. Legal'!$S$29</definedName>
    <definedName name="numbe" localSheetId="2">#REF!</definedName>
    <definedName name="numbe" localSheetId="11">'[1]Verificables Comp. Legal'!$S$29</definedName>
    <definedName name="numbe" localSheetId="13">'[2]Verificables Comp. Legal'!$S$29</definedName>
    <definedName name="numbe" localSheetId="14">'[3]Verificables Comp. Legal'!$S$29</definedName>
    <definedName name="numbe">'[1]Verificables Comp. Legal'!$S$29</definedName>
    <definedName name="numbea" localSheetId="16">'[1]Verificables Comp. Legal'!$W$29</definedName>
    <definedName name="numbea" localSheetId="2">#REF!</definedName>
    <definedName name="numbea" localSheetId="11">'[1]Verificables Comp. Legal'!$W$29</definedName>
    <definedName name="numbea" localSheetId="13">'[2]Verificables Comp. Legal'!$W$29</definedName>
    <definedName name="numbea" localSheetId="14">'[3]Verificables Comp. Legal'!$W$29</definedName>
    <definedName name="numbea">'[1]Verificables Comp. Legal'!$W$29</definedName>
    <definedName name="numero" localSheetId="16">'[1]Verificables Comp. Legal'!$D$12</definedName>
    <definedName name="numero" localSheetId="2">#REF!</definedName>
    <definedName name="numero" localSheetId="11">'[1]Verificables Comp. Legal'!$D$12</definedName>
    <definedName name="numero" localSheetId="13">'[2]Verificables Comp. Legal'!$D$12</definedName>
    <definedName name="numero" localSheetId="14">'[3]Verificables Comp. Legal'!$D$12</definedName>
    <definedName name="numero">'[1]Verificables Comp. Legal'!$D$12</definedName>
    <definedName name="numid" localSheetId="16">'[1]Verificables Comp. Legal'!$O$24</definedName>
    <definedName name="numid" localSheetId="2">#REF!</definedName>
    <definedName name="numid" localSheetId="11">'[1]Verificables Comp. Legal'!$O$24</definedName>
    <definedName name="numid" localSheetId="13">'[2]Verificables Comp. Legal'!$O$24</definedName>
    <definedName name="numid" localSheetId="14">'[3]Verificables Comp. Legal'!$O$24</definedName>
    <definedName name="numid">'[1]Verificables Comp. Legal'!$O$24</definedName>
    <definedName name="o" localSheetId="16">'[1]Verificables Comp. Legal'!$D$38</definedName>
    <definedName name="o" localSheetId="2">#REF!</definedName>
    <definedName name="o" localSheetId="11">'[1]Verificables Comp. Legal'!$D$38</definedName>
    <definedName name="o" localSheetId="13">'[2]Verificables Comp. Legal'!$D$38</definedName>
    <definedName name="o" localSheetId="14">'[3]Verificables Comp. Legal'!$D$38</definedName>
    <definedName name="o">'[1]Verificables Comp. Legal'!$D$38</definedName>
    <definedName name="obj" localSheetId="16">'[1]Verificables Comp. Legal'!$D$14</definedName>
    <definedName name="obj" localSheetId="2">#REF!</definedName>
    <definedName name="obj" localSheetId="11">'[1]Verificables Comp. Legal'!$D$14</definedName>
    <definedName name="obj" localSheetId="13">'[2]Verificables Comp. Legal'!$D$14</definedName>
    <definedName name="obj" localSheetId="14">'[3]Verificables Comp. Legal'!$D$14</definedName>
    <definedName name="obj">'[1]Verificables Comp. Legal'!$D$14</definedName>
    <definedName name="piyc" localSheetId="16">'[1]Verificables Comp. Legal'!$I$35</definedName>
    <definedName name="piyc" localSheetId="2">#REF!</definedName>
    <definedName name="piyc" localSheetId="11">'[1]Verificables Comp. Legal'!$I$35</definedName>
    <definedName name="piyc" localSheetId="13">'[2]Verificables Comp. Legal'!$I$35</definedName>
    <definedName name="piyc" localSheetId="14">'[3]Verificables Comp. Legal'!$I$35</definedName>
    <definedName name="piyc">'[1]Verificables Comp. Legal'!$I$35</definedName>
    <definedName name="pj" localSheetId="16">'[1]Verificables Comp. Legal'!$D$26</definedName>
    <definedName name="pj" localSheetId="2">#REF!</definedName>
    <definedName name="pj" localSheetId="11">'[1]Verificables Comp. Legal'!$D$26</definedName>
    <definedName name="pj" localSheetId="13">'[2]Verificables Comp. Legal'!$D$26</definedName>
    <definedName name="pj" localSheetId="14">'[3]Verificables Comp. Legal'!$D$26</definedName>
    <definedName name="pj">'[1]Verificables Comp. Legal'!$D$26</definedName>
    <definedName name="porfe" localSheetId="16">'[1]Verificables Comp. Legal'!$D$19</definedName>
    <definedName name="porfe" localSheetId="2">#REF!</definedName>
    <definedName name="porfe" localSheetId="11">'[1]Verificables Comp. Legal'!$D$19</definedName>
    <definedName name="porfe" localSheetId="13">'[2]Verificables Comp. Legal'!$D$19</definedName>
    <definedName name="porfe" localSheetId="14">'[3]Verificables Comp. Legal'!$D$19</definedName>
    <definedName name="porfe">'[1]Verificables Comp. Legal'!$D$19</definedName>
    <definedName name="pro" localSheetId="16">'[1]Verificables Comp. Legal'!$D$17</definedName>
    <definedName name="pro" localSheetId="2">#REF!</definedName>
    <definedName name="pro" localSheetId="11">'[1]Verificables Comp. Legal'!$D$17</definedName>
    <definedName name="pro" localSheetId="13">'[2]Verificables Comp. Legal'!$D$17</definedName>
    <definedName name="pro" localSheetId="14">'[3]Verificables Comp. Legal'!$D$17</definedName>
    <definedName name="pro">'[1]Verificables Comp. Legal'!$D$17</definedName>
    <definedName name="prof" localSheetId="16">'[1]Verificables Comp. Legal'!$D$18</definedName>
    <definedName name="prof" localSheetId="2">#REF!</definedName>
    <definedName name="prof" localSheetId="11">'[1]Verificables Comp. Legal'!$D$18</definedName>
    <definedName name="prof" localSheetId="13">'[2]Verificables Comp. Legal'!$D$18</definedName>
    <definedName name="prof" localSheetId="14">'[3]Verificables Comp. Legal'!$D$18</definedName>
    <definedName name="prof">'[1]Verificables Comp. Legal'!$D$18</definedName>
    <definedName name="reg" localSheetId="16">'[1]Verificables Comp. Legal'!$D$22</definedName>
    <definedName name="reg" localSheetId="2">#REF!</definedName>
    <definedName name="reg" localSheetId="11">'[1]Verificables Comp. Legal'!$D$22</definedName>
    <definedName name="reg" localSheetId="13">'[2]Verificables Comp. Legal'!$D$22</definedName>
    <definedName name="reg" localSheetId="14">'[3]Verificables Comp. Legal'!$D$22</definedName>
    <definedName name="reg">'[1]Verificables Comp. Legal'!$D$22</definedName>
    <definedName name="Renovación" localSheetId="2">#REF!</definedName>
    <definedName name="Renovación">[1]!Acciones[Renovación]</definedName>
    <definedName name="respli" localSheetId="16">'[1]Verificables Comp. Legal'!$D$16</definedName>
    <definedName name="respli" localSheetId="2">#REF!</definedName>
    <definedName name="respli" localSheetId="11">'[1]Verificables Comp. Legal'!$D$16</definedName>
    <definedName name="respli" localSheetId="13">'[2]Verificables Comp. Legal'!$D$16</definedName>
    <definedName name="respli" localSheetId="14">'[3]Verificables Comp. Legal'!$D$16</definedName>
    <definedName name="respli">'[1]Verificables Comp. Legal'!$D$16</definedName>
    <definedName name="si" localSheetId="16">'[1]Verificables Comp. Legal'!$D$31</definedName>
    <definedName name="si" localSheetId="2">#REF!</definedName>
    <definedName name="si" localSheetId="11">'[1]Verificables Comp. Legal'!$D$31</definedName>
    <definedName name="si" localSheetId="13">'[2]Verificables Comp. Legal'!$D$31</definedName>
    <definedName name="si" localSheetId="14">'[3]Verificables Comp. Legal'!$D$31</definedName>
    <definedName name="si">'[1]Verificables Comp. Legal'!$D$31</definedName>
    <definedName name="te" localSheetId="16">'[1]Verificables Comp. Legal'!$K$29</definedName>
    <definedName name="te" localSheetId="2">#REF!</definedName>
    <definedName name="te" localSheetId="11">'[1]Verificables Comp. Legal'!$K$29</definedName>
    <definedName name="te" localSheetId="13">'[2]Verificables Comp. Legal'!$K$29</definedName>
    <definedName name="te" localSheetId="14">'[3]Verificables Comp. Legal'!$K$29</definedName>
    <definedName name="te">'[1]Verificables Comp. Legal'!$K$29</definedName>
    <definedName name="tel" localSheetId="16">'[1]Verificables Comp. Legal'!$W$24</definedName>
    <definedName name="tel" localSheetId="2">#REF!</definedName>
    <definedName name="tel" localSheetId="11">'[1]Verificables Comp. Legal'!$W$24</definedName>
    <definedName name="tel" localSheetId="13">'[2]Verificables Comp. Legal'!$W$24</definedName>
    <definedName name="tel" localSheetId="14">'[3]Verificables Comp. Legal'!$W$24</definedName>
    <definedName name="tel">'[1]Verificables Comp. Legal'!$W$24</definedName>
    <definedName name="telad" localSheetId="16">'[1]Verificables Comp. Legal'!$O$25</definedName>
    <definedName name="telad" localSheetId="2">#REF!</definedName>
    <definedName name="telad" localSheetId="11">'[1]Verificables Comp. Legal'!$O$25</definedName>
    <definedName name="telad" localSheetId="13">'[2]Verificables Comp. Legal'!$O$25</definedName>
    <definedName name="telad" localSheetId="14">'[3]Verificables Comp. Legal'!$O$25</definedName>
    <definedName name="telad">'[1]Verificables Comp. Legal'!$O$25</definedName>
    <definedName name="telun" localSheetId="16">'[1]Verificables Comp. Legal'!$W$28</definedName>
    <definedName name="telun" localSheetId="2">#REF!</definedName>
    <definedName name="telun" localSheetId="11">'[1]Verificables Comp. Legal'!$W$28</definedName>
    <definedName name="telun" localSheetId="13">'[2]Verificables Comp. Legal'!$W$28</definedName>
    <definedName name="telun" localSheetId="14">'[3]Verificables Comp. Legal'!$W$28</definedName>
    <definedName name="telun">'[1]Verificables Comp. Legal'!$W$28</definedName>
    <definedName name="tipo" localSheetId="16">'[1]Lista Información'!$J$5:$K$5</definedName>
    <definedName name="tipo" localSheetId="2">#REF!</definedName>
    <definedName name="tipo" localSheetId="11">'[1]Lista Información'!$J$5:$K$5</definedName>
    <definedName name="tipo" localSheetId="13">'[2]Lista Información'!$J$5:$K$5</definedName>
    <definedName name="tipo" localSheetId="14">'[3]Lista Información'!$J$5:$K$5</definedName>
    <definedName name="tipo">'[1]Lista Información'!$J$5:$K$5</definedName>
    <definedName name="tipoa" localSheetId="16">'[1]Verificables Comp. Legal'!$D$10</definedName>
    <definedName name="tipoa" localSheetId="2">#REF!</definedName>
    <definedName name="tipoa" localSheetId="11">'[1]Verificables Comp. Legal'!$D$10</definedName>
    <definedName name="tipoa" localSheetId="13">'[2]Verificables Comp. Legal'!$D$10</definedName>
    <definedName name="tipoa" localSheetId="14">'[3]Verificables Comp. Legal'!$D$10</definedName>
    <definedName name="tipoa">'[1]Verificables Comp. Legal'!$D$10</definedName>
    <definedName name="tipoa2" localSheetId="16">'[1]Verificables Comp. Legal'!$P$10</definedName>
    <definedName name="tipoa2" localSheetId="2">#REF!</definedName>
    <definedName name="tipoa2" localSheetId="11">'[1]Verificables Comp. Legal'!$P$10</definedName>
    <definedName name="tipoa2" localSheetId="13">'[2]Verificables Comp. Legal'!$P$10</definedName>
    <definedName name="tipoa2" localSheetId="14">'[3]Verificables Comp. Legal'!$P$10</definedName>
    <definedName name="tipoa2">'[1]Verificables Comp. Legal'!$P$10</definedName>
    <definedName name="_xlnm.Print_Titles" localSheetId="18">'Condiciones NO cumplimiento'!$1:$2</definedName>
    <definedName name="_xlnm.Print_Titles" localSheetId="21">'Plan de Mejoramiento'!$2:$3</definedName>
    <definedName name="verificacion" localSheetId="16">'[1]Verificables Comp. Legal'!$V$12</definedName>
    <definedName name="verificacion" localSheetId="2">#REF!</definedName>
    <definedName name="verificacion" localSheetId="11">'[1]Verificables Comp. Legal'!$V$12</definedName>
    <definedName name="verificacion" localSheetId="13">'[2]Verificables Comp. Legal'!$V$12</definedName>
    <definedName name="verificacion" localSheetId="14">'[3]Verificables Comp. Legal'!$V$12</definedName>
    <definedName name="verificacion">'[1]Verificables Comp. Legal'!$V$12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68" l="1"/>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H40" i="72"/>
  <c r="KD4" i="39"/>
  <c r="KC4" i="39"/>
  <c r="KA4" i="39"/>
  <c r="JZ4" i="39"/>
  <c r="JY4" i="39"/>
  <c r="JX4" i="39"/>
  <c r="JW4" i="39"/>
  <c r="JU4" i="39"/>
  <c r="JT4" i="39"/>
  <c r="JS4" i="39"/>
  <c r="JR4" i="39"/>
  <c r="JQ4" i="39"/>
  <c r="JP4" i="39"/>
  <c r="JO4" i="39"/>
  <c r="JN4" i="39"/>
  <c r="JL4" i="39"/>
  <c r="JK4" i="39"/>
  <c r="JJ4" i="39"/>
  <c r="JI4" i="39"/>
  <c r="JH4" i="39"/>
  <c r="JG4" i="39"/>
  <c r="JF4" i="39"/>
  <c r="JE4" i="39"/>
  <c r="JD4" i="39"/>
  <c r="JC4" i="39"/>
  <c r="JB4" i="39"/>
  <c r="JA4" i="39"/>
  <c r="IZ4" i="39"/>
  <c r="IX4" i="39"/>
  <c r="IW4" i="39"/>
  <c r="IV4" i="39"/>
  <c r="IU4" i="39"/>
  <c r="IS4" i="39"/>
  <c r="IR4" i="39"/>
  <c r="IQ4" i="39"/>
  <c r="IO4" i="39"/>
  <c r="IN4" i="39"/>
  <c r="IM4" i="39"/>
  <c r="IL4" i="39"/>
  <c r="IK4" i="39"/>
  <c r="IJ4" i="39"/>
  <c r="II4" i="39"/>
  <c r="IH4" i="39"/>
  <c r="IG4" i="39"/>
  <c r="IE4" i="39"/>
  <c r="ID4" i="39"/>
  <c r="IC4" i="39"/>
  <c r="IB4" i="39"/>
  <c r="IA4" i="39"/>
  <c r="HZ4" i="39"/>
  <c r="HY4" i="39"/>
  <c r="HX4" i="39"/>
  <c r="HV4" i="39"/>
  <c r="HU4" i="39"/>
  <c r="HT4" i="39"/>
  <c r="HS4" i="39"/>
  <c r="HR4" i="39"/>
  <c r="HQ4" i="39"/>
  <c r="HP4" i="39"/>
  <c r="HO4" i="39"/>
  <c r="HN4" i="39"/>
  <c r="HM4" i="39"/>
  <c r="HL4" i="39"/>
  <c r="HK4" i="39"/>
  <c r="HJ4" i="39"/>
  <c r="HI4" i="39"/>
  <c r="HH4" i="39"/>
  <c r="HG4" i="39"/>
  <c r="HE4" i="39"/>
  <c r="HD4" i="39"/>
  <c r="HC4" i="39"/>
  <c r="HB4" i="39"/>
  <c r="HA4" i="39"/>
  <c r="GZ4" i="39"/>
  <c r="GY4" i="39"/>
  <c r="GX4" i="39"/>
  <c r="GW4" i="39"/>
  <c r="GU4" i="39"/>
  <c r="GT4" i="39"/>
  <c r="GS4" i="39"/>
  <c r="GR4" i="39"/>
  <c r="GQ4" i="39"/>
  <c r="GP4" i="39"/>
  <c r="GO4" i="39"/>
  <c r="GN4" i="39"/>
  <c r="GM4" i="39"/>
  <c r="GL4" i="39"/>
  <c r="GK4" i="39"/>
  <c r="GI4" i="39"/>
  <c r="GH4" i="39"/>
  <c r="GG4" i="39"/>
  <c r="GF4" i="39"/>
  <c r="GE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FD4" i="39"/>
  <c r="FC4" i="39"/>
  <c r="FB4" i="39"/>
  <c r="FA4" i="39"/>
  <c r="EZ4" i="39"/>
  <c r="EX4" i="39"/>
  <c r="EW4" i="39"/>
  <c r="EV4" i="39"/>
  <c r="EU4" i="39"/>
  <c r="ET4" i="39"/>
  <c r="ES4" i="39"/>
  <c r="ER4" i="39"/>
  <c r="EQ4" i="39"/>
  <c r="EP4" i="39"/>
  <c r="EO4" i="39"/>
  <c r="EN4" i="39"/>
  <c r="EM4" i="39"/>
  <c r="EL4" i="39"/>
  <c r="EK4" i="39"/>
  <c r="EI4" i="39"/>
  <c r="EH4" i="39"/>
  <c r="EG4" i="39"/>
  <c r="EF4" i="39"/>
  <c r="EE4" i="39"/>
  <c r="ED4" i="39"/>
  <c r="EB4" i="39"/>
  <c r="EA4" i="39"/>
  <c r="DY4" i="39"/>
  <c r="DX4" i="39"/>
  <c r="DW4" i="39"/>
  <c r="DU4" i="39"/>
  <c r="DT4" i="39"/>
  <c r="DS4" i="39"/>
  <c r="DR4" i="39"/>
  <c r="DQ4" i="39"/>
  <c r="DP4" i="39"/>
  <c r="DO4" i="39"/>
  <c r="DN4" i="39"/>
  <c r="DL4" i="39"/>
  <c r="DK4" i="39"/>
  <c r="DJ4" i="39"/>
  <c r="DI4" i="39"/>
  <c r="DH4" i="39"/>
  <c r="DG4" i="39"/>
  <c r="DF4" i="39"/>
  <c r="DE4" i="39"/>
  <c r="DD4" i="39"/>
  <c r="DC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T4" i="39"/>
  <c r="BS4" i="39"/>
  <c r="BR4" i="39"/>
  <c r="BQ4" i="39"/>
  <c r="BP4" i="39"/>
  <c r="BO4" i="39"/>
  <c r="BN4" i="39"/>
  <c r="BL4" i="39"/>
  <c r="BK4" i="39"/>
  <c r="BJ4" i="39"/>
  <c r="BI4" i="39"/>
  <c r="BG4" i="39"/>
  <c r="BF4" i="39"/>
  <c r="BE4" i="39"/>
  <c r="BD4" i="39"/>
  <c r="BC4" i="39"/>
  <c r="BB4" i="39"/>
  <c r="BA4" i="39"/>
  <c r="AZ4" i="39"/>
  <c r="AY4" i="39"/>
  <c r="AX4" i="39"/>
  <c r="AW4" i="39"/>
  <c r="AV4" i="39"/>
  <c r="AU4" i="39"/>
  <c r="AT4" i="39"/>
  <c r="AS4" i="39"/>
  <c r="AR4" i="39"/>
  <c r="AQ4" i="39"/>
  <c r="AP4" i="39"/>
  <c r="AO4" i="39"/>
  <c r="AN4" i="39"/>
  <c r="AM4" i="39"/>
  <c r="AL4" i="39"/>
  <c r="AK4" i="39"/>
  <c r="AJ4" i="39"/>
  <c r="AI4" i="39"/>
  <c r="AH4" i="39"/>
  <c r="AG4" i="39"/>
  <c r="G24" i="59" l="1"/>
  <c r="G21" i="67"/>
  <c r="G13" i="67"/>
  <c r="G3" i="67"/>
  <c r="G17" i="69"/>
  <c r="G52" i="52"/>
  <c r="G32" i="52"/>
  <c r="G17" i="52"/>
  <c r="G11" i="52"/>
  <c r="G17" i="49"/>
  <c r="G18" i="49"/>
  <c r="G14" i="49"/>
  <c r="H45" i="72" l="1"/>
  <c r="H44" i="72"/>
  <c r="H38" i="72"/>
  <c r="H37" i="72"/>
  <c r="H36" i="72"/>
  <c r="H35" i="72"/>
  <c r="H32" i="72"/>
  <c r="H31" i="72"/>
  <c r="H26" i="72"/>
  <c r="H25" i="72"/>
  <c r="H24" i="72"/>
  <c r="H23" i="72"/>
  <c r="H22" i="72"/>
  <c r="H21" i="72"/>
  <c r="H20" i="72"/>
  <c r="H19" i="72"/>
  <c r="H18" i="72"/>
  <c r="H14" i="72"/>
  <c r="H13" i="72"/>
  <c r="H12" i="72"/>
  <c r="H11" i="72"/>
  <c r="H10" i="72"/>
  <c r="E27" i="59" l="1"/>
  <c r="D27" i="59"/>
  <c r="E24" i="59"/>
  <c r="D24" i="59"/>
  <c r="E21" i="59"/>
  <c r="D21" i="59"/>
  <c r="E12" i="59"/>
  <c r="D12" i="59"/>
  <c r="E3" i="59"/>
  <c r="D3" i="59"/>
  <c r="E8" i="58"/>
  <c r="D8" i="58"/>
  <c r="IY4" i="39" s="1"/>
  <c r="E3" i="58"/>
  <c r="D3" i="58"/>
  <c r="E21" i="67"/>
  <c r="D21" i="67"/>
  <c r="E19" i="67"/>
  <c r="D19" i="67"/>
  <c r="E13" i="67"/>
  <c r="D13" i="67"/>
  <c r="E9" i="67"/>
  <c r="D9" i="67"/>
  <c r="E6" i="67"/>
  <c r="D6" i="67"/>
  <c r="E3" i="67"/>
  <c r="D3" i="67"/>
  <c r="E22" i="69"/>
  <c r="D22" i="69"/>
  <c r="E17" i="69"/>
  <c r="D17" i="69"/>
  <c r="E12" i="69"/>
  <c r="D12" i="69"/>
  <c r="E3" i="69"/>
  <c r="D3" i="69"/>
  <c r="HF4" i="39" s="1"/>
  <c r="D15" i="68"/>
  <c r="GV4" i="39" s="1"/>
  <c r="E3" i="68"/>
  <c r="D3" i="68"/>
  <c r="E63" i="52"/>
  <c r="D63" i="52"/>
  <c r="E60" i="52"/>
  <c r="D60" i="52"/>
  <c r="E52" i="52"/>
  <c r="D52" i="52"/>
  <c r="E50" i="52"/>
  <c r="D50" i="52"/>
  <c r="E44" i="52"/>
  <c r="D44" i="52"/>
  <c r="E32" i="52"/>
  <c r="D32" i="52"/>
  <c r="E28" i="52"/>
  <c r="D28" i="52"/>
  <c r="E17" i="52"/>
  <c r="D17" i="52"/>
  <c r="E13" i="52"/>
  <c r="D13" i="52"/>
  <c r="E11" i="52"/>
  <c r="D11" i="52"/>
  <c r="E6" i="52"/>
  <c r="D6" i="52"/>
  <c r="E3" i="52"/>
  <c r="D3" i="52"/>
  <c r="DZ4" i="39" s="1"/>
  <c r="E69" i="49"/>
  <c r="D69" i="49"/>
  <c r="DV4" i="39" s="1"/>
  <c r="E63" i="49"/>
  <c r="D63" i="49"/>
  <c r="E60" i="49"/>
  <c r="D60" i="49"/>
  <c r="DM4" i="39" s="1"/>
  <c r="E49" i="49"/>
  <c r="D49" i="49"/>
  <c r="DB4" i="39" s="1"/>
  <c r="E18" i="49"/>
  <c r="E17" i="49"/>
  <c r="E16" i="49"/>
  <c r="EC4" i="39" l="1"/>
  <c r="G6" i="52"/>
  <c r="KB4" i="39"/>
  <c r="G27" i="59"/>
  <c r="JV4" i="39"/>
  <c r="G21" i="59"/>
  <c r="JM4" i="39"/>
  <c r="G12" i="59"/>
  <c r="IT4" i="39"/>
  <c r="G3" i="58"/>
  <c r="C39" i="72" a="1"/>
  <c r="IP4" i="39"/>
  <c r="G19" i="67"/>
  <c r="IF4" i="39"/>
  <c r="G9" i="67"/>
  <c r="HW4" i="39"/>
  <c r="G22" i="69"/>
  <c r="GJ4" i="39"/>
  <c r="C27" i="72" a="1"/>
  <c r="EJ4" i="39"/>
  <c r="G13" i="52"/>
  <c r="EY4" i="39"/>
  <c r="G28" i="52"/>
  <c r="GD4" i="39"/>
  <c r="C15" i="72" a="1"/>
  <c r="C41" i="72" a="1"/>
  <c r="C33" i="72" a="1"/>
  <c r="C29" i="72" a="1"/>
  <c r="H30" i="72" s="1"/>
  <c r="H9" i="72"/>
  <c r="D18" i="49"/>
  <c r="D17" i="49"/>
  <c r="D16" i="49"/>
  <c r="E14" i="49"/>
  <c r="D14" i="49"/>
  <c r="E12" i="49"/>
  <c r="D12" i="49"/>
  <c r="E8" i="49"/>
  <c r="D8" i="49"/>
  <c r="BM4" i="39" s="1"/>
  <c r="D6" i="49"/>
  <c r="E3" i="49"/>
  <c r="D3" i="49"/>
  <c r="BH4" i="39" s="1"/>
  <c r="D33" i="59" l="1"/>
  <c r="E11" i="14" s="1"/>
  <c r="D32" i="59"/>
  <c r="D11" i="14" s="1"/>
  <c r="D31" i="59"/>
  <c r="C11" i="14" s="1"/>
  <c r="H39" i="72"/>
  <c r="D27" i="67"/>
  <c r="E9" i="14" s="1"/>
  <c r="D26" i="67"/>
  <c r="D9" i="14" s="1"/>
  <c r="D25" i="67"/>
  <c r="C9" i="14" s="1"/>
  <c r="H28" i="72"/>
  <c r="H17" i="72"/>
  <c r="H16" i="72"/>
  <c r="H15" i="72"/>
  <c r="BU4" i="39"/>
  <c r="G16" i="49"/>
  <c r="C3" i="72" a="1"/>
  <c r="H7" i="72" s="1"/>
  <c r="H42" i="72"/>
  <c r="H43" i="72"/>
  <c r="H41" i="72"/>
  <c r="H34" i="72"/>
  <c r="H33" i="72"/>
  <c r="H29" i="72"/>
  <c r="H8" i="72"/>
  <c r="G3" i="69"/>
  <c r="D27" i="69" s="1"/>
  <c r="C8" i="14" s="1"/>
  <c r="G15" i="68"/>
  <c r="G3" i="68"/>
  <c r="G6" i="67"/>
  <c r="D28" i="69" l="1"/>
  <c r="D8" i="14" s="1"/>
  <c r="D29" i="69"/>
  <c r="E8" i="14" s="1"/>
  <c r="H6" i="72"/>
  <c r="H4" i="72"/>
  <c r="H5" i="72"/>
  <c r="H3" i="72"/>
  <c r="G12" i="69"/>
  <c r="D29" i="68"/>
  <c r="E7" i="14" s="1"/>
  <c r="D28" i="68"/>
  <c r="D7" i="14" s="1"/>
  <c r="D27" i="68"/>
  <c r="C7" i="14" s="1"/>
  <c r="F17" i="66"/>
  <c r="D17" i="66"/>
  <c r="H27" i="72" l="1"/>
  <c r="A3" i="32" s="1" a="1"/>
  <c r="G3" i="59"/>
  <c r="G8" i="58"/>
  <c r="D17" i="58" l="1"/>
  <c r="E10" i="14" s="1"/>
  <c r="D16" i="58"/>
  <c r="D10" i="14" s="1"/>
  <c r="D15" i="58"/>
  <c r="C10" i="14" s="1"/>
  <c r="E3" i="56"/>
  <c r="G63" i="52" l="1"/>
  <c r="G60" i="52"/>
  <c r="G50" i="52"/>
  <c r="G44" i="52"/>
  <c r="G3" i="52"/>
  <c r="F8" i="50"/>
  <c r="H8" i="50" s="1"/>
  <c r="F7" i="50"/>
  <c r="H7" i="50" s="1"/>
  <c r="F6" i="50"/>
  <c r="H6" i="50" s="1"/>
  <c r="F5" i="50"/>
  <c r="H5" i="50" s="1"/>
  <c r="H4" i="50"/>
  <c r="G69" i="49"/>
  <c r="G63" i="49"/>
  <c r="G60" i="49"/>
  <c r="G49" i="49"/>
  <c r="G12" i="49"/>
  <c r="G8" i="49"/>
  <c r="G6" i="49"/>
  <c r="E6" i="49"/>
  <c r="G3" i="49"/>
  <c r="D75" i="49" l="1"/>
  <c r="C5" i="14" s="1"/>
  <c r="D77" i="49"/>
  <c r="E5" i="14" s="1"/>
  <c r="D76" i="49"/>
  <c r="D5" i="14" s="1"/>
  <c r="D69" i="52"/>
  <c r="D6" i="14" s="1"/>
  <c r="D70" i="52"/>
  <c r="E6" i="14" s="1"/>
  <c r="D68" i="52"/>
  <c r="C6" i="14" s="1"/>
  <c r="B24" i="40" l="1"/>
  <c r="C24" i="40"/>
  <c r="D24" i="40"/>
  <c r="B25" i="40"/>
  <c r="C25" i="40"/>
  <c r="D25" i="40"/>
  <c r="B26" i="40"/>
  <c r="C26" i="40"/>
  <c r="D26" i="40"/>
  <c r="B27" i="40"/>
  <c r="C27" i="40"/>
  <c r="D27" i="40"/>
  <c r="B28" i="40"/>
  <c r="C28" i="40"/>
  <c r="D28" i="40"/>
  <c r="B29" i="40"/>
  <c r="C29" i="40"/>
  <c r="D29" i="40"/>
  <c r="B30" i="40"/>
  <c r="C30" i="40"/>
  <c r="D30" i="40"/>
  <c r="B31" i="40"/>
  <c r="C31" i="40"/>
  <c r="D31" i="40"/>
  <c r="B32" i="40"/>
  <c r="C32" i="40"/>
  <c r="D32" i="40"/>
  <c r="B33" i="40"/>
  <c r="C33" i="40"/>
  <c r="D33" i="40"/>
  <c r="D13" i="40"/>
  <c r="D14" i="40"/>
  <c r="D15" i="40"/>
  <c r="D16" i="40"/>
  <c r="D17" i="40"/>
  <c r="D18" i="40"/>
  <c r="D19" i="40"/>
  <c r="D20" i="40"/>
  <c r="D21" i="40"/>
  <c r="D22" i="40"/>
  <c r="D23" i="40"/>
  <c r="D9" i="40"/>
  <c r="D10" i="40"/>
  <c r="D11" i="40"/>
  <c r="D12" i="40"/>
  <c r="C9" i="40"/>
  <c r="C10" i="40"/>
  <c r="C11" i="40"/>
  <c r="C12" i="40"/>
  <c r="C13" i="40"/>
  <c r="C14" i="40"/>
  <c r="C15" i="40"/>
  <c r="C16" i="40"/>
  <c r="C17" i="40"/>
  <c r="C18" i="40"/>
  <c r="C19" i="40"/>
  <c r="C20" i="40"/>
  <c r="C21" i="40"/>
  <c r="C22" i="40"/>
  <c r="C23" i="40"/>
  <c r="B9" i="40"/>
  <c r="B10" i="40"/>
  <c r="B11" i="40"/>
  <c r="B12" i="40"/>
  <c r="B13" i="40"/>
  <c r="B14" i="40"/>
  <c r="B15" i="40"/>
  <c r="B16" i="40"/>
  <c r="B17" i="40"/>
  <c r="B18" i="40"/>
  <c r="B19" i="40"/>
  <c r="B20" i="40"/>
  <c r="B21" i="40"/>
  <c r="B22" i="40"/>
  <c r="B23" i="40"/>
  <c r="F6" i="14" l="1"/>
  <c r="F8" i="14"/>
  <c r="F5" i="14"/>
  <c r="F9" i="14"/>
  <c r="D167" i="2" l="1" a="1"/>
  <c r="D167" i="2" s="1"/>
  <c r="E167" i="2" l="1"/>
  <c r="B8" i="40" l="1"/>
  <c r="C8" i="40"/>
  <c r="D8" i="40"/>
  <c r="B7" i="40"/>
  <c r="D7" i="40"/>
  <c r="C7" i="40"/>
  <c r="D5" i="40"/>
  <c r="D6" i="40"/>
  <c r="C5" i="40"/>
  <c r="C6" i="40"/>
  <c r="C4" i="40"/>
  <c r="B6" i="40"/>
  <c r="D4" i="40"/>
  <c r="B5" i="40"/>
  <c r="B4" i="40"/>
  <c r="F10" i="14"/>
  <c r="F11" i="14"/>
  <c r="D12" i="14" l="1"/>
  <c r="E12" i="14"/>
  <c r="F7" i="14" l="1"/>
  <c r="F12" i="14" s="1"/>
  <c r="C1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tc={6FE4C6A7-19E7-4D2A-81DE-5B0BE1E0785A}</author>
  </authors>
  <commentList>
    <comment ref="B6" authorId="0" shapeId="0" xr:uid="{6FE4C6A7-19E7-4D2A-81DE-5B0BE1E0785A}">
      <text>
        <t>[Comentario encadenado]
Su versión de Excel le permite leer este comentario encadenado; sin embargo, las ediciones que se apliquen se quitarán si el archivo se abre en una versión más reciente de Excel. Más información: https://go.microsoft.com/fwlink/?linkid=870924
Comentario:
    Carlitos.  Eliminé la frase que decia exactamente como aparece en la licencia de funcionamiento tanto en este como en los siguientes items. Teniendo en cuenta que para Primera Infancia no se tiene licencia.</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<sst xmlns="http://schemas.openxmlformats.org/spreadsheetml/2006/main" count="4028" uniqueCount="2474">
  <si>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</si>
  <si>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</si>
  <si>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</si>
  <si>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</si>
  <si>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</si>
  <si>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</si>
  <si>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</si>
  <si>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</si>
  <si>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</si>
  <si>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</si>
  <si>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</si>
  <si>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</si>
  <si>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</si>
  <si>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</si>
  <si>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</si>
  <si>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</si>
  <si>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</si>
  <si>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</si>
  <si>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</si>
  <si>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</si>
  <si>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</si>
  <si>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</si>
  <si>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</si>
  <si>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</si>
  <si>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</si>
  <si>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</si>
  <si>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</si>
  <si>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</si>
  <si>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</si>
  <si>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</si>
  <si>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</si>
  <si>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</si>
  <si>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</si>
  <si>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</si>
  <si>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</si>
  <si>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</si>
  <si>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</si>
  <si>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</si>
  <si>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</si>
  <si>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</si>
  <si>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</si>
  <si>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</si>
  <si>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</si>
  <si>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</si>
  <si>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</si>
  <si>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</si>
  <si>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</si>
  <si>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</si>
  <si>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</si>
  <si>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</si>
  <si>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</si>
  <si>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</si>
  <si>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</si>
  <si>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</si>
  <si>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</si>
  <si>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</si>
  <si>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</si>
  <si>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</si>
  <si>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</si>
  <si>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</si>
  <si>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</si>
  <si>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</si>
  <si>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</si>
  <si>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</si>
  <si>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</si>
  <si>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</si>
  <si>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</si>
  <si>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</si>
  <si>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</si>
  <si>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</si>
  <si>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</si>
  <si>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</si>
  <si>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</si>
  <si>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</si>
  <si>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</si>
  <si>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</si>
  <si>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</si>
  <si>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</si>
  <si>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</si>
  <si>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</si>
  <si>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</si>
  <si>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</si>
  <si>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</si>
  <si>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</si>
  <si>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</si>
  <si>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</si>
  <si>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</si>
  <si>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</si>
  <si>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</si>
  <si>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</si>
  <si>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</si>
  <si>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</si>
  <si>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</si>
  <si>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</si>
  <si>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</si>
  <si>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</si>
  <si>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</si>
  <si>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</si>
  <si>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</si>
  <si>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</si>
  <si>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</si>
  <si>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</si>
  <si>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</si>
  <si>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</si>
  <si>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</si>
  <si>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</si>
  <si>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</si>
  <si>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</si>
  <si>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</si>
  <si>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</si>
  <si>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</si>
  <si>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</si>
  <si>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</si>
  <si>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</si>
  <si>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</si>
  <si>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</si>
  <si>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</si>
  <si>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</si>
  <si>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</si>
  <si>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</si>
  <si>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</si>
  <si>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</si>
  <si>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</si>
  <si>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</si>
  <si>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</si>
  <si>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</si>
  <si>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</si>
  <si>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</si>
  <si>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</si>
  <si>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</si>
  <si>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</si>
  <si>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</si>
  <si>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</si>
  <si>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</si>
  <si>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</si>
  <si>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</si>
  <si>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</si>
  <si>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</si>
  <si>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</si>
  <si>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</si>
  <si>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</si>
  <si>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</si>
  <si>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</si>
  <si>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</si>
  <si>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</si>
  <si>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</si>
  <si>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</si>
  <si>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</si>
  <si>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</si>
  <si>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</si>
  <si>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</si>
  <si>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</si>
  <si>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</si>
  <si>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</si>
  <si>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</si>
  <si>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</si>
  <si>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</si>
  <si>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</si>
  <si>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</si>
  <si>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</si>
  <si>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</si>
  <si>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</si>
  <si>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</si>
  <si>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</si>
  <si>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</si>
  <si>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</si>
  <si>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</si>
  <si>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</si>
  <si>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</si>
  <si>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</si>
  <si>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</si>
  <si>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</si>
  <si>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</si>
  <si>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</si>
  <si>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</si>
  <si>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</si>
  <si>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</si>
  <si>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</si>
  <si>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</si>
  <si>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</si>
  <si>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</si>
  <si>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</si>
  <si>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</si>
  <si>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</si>
  <si>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</si>
  <si>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</si>
  <si>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</si>
  <si>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</si>
  <si>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</si>
  <si>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</si>
  <si>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</si>
  <si>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</si>
  <si>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</si>
  <si>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</si>
  <si>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</si>
  <si>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</si>
  <si>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</si>
  <si>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</si>
  <si>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</si>
  <si>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</si>
  <si>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</si>
  <si>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</si>
  <si>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</si>
  <si>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</si>
  <si>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</si>
  <si>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</si>
  <si>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</si>
  <si>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</si>
  <si>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</si>
  <si>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</si>
  <si>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</si>
  <si>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</si>
  <si>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</si>
  <si>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</si>
  <si>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</si>
  <si>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</si>
  <si>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</si>
  <si>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</si>
  <si>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</si>
  <si>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</si>
  <si>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</si>
  <si>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</si>
  <si>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</si>
  <si>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</si>
  <si>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</si>
  <si>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</si>
  <si>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</si>
  <si>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</si>
  <si>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</si>
  <si>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</si>
  <si>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</si>
  <si>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</si>
  <si>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</si>
  <si>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</si>
  <si>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</si>
  <si>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</si>
  <si>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</si>
  <si>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</si>
  <si>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</si>
  <si>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</si>
  <si>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</si>
  <si>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</si>
  <si>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</si>
  <si>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</si>
  <si>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</si>
  <si>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</si>
  <si>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</si>
  <si>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</si>
  <si>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</si>
  <si>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</si>
  <si>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</si>
  <si>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</si>
  <si>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</si>
  <si>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</si>
  <si>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</si>
  <si>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</si>
  <si>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</si>
  <si>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</si>
  <si>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</si>
  <si>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</si>
  <si>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</si>
  <si>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</si>
  <si>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</si>
  <si>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</si>
  <si>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</si>
  <si>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</si>
  <si>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</si>
  <si>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</si>
  <si>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</si>
  <si>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</si>
  <si>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</si>
  <si>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</si>
  <si>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</si>
  <si>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</si>
  <si>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</si>
  <si>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</si>
  <si>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</si>
  <si>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</si>
  <si>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</si>
  <si>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</si>
  <si>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</si>
  <si>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</si>
  <si>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</si>
  <si>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</si>
  <si>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</si>
  <si>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</si>
  <si>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</si>
  <si>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</si>
  <si>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</si>
  <si>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</si>
  <si>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</si>
  <si>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</si>
  <si>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</si>
  <si>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</si>
  <si>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</si>
  <si>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</si>
  <si>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</si>
  <si>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</si>
  <si>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</si>
  <si>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</si>
  <si>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</si>
  <si>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</si>
  <si>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</si>
  <si>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</si>
  <si>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</si>
  <si>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</si>
  <si>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</si>
  <si>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</si>
  <si>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</si>
  <si>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</si>
  <si>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</si>
  <si>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</si>
  <si>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</si>
  <si>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</si>
  <si>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</si>
  <si>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</si>
  <si>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</si>
  <si>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</si>
  <si>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</si>
  <si>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</si>
  <si>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</si>
  <si>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</si>
  <si>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</si>
  <si>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</si>
  <si>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</si>
  <si>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</si>
  <si>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</si>
  <si>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</si>
  <si>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</si>
  <si>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</si>
  <si>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</si>
  <si>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</si>
  <si>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</si>
  <si>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</si>
  <si>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</si>
  <si>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</si>
  <si>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</si>
  <si>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</si>
  <si>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</si>
  <si>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</si>
  <si>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</si>
  <si>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</si>
  <si>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</si>
  <si>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</si>
  <si>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</si>
  <si>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</si>
  <si>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</si>
  <si>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</si>
  <si>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</si>
  <si>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</si>
  <si>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</si>
  <si>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</si>
  <si>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</si>
  <si>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</si>
  <si>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</si>
  <si>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</si>
  <si>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</si>
  <si>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</si>
  <si>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</si>
  <si>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</si>
  <si>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</si>
  <si>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</si>
  <si>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</si>
  <si>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</si>
  <si>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</si>
  <si>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</si>
  <si>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</si>
  <si>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</si>
  <si>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</si>
  <si>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</si>
  <si>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</si>
  <si>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</si>
  <si>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</si>
  <si>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</si>
  <si>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</si>
  <si>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</si>
  <si>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</si>
  <si>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</si>
  <si>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</si>
  <si>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</si>
  <si>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</si>
  <si>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</si>
  <si>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</si>
  <si>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</si>
  <si>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</si>
  <si>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</si>
  <si>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</si>
  <si>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</si>
  <si>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</si>
  <si>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</si>
  <si>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</si>
  <si>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</si>
  <si>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</si>
  <si>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</si>
  <si>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</si>
  <si>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</si>
  <si>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</si>
  <si>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</si>
  <si>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</si>
  <si>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</si>
  <si>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</si>
  <si>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</si>
  <si>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</si>
  <si>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</si>
  <si>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</si>
  <si>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</si>
  <si>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</si>
  <si>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</si>
  <si>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</si>
  <si>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</si>
  <si>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</si>
  <si>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</si>
  <si>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</si>
  <si>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</si>
  <si>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</si>
  <si>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</si>
  <si>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</si>
  <si>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</si>
  <si>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</si>
  <si>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</si>
  <si>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</si>
  <si>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</si>
  <si>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</si>
  <si>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</si>
  <si>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</si>
  <si>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</si>
  <si>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</si>
  <si>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</si>
  <si>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</si>
  <si>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</si>
  <si>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</si>
  <si>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</si>
  <si>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</si>
  <si>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</si>
  <si>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</si>
  <si>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</si>
  <si>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</si>
  <si>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</si>
  <si>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</si>
  <si>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</si>
  <si>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</si>
  <si>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</si>
  <si>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</si>
  <si>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</si>
  <si>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</si>
  <si>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</si>
  <si>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</si>
  <si>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</si>
  <si>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</si>
  <si>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</si>
  <si>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</si>
  <si>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</si>
  <si>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</si>
  <si>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</si>
  <si>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</si>
  <si>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</si>
  <si>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</si>
  <si>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</si>
  <si>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</si>
  <si>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</si>
  <si>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</si>
  <si>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</si>
  <si>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</si>
  <si>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</si>
  <si>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</si>
  <si>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</si>
  <si>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</si>
  <si>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</si>
  <si>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</si>
  <si>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</si>
  <si>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</si>
  <si>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</si>
  <si>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</si>
  <si>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</si>
  <si>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</si>
  <si>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</si>
  <si>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</si>
  <si>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</si>
  <si>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</si>
  <si>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</si>
  <si>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</si>
  <si>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</si>
  <si>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</si>
  <si>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</si>
  <si>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</si>
  <si>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</si>
  <si>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</si>
  <si>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</si>
  <si>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</si>
  <si>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</si>
  <si>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</si>
  <si>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</si>
  <si>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</si>
  <si>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</si>
  <si>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</si>
  <si>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</si>
  <si>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</si>
  <si>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</si>
  <si>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</si>
  <si>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</si>
  <si>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</si>
  <si>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</si>
  <si>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</si>
  <si>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</si>
  <si>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</si>
  <si>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</si>
  <si>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</si>
  <si>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</si>
  <si>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</si>
  <si>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</si>
  <si>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</si>
  <si>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</si>
  <si>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</si>
  <si>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</si>
  <si>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</si>
  <si>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</si>
  <si>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</si>
  <si>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</si>
  <si>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</si>
  <si>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</si>
  <si>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</si>
  <si>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</si>
  <si>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</si>
  <si>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</si>
  <si>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</si>
  <si>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</si>
  <si>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</si>
  <si>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</si>
  <si>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</si>
  <si>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</si>
  <si>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</si>
  <si>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</si>
  <si>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</si>
  <si>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</si>
  <si>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</si>
  <si>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</si>
  <si>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</si>
  <si>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</si>
  <si>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</si>
  <si>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</si>
  <si>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</si>
  <si>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</si>
  <si>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</si>
  <si>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</si>
  <si>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</si>
  <si>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</si>
  <si>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</si>
  <si>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</si>
  <si>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</si>
  <si>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</si>
  <si>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</si>
  <si>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</si>
  <si>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</si>
  <si>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</si>
  <si>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</si>
  <si>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</si>
  <si>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</si>
  <si>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</si>
  <si>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</si>
  <si>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</si>
  <si>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</si>
  <si>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</si>
  <si>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</si>
  <si>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</si>
  <si>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</si>
  <si>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</si>
  <si>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</si>
  <si>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</si>
  <si>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</si>
  <si>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</si>
  <si>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</si>
  <si>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</si>
  <si>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</si>
  <si>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</si>
  <si>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</si>
  <si>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</si>
  <si>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</si>
  <si>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</si>
  <si>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</si>
  <si>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</si>
  <si>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</si>
  <si>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</si>
  <si>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</si>
  <si>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</si>
  <si>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</si>
  <si>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</si>
  <si>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</si>
  <si>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</si>
  <si>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</si>
  <si>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</si>
  <si>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</si>
  <si>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</si>
  <si>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</si>
  <si>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</si>
  <si>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</si>
  <si>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</si>
  <si>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</si>
  <si>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</si>
  <si>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</si>
  <si>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</si>
  <si>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</si>
  <si>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</si>
  <si>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</si>
  <si>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</si>
  <si>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</si>
  <si>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</si>
  <si>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</si>
  <si>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</si>
  <si>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</si>
  <si>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</si>
  <si>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</si>
  <si>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</si>
  <si>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</si>
  <si>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</si>
  <si>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</si>
  <si>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</si>
  <si>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</si>
  <si>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</si>
  <si>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</si>
  <si>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</si>
  <si>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</si>
  <si>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</si>
  <si>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</si>
  <si>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</si>
  <si>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</si>
  <si>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</si>
  <si>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</si>
  <si>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</si>
  <si>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</si>
  <si>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</si>
  <si>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</si>
  <si>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</si>
  <si>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</si>
  <si>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</si>
  <si>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</si>
  <si>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</si>
  <si>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</si>
  <si>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</si>
  <si>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</si>
  <si>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</si>
  <si>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</si>
  <si>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</si>
  <si>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</si>
  <si>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</si>
  <si>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</si>
  <si>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</si>
  <si>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</si>
  <si>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</si>
  <si>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</si>
  <si>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</si>
  <si>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</si>
  <si>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</si>
  <si>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</si>
  <si>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</si>
  <si>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</si>
  <si>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</si>
  <si>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</si>
  <si>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</si>
  <si>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</si>
  <si>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</si>
  <si>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</si>
  <si>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</si>
  <si>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</si>
  <si>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</si>
  <si>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</si>
  <si>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</si>
  <si>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</si>
  <si>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</si>
  <si>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</si>
  <si>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</si>
  <si>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</si>
  <si>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</si>
  <si>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</si>
  <si>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</si>
  <si>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</si>
  <si>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</si>
  <si>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</si>
  <si>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</si>
  <si>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</si>
  <si>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</si>
  <si>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</si>
  <si>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</si>
  <si>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</si>
  <si>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</si>
  <si>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</si>
  <si>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</si>
  <si>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</si>
  <si>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</si>
  <si>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</si>
  <si>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</si>
  <si>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</si>
  <si>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</si>
  <si>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</si>
  <si>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</si>
  <si>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</si>
  <si>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</si>
  <si>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</si>
  <si>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</si>
  <si>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</si>
  <si>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</si>
  <si>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</si>
  <si>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</si>
  <si>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</si>
  <si>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</si>
  <si>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</si>
  <si>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</si>
  <si>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</si>
  <si>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</si>
  <si>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</si>
  <si>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</si>
  <si>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</si>
  <si>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</si>
  <si>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</si>
  <si>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</si>
  <si>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</si>
  <si>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</si>
  <si>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</si>
  <si>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</si>
  <si>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</si>
  <si>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</si>
  <si>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</si>
  <si>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</si>
  <si>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</si>
  <si>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</si>
  <si>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</si>
  <si>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</si>
  <si>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</si>
  <si>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</si>
  <si>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</si>
  <si>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</si>
  <si>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</si>
  <si>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</si>
  <si>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</si>
  <si>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</si>
  <si>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</si>
  <si>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</si>
  <si>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</si>
  <si>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</si>
  <si>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</si>
  <si>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</si>
  <si>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</si>
  <si>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</si>
  <si>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</si>
  <si>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</si>
  <si>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</si>
  <si>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</si>
  <si>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</si>
  <si>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</si>
  <si>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</si>
  <si>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</si>
  <si>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</si>
  <si>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</si>
  <si>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</si>
  <si>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</si>
  <si>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</si>
  <si>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</si>
  <si>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</si>
  <si>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</si>
  <si>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</si>
  <si>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</si>
  <si>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</si>
  <si>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</si>
  <si>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</si>
  <si>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</si>
  <si>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</si>
  <si>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</si>
  <si>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</si>
  <si>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</si>
  <si>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</si>
  <si>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</si>
  <si>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</si>
  <si>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</si>
  <si>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</si>
  <si>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</si>
  <si>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</si>
  <si>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</si>
  <si>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</si>
  <si>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</si>
  <si>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</si>
  <si>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</si>
  <si>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</si>
  <si>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</si>
  <si>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</si>
  <si>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</si>
  <si>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</si>
  <si>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</si>
  <si>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</si>
  <si>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</si>
  <si>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</si>
  <si>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</si>
  <si>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</si>
  <si>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</si>
  <si>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</si>
  <si>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</si>
  <si>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</si>
  <si>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</si>
  <si>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</si>
  <si>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</si>
  <si>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</si>
  <si>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</si>
  <si>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</si>
  <si>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</si>
  <si>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</si>
  <si>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</si>
  <si>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</si>
  <si>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</si>
  <si>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</si>
  <si>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</si>
  <si>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</si>
  <si>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</si>
  <si>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</si>
  <si>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</si>
  <si>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</si>
  <si>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</si>
  <si>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</si>
  <si>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</si>
  <si>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</si>
  <si>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</si>
  <si>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</si>
  <si>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</si>
  <si>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</si>
  <si>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</si>
  <si>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</si>
  <si>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</si>
  <si>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</si>
  <si>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</si>
  <si>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</si>
  <si>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</si>
  <si>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</si>
  <si>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</si>
  <si>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</si>
  <si>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</si>
  <si>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</si>
  <si>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</si>
  <si>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</si>
  <si>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</si>
  <si>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</si>
  <si>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</si>
  <si>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</si>
  <si>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</si>
  <si>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</si>
  <si>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</si>
  <si>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</si>
  <si>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</si>
  <si>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</si>
  <si>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</si>
  <si>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</si>
  <si>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</si>
  <si>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</si>
  <si>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</si>
  <si>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</si>
  <si>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</si>
  <si>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</si>
  <si>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</si>
  <si>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</si>
  <si>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</si>
  <si>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</si>
  <si>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</si>
  <si>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</si>
  <si>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</si>
  <si>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</si>
  <si>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</si>
  <si>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</si>
  <si>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</si>
  <si>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</si>
  <si>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</si>
  <si>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</si>
  <si>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</si>
  <si>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</si>
  <si>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</si>
  <si>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</si>
  <si>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</si>
  <si>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</si>
  <si>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</si>
  <si>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</si>
  <si>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</si>
  <si>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</si>
  <si>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</si>
  <si>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</si>
  <si>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</si>
  <si>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</si>
  <si>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</si>
  <si>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</si>
  <si>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</si>
  <si>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</si>
  <si>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</si>
  <si>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</si>
  <si>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</si>
  <si>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</si>
  <si>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</si>
  <si>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</si>
  <si>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</si>
  <si>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</si>
  <si>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</si>
  <si>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</si>
  <si>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</si>
  <si>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</si>
  <si>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</si>
  <si>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</si>
  <si>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</si>
  <si>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</si>
  <si>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</si>
  <si>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</si>
  <si>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</si>
  <si>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</si>
  <si>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</si>
  <si>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</si>
  <si>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</si>
  <si>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</si>
  <si>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</si>
  <si>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</si>
  <si>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</si>
  <si>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</si>
  <si>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</si>
  <si>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</si>
  <si>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</si>
  <si>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</si>
  <si>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</si>
  <si>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</si>
  <si>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</si>
  <si>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</si>
  <si>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</si>
  <si>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</si>
  <si>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</si>
  <si>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</si>
  <si>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</si>
  <si>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</si>
  <si>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</si>
  <si>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</si>
  <si>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</si>
  <si>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</si>
  <si>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</si>
  <si>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</si>
  <si>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</si>
  <si>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</si>
  <si>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</si>
  <si>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</si>
  <si>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</si>
  <si>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</si>
  <si>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</si>
  <si>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</si>
  <si>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</si>
  <si>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</si>
  <si>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</si>
  <si>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</si>
  <si>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</si>
  <si>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</si>
  <si>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</si>
  <si>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</si>
  <si>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</si>
  <si>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</si>
  <si>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</si>
  <si>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</si>
  <si>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</si>
  <si>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</si>
  <si>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</si>
  <si>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</si>
  <si>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</si>
  <si>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</si>
  <si>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</si>
  <si>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</si>
  <si>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</si>
  <si>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</si>
  <si>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</si>
  <si>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</si>
  <si>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</si>
  <si>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</si>
  <si>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</si>
  <si>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</si>
  <si>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</si>
  <si>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</si>
  <si>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</si>
  <si>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</si>
  <si>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</si>
  <si>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</si>
  <si>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</si>
  <si>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</si>
  <si>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</si>
  <si>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</si>
  <si>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</si>
  <si>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</si>
  <si>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</si>
  <si>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</si>
  <si>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</si>
  <si>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</si>
  <si>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</si>
  <si>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</si>
  <si>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</si>
  <si>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</si>
  <si>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</si>
  <si>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</si>
  <si>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</si>
  <si>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</si>
  <si>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</si>
  <si>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</si>
  <si>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</si>
  <si>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</si>
  <si>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</si>
  <si>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</si>
  <si>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</si>
  <si>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</si>
  <si>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</si>
  <si>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</si>
  <si>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</si>
  <si>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</si>
  <si>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</si>
  <si>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</si>
  <si>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</si>
  <si>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</si>
  <si>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</si>
  <si>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</si>
  <si>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</si>
  <si>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</si>
  <si>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</si>
  <si>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</si>
  <si>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</si>
  <si>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</si>
  <si>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</si>
  <si>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</si>
  <si>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</si>
  <si>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</si>
  <si>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</si>
  <si>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</si>
  <si>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</si>
  <si>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</si>
  <si>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</si>
  <si>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</si>
  <si>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</si>
  <si>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</si>
  <si>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</si>
  <si>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</si>
  <si>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</si>
  <si>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</si>
  <si>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</si>
  <si>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</si>
  <si>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</si>
  <si>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</si>
  <si>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</si>
  <si>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</si>
  <si>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</si>
  <si>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</si>
  <si>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</si>
  <si>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</si>
  <si>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</si>
  <si>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</si>
  <si>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</si>
  <si>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</si>
  <si>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</si>
  <si>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</si>
  <si>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</si>
  <si>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</si>
  <si>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</si>
  <si>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</si>
  <si>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</si>
  <si>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</si>
  <si>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</si>
  <si>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</si>
  <si>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</si>
  <si>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</si>
  <si>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</si>
  <si>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</si>
  <si>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</si>
  <si>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</si>
  <si>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</si>
  <si>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</si>
  <si>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</si>
  <si>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</si>
  <si>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</si>
  <si>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</si>
  <si>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</si>
  <si>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</si>
  <si>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</si>
  <si>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</si>
  <si>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</si>
  <si>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</si>
  <si>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</si>
  <si>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</si>
  <si>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</si>
  <si>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</si>
  <si>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</si>
  <si>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</si>
  <si>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</si>
  <si>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</si>
  <si>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</si>
  <si>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</si>
  <si>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</si>
  <si>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</si>
  <si>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</si>
  <si>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</si>
  <si>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</si>
  <si>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</si>
  <si>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</si>
  <si>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</si>
  <si>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</si>
  <si>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</si>
  <si>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</si>
  <si>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</si>
  <si>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</si>
  <si>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</si>
  <si>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</si>
  <si>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</si>
  <si>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</si>
  <si>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</si>
  <si>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</si>
  <si>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</si>
  <si>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</si>
  <si>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</si>
  <si>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</si>
  <si>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</si>
  <si>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</si>
  <si>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</si>
  <si>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</si>
  <si>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</si>
  <si>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</si>
  <si>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</si>
  <si>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</si>
  <si>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</si>
  <si>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</si>
  <si>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</si>
  <si>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</si>
  <si>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</si>
  <si>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</si>
  <si>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</si>
  <si>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</si>
  <si>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</si>
  <si>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</si>
  <si>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</si>
  <si>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</si>
  <si>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</si>
  <si>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</si>
  <si>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</si>
  <si>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</si>
  <si>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</si>
  <si>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</si>
  <si>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</si>
  <si>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</si>
  <si>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</si>
  <si>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</si>
  <si>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</si>
  <si>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</si>
  <si>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</si>
  <si>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</si>
  <si>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</si>
  <si>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</si>
  <si>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</si>
  <si>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</si>
  <si>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</si>
  <si>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</si>
  <si>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</si>
  <si>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</si>
  <si>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</si>
  <si>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</si>
  <si>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</si>
  <si>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</si>
  <si>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</si>
  <si>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</si>
  <si>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</si>
  <si>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</si>
  <si>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</si>
  <si>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</si>
  <si>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</si>
  <si>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</si>
  <si>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</si>
  <si>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</si>
  <si>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</si>
  <si>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</si>
  <si>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</si>
  <si>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</si>
  <si>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</si>
  <si>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</si>
  <si>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</si>
  <si>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</si>
  <si>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</si>
  <si>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</si>
  <si>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</si>
  <si>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</si>
  <si>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</si>
  <si>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</si>
  <si>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</si>
  <si>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</si>
  <si>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</si>
  <si>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</si>
  <si>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</si>
  <si>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</si>
  <si>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</si>
  <si>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</si>
  <si>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</si>
  <si>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</si>
  <si>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</si>
  <si>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</si>
  <si>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</si>
  <si>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</si>
  <si>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</si>
  <si>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</si>
  <si>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</si>
  <si>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</si>
  <si>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</si>
  <si>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</si>
  <si>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</si>
  <si>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</si>
  <si>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</si>
  <si>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</si>
  <si>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</si>
  <si>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</si>
  <si>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</si>
  <si>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</si>
  <si>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</si>
  <si>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</si>
  <si>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</si>
  <si>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</si>
  <si>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</si>
  <si>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</si>
  <si>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</si>
  <si>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</si>
  <si>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</si>
  <si>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</si>
  <si>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</si>
  <si>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</si>
  <si>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</si>
  <si>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</si>
  <si>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</si>
  <si>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</si>
  <si>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</si>
  <si>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</si>
  <si>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</si>
  <si>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</si>
  <si>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</si>
  <si>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</si>
  <si>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</si>
  <si>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</si>
  <si>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</si>
  <si>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</si>
  <si>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</si>
  <si>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</si>
  <si>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</si>
  <si>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</si>
  <si>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</si>
  <si>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</si>
  <si>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</si>
  <si>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</si>
  <si>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</si>
  <si>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</si>
  <si>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</si>
  <si>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</si>
  <si>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</si>
  <si>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</si>
  <si>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</si>
  <si>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</si>
  <si>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</si>
  <si>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</si>
  <si>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</si>
  <si>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</si>
  <si>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</si>
  <si>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</si>
  <si>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</si>
  <si>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</si>
  <si>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</si>
  <si>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</si>
  <si>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</si>
  <si>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</si>
  <si>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</si>
  <si>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</si>
  <si>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</si>
  <si>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</si>
  <si>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</si>
  <si>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</si>
  <si>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</si>
  <si>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</si>
  <si>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</si>
  <si>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</si>
  <si>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</si>
  <si>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</si>
  <si>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</si>
  <si>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</si>
  <si>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</si>
  <si>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</si>
  <si>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</si>
  <si>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</si>
  <si>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</si>
  <si>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</si>
  <si>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</si>
  <si>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</si>
  <si>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</si>
  <si>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</si>
  <si>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</si>
  <si>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</si>
  <si>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</si>
  <si>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</si>
  <si>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</si>
  <si>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</si>
  <si>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</si>
  <si>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</si>
  <si>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</si>
  <si>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</si>
  <si>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</si>
  <si>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</si>
  <si>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</si>
  <si>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</si>
  <si>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</si>
  <si>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</si>
  <si>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</si>
  <si>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</si>
  <si>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</si>
  <si>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</si>
  <si>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</si>
  <si>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</si>
  <si>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</si>
  <si>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</si>
  <si>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</si>
  <si>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</si>
  <si>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</si>
  <si>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</si>
  <si>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</si>
  <si>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</si>
  <si>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</si>
  <si>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</si>
  <si>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</si>
  <si>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</si>
  <si>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</si>
  <si>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</si>
  <si>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</si>
  <si>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</si>
  <si>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</si>
  <si>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</si>
  <si>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</si>
  <si>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</si>
  <si>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</si>
  <si>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</si>
  <si>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</si>
  <si>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</si>
  <si>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</si>
  <si>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</si>
  <si>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</si>
  <si>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</si>
  <si>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</si>
  <si>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</si>
  <si>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</si>
  <si>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</si>
  <si>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</si>
  <si>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</si>
  <si>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</si>
  <si>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</si>
  <si>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</si>
  <si>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</si>
  <si>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</si>
  <si>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</si>
  <si>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</si>
  <si>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</si>
  <si>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</si>
  <si>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</si>
  <si>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</si>
  <si>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</si>
  <si>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</si>
  <si>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</si>
  <si>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</si>
  <si>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</si>
  <si>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</si>
  <si>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</si>
  <si>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</si>
  <si>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</si>
  <si>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</si>
  <si>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</si>
  <si>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</si>
  <si>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</si>
  <si>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</si>
  <si>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</si>
  <si>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</si>
  <si>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</si>
  <si>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</si>
  <si>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</si>
  <si>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</si>
  <si>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</si>
  <si>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</si>
  <si>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</si>
  <si>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</si>
  <si>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</si>
  <si>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</si>
  <si>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</si>
  <si>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</si>
  <si>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</si>
  <si>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</si>
  <si>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</si>
  <si>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</si>
  <si>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</si>
  <si>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</si>
  <si>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</si>
  <si>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</si>
  <si>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</si>
  <si>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</si>
  <si>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</si>
  <si>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</si>
  <si>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</si>
  <si>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</si>
  <si>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</si>
  <si>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</si>
  <si>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</si>
  <si>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</si>
  <si>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</si>
  <si>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</si>
  <si>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</si>
  <si>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</si>
  <si>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</si>
  <si>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</si>
  <si>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</si>
  <si>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</si>
  <si>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</si>
  <si>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</si>
  <si>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</si>
  <si>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</si>
  <si>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</si>
  <si>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</si>
  <si>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</si>
  <si>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</si>
  <si>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</si>
  <si>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</si>
  <si>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</si>
  <si>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</si>
  <si>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</si>
  <si>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</si>
  <si>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</si>
  <si>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</si>
  <si>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</si>
  <si>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</si>
  <si>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</si>
  <si>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</si>
  <si>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</si>
  <si>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</si>
  <si>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</si>
  <si>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</si>
  <si>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</si>
  <si>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</si>
  <si>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</si>
  <si>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</si>
  <si>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</si>
  <si>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</si>
  <si>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</si>
  <si>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</si>
  <si>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</si>
  <si>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</si>
  <si>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</si>
  <si>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</si>
  <si>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</si>
  <si>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</si>
  <si>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</si>
  <si>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</si>
  <si>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</si>
  <si>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</si>
  <si>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</si>
  <si>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</si>
  <si>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</si>
  <si>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</si>
  <si>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</si>
  <si>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</si>
  <si>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</si>
  <si>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</si>
  <si>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</si>
  <si>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</si>
  <si>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</si>
  <si>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</si>
  <si>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</si>
  <si>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</si>
  <si>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</si>
  <si>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</si>
  <si>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</si>
  <si>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</si>
  <si>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</si>
  <si>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</si>
  <si>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</si>
  <si>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ÍTEM</t>
  </si>
  <si>
    <t>DESCRIPCIÓN</t>
  </si>
  <si>
    <t>DILIGENCIAMIENTO INFORMACIÓN GENERAL</t>
  </si>
  <si>
    <t>1. Información de la Institución</t>
  </si>
  <si>
    <t>Nombre de la Institución</t>
  </si>
  <si>
    <t>NIT</t>
  </si>
  <si>
    <t>Registre el Número de Identificación Tributaria -NIT- de la institución exactamente como aparece en la Registro Único Tributario RUT</t>
  </si>
  <si>
    <t>Dirección de la Sede Administrativa</t>
  </si>
  <si>
    <t>Teléfono o Celular</t>
  </si>
  <si>
    <t>Registre el número de célular que el representante legal indica como número de contacto de la institución.</t>
  </si>
  <si>
    <t>Departamento de la sede administrativa</t>
  </si>
  <si>
    <t>Municipio o Ciudad de la sede administrativa</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</si>
  <si>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</si>
  <si>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</si>
  <si>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</si>
  <si>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</si>
  <si>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</si>
  <si>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</si>
  <si>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</si>
  <si>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</si>
  <si>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</si>
  <si>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</si>
  <si>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</si>
  <si>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Nombre de la Sede Operativa</t>
  </si>
  <si>
    <t>Zona urbana o rural</t>
  </si>
  <si>
    <t>Departamento de la sede operativa</t>
  </si>
  <si>
    <t>Municipio o Ciudad de la sede operativa</t>
  </si>
  <si>
    <t>Dirección de la Sede / Unidad</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</si>
  <si>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</si>
  <si>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</si>
  <si>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</si>
  <si>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</si>
  <si>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Sede</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</si>
  <si>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</si>
  <si>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</si>
  <si>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</si>
  <si>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</si>
  <si>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</si>
  <si>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</si>
  <si>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</si>
  <si>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</si>
  <si>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</si>
  <si>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</si>
  <si>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</si>
  <si>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</si>
  <si>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</si>
  <si>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</si>
  <si>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</si>
  <si>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</si>
  <si>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</si>
  <si>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</si>
  <si>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</si>
  <si>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</si>
  <si>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</si>
  <si>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</si>
  <si>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</si>
  <si>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</si>
  <si>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</si>
  <si>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</si>
  <si>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</si>
  <si>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Modalidad</t>
  </si>
  <si>
    <t>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</si>
  <si>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</si>
  <si>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</si>
  <si>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</si>
  <si>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</si>
  <si>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</si>
  <si>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</si>
  <si>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</si>
  <si>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</si>
  <si>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</si>
  <si>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</si>
  <si>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</si>
  <si>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</si>
  <si>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</si>
  <si>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</si>
  <si>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</si>
  <si>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</si>
  <si>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</si>
  <si>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</si>
  <si>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</si>
  <si>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</si>
  <si>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</si>
  <si>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DILIGENCIAMIENTO DE LOS COMPONENTES</t>
  </si>
  <si>
    <t>Responsable del Registro</t>
  </si>
  <si>
    <t>Rol responsable del diligenciamiento del verificable:</t>
  </si>
  <si>
    <t>ING / ARQ: Ingeniero (a) o Arquitecto (a)</t>
  </si>
  <si>
    <t>ND / ING AL: Nutricionista Dietista o Ingeniero (a) de Alimentos</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</si>
  <si>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</si>
  <si>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</si>
  <si>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</si>
  <si>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</si>
  <si>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</si>
  <si>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</si>
  <si>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</si>
  <si>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Talento Humano</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</si>
  <si>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</si>
  <si>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</si>
  <si>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</si>
  <si>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</si>
  <si>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</si>
  <si>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</si>
  <si>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</si>
  <si>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</si>
  <si>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</si>
  <si>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2. SEDE / UNIDAD OPERATIVA 1</t>
  </si>
  <si>
    <t>zona urbana o rural</t>
  </si>
  <si>
    <t>Seleccione el estado de tenencia del inmueble:</t>
  </si>
  <si>
    <t>Capacidad Instalada</t>
  </si>
  <si>
    <t>3. INFORMACIÓN GENERAL DE LA VISITA</t>
  </si>
  <si>
    <t>Fecha de finalización Visita</t>
  </si>
  <si>
    <t>Población Encontrada</t>
  </si>
  <si>
    <t>Marca la casilla encontrada</t>
  </si>
  <si>
    <t>Rango de Edad</t>
  </si>
  <si>
    <t>4. INFORMACIÓN DEL CONTRATO</t>
  </si>
  <si>
    <t>Regional 1</t>
  </si>
  <si>
    <t>Regional 2</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</si>
  <si>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</si>
  <si>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</si>
  <si>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</si>
  <si>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</si>
  <si>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</si>
  <si>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</si>
  <si>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</si>
  <si>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</si>
  <si>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</si>
  <si>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2.1.2</t>
  </si>
  <si>
    <t>2.2</t>
  </si>
  <si>
    <t>2.2.1</t>
  </si>
  <si>
    <t>2.3</t>
  </si>
  <si>
    <t>2.3.1</t>
  </si>
  <si>
    <t>2.4</t>
  </si>
  <si>
    <t>2.4.1</t>
  </si>
  <si>
    <t>2.5</t>
  </si>
  <si>
    <t>2.5.1</t>
  </si>
  <si>
    <t>2.6</t>
  </si>
  <si>
    <t>2.6.1</t>
  </si>
  <si>
    <t>2.6.2</t>
  </si>
  <si>
    <t>2.6.3</t>
  </si>
  <si>
    <t>2.6.4</t>
  </si>
  <si>
    <t>2.6.5</t>
  </si>
  <si>
    <t>2.6.6</t>
  </si>
  <si>
    <t>2.6.7</t>
  </si>
  <si>
    <t>2.6.8</t>
  </si>
  <si>
    <t>2.6.9</t>
  </si>
  <si>
    <t>2.6.10</t>
  </si>
  <si>
    <t>2.6.11</t>
  </si>
  <si>
    <t>2.6.12</t>
  </si>
  <si>
    <t>2.6.13</t>
  </si>
  <si>
    <t>2.6.14</t>
  </si>
  <si>
    <t>2.6.15</t>
  </si>
  <si>
    <t>2.6.16</t>
  </si>
  <si>
    <t>2.6.17</t>
  </si>
  <si>
    <t>2.6.18</t>
  </si>
  <si>
    <t>2.6.19</t>
  </si>
  <si>
    <t>2.6.20</t>
  </si>
  <si>
    <t>2.6.21</t>
  </si>
  <si>
    <t>2.6.22</t>
  </si>
  <si>
    <t>2.6.23</t>
  </si>
  <si>
    <t>2.6.24</t>
  </si>
  <si>
    <t>2.6.25</t>
  </si>
  <si>
    <t>2.6.26</t>
  </si>
  <si>
    <t>2.7</t>
  </si>
  <si>
    <t>2.7.1</t>
  </si>
  <si>
    <t>2.7.2</t>
  </si>
  <si>
    <t>2.8</t>
  </si>
  <si>
    <t>2.8.1</t>
  </si>
  <si>
    <t>2.8.2</t>
  </si>
  <si>
    <t>Cantidad de Condiciones que CUMPLE</t>
  </si>
  <si>
    <t>Cantidad de Condiciones que NO CUMPLE CONDICIÓN</t>
  </si>
  <si>
    <t>Cantidad de Condiciones que NO APLICA</t>
  </si>
  <si>
    <t>3.1.</t>
  </si>
  <si>
    <t>ND / ING AL</t>
  </si>
  <si>
    <t>3.2.1</t>
  </si>
  <si>
    <t>3.2.2</t>
  </si>
  <si>
    <t>3.2.3</t>
  </si>
  <si>
    <t>3.3.1</t>
  </si>
  <si>
    <t>3.4.1</t>
  </si>
  <si>
    <t>3.4.2</t>
  </si>
  <si>
    <t>Cuenta con registro de intercambios de alimentos con la respectiva justificación, fecha y tiempo de alimentación, no excede dos (2) en la minuta diaria.</t>
  </si>
  <si>
    <t>3.4.3</t>
  </si>
  <si>
    <t xml:space="preserve">Soporte de aplicación de dos (2) encuestas de satisfacción de los ciclos de menús dirigidas a mínimo el 20% de los usuarios directos y al total de usuarios indirectos del servicio. </t>
  </si>
  <si>
    <t>3.5.1</t>
  </si>
  <si>
    <t>3.5.2</t>
  </si>
  <si>
    <t>3.5.3</t>
  </si>
  <si>
    <t xml:space="preserve">En observación se evidencia que el ciclo de menús se encuentran publicado en el área común y en el área de preparación de alimentos. </t>
  </si>
  <si>
    <t>3.5.4</t>
  </si>
  <si>
    <t>3.6.1</t>
  </si>
  <si>
    <t>3.6.2</t>
  </si>
  <si>
    <t>3.6.3</t>
  </si>
  <si>
    <t>3.7.1</t>
  </si>
  <si>
    <t>3.8.1</t>
  </si>
  <si>
    <t>3.8.2</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</si>
  <si>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</si>
  <si>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</si>
  <si>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</si>
  <si>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</si>
  <si>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</si>
  <si>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observación de la atención se evidencia que:</t>
  </si>
  <si>
    <t>3.9.1</t>
  </si>
  <si>
    <t>3.10.1</t>
  </si>
  <si>
    <t>3.10.2</t>
  </si>
  <si>
    <t>3.10.3</t>
  </si>
  <si>
    <t>3.10.4</t>
  </si>
  <si>
    <t>3.10.5</t>
  </si>
  <si>
    <t>3.10.6</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</si>
  <si>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</si>
  <si>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</si>
  <si>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3.11.2</t>
  </si>
  <si>
    <t xml:space="preserve">En observación de la atención se evidencia el cumplimiento del programa de selección y evaluación de proveedores, asegurando los criterios de aceptabilidad y calificación de proveedores para la compra de alimentos. </t>
  </si>
  <si>
    <t>3.12.1</t>
  </si>
  <si>
    <t>PSIC / TS / PEDAG / LIC</t>
  </si>
  <si>
    <t>CUMPLE</t>
  </si>
  <si>
    <t>Cuenta con la descripción de las acciones adelantadas en el caso de identificarse una amenaza, vulneración o inobservancia de los derechos de una niña y/o niño en el registro de novedades.</t>
  </si>
  <si>
    <t>PSIC / TS /PEDAG / LIC</t>
  </si>
  <si>
    <t xml:space="preserve">Cuenta con ambientes pedagógicos que se encuentran acorde al proyecto pedagógico y planeación establecida para la semana de la visita de inspeción. </t>
  </si>
  <si>
    <t>Cuenta e implementa acciones de cuidado (Línea 2)</t>
  </si>
  <si>
    <t>Cuenta e implementa el Seguimiento al Desarrollo Infantil  (Línea 3)</t>
  </si>
  <si>
    <t xml:space="preserve"> Cuenta con las Jornadas de reflexión pedagógica y colectivos pedagógicos  (Línea 4)</t>
  </si>
  <si>
    <t>CONT / ADM / ECON</t>
  </si>
  <si>
    <t>5.3.1</t>
  </si>
  <si>
    <t>5.3.2</t>
  </si>
  <si>
    <t>5.3.3</t>
  </si>
  <si>
    <t>5.4.1</t>
  </si>
  <si>
    <t>5.4.2</t>
  </si>
  <si>
    <t>Cuenta con el Registro Único Tributario -RUT.</t>
  </si>
  <si>
    <t>Lleva la contabilidad desagregada por centro de costos.</t>
  </si>
  <si>
    <t>6.2.1</t>
  </si>
  <si>
    <t>6.2.2</t>
  </si>
  <si>
    <t>6.3.1</t>
  </si>
  <si>
    <t>Estados financieros completos del último año fiscal aprobados por el órgano máximo de administración.</t>
  </si>
  <si>
    <t>Cuenta y desarrolla con acciones para posibilitar la participación ciudadana (Línea 2)</t>
  </si>
  <si>
    <t xml:space="preserve">Cuentan con los folletos, infografías, cuñas radiales, entre otros, que permiten identificar la socialización a la comunidad de los servicios contratados, así: 
a. Primera Jornada durante el segundo (2) mes de la atención.
b. Segunda jornada durante el mes anterior al que finaliza la atención (es decir en el penúltimo mes de dicha atención). (Cuando aplique). </t>
  </si>
  <si>
    <t>SEC</t>
  </si>
  <si>
    <t xml:space="preserve">OBSERVACIONES </t>
  </si>
  <si>
    <t>3.1</t>
  </si>
  <si>
    <t>3.2</t>
  </si>
  <si>
    <t>3.3</t>
  </si>
  <si>
    <t>3.4</t>
  </si>
  <si>
    <t>3.5</t>
  </si>
  <si>
    <t>3.6</t>
  </si>
  <si>
    <t>3.7</t>
  </si>
  <si>
    <t>3.8</t>
  </si>
  <si>
    <t>3.9</t>
  </si>
  <si>
    <t>3.10</t>
  </si>
  <si>
    <t>3.11</t>
  </si>
  <si>
    <t>3.12</t>
  </si>
  <si>
    <t>4.1</t>
  </si>
  <si>
    <t>4.2</t>
  </si>
  <si>
    <t>5.1</t>
  </si>
  <si>
    <t>5.2</t>
  </si>
  <si>
    <t>5.3</t>
  </si>
  <si>
    <t>5.4</t>
  </si>
  <si>
    <t>6.1</t>
  </si>
  <si>
    <t>6.2</t>
  </si>
  <si>
    <t>6.3</t>
  </si>
  <si>
    <t>7.1</t>
  </si>
  <si>
    <t>7.2</t>
  </si>
  <si>
    <t>COMPONENTE</t>
  </si>
  <si>
    <t>Ubicación</t>
  </si>
  <si>
    <t>Rango de edad 
(años)</t>
  </si>
  <si>
    <t>Área (m²)</t>
  </si>
  <si>
    <t xml:space="preserve">Capacidad máxima 
(Área / Índice)
</t>
  </si>
  <si>
    <t>Cumple - No cumple - No aplica</t>
  </si>
  <si>
    <t>observaciones</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</si>
  <si>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</si>
  <si>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</si>
  <si>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</si>
  <si>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</si>
  <si>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</si>
  <si>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</si>
  <si>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</si>
  <si>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NO CUMPLE</t>
  </si>
  <si>
    <t>NO APLICA</t>
  </si>
  <si>
    <t xml:space="preserve">TOTAL </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</si>
  <si>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</si>
  <si>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</si>
  <si>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</si>
  <si>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</si>
  <si>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</si>
  <si>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</si>
  <si>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</si>
  <si>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</si>
  <si>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</si>
  <si>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</si>
  <si>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1. INFORMACIÓN DE LA INSTITUCIÓN</t>
  </si>
  <si>
    <t>2. Ambientes Adecuados y Seguros</t>
  </si>
  <si>
    <t>3. Alimentación y Nutrición</t>
  </si>
  <si>
    <t>Fecha de Finalización Visita</t>
  </si>
  <si>
    <t xml:space="preserve">PLAN DE MEJORAMIENTO </t>
  </si>
  <si>
    <t>Por cumplimiento: cuando una vez analizados y verificados los soportes presentados por la institución en el marco de las acciones, estos dan cuenta que se corrigieron y/o mitigaron la totalidad de los hallazgos identificados</t>
  </si>
  <si>
    <t>Espacio Oficina de Aseguramento a la Calidad</t>
  </si>
  <si>
    <t>Espacio para diligenciar por parte de la institución</t>
  </si>
  <si>
    <t>Resultado Retroalimentaciones/ Espacio Oficina de Aseguramiento a la Calidad</t>
  </si>
  <si>
    <t>Espacio de diligenciamiento de la Institución</t>
  </si>
  <si>
    <t>Espacio de diligenciamiento Oficina de Aseguramiento a la Calidad</t>
  </si>
  <si>
    <t>Por incumplimiento: cuando no se remita el Plan de Mejoramiento en los plazos establecidos, o porque una vez analizados y verificados los soportes presentados por la institución, estos no dan cuenta de que se corrigieron o mitigaron la totalidad de los hallazgos identificados</t>
  </si>
  <si>
    <t>No</t>
  </si>
  <si>
    <t>Componente</t>
  </si>
  <si>
    <t>Condiciones de Calidad de No Cumplimiento</t>
  </si>
  <si>
    <t>Situación Encontrada</t>
  </si>
  <si>
    <t>Acciones propuesta</t>
  </si>
  <si>
    <t>Ajuste de la acción propuesta 
 (Si aplica)</t>
  </si>
  <si>
    <t>Soporte de la acción propuesta</t>
  </si>
  <si>
    <t>Fecha limite para ejecutar la acción propuesta
(dd/mm/aaaa)</t>
  </si>
  <si>
    <t>Aprobación de las acciones propuestas en el Plan de Mejoramiento</t>
  </si>
  <si>
    <t>Aprobación de ajustes de las acciones propuestas en el Plan de Mejoramiento  (Si Aplica)</t>
  </si>
  <si>
    <t xml:space="preserve">Primera retroalimentación </t>
  </si>
  <si>
    <t xml:space="preserve">Segunda retroalimentación </t>
  </si>
  <si>
    <t>Concepto por acción propuesta</t>
  </si>
  <si>
    <t>Concepto inicial consolidado del cierre  por hallazgo (Cumplimiento/Incumplimiento/
Imposibilidad Material)</t>
  </si>
  <si>
    <t>Ubicación de los soportes del cierre  de los hallazgos</t>
  </si>
  <si>
    <t>Pronunciamiento de la institución frente al cierre de cada uno de los halllazgos</t>
  </si>
  <si>
    <t>Retrolimentacion del profesional por componente del pronunciamiento de la institución</t>
  </si>
  <si>
    <t>Concepto final consolidado del cierre  por hallazgo (Cumplimiento/Incumplimiento/
Imposibilidad Material)</t>
  </si>
  <si>
    <t>Por imposibilidad material de cumplimiento: cuando se identifique que la institución no se encuentra prestando el servicio que fue objeto de acciones de inspección y vigilancia</t>
  </si>
  <si>
    <t>Determine las acciones que en conjunto apunten a corregir y/o mitigar la totalidad de las situaciones relacionadas en el hallazgo.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</si>
  <si>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</si>
  <si>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Espacio para describir el soporte, que dé cuenta del cumplimiento de la acción propuesta</t>
  </si>
  <si>
    <t>De acuerdo con el procedimiento, el plazo máximo de ejecución de las acciones propuestas en el plan de mejoramiento es de tres (3) meses</t>
  </si>
  <si>
    <t>Validar la acción propuesta revisando si es objetiva, coherente, pertinente y en el marco de la normativa vigente orientadas a corregir o mitigar el hallazgo encontrado</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</si>
  <si>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</si>
  <si>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</si>
  <si>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 xml:space="preserve">Indique:  CUMPLE/ NO CUMPLE </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</si>
  <si>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</si>
  <si>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Indique el enlace donde están los soportes (Este debe corresponder al repositorio digital determinado para tal fin y donde se encuentran los soportes del hallazgo)</t>
  </si>
  <si>
    <t>Espacio donde la institutución indicará el pronunciamiento frente al resultado del cierre del hallazgo</t>
  </si>
  <si>
    <t>Causa de Cierre del Plan de Mejoramiento:</t>
  </si>
  <si>
    <t>PSIC / TS</t>
  </si>
  <si>
    <t>CONT / ADM</t>
  </si>
  <si>
    <t>Portada</t>
  </si>
  <si>
    <t xml:space="preserve">Cuenta con registro de novedades. Puede emplearse un formato, ficha o cuaderno, que deberá estar en medio físico en la UDS donde se registren todas las novedades y situaciones especiales que se presentan con los participantes de la unidad de servicio.  El formato, ficha o cuaderno debe contener:
• Fecha.
• Datos del participante.
• Descripción del evento en la que se detalle la situación y los involucrados.
• Firma de quien registra el evento.
• Firma de la madres, padre o cuidador principal del participante.
• Acciones de seguimiento, por ejemplo: atención a padres, madres o cuidadores; remisión al centro de salud; activación de rutas de actuación y/o atención, copia de la incapacidad, copia de la fórmula médica, activación de la póliza, entre otros. Estos soportes deben reposar en la carpeta del participante y los compromisos en los casos que se requieran.
</t>
  </si>
  <si>
    <r>
      <t xml:space="preserve">Los vidrios de las ventanas, espejos, claraboyas y elementos de frágil resistencia son templados o laminados, y cuentan con películas de seguridad o papel adhesivo (no cinta adhesiva) que recubra la totalidad de la superficie. 
</t>
    </r>
    <r>
      <rPr>
        <b/>
        <u/>
        <sz val="11"/>
        <color theme="1"/>
        <rFont val="Arial"/>
        <family val="2"/>
      </rPr>
      <t>Nota:</t>
    </r>
    <r>
      <rPr>
        <sz val="11"/>
        <color theme="1"/>
        <rFont val="Arial"/>
        <family val="2"/>
      </rPr>
      <t xml:space="preserve"> La protección puede realizarse con películas de seguridad o papel adhesivo de grueso calibre en la totalidad del vidrio o espejo, en el caso de los espejos se debe colocar por la parte de atrás.</t>
    </r>
  </si>
  <si>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</si>
  <si>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Se utilizan topes de seguridad para que las ventanas no abran en su totalidad para reducir el riesgo de caídas en altura.</t>
  </si>
  <si>
    <t>En caso de existir anjeos, estos se encuentran completos y sin deterioro, óxido, astillas o latas levantadas.</t>
  </si>
  <si>
    <t>En caso de contar con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</si>
  <si>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En caso de contar con puertas, medias puertas o rejas, están fijas a los marcos, sin oxido o astillas que puedan exponer a las niñas y los niños a accidentes como cortes y heridas.</t>
  </si>
  <si>
    <t>Las puertas cuentan con algún sistema o protección que prevenga los machucones.</t>
  </si>
  <si>
    <t>Las ventanas tipo piso-techo o con antepecho inferior a 1.10 m. ubicadas en pisos diferentes al primero, cuentan con rejas u otros elementos que protejan a los participantes de caídas.</t>
  </si>
  <si>
    <t>Todos los balcones y terrazas tienen protección anticaída como rejas, vidrios templados, mallas y baranda que impiden ser escaladas por las niñas y niños.</t>
  </si>
  <si>
    <t>Las rejas, mallas u otros elementos no son escalables.</t>
  </si>
  <si>
    <t>El piso de la UDS es regular, liso, uniforme y libre de agrietamientos y hendiduras que no represente ningún riesgo de caída de las niñas y los niños.</t>
  </si>
  <si>
    <t>Los pisos diseñados para pasillos internos y externos como escaleras, rampas, baños, cocinas y zonas de juego contemplan acabados o adhesivos antideslizantes, el acabado del piso en estas zonas permite una adecuada limpieza y desinfección.</t>
  </si>
  <si>
    <r>
      <t xml:space="preserve">Todos los pisos de los espacios pedagógicos para la atención de las niñas y niños menores de 2 años son de material antideslizante, que amortigüe el impacto en caso de caída y de fácil limpieza. 
</t>
    </r>
    <r>
      <rPr>
        <b/>
        <u/>
        <sz val="11"/>
        <color theme="1"/>
        <rFont val="Arial"/>
        <family val="2"/>
      </rPr>
      <t>Nota:</t>
    </r>
    <r>
      <rPr>
        <sz val="11"/>
        <color theme="1"/>
        <rFont val="Arial"/>
        <family val="2"/>
      </rPr>
      <t xml:space="preserve"> se puede usar tableta antideslizante, piso de caucho o colocar adhesivos antideslizantes.</t>
    </r>
  </si>
  <si>
    <r>
      <t xml:space="preserve">Las escaleras y rampas están provistas de barandas </t>
    </r>
    <r>
      <rPr>
        <b/>
        <sz val="11"/>
        <color theme="1"/>
        <rFont val="Arial"/>
        <family val="2"/>
      </rPr>
      <t>no escalables</t>
    </r>
    <r>
      <rPr>
        <sz val="11"/>
        <color theme="1"/>
        <rFont val="Arial"/>
        <family val="2"/>
      </rPr>
      <t xml:space="preserve"> instaladas a un lado o ambos lados cuando exista vacío, con una altura mínima de 1.10 m y con separaciones a 6 cm entre barrotes.
</t>
    </r>
    <r>
      <rPr>
        <b/>
        <u/>
        <sz val="11"/>
        <color theme="1"/>
        <rFont val="Arial"/>
        <family val="2"/>
      </rPr>
      <t>Nota:</t>
    </r>
    <r>
      <rPr>
        <sz val="11"/>
        <color theme="1"/>
        <rFont val="Arial"/>
        <family val="2"/>
      </rPr>
      <t xml:space="preserve"> en caso de que exista en vez de baranda un muro en mampostería éste igualmente debe tener una altura mínima de 1.10 m, en caso de ser más bajo se debe garantizar dicha altura con una reja, baranda, vidrio o acrílico que cumpla la condiciones descritas.
</t>
    </r>
  </si>
  <si>
    <t>Las escaleras y rampas cuentan con pasamanos.</t>
  </si>
  <si>
    <t>Las escaleras y rampas cuentan con puertas en ambos accesos a una altura mínima de 1.10 m.</t>
  </si>
  <si>
    <t>Las escaleras o rampas no son resbalosas y cuentan con antideslizantes.</t>
  </si>
  <si>
    <t>Todos los muros y techos están libres de inclinaciones y grietas que representen riesgo de colapso (grietas paralelas al piso o en diagonal, en las columnas o en las vigas) y desprendimiento de sus elementos.</t>
  </si>
  <si>
    <t>Las  esquinas puntiagudas en muros se encuentran protegidas con algún elemento que de forma redondeada o pulidas para quitarle la punta al muro, lo anterior con la finalidad de minimizar el impacto por causa de un golpe de una niña o niño contra el muro.</t>
  </si>
  <si>
    <r>
      <t xml:space="preserve">Todos los tomacorrientes de los espacios donde tienen acceso las niñas y los niños cuentan con protección contra contacto (protección aumentada, tapa ciega a prueba de manipulación), o están localizados a una altura mayor de 1.50 m. 
</t>
    </r>
    <r>
      <rPr>
        <b/>
        <u/>
        <sz val="11"/>
        <color theme="1"/>
        <rFont val="Arial"/>
        <family val="2"/>
      </rPr>
      <t>Nota:</t>
    </r>
    <r>
      <rPr>
        <sz val="11"/>
        <color theme="1"/>
        <rFont val="Arial"/>
        <family val="2"/>
      </rPr>
      <t xml:space="preserve"> se pueden utilizar tapas ciegas que sean instaladas con tornillos, las protecciones tipo insertables no son recomendadas puesto que pueden ser fácilmente manipuladas por las niñas y los niños. </t>
    </r>
  </si>
  <si>
    <t>Todos los cables de la red eléctrica están recubiertos, canalizados y fuera del alcance de las niñas y los niños.</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</si>
  <si>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</si>
  <si>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Las herramientas o elementos peligrosos cortopunzantes y contundentes como cuchillos, punzones entre otros, están fuera del alcance de las niñas y los niños.</t>
  </si>
  <si>
    <t>El área del servicio y preparación de alimentos cuenta con mecanismo que impida el ingreso de las niñas y los niños a esta área.</t>
  </si>
  <si>
    <t>Todos los almacenamientos de agua tales como aljibes, albercas, estanques, tanques, canecas, baldes, entre otros, cuentan con medidas de protección tales como tapas, rejas o aislamientos para evitar accidentes.</t>
  </si>
  <si>
    <t>Click</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</si>
  <si>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niñas, niños y talento humano.
</t>
    </r>
    <r>
      <rPr>
        <b/>
        <u/>
        <sz val="11"/>
        <color theme="1"/>
        <rFont val="Arial"/>
        <family val="2"/>
      </rPr>
      <t>Nota:</t>
    </r>
    <r>
      <rPr>
        <sz val="11"/>
        <color theme="1"/>
        <rFont val="Arial"/>
        <family val="2"/>
      </rPr>
      <t xml:space="preserve"> En caso de no contar con ventilación natural se debe garantizar de forma artificial por medio de extractores o ventiladores.</t>
    </r>
  </si>
  <si>
    <t>El inmueble garantiza las condiciones suficientes de iluminación natural (ventanas o claraboyas) y/o artificial (luminarias).</t>
  </si>
  <si>
    <t>En caso de no contar con área recreativa interna, se hace uso de áreas recreativas externas en un radio no mayor a quinientos (500) metros de la UDS y cuenta con un protocolo de seguridad para el desplazamiento, estadía y regreso a la UDS el cual debe estar documentado en el Formato Plan de Gestión de riesgos.</t>
  </si>
  <si>
    <t>En caso de hacer uso de área recreativa, esta debe estar libre de cualquier elemento que represente accidente.</t>
  </si>
  <si>
    <r>
      <t xml:space="preserve">Cuenta con disponibilidad de servicio sanitario 
</t>
    </r>
    <r>
      <rPr>
        <b/>
        <sz val="11"/>
        <color theme="1"/>
        <rFont val="Arial"/>
        <family val="2"/>
      </rPr>
      <t xml:space="preserve">Nota: </t>
    </r>
    <r>
      <rPr>
        <sz val="11"/>
        <color theme="1"/>
        <rFont val="Arial"/>
        <family val="2"/>
      </rPr>
      <t>En los espacios en los cuales no exista la posibilidad de contar con sanitarios, la EAS o PDS debe gestionar y garantizar sistemas alternativos.</t>
    </r>
  </si>
  <si>
    <t>En el espacio para el servido de alimentos se asegura un puesto para cada niña y niño en el momento de su uso.</t>
  </si>
  <si>
    <t>El depósito de material fungible de reserva está ubicado en un espacio o mueble independiente de los ambientes pedagógicos.</t>
  </si>
  <si>
    <t>El inmueble cuenta con adecuaciones y ajustes razonables que mejoran la accesibilidad de los espacios para los participantes y la comunidad en general durante el periodo de atención, en cumplimiento de los principios del diseño universal; uso equitativo, uso flexible, uso simple e intuitivo, información perceptible, tolerancia al error, mínimo esfuerzo físico, adecuado tamaño de aproximación y uso.</t>
  </si>
  <si>
    <r>
      <rPr>
        <b/>
        <sz val="11"/>
        <color theme="1"/>
        <rFont val="Arial"/>
        <family val="2"/>
      </rPr>
      <t>En las construcciones tradicionales de los grupos étnicos</t>
    </r>
    <r>
      <rPr>
        <sz val="11"/>
        <color theme="1"/>
        <rFont val="Arial"/>
        <family val="2"/>
      </rPr>
      <t>, se cumplen las condiciones de seguridad y accesibilidad de la infraestructura, según lo concertado con las comunidades.</t>
    </r>
  </si>
  <si>
    <r>
      <t xml:space="preserve">El inmueble dispone de alcantarillado o de algún sistema para el manejo de aguas residuales, teniendo en cuenta la disponibilidad y oferta del servicio en el territorio.
</t>
    </r>
    <r>
      <rPr>
        <b/>
        <u/>
        <sz val="11"/>
        <color theme="1"/>
        <rFont val="Arial"/>
        <family val="2"/>
      </rPr>
      <t>Nota:</t>
    </r>
    <r>
      <rPr>
        <sz val="11"/>
        <color theme="1"/>
        <rFont val="Arial"/>
        <family val="2"/>
      </rPr>
      <t xml:space="preserve"> se puede hacer uso de sistemas alternativos como pozo séptico, sumideros, biofiltros, biodigestor, entre otros, de acuerdo con las orientaciones de las entidades territoriales correspondientes.</t>
    </r>
  </si>
  <si>
    <r>
      <t xml:space="preserve">El inmueble dispone de sistema de recolección de residuos sólidos o algún sistema para su manejo temporal y disposición final, teniendo en cuenta la disponibilidad y oferta del servicio en el territorio.
</t>
    </r>
    <r>
      <rPr>
        <b/>
        <u/>
        <sz val="11"/>
        <color theme="1"/>
        <rFont val="Arial"/>
        <family val="2"/>
      </rPr>
      <t xml:space="preserve">Nota: </t>
    </r>
    <r>
      <rPr>
        <sz val="11"/>
        <color theme="1"/>
        <rFont val="Arial"/>
        <family val="2"/>
      </rPr>
      <t>se puede hacer uso de sistemas alternativos, describiendo en el plan de saneamiento básico las acciones para la recolección y disposición de residuos sólidos y líquidos, además de las orientaciones de las entidades territoriales correspondientes.</t>
    </r>
  </si>
  <si>
    <r>
      <t xml:space="preserve">El inmueble dispone de servicio de energía eléctrica o algún sistema para garantizar el servicio de energía, teniendo en cuenta la disponibilidad y oferta del servicio en el territorio.
</t>
    </r>
    <r>
      <rPr>
        <b/>
        <u/>
        <sz val="11"/>
        <color theme="1"/>
        <rFont val="Arial"/>
        <family val="2"/>
      </rPr>
      <t>Nota 1:</t>
    </r>
    <r>
      <rPr>
        <sz val="11"/>
        <color theme="1"/>
        <rFont val="Arial"/>
        <family val="2"/>
      </rPr>
      <t xml:space="preserve"> se puede plantear sistemas alternativos como, paneles solares, planta eléctrica, teniendo en cuenta las condiciones del territorio y las orientaciones de las entidades territoriales correspondientes.
</t>
    </r>
    <r>
      <rPr>
        <b/>
        <u/>
        <sz val="11"/>
        <color theme="1"/>
        <rFont val="Arial"/>
        <family val="2"/>
      </rPr>
      <t>Nota 2:</t>
    </r>
    <r>
      <rPr>
        <sz val="11"/>
        <color theme="1"/>
        <rFont val="Arial"/>
        <family val="2"/>
      </rPr>
      <t xml:space="preserve"> Esta condición aplica en caso de no contar con iluminación natural y métodos seguros para la conservación de alimentos.</t>
    </r>
  </si>
  <si>
    <r>
      <t xml:space="preserve">El inmueble dispone de sistema de comunicación (internet, telefonía fija y móvil), teniendo en cuenta la disponibilidad y oferta del servicio en el territorio.
</t>
    </r>
    <r>
      <rPr>
        <b/>
        <u/>
        <sz val="11"/>
        <color theme="1"/>
        <rFont val="Arial"/>
        <family val="2"/>
      </rPr>
      <t>Nota:</t>
    </r>
    <r>
      <rPr>
        <sz val="11"/>
        <color theme="1"/>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</si>
  <si>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Garantiza que la dotación requerida esté completa, sea segura y se mantenga en buen estado, asegurando así una adecuada prestación del servicio.</t>
  </si>
  <si>
    <t>Cuenta con un aviso visible que indique la información establecida en el Manual de imagen corporativa para operadores, contratistas o convenios del ICBF o en el documento que lo modifique o sustituya.</t>
  </si>
  <si>
    <r>
      <t xml:space="preserve">Se dispone de botiquín con los elementos necesarios para la adecuada prestación del servicio.
</t>
    </r>
    <r>
      <rPr>
        <b/>
        <sz val="11"/>
        <color theme="1"/>
        <rFont val="Arial"/>
        <family val="2"/>
      </rPr>
      <t>Nota:</t>
    </r>
    <r>
      <rPr>
        <sz val="11"/>
        <color theme="1"/>
        <rFont val="Arial"/>
        <family val="2"/>
      </rPr>
      <t xml:space="preserve"> los elementos del Botiquín deben estar acorde a lo establecido en Guía orientadora para la compra de la dotación para las modalidades de educación inicial en el marco de una atención integral o documento que lo modifique o sustituya.</t>
    </r>
  </si>
  <si>
    <t>Espacios pedagógicos</t>
  </si>
  <si>
    <t>Denominación del espacio pedagógico</t>
  </si>
  <si>
    <t>Índice (m²/niña-niño)</t>
  </si>
  <si>
    <t>No. niñas y niños (Cupos ubicados)</t>
  </si>
  <si>
    <t>Cuenta con acciones de identidad de un servicio de educación inicial (Linea 1)</t>
  </si>
  <si>
    <t>Verifica la existencia del soporte de afiliación de las niñas, los niños al Sistema General de Seguridad Social en Salud (SGSSS).  (Línea 1).</t>
  </si>
  <si>
    <t>3.1.1</t>
  </si>
  <si>
    <r>
      <t xml:space="preserve">Cuenta con soporte de afiliación en estado activo, vigente (no mayor a 6 meses), en físico o digital.
</t>
    </r>
    <r>
      <rPr>
        <b/>
        <sz val="11"/>
        <color theme="1"/>
        <rFont val="Arial"/>
        <family val="2"/>
      </rPr>
      <t xml:space="preserve">Nota 1: </t>
    </r>
    <r>
      <rPr>
        <sz val="11"/>
        <color theme="1"/>
        <rFont val="Arial"/>
        <family val="2"/>
      </rPr>
      <t xml:space="preserve">Régimen Especial: Certificación emitida por la Entidad Prestadora de Salud (EPS).
</t>
    </r>
    <r>
      <rPr>
        <b/>
        <sz val="11"/>
        <color theme="1"/>
        <rFont val="Arial"/>
        <family val="2"/>
      </rPr>
      <t>Nota 2:</t>
    </r>
    <r>
      <rPr>
        <sz val="11"/>
        <color theme="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Zona Rural: 2 meses, ó reporte al supervisor del contrato por parte de la EAS, en caso de no cumplir tiempos establecidos.</t>
    </r>
  </si>
  <si>
    <t>3.1.2</t>
  </si>
  <si>
    <t>En diálogo con los padres de familia y/o cuidadores, se evidencia la orientación sobre afiliación al Sistema General de Seguridad Social en Salud (SGSSS).</t>
  </si>
  <si>
    <t>Verifica la asistencia de las niñas, los niños a la consulta de valoración integral en salud (control de crecimiento y desarrollo).  (Línea 1).</t>
  </si>
  <si>
    <r>
      <t xml:space="preserve">Cuenta con soporte de asistencia a la consulta de valoración integral en salud.
</t>
    </r>
    <r>
      <rPr>
        <b/>
        <sz val="11"/>
        <color theme="1"/>
        <rFont val="Arial"/>
        <family val="2"/>
      </rPr>
      <t xml:space="preserve">Nota 1: </t>
    </r>
    <r>
      <rPr>
        <sz val="11"/>
        <color theme="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el plazo no mayor a un (1) mes para la zona urbana y dos (2) meses para la zona rural y rural dispersa.
</t>
    </r>
    <r>
      <rPr>
        <b/>
        <sz val="11"/>
        <color theme="1"/>
        <rFont val="Arial"/>
        <family val="2"/>
      </rPr>
      <t xml:space="preserve">Nota 2: </t>
    </r>
    <r>
      <rPr>
        <sz val="11"/>
        <color theme="1"/>
        <rFont val="Arial"/>
        <family val="2"/>
      </rPr>
      <t xml:space="preserve">En caso de que la madre o padre comunitario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color theme="1"/>
        <rFont val="Arial"/>
        <family val="2"/>
      </rPr>
      <t xml:space="preserve">Nota 3: </t>
    </r>
    <r>
      <rPr>
        <sz val="11"/>
        <color theme="1"/>
        <rFont val="Arial"/>
        <family val="2"/>
      </rPr>
      <t>En caso de presentarse barreras de acceso a salud verificar el cumplimiento de lo establecido en la Línea 2.</t>
    </r>
  </si>
  <si>
    <r>
      <t xml:space="preserve">Cuenta con soporte de atención en salud bucal realizado por profesional en odontología. 
</t>
    </r>
    <r>
      <rPr>
        <b/>
        <sz val="11"/>
        <color theme="1"/>
        <rFont val="Arial"/>
        <family val="2"/>
      </rPr>
      <t xml:space="preserve">Nota 1: </t>
    </r>
    <r>
      <rPr>
        <sz val="11"/>
        <color theme="1"/>
        <rFont val="Arial"/>
        <family val="2"/>
      </rPr>
      <t xml:space="preserve">En caso de no contar con el soporte verificar registro de novedades que incluye: orientación a familias y/o cuidadores, razones por las cuales no ha tenido acceso a la atención en salud bucal o no cuenta con el soporte de asistencia, firmado por la familia y/o cuidador especificando el plazo no mayor a un (1) mes para la zona urbana y dos (2) meses para la zona rural y rural dispersa.
</t>
    </r>
    <r>
      <rPr>
        <b/>
        <sz val="11"/>
        <color theme="1"/>
        <rFont val="Arial"/>
        <family val="2"/>
      </rPr>
      <t xml:space="preserve">Nota 2: </t>
    </r>
    <r>
      <rPr>
        <sz val="11"/>
        <color theme="1"/>
        <rFont val="Arial"/>
        <family val="2"/>
      </rPr>
      <t xml:space="preserve">En caso de que la madre o padre comunitario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color theme="1"/>
        <rFont val="Arial"/>
        <family val="2"/>
      </rPr>
      <t>Nota 3:</t>
    </r>
    <r>
      <rPr>
        <sz val="11"/>
        <color theme="1"/>
        <rFont val="Arial"/>
        <family val="2"/>
      </rPr>
      <t xml:space="preserve">  En caso de presentarse barreras de acceso a salud verificar el cumplimiento de lo establecido en la Línea 2.</t>
    </r>
  </si>
  <si>
    <t xml:space="preserve">Cuenta con soportes de socialización de la Ruta para acceder a la valoración integral en salud y atención en salud bucal al atender grupos étnicos con autoridades tradicionales. </t>
  </si>
  <si>
    <t>3.2.4</t>
  </si>
  <si>
    <t>En diálogo con los padres de familia y/o cuidadores, se evidencia la orientación sobre la Ruta para acceder a la valoración integral en salud y atención en salud bucal al atender grupos étnicos con autoridades tradicionales.</t>
  </si>
  <si>
    <t>Verifica la aplicación del esquema nacional de vacunación de todas las niñas y los niños, según edad, de acuerdo con el Programa Ampliado de Inmunización (PAI) vigente, aprobado por el Ministerio de Salud y Protección Social.  (Línea 1).</t>
  </si>
  <si>
    <r>
      <t xml:space="preserve">Cuenta con soporte en físico o digital de la aplicación del esquema de vacunación completo para la edad.
</t>
    </r>
    <r>
      <rPr>
        <b/>
        <sz val="11"/>
        <color theme="1"/>
        <rFont val="Arial"/>
        <family val="2"/>
      </rPr>
      <t xml:space="preserve">Nota1: </t>
    </r>
    <r>
      <rPr>
        <sz val="11"/>
        <color theme="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especificando el plazo no mayor a un (1) mes para la zona urbana y dos (2) meses para la zona rural y rural dispersa.
</t>
    </r>
    <r>
      <rPr>
        <b/>
        <sz val="11"/>
        <color theme="1"/>
        <rFont val="Arial"/>
        <family val="2"/>
      </rPr>
      <t>Nota 2:</t>
    </r>
    <r>
      <rPr>
        <sz val="11"/>
        <color theme="1"/>
        <rFont val="Arial"/>
        <family val="2"/>
      </rPr>
      <t xml:space="preserve"> En caso de que la madre o padre comunitario identifique imposibilidad de la familia y/o cuidador verificar soporte de reporte a la EAS o PDS para realizar articulación con las entidades del sector salud y autoridades tradicionales, con el fin de promocionar acciones para el acceso al servicio de vacunación.
</t>
    </r>
    <r>
      <rPr>
        <b/>
        <sz val="11"/>
        <color theme="1"/>
        <rFont val="Arial"/>
        <family val="2"/>
      </rPr>
      <t xml:space="preserve">Nota 3: </t>
    </r>
    <r>
      <rPr>
        <sz val="11"/>
        <color theme="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</si>
  <si>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(Línea 2).</t>
  </si>
  <si>
    <r>
      <t xml:space="preserve">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t>
    </r>
    <r>
      <rPr>
        <b/>
        <sz val="11"/>
        <color theme="1"/>
        <rFont val="Arial"/>
        <family val="2"/>
      </rPr>
      <t>Nota 1:</t>
    </r>
    <r>
      <rPr>
        <sz val="11"/>
        <color theme="1"/>
        <rFont val="Arial"/>
        <family val="2"/>
      </rPr>
      <t xml:space="preserve"> fotografías, actas, registros de asistencia, entre otros. 
</t>
    </r>
    <r>
      <rPr>
        <b/>
        <sz val="11"/>
        <color theme="1"/>
        <rFont val="Arial"/>
        <family val="2"/>
      </rPr>
      <t>Nota 2:</t>
    </r>
    <r>
      <rPr>
        <sz val="11"/>
        <color theme="1"/>
        <rFont val="Arial"/>
        <family val="2"/>
      </rPr>
      <t>Las acciones deben estar orientadas a empoderar a las personas en periodo de lactancia y mujeres en gestación, en la exigibilidad del derecho y sobre la importancia de acceder a las atenciones en salud según la Ruta Integral de Atención Materno-Perinatal.</t>
    </r>
  </si>
  <si>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</si>
  <si>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En diálogo con el talento humano se evidencia el conocimiento sobre la promoción, protección y apoyo de la práctica de lactancia humana.</t>
  </si>
  <si>
    <t>Realiza evaluación y seguimiento del estado nutricional a cada participante.  (Línea 5).</t>
  </si>
  <si>
    <t xml:space="preserve">En observación de la atención verifica que se cumplen con las siguientes condiciones:
1.La madre o padre comunitario realiza correctamente la toma de peso, longitud/talla y perímetro braquial, según muestra y se contrasta su correspondencia con los datos registrados en el formato.
2.La madre o padre comunitario identifica los signos físicos asociados a la desnutrición aguda. </t>
  </si>
  <si>
    <r>
      <t xml:space="preserve">Cuenta con el Formato Captura de Datos Antropométricos de las Niñas y los Niños o documentos que los modifiquen o sustituyan diligenciado de forma completa. 
</t>
    </r>
    <r>
      <rPr>
        <b/>
        <sz val="11"/>
        <color theme="1"/>
        <rFont val="Arial"/>
        <family val="2"/>
      </rPr>
      <t xml:space="preserve">Nota 1: </t>
    </r>
    <r>
      <rPr>
        <sz val="11"/>
        <color theme="1"/>
        <rFont val="Arial"/>
        <family val="2"/>
      </rPr>
      <t xml:space="preserve">Realiza la toma de los datos antropométricos (peso, talla/longitud y perímetro braquial) de la totalidad de los participantes vinculados al servicio. 
</t>
    </r>
    <r>
      <rPr>
        <b/>
        <sz val="11"/>
        <color theme="1"/>
        <rFont val="Arial"/>
        <family val="2"/>
      </rPr>
      <t xml:space="preserve">Nota 2: </t>
    </r>
    <r>
      <rPr>
        <sz val="11"/>
        <color theme="1"/>
        <rFont val="Arial"/>
        <family val="2"/>
      </rPr>
      <t xml:space="preserve">La primera toma se realiza máximo durante los siguientes 8 días calendario a partir del inicio de la atención. Los niños y niñas que ingresan al servicio en meses posteriores al inicio de la atención se les realiza la toma de manera inmediata.
</t>
    </r>
    <r>
      <rPr>
        <b/>
        <sz val="11"/>
        <color theme="1"/>
        <rFont val="Arial"/>
        <family val="2"/>
      </rPr>
      <t xml:space="preserve">Nota 3: </t>
    </r>
    <r>
      <rPr>
        <sz val="11"/>
        <color theme="1"/>
        <rFont val="Arial"/>
        <family val="2"/>
      </rPr>
      <t xml:space="preserve">En un plazo máximo de 8 días calendario se registran en el Sistema de Información o herramienta que el ICBF determine.  
</t>
    </r>
    <r>
      <rPr>
        <b/>
        <sz val="11"/>
        <color theme="1"/>
        <rFont val="Arial"/>
        <family val="2"/>
      </rPr>
      <t xml:space="preserve">Nota 4: </t>
    </r>
    <r>
      <rPr>
        <sz val="11"/>
        <color theme="1"/>
        <rFont val="Arial"/>
        <family val="2"/>
      </rPr>
      <t xml:space="preserve">La clasificación nutricional se realiza, de ser posible, en el momento de la toma de medidas antropométricas.  
</t>
    </r>
    <r>
      <rPr>
        <b/>
        <sz val="11"/>
        <color theme="1"/>
        <rFont val="Arial"/>
        <family val="2"/>
      </rPr>
      <t xml:space="preserve">Nota 5: </t>
    </r>
    <r>
      <rPr>
        <sz val="11"/>
        <color theme="1"/>
        <rFont val="Arial"/>
        <family val="2"/>
      </rPr>
      <t xml:space="preserve">Realiza los seguimientos para los participantes que no presenten malnutrición por déficit de forma trimestral, garantizando que las valoraciones subsiguientes a la primera se realicen cinco (5) días antes o después del día de la valoración. </t>
    </r>
  </si>
  <si>
    <t>3.5.7</t>
  </si>
  <si>
    <r>
      <rPr>
        <b/>
        <sz val="11"/>
        <color theme="1"/>
        <rFont val="Arial"/>
        <family val="2"/>
      </rPr>
      <t xml:space="preserve">Seguimiento Antropométrico.  </t>
    </r>
    <r>
      <rPr>
        <sz val="11"/>
        <color theme="1"/>
        <rFont val="Arial"/>
        <family val="2"/>
      </rPr>
      <t xml:space="preserve">Verifica que cumple con:
1.Soporte de seguimiento antropométrico quincenal a usuarios con desnutrición aguda moderada o severa y en los casos de riesgo de desnutrición aguda seguimiento antropométrico  cada dos meses.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</si>
  <si>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3.5.8</t>
  </si>
  <si>
    <r>
      <rPr>
        <b/>
        <sz val="11"/>
        <color theme="1"/>
        <rFont val="Arial"/>
        <family val="2"/>
      </rPr>
      <t xml:space="preserve">Soportes de articulación y canalización para atención en salud de los casos de desnutrición aguda moderada o severa.  </t>
    </r>
    <r>
      <rPr>
        <sz val="11"/>
        <color theme="1"/>
        <rFont val="Arial"/>
        <family val="2"/>
      </rPr>
      <t>Mediante revisión documental verifica que cumple con los siguientes pasos:
1. Identificación de usuarios en desnutrición aguda moderada o severa y aquellos con perímetro del brazo menor o igual a 11.5 cm. 
2. La madre, padre comunitario o el nutricionista del equipo interdisciplinario (cuando aplique) diligencia el registro de novedades con la información sobre la orientación a las familias y cuidadores para asistir de manera inmediata a los servicios de salud en los casos de desnutrición aguda moderada o severa.
3. El nutricionista asignado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
-Se realiza seguimiento a las 72 horas posteriores a la canalización al sector salud y luego semanalmente.</t>
    </r>
  </si>
  <si>
    <t>3.5.9</t>
  </si>
  <si>
    <t>En diálogo con la madre o padre comunitario, se evidencia la orientación para la articulación y canalización para atención en salud de los casos de desnutrición aguda moderada o severa.</t>
  </si>
  <si>
    <t>3.5.10</t>
  </si>
  <si>
    <r>
      <rPr>
        <b/>
        <sz val="11"/>
        <color theme="1"/>
        <rFont val="Arial"/>
        <family val="2"/>
      </rPr>
      <t xml:space="preserve">Soportes del análisis de las situaciones socio familiares para determinar si la niña o el niño se encuentra expuesto a una posible negligencia que vulnere sus derechos, en caso de identificar y confirmar que la familia no asiste a la IPS con el participante.  </t>
    </r>
    <r>
      <rPr>
        <sz val="11"/>
        <color theme="1"/>
        <rFont val="Arial"/>
        <family val="2"/>
      </rPr>
      <t>Verifica que cumple con:
1.Soporte de comunicación al supervisor o interventor del contrato o convenio para activar la Ruta Integral de Atenciones. 
2.Soporte: Activación de la Ruta Integral de Atenciones enviada al supervisor.</t>
    </r>
  </si>
  <si>
    <t>Cuenta con registro de novedades diligenciado y fórmula médica actualizada para el suministro y seguimiento del consumo de la Fórmula Terapéutica Lista para el Consumo - FTLC de los usuarios con tratamiento ambulatorio.</t>
  </si>
  <si>
    <t>En observación de la atención, verifica que se cumplen con las siguientes condiciones:
1.En el caso que se presenten niños con suministro de la fórmula (FTLC), el talento humano realiza el suministro de forma adecuada.
2.La FTLC se suministra antes de todos los tiempos de comida definidos en los ciclos de menús.</t>
  </si>
  <si>
    <t>Prevención de las enfermedades inmunoprevenibles, enfermedades prevalentes de la primera infancia y enfermedades transmitidas por alimentos.  (Línea 3).</t>
  </si>
  <si>
    <r>
      <t xml:space="preserve">Cuenta con soportes (fotografías, videos, actas firmadas y listados de asistencia) del plan de cualificación del talento humano sobre la socialización del procedimiento para la prevención, identificación, reporte y actuación frente a posibles casos de brotes relacionados con enfermedades inmunoprevenibles, enfermedades prevalentes de la primera infancia (Infección Respiratoria Aguda (IRA), Enfermedad Diarreica Aguda (EDA), Malaria y Dengue) enfermedades transmitidas por alimentos ETA y enfermedades desde la visión de las culturas locales (si aplica).   
</t>
    </r>
    <r>
      <rPr>
        <b/>
        <sz val="11"/>
        <color theme="1"/>
        <rFont val="Arial"/>
        <family val="2"/>
      </rPr>
      <t xml:space="preserve">Nota 1: </t>
    </r>
    <r>
      <rPr>
        <sz val="11"/>
        <color theme="1"/>
        <rFont val="Arial"/>
        <family val="2"/>
      </rPr>
      <t xml:space="preserve">Verifica que cuenta con soportes (fotografías, videos, actas firmadas, experiencias documentadas y listados de asistencia) de implementación de acciones de promoción, prevención y atención oportuna, en el marco de los planes de formación y acompañamiento a familias.
</t>
    </r>
    <r>
      <rPr>
        <b/>
        <sz val="11"/>
        <color theme="1"/>
        <rFont val="Arial"/>
        <family val="2"/>
      </rPr>
      <t xml:space="preserve">Nota 2: </t>
    </r>
    <r>
      <rPr>
        <sz val="11"/>
        <color theme="1"/>
        <rFont val="Arial"/>
        <family val="2"/>
      </rPr>
      <t>En caso de que se presenten grupos étnicos, verifica que cuenta con soportes de articulación con curanderos o médicos tradicionales reconocidos, y de  acciones preventivas con enfoque intercultural.</t>
    </r>
  </si>
  <si>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color theme="1"/>
        <rFont val="Arial"/>
        <family val="2"/>
      </rPr>
      <t xml:space="preserve">Nota 1: </t>
    </r>
    <r>
      <rPr>
        <sz val="11"/>
        <color theme="1"/>
        <rFont val="Arial"/>
        <family val="2"/>
      </rPr>
      <t xml:space="preserve">En observación de la atención, verifica que en la unidad de servicio se implementen acciones de promoción, prevención y atención oportuna dirigido a familias. </t>
    </r>
  </si>
  <si>
    <t>Acceso y consumo diario de alimentos en cantidad, calidad e inocuidad.  Complementación alimentaria.  (Línea 4).</t>
  </si>
  <si>
    <r>
      <t xml:space="preserve">Documento ciclo de menús con el visto bueno del nutricionista del Centro Zonal o Dirección Regional del ICBF.
</t>
    </r>
    <r>
      <rPr>
        <b/>
        <sz val="11"/>
        <color theme="1"/>
        <rFont val="Arial"/>
        <family val="2"/>
      </rPr>
      <t>Nota 1:</t>
    </r>
    <r>
      <rPr>
        <sz val="11"/>
        <color theme="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color theme="1"/>
        <rFont val="Arial"/>
        <family val="2"/>
      </rPr>
      <t>Nota 2:</t>
    </r>
    <r>
      <rPr>
        <sz val="11"/>
        <color theme="1"/>
        <rFont val="Arial"/>
        <family val="2"/>
      </rPr>
      <t xml:space="preserve"> Verificar los cambios del ciclo de menú, que evidencien la implementación de las modificaciones o ajustes razonables para los niños, niñas a los que se les haya ordenado una dieta especial por la Nutricionista-Dietista del Sistema de Salud.
</t>
    </r>
    <r>
      <rPr>
        <b/>
        <sz val="11"/>
        <color theme="1"/>
        <rFont val="Arial"/>
        <family val="2"/>
      </rPr>
      <t xml:space="preserve">Nota 3: </t>
    </r>
    <r>
      <rPr>
        <sz val="11"/>
        <color theme="1"/>
        <rFont val="Arial"/>
        <family val="2"/>
      </rPr>
      <t>Verificar los cambios del ciclo de menú, que evidencien la mejora de acuerdo con los resultados de la encuesta de satisfacción.  Soporte de aprobación por el supervisor de contrato.</t>
    </r>
  </si>
  <si>
    <t>3.7.2</t>
  </si>
  <si>
    <t>3.7.3</t>
  </si>
  <si>
    <t>3.7.4</t>
  </si>
  <si>
    <t>3.7.5</t>
  </si>
  <si>
    <t>En observación se evidencia que el consumo de los alimentos preparados se realiza durante la prestación del servicio, asegurando el consumo efectivo y las condiciones de inocuidad.</t>
  </si>
  <si>
    <t>3.7.6</t>
  </si>
  <si>
    <t>3.7.7</t>
  </si>
  <si>
    <r>
      <t xml:space="preserve">Cuenta con Formato Entrega Alimentos de Alto Valor Nutricional a Beneficiarios o documento que lo modifique o sustituya y, es congruente con lo que refieren las familias y/o cuidadores durante la acción de inspección. 
</t>
    </r>
    <r>
      <rPr>
        <b/>
        <sz val="11"/>
        <color theme="1"/>
        <rFont val="Arial"/>
        <family val="2"/>
      </rPr>
      <t xml:space="preserve">Nota 1: </t>
    </r>
    <r>
      <rPr>
        <sz val="11"/>
        <color theme="1"/>
        <rFont val="Arial"/>
        <family val="2"/>
      </rPr>
      <t xml:space="preserve">En diálogo con los padres de familia y/o cuidadores se evidencia que la entrega es congruente con lo que refieren las familias y/o cuidadores durante la acción de inspección. </t>
    </r>
  </si>
  <si>
    <t>3.7.8</t>
  </si>
  <si>
    <r>
      <t xml:space="preserve">Cuenta con registros de entrega de los alimentos por parte de la EAS o PDS al servicio con fecha y firma de recibido a satisfacción de estos.
</t>
    </r>
    <r>
      <rPr>
        <b/>
        <sz val="11"/>
        <color theme="1"/>
        <rFont val="Arial"/>
        <family val="2"/>
      </rPr>
      <t xml:space="preserve">Nota 1: </t>
    </r>
    <r>
      <rPr>
        <sz val="11"/>
        <color theme="1"/>
        <rFont val="Arial"/>
        <family val="2"/>
      </rPr>
      <t xml:space="preserve">Verifica mediante observación que los alimentos entregados por la EAS o PDS se encuentran en adecuadas condiciones de calidad y coincide en cantidad y presentación con el registro. </t>
    </r>
  </si>
  <si>
    <t>3.7.9</t>
  </si>
  <si>
    <r>
      <t xml:space="preserve">Para el caso de la </t>
    </r>
    <r>
      <rPr>
        <b/>
        <sz val="11"/>
        <color theme="1"/>
        <rFont val="Arial"/>
        <family val="2"/>
      </rPr>
      <t>Ración para Preparar - RPP</t>
    </r>
    <r>
      <rPr>
        <sz val="11"/>
        <color theme="1"/>
        <rFont val="Arial"/>
        <family val="2"/>
      </rPr>
      <t xml:space="preserve"> (si aplica), verifica que cumple con la siguiente documentación: 
1.Soporte de concertación con las comunidades étnicas de la región.
2.Soporte de entrega de las raciones. 
3.Soporte que establezca las condiciones para la entrega.
</t>
    </r>
    <r>
      <rPr>
        <b/>
        <sz val="11"/>
        <color theme="1"/>
        <rFont val="Arial"/>
        <family val="2"/>
      </rPr>
      <t xml:space="preserve">Nota 1: </t>
    </r>
    <r>
      <rPr>
        <sz val="11"/>
        <color theme="1"/>
        <rFont val="Arial"/>
        <family val="2"/>
      </rPr>
      <t xml:space="preserve">En caso de que pueda observarse la entrega en sitio, verifica que cumple con las siguientes condiciones:
1.Implementan las minutas patrón y las fichas técnicas.
2.Frecuencia concertada. 
3.Las condiciones del empaque primario de los alimentos y el empaque secundario de la ración. </t>
    </r>
  </si>
  <si>
    <t>3.7.10</t>
  </si>
  <si>
    <t>Mediante diálogo con la madre o padre comunitario se indaga sobre ciclo de menús y preparaciones a suministrar durante el servicio.</t>
  </si>
  <si>
    <t>3.7.11</t>
  </si>
  <si>
    <t xml:space="preserve">Soporte de socialización de los ciclos de menús y preparaciones a suministrar durante el servicio, dirigido a las madres, padres comunitarios y las familias. </t>
  </si>
  <si>
    <t>Acceso y consumo diario de alimentos en cantidad, calidad e inocuidad.  Condiciones de inocuidad para el suministro de los alimentos (Plan de Saneamiento Básico).  (Línea 4).</t>
  </si>
  <si>
    <r>
      <t xml:space="preserve">Cuenta con los siguientes programas en físico o digital:
1. Control de plagas.
2. Desechos sólidos y líquidos.
3. Agua segura.
4. Limpieza y desinfección.
</t>
    </r>
    <r>
      <rPr>
        <b/>
        <sz val="11"/>
        <color theme="1"/>
        <rFont val="Arial"/>
        <family val="2"/>
      </rPr>
      <t xml:space="preserve">Nota: </t>
    </r>
    <r>
      <rPr>
        <sz val="11"/>
        <color theme="1"/>
        <rFont val="Arial"/>
        <family val="2"/>
      </rPr>
      <t>Soporte de concertación en caso de atender comunidades étnicas (si aplica).</t>
    </r>
  </si>
  <si>
    <t>Cuenta con actas, listados de asistencia, registros fotográficos o videos, etc., que evidencien la capacitación de madres y padres comunitarios en los programas del plan de saneamiento básico.</t>
  </si>
  <si>
    <t>En diálogo con madres y padres comunitarios se evidencia el conocimiento sobre temas específicos del Plan de Saneamiento Básico.</t>
  </si>
  <si>
    <t>Acceso y consumo diario de alimentos en cantidad, calidad e inocuidad.  Condiciones de inocuidad para el suministro de los alimentos (Manual de Buenas Prácticas de Manufactura).  (Línea 4).</t>
  </si>
  <si>
    <t xml:space="preserve">Cuenta con el Manual de Buenas Prácticas de Manufactura donde se incluyan medidas para el control de riesgos que afecten la inocuidad de los alimentos durante los procesos de compra, transporte, recibo, almacenamiento, preparación, servido y distribución según las particularidades del servicio, de la UDS o de los procesos que apliquen. </t>
  </si>
  <si>
    <t>Acceso y consumo diario de alimentos en cantidad, calidad e inocuidad.  Condiciones de inocuidad para el suministro de los alimentos (Aplicación de Buenas Prácticas de Manufactura en el almacenamiento, preparación, servido y distribución, así como el personal manipulador de alimentos).  (Línea 4).</t>
  </si>
  <si>
    <r>
      <t xml:space="preserve">Cuenta con un área de </t>
    </r>
    <r>
      <rPr>
        <b/>
        <sz val="11"/>
        <color theme="1"/>
        <rFont val="Arial"/>
        <family val="2"/>
      </rPr>
      <t xml:space="preserve">almacenamiento de alimentos </t>
    </r>
    <r>
      <rPr>
        <sz val="11"/>
        <color theme="1"/>
        <rFont val="Arial"/>
        <family val="2"/>
      </rPr>
      <t>que</t>
    </r>
    <r>
      <rPr>
        <b/>
        <sz val="11"/>
        <color theme="1"/>
        <rFont val="Arial"/>
        <family val="2"/>
      </rPr>
      <t xml:space="preserve"> </t>
    </r>
    <r>
      <rPr>
        <sz val="11"/>
        <color theme="1"/>
        <rFont val="Arial"/>
        <family val="2"/>
      </rPr>
      <t>cumple con: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
e. Cárnicos, pollo y pescado.</t>
    </r>
  </si>
  <si>
    <r>
      <t xml:space="preserve">Cuenta con un área de </t>
    </r>
    <r>
      <rPr>
        <b/>
        <sz val="11"/>
        <color theme="1"/>
        <rFont val="Arial"/>
        <family val="2"/>
      </rPr>
      <t>preparación de alimentos</t>
    </r>
    <r>
      <rPr>
        <sz val="11"/>
        <color theme="1"/>
        <rFont val="Arial"/>
        <family val="2"/>
      </rPr>
      <t xml:space="preserve"> que cumple con: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</si>
  <si>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r>
      <rPr>
        <sz val="11"/>
        <color theme="1"/>
        <rFont val="Arial"/>
        <family val="2"/>
      </rPr>
      <t>Cuenta con un área de</t>
    </r>
    <r>
      <rPr>
        <b/>
        <sz val="11"/>
        <color theme="1"/>
        <rFont val="Arial"/>
        <family val="2"/>
      </rPr>
      <t xml:space="preserve"> Servido y distribución de alimentos </t>
    </r>
    <r>
      <rPr>
        <sz val="11"/>
        <color theme="1"/>
        <rFont val="Arial"/>
        <family val="2"/>
      </rPr>
      <t>con las condiciones de espacio, limpieza y desinfección necesarias y se asegura</t>
    </r>
    <r>
      <rPr>
        <b/>
        <sz val="11"/>
        <color theme="1"/>
        <rFont val="Arial"/>
        <family val="2"/>
      </rPr>
      <t xml:space="preserve"> </t>
    </r>
    <r>
      <rPr>
        <sz val="11"/>
        <color theme="1"/>
        <rFont val="Arial"/>
        <family val="2"/>
      </rPr>
      <t>que:</t>
    </r>
    <r>
      <rPr>
        <b/>
        <sz val="11"/>
        <color theme="1"/>
        <rFont val="Arial"/>
        <family val="2"/>
      </rPr>
      <t xml:space="preserve">
</t>
    </r>
    <r>
      <rPr>
        <sz val="11"/>
        <color theme="1"/>
        <rFont val="Arial"/>
        <family val="2"/>
      </rPr>
      <t>1.</t>
    </r>
    <r>
      <rPr>
        <b/>
        <sz val="11"/>
        <color theme="1"/>
        <rFont val="Arial"/>
        <family val="2"/>
      </rPr>
      <t xml:space="preserve"> </t>
    </r>
    <r>
      <rPr>
        <sz val="11"/>
        <color theme="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</si>
  <si>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La madre o padre comunitario cumple con las prácticas higiénicas y medidas de protección mientras trabaja en la manipulación o elaboración de alimentos.</t>
  </si>
  <si>
    <r>
      <t xml:space="preserve">La madre o padre comunitario, cuenta con certificado médico vigente que registre la aptitud para manipular alimentos.
</t>
    </r>
    <r>
      <rPr>
        <b/>
        <sz val="11"/>
        <color theme="1"/>
        <rFont val="Arial"/>
        <family val="2"/>
      </rPr>
      <t>Nota:</t>
    </r>
    <r>
      <rPr>
        <sz val="11"/>
        <color theme="1"/>
        <rFont val="Arial"/>
        <family val="2"/>
      </rPr>
      <t xml:space="preserve"> Certificado de reconocimiento médico, por lo menos una (1) vez al año o cada vez que se considere necesario por razones clínicas y epidemiológicas. </t>
    </r>
  </si>
  <si>
    <t xml:space="preserve">La madre o padre comunitario, cuenta con certificado de capacitación en procesos de manipulación de alimentos. </t>
  </si>
  <si>
    <t>Cuenta e implementa el Programa de Selección y Evaluación de Proveedores (a cargo de la EAS o PDS).</t>
  </si>
  <si>
    <t>Educación Alimentaria y Nutricional (EAN).  (Línea 2).</t>
  </si>
  <si>
    <t>Cuenta con evidencias de implementación de la planeación de acciones de educación para la salud alimentaria.
Nota: estas evidencias pueden ser fotografías, videos, actas firmadas, listados de asistencia,etc.</t>
  </si>
  <si>
    <t>3.12.2</t>
  </si>
  <si>
    <r>
      <t xml:space="preserve">En diálogo con los padres de familia y/o cuidadores se evidencia orientación sobre educación para la salud alimentaria. 
</t>
    </r>
    <r>
      <rPr>
        <b/>
        <sz val="11"/>
        <color theme="1"/>
        <rFont val="Arial"/>
        <family val="2"/>
      </rPr>
      <t>Nota:</t>
    </r>
    <r>
      <rPr>
        <sz val="11"/>
        <color theme="1"/>
        <rFont val="Arial"/>
        <family val="2"/>
      </rPr>
      <t xml:space="preserve"> estas evidencias pueden ser fotografías, videos, actas firmadas, listados de asistencia,etc.</t>
    </r>
  </si>
  <si>
    <r>
      <t xml:space="preserve">Realiza los encuentros comunitarios con las familias y la comunidad, donde se evidencia actividad de cartografía e identificación de sentidos.
</t>
    </r>
    <r>
      <rPr>
        <b/>
        <sz val="11"/>
        <color theme="1"/>
        <rFont val="Arial"/>
        <family val="2"/>
      </rPr>
      <t>Nota</t>
    </r>
    <r>
      <rPr>
        <sz val="11"/>
        <color theme="1"/>
        <rFont val="Arial"/>
        <family val="2"/>
      </rPr>
      <t>: los soportes pueden ser las actas, listados de asistencia, registro fotográfico, entre otros.</t>
    </r>
  </si>
  <si>
    <r>
      <t xml:space="preserve">Cuenta e implementa el primer (1er) encuentro con las familias y cuidadores, en línea con las estrategias del servicio desarrollado mediante la metodología de identificación de sentidos.
</t>
    </r>
    <r>
      <rPr>
        <b/>
        <sz val="11"/>
        <color theme="1"/>
        <rFont val="Arial"/>
        <family val="2"/>
      </rPr>
      <t>Nota 1:</t>
    </r>
    <r>
      <rPr>
        <sz val="11"/>
        <color theme="1"/>
        <rFont val="Arial"/>
        <family val="2"/>
      </rPr>
      <t xml:space="preserve"> Este encuentro se debe desarrollar durante el primer trimestre de atención. 
</t>
    </r>
    <r>
      <rPr>
        <b/>
        <sz val="11"/>
        <color theme="1"/>
        <rFont val="Arial"/>
        <family val="2"/>
      </rPr>
      <t>Nota 2:</t>
    </r>
    <r>
      <rPr>
        <sz val="11"/>
        <color theme="1"/>
        <rFont val="Arial"/>
        <family val="2"/>
      </rPr>
      <t xml:space="preserve"> los soportes pueden ser actas, listados de asistencia, registro fotográfico, entre otros.</t>
    </r>
  </si>
  <si>
    <r>
      <t xml:space="preserve">Realiza la articulación interinstitucional y comunitaria para la gestión de alertas y riesgos identificados en la valoración y seguimiento al desarrollo infantil. 
</t>
    </r>
    <r>
      <rPr>
        <b/>
        <sz val="11"/>
        <color theme="1"/>
        <rFont val="Arial"/>
        <family val="2"/>
      </rPr>
      <t xml:space="preserve">Nota: </t>
    </r>
    <r>
      <rPr>
        <sz val="11"/>
        <color theme="1"/>
        <rFont val="Arial"/>
        <family val="2"/>
      </rPr>
      <t>los soportes pueden ser actas, listados de asistencia, oficios, memorandos, entre otros.</t>
    </r>
  </si>
  <si>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</si>
  <si>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Cuentan con el mecanismo que permita registrar, analizar y tramitar las sugerencias, quejas y reclamos. (Línea 2)</t>
  </si>
  <si>
    <t>4.1.2</t>
  </si>
  <si>
    <r>
      <t xml:space="preserve">El pacto de convivencia fue socializado con participantes, familias, cuidadores y talento humano.
</t>
    </r>
    <r>
      <rPr>
        <b/>
        <sz val="11"/>
        <color theme="1"/>
        <rFont val="Arial"/>
        <family val="2"/>
      </rPr>
      <t>Nota:</t>
    </r>
    <r>
      <rPr>
        <sz val="11"/>
        <color theme="1"/>
        <rFont val="Arial"/>
        <family val="2"/>
      </rPr>
      <t xml:space="preserve"> De acuerdo con la muestra dialogue con participantes, familias, cuidadores y talento humano e identifique el conocimiento que se tiene sobre el pacto de convivencia con el fin de verificar su socialización.</t>
    </r>
  </si>
  <si>
    <t xml:space="preserve">En observación y diálogo con el talento humano, padres de familia y/o cuidadores, se evidencia que los acuerdos del Pacto de Convivencia son cumplidos, tenidos en cuenta el desarrollo del quehacer diario. </t>
  </si>
  <si>
    <t xml:space="preserve">En diálogo con las familias y el talento humano se evidencia que las familias han recibido formación y acompañamiento requerido. </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</si>
  <si>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 xml:space="preserve">
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</si>
  <si>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 xml:space="preserve">Cuenta con los ajustes razonables para el desarrollo de las acciones de cuidado para los participantes con discapacidad y étnicos,  partiendo de sus características, capacidades y habilidades. </t>
  </si>
  <si>
    <t xml:space="preserve">Mediante la observación de la atención y diálogo con el talento humano, padres, cuidadores, niñas y niños se evidencia que: </t>
  </si>
  <si>
    <r>
      <t xml:space="preserve">Cuenta e implementa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y las familias y/o cuidador de acuerdo con la muestra para la verificación del seguimiento al desarrollo de cada niña y niño.</t>
    </r>
  </si>
  <si>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</si>
  <si>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</si>
  <si>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r>
      <t xml:space="preserve">Cuenta e Implementa jornadas de reflexión Pedagógicas, en las cuales:
a: Se reflexiona alrededor del quehacer del proceso pedagógico de las niñas y los niños.
b: Se revisan estrategias y acciones pertinentes, que favorecen la pervivencia y fortalecimiento de sus práticas culturales. 
c: Las jornadas de reflexión pedagógica se desarrollan una (1) vez al mes, cuatro (4) horas por un (1) día. 
</t>
    </r>
    <r>
      <rPr>
        <b/>
        <sz val="11"/>
        <color theme="1"/>
        <rFont val="Arial"/>
        <family val="2"/>
      </rPr>
      <t>Nota 1:</t>
    </r>
    <r>
      <rPr>
        <sz val="11"/>
        <color theme="1"/>
        <rFont val="Arial"/>
        <family val="2"/>
      </rPr>
      <t xml:space="preserve"> Dentro de los soportes de este verificable están el cronograma que especifique las fechas de las jornadas de reflexión pedagógica, actas, listado de asistencia, fotografías, videos, entre otros, que den cuenta del desarrollo las jornadas pedagógicas e incluyan los compromisos y aportes para fortalecer el trabajo con las niñas y los niños.
</t>
    </r>
    <r>
      <rPr>
        <b/>
        <sz val="11"/>
        <color theme="1"/>
        <rFont val="Arial"/>
        <family val="2"/>
      </rPr>
      <t xml:space="preserve">Nota 2: </t>
    </r>
    <r>
      <rPr>
        <sz val="11"/>
        <color theme="1"/>
        <rFont val="Arial"/>
        <family val="2"/>
      </rPr>
      <t xml:space="preserve">Los espacios son liderados por la institución, con la participación de las madres y padres comunitarios y el equipo interdisciplinario (Cuando aplique). </t>
    </r>
  </si>
  <si>
    <r>
      <t xml:space="preserve">Todos los participantes vinculados al servicio de atención cuentan con una póliza de seguro contra accidentes desde el momento en que queda formalizada la atención, la cual cubre como mínimo:
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rFont val="Arial"/>
        <family val="2"/>
      </rPr>
      <t>Nota:</t>
    </r>
    <r>
      <rPr>
        <sz val="11"/>
        <rFont val="Arial"/>
        <family val="2"/>
      </rPr>
      <t xml:space="preserve"> Para los literales k y l, deben tener en cuenta que el amparo garantice el traslado al centro asistencial por cualquier medio de transporte que se requiera, de acuerdo con las condiciones territoriales.
</t>
    </r>
    <r>
      <rPr>
        <b/>
        <sz val="11"/>
        <rFont val="Arial"/>
        <family val="2"/>
      </rPr>
      <t>Nota:</t>
    </r>
    <r>
      <rPr>
        <sz val="11"/>
        <rFont val="Arial"/>
        <family val="2"/>
      </rPr>
      <t xml:space="preserve"> su cobertura deberá ser 24 horas los 7 días de la semana.
</t>
    </r>
  </si>
  <si>
    <r>
      <t xml:space="preserve">Cuenta con el plan para la gestión de riesgos, que responde al contexto del HCB, formulado durante el primer (1) mes a partir de la prestación del servicio. Este plan incluye, acciones para los siguientes escenarios: 
(i) gestión de riesgos de accidentes 
(ii) gestión de riesgos de desastres
(iii) protocolos de seguridad en caso de: salidas pedagógicas, extravío, llegada y salida de las niñas y los niños, ingreso de personal ajeno, prestación de servicio de transporte (si aplica), suministro de medicamentos y permanencia en zonas recreativas.
</t>
    </r>
    <r>
      <rPr>
        <b/>
        <sz val="11"/>
        <color rgb="FF000000"/>
        <rFont val="Arial"/>
        <family val="2"/>
      </rPr>
      <t>Nota:</t>
    </r>
    <r>
      <rPr>
        <sz val="11"/>
        <color rgb="FF000000"/>
        <rFont val="Arial"/>
        <family val="2"/>
      </rPr>
      <t xml:space="preserve"> Este plan se debe organizar en el Formato Plan de Gestión de Riesgos o documento que lo modifique o sustituya.</t>
    </r>
  </si>
  <si>
    <r>
      <t xml:space="preserve">Los marcos de las ventanas se encuentran completos y en buen estado, de tal forma, que no se genere un riesgo para los participantes.
</t>
    </r>
    <r>
      <rPr>
        <b/>
        <u/>
        <sz val="11"/>
        <color theme="1"/>
        <rFont val="Arial"/>
        <family val="2"/>
      </rPr>
      <t>Nota</t>
    </r>
    <r>
      <rPr>
        <sz val="11"/>
        <color theme="1"/>
        <rFont val="Arial"/>
        <family val="2"/>
      </rPr>
      <t>: Se entenderá que los marcos se encuentran en buen estado, porque no presentan fisuras, corrosión/pudrición, son firmes, sellos completos, apertura/cierre y seguro operativos, sin filtraciones visibles.</t>
    </r>
  </si>
  <si>
    <t>En caso de usar tapetes, éstos están fijos al piso para evitar que los participantes se enreden o se deslicen y se caigan por causa de éstos.</t>
  </si>
  <si>
    <t>El espacio de material didáctico cuenta con condiciones ambientales que permitan conservarlo.</t>
  </si>
  <si>
    <t>Implementa acciones de Acompañamiento y fortalecimiento familiar (Línea 1)</t>
  </si>
  <si>
    <t>Implementa acciones de movilización con las comunidades alrededor de la protección integral. (Línea 2)</t>
  </si>
  <si>
    <t>Cuenta y desarrolla el Proyecto y la Planeación Pedagógica (Línea 1)</t>
  </si>
  <si>
    <r>
      <t xml:space="preserve">En caso de no presentarse situaciones de presuntos hechos de violencia, lesiones y fallecimientos al interior de las UDS, se diligencia de manera mensual el </t>
    </r>
    <r>
      <rPr>
        <sz val="11"/>
        <rFont val="Arial"/>
        <family val="2"/>
      </rPr>
      <t>Formato</t>
    </r>
    <r>
      <rPr>
        <i/>
        <sz val="11"/>
        <rFont val="Arial"/>
        <family val="2"/>
      </rPr>
      <t xml:space="preserve"> “Certificación de la No Ocurrencia de Presuntos Hechos de Violencia, Lesiones y Fallecimientos de los Usuarios de los Servicios de Primera Infancia”</t>
    </r>
    <r>
      <rPr>
        <sz val="11"/>
        <color theme="1"/>
        <rFont val="Arial"/>
        <family val="2"/>
      </rPr>
      <t xml:space="preserve"> o el documento que lo modifique o sustituya.</t>
    </r>
  </si>
  <si>
    <r>
      <t xml:space="preserve">Para el caso en que se </t>
    </r>
    <r>
      <rPr>
        <b/>
        <sz val="11"/>
        <color theme="1"/>
        <rFont val="Arial"/>
        <family val="2"/>
      </rPr>
      <t>presente el fallecimiento de un participante</t>
    </r>
    <r>
      <rPr>
        <sz val="11"/>
        <color theme="1"/>
        <rFont val="Arial"/>
        <family val="2"/>
      </rPr>
      <t xml:space="preserve"> </t>
    </r>
    <r>
      <rPr>
        <b/>
        <sz val="11"/>
        <color theme="1"/>
        <rFont val="Arial"/>
        <family val="2"/>
      </rPr>
      <t>por cualquier motivo</t>
    </r>
    <r>
      <rPr>
        <sz val="11"/>
        <color theme="1"/>
        <rFont val="Arial"/>
        <family val="2"/>
      </rPr>
      <t xml:space="preserve">, la UDS debe contar con evidencia del reporte (informe) a la EAS o PDS y presentar al supervisor de contrato o al apoyo a la coordinación en caso de operación directa, máximo a los dos (2) días hábiles siguientes a dicho reporte, la información relacionada a continuación:
• Copia del resumen de la historia clínica, previa autorización de la familia. 
• Diligenciar el formato </t>
    </r>
    <r>
      <rPr>
        <sz val="11"/>
        <rFont val="Arial"/>
        <family val="2"/>
      </rPr>
      <t>"</t>
    </r>
    <r>
      <rPr>
        <i/>
        <sz val="11"/>
        <rFont val="Arial"/>
        <family val="2"/>
      </rPr>
      <t>Reporte de presuntos hechos de violencia, lesiones y fallecimientos de los usuarios de los servicios de Primera Infancia</t>
    </r>
    <r>
      <rPr>
        <sz val="11"/>
        <rFont val="Arial"/>
        <family val="2"/>
      </rPr>
      <t>" en la hoja de fallecimientos o documento que lo modifique o sustituya,</t>
    </r>
    <r>
      <rPr>
        <sz val="11"/>
        <color theme="1"/>
        <rFont val="Arial"/>
        <family val="2"/>
      </rPr>
      <t xml:space="preserve"> para su respectivo seguimiento. 
• Presentar al supervisor del contrato apoyo a la coordinación en caso de operación directa por el ICBF, el formato "</t>
    </r>
    <r>
      <rPr>
        <i/>
        <sz val="11"/>
        <color theme="1"/>
        <rFont val="Arial"/>
        <family val="2"/>
      </rPr>
      <t>Informe de la Atención Prestada al Usuario Fallecido"</t>
    </r>
    <r>
      <rPr>
        <sz val="11"/>
        <color theme="1"/>
        <rFont val="Arial"/>
        <family val="2"/>
      </rPr>
      <t xml:space="preserve"> o documento que lo modifique o sustituya, donde se describe la atención al participante fallecido, las acciones desarrolladas para el acompañamiento a la familia y cuidador, soportes de lo allí reportado y otros que para el momento se dispongan. 
• Realizar la desvinculación del participante fallecido del sistema de información o herramienta que el ICBF determine de forma inmediata una vez haya ocurrido el deceso. 
• En el caso de participantes que no cuentan con documento de identidad y que habitan en comunidades rurales dispersas donde no es posible obtener algunos documentos aquí
relacionados y que hayan fallecido en la comunidad, la EAS o PDS debe buscar alternativas para obtener la información sobre el fallecimiento, por ejemplo, por medio de la autoridad tradicional (para grupos indígenas), presidentes de Junta de Acción Comunal (para población Negra, Afro, Raizal o Palenquera y Campesinas) que certifiquen el fallecimiento y los respectivos soportes frente al deceso. 
</t>
    </r>
    <r>
      <rPr>
        <b/>
        <u/>
        <sz val="11"/>
        <color theme="1"/>
        <rFont val="Arial"/>
        <family val="2"/>
      </rPr>
      <t>Nota:</t>
    </r>
    <r>
      <rPr>
        <sz val="11"/>
        <color theme="1"/>
        <rFont val="Arial"/>
        <family val="2"/>
      </rPr>
      <t xml:space="preserve"> Este informe debe ser preciso respecto a las acciones que adelantó el talento humano de la UDS, incluyendo activación de rutas, seguimiento nutricional, y acciones o acompañamientos familiares y cuidadores. Lo anterior de acuerdo con las orientaciones definidas en la Guía Orientadora para la Gestión de Riesgos en la Primera Infancia, o el documento que lo modifique o sustituya.
</t>
    </r>
  </si>
  <si>
    <r>
      <rPr>
        <sz val="11"/>
        <rFont val="Arial"/>
        <family val="2"/>
      </rPr>
      <t>Para la atención de niñas y niños entre 2 a 5 años,</t>
    </r>
    <r>
      <rPr>
        <sz val="11"/>
        <color theme="1"/>
        <rFont val="Arial"/>
        <family val="2"/>
      </rPr>
      <t xml:space="preserve"> los espacios pedagógicos cuentan con un área mínima de 1.2 m²/niña-niño.  </t>
    </r>
  </si>
  <si>
    <r>
      <t>El inmueble dispone de suministro de agua apta para el consumo humano, teniendo en cuenta la disponibilidad y oferta del servicio en el territorio.</t>
    </r>
    <r>
      <rPr>
        <u/>
        <sz val="11"/>
        <color theme="1"/>
        <rFont val="Arial"/>
        <family val="2"/>
      </rPr>
      <t xml:space="preserve">
</t>
    </r>
    <r>
      <rPr>
        <b/>
        <u/>
        <sz val="11"/>
        <color theme="1"/>
        <rFont val="Arial"/>
        <family val="2"/>
      </rPr>
      <t>Nota:</t>
    </r>
    <r>
      <rPr>
        <u/>
        <sz val="11"/>
        <color theme="1"/>
        <rFont val="Arial"/>
        <family val="2"/>
      </rPr>
      <t xml:space="preserve"> </t>
    </r>
    <r>
      <rPr>
        <sz val="11"/>
        <color theme="1"/>
        <rFont val="Arial"/>
        <family val="2"/>
      </rPr>
      <t>se puede hacer uso de acueducto municipal, agua de un carro tanque o agua de botellones o en bolsa, agua hervida, agua lluvia tratada, sistema de agua por gravedad proveniente de una fuente hídrica, entre otros, lo cual debe ser tenido en cuenta antes de iniciar la prestación del servicio. Para garantizar que el agua sea apta para el consumo humano se debe contar con un método de purificación, el cual debe estar especificado en el plan de saneamiento básico, para esto se puede usar filtros, utilizando alumbre, a través de cloración o se puede hervir.</t>
    </r>
  </si>
  <si>
    <r>
      <t>Cuenta con la totalidad de la</t>
    </r>
    <r>
      <rPr>
        <sz val="11"/>
        <rFont val="Arial"/>
        <family val="2"/>
      </rPr>
      <t xml:space="preserve"> dotación general</t>
    </r>
    <r>
      <rPr>
        <sz val="11"/>
        <color rgb="FFFF0000"/>
        <rFont val="Arial"/>
        <family val="2"/>
      </rPr>
      <t xml:space="preserve"> </t>
    </r>
    <r>
      <rPr>
        <sz val="11"/>
        <color rgb="FF000000"/>
        <rFont val="Arial"/>
        <family val="2"/>
      </rPr>
      <t>en buen estado y que garantice seguridad, de acuerdo con el listado de elementos avalados y evaluados por el Comité Técnico Operativo.</t>
    </r>
  </si>
  <si>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</si>
  <si>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</si>
  <si>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</si>
  <si>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Departamento de la sede de la Unidad de Servicio</t>
  </si>
  <si>
    <t>Municipio o Ciudad de la sede de la Unidad de Servicio</t>
  </si>
  <si>
    <t>Dirección de la Sede / Unidad de Servicio</t>
  </si>
  <si>
    <t>Registre el número de teléfono o célular que el representante legal indica como número de contacto de la unidad de Servicio.</t>
  </si>
  <si>
    <t>Cupos asignados a la Sede (Unidad de Servicio)</t>
  </si>
  <si>
    <t xml:space="preserve">PSIC / TS / PEDAG / LIC /ADMIN: Psicologo (a) o Trabajador (a) Social o Pedagogo (a) o Licenciado en Educación Especial (a) </t>
  </si>
  <si>
    <t>Diligencimiento Componente Administrativo y de Gestión</t>
  </si>
  <si>
    <t>Para la verificación de este item indague con el profesional del Proceso Pedagógico sobre los acuerdos del pacto de convivencia.</t>
  </si>
  <si>
    <t>Para la verificación de este item tenga en cuenta el "Anexo 1. Documentos Inscripción"</t>
  </si>
  <si>
    <t>Para la verificación de este item tenga en cuenta la "Anexo 1. Documentos Inscripción", lo relacionado con lo indicado para "Niños y Niñas en proceso Migratorio"</t>
  </si>
  <si>
    <t>Diligencimiento Componente Familia, Comunidades y Redes</t>
  </si>
  <si>
    <t>Espacios Pedagógicos y cantidad de baños</t>
  </si>
  <si>
    <t>Registrar la medida de los espacios pedagógicos y cantidad de niños por cada espacio y unidades sanitarias encontradas de acuerdo a los niños atendidos y las observaciones a que haya lugar.</t>
  </si>
  <si>
    <t>INSTRUCTIVO PARA DILIGENCIAR EL INSTRUMENTO DE VERIFICACION DE LAS CONDICIONES DE PRESTACION DEL SERVICIO - HOGAR COMUNITARIO</t>
  </si>
  <si>
    <t>7. COMPONENTE FINANCIERO</t>
  </si>
  <si>
    <t>Cumple con los requisitos de ley establecidos para la contabilidad, según el tipo de sociedad o empresa.</t>
  </si>
  <si>
    <t>ANEXO GESTIÓN DE RECURSOS FINANCIEROS CONTRATOS DE APORTE SERVICIOS DE PRIMERA INFANCIA V1 25/11/2024 Página 5</t>
  </si>
  <si>
    <t>Cuenta con Libro Fiscal de acuerdo a la normatividad vigente.</t>
  </si>
  <si>
    <t>ANEXO GESTIÓN DE RECURSOS FINANCIEROS CONTRATOS DE APORTE SERVICIOS DE PRIMERA INFANCIA V1 25/11/2024 pagina 5, 8</t>
  </si>
  <si>
    <t>Cumple con la estrcutura de costos de acuerdo a la modalidad</t>
  </si>
  <si>
    <t>Cuenta con soportes de implementacion de la canasta del servicio para el componente de Dotación.</t>
  </si>
  <si>
    <t>Cuenta con soportes de implementacion de la canasta del servicio en referencia a: Material didáctico, póliza participante.</t>
  </si>
  <si>
    <t>Cuenta con soportes de implementacion de la canasta del servicio para el componente de Talento Humano.</t>
  </si>
  <si>
    <t>Cuenta con soportes de implementacion de la canasta del servicio para el componente de Alimentación.</t>
  </si>
  <si>
    <t>8. COMPONENTE TALENTO HUMANO</t>
  </si>
  <si>
    <t xml:space="preserve">El talento humano cumple con perfil y el rol para el adecuado desarrollo de la atención garantización la materialización del sentido y los objetivos de los servicios de educación inicial en el marco de la atención  integral - 3.1.4.1 Línea 1. </t>
  </si>
  <si>
    <t>Cuenta con vinculación de practicantes garantizando la idoneidad, con el perfil y requisitos establecidos para modalidad 
*Cuenta con propuesta formal para la vinculación de practicantes, aprobada por el comité técnico operativo.
*Los practicantes cumplen con la documentación requeridad en la guía operativa y portan su identificación de manera visible
*Los practicantes han sido asignados para suplir los perfiles del talento humano del servicio.</t>
  </si>
  <si>
    <t>Las madres comunitarias y el equipo interdisciplinario desarrolla las actividades según las obligaciones establecidas.</t>
  </si>
  <si>
    <t>Se ha registrado el talento humano vinculado en el sistema de información o herramienta que el ICBF determine.</t>
  </si>
  <si>
    <t>Se ha priorizado la contratación de personal que conozca la lengua materna y conocimiento de la cultura y el territorio.</t>
  </si>
  <si>
    <t>Se han presentado situaciones que requieran el reemplazo del equipo interdisciplinario o madres o padres comunitarios
* Equipo interdisciplinario: El tiempo máximo para reemplazar el cargo de profesional del agente educativo, no debe exceder los 15 días calendario y para los casos de los cargos de coordinación, salud y nutrición y psicosocial, 30 días
* Madres Comunitarias: Para los servicios con madres o padres comunitarios, quien los asuma, debe cumplir con el mismo perfil que se solicita en el presente manual</t>
  </si>
  <si>
    <t>Ley 1918 de 2018, modificada por la Ley 2375 de 2024</t>
  </si>
  <si>
    <t>Cuenta con los soportes que evidencian la implementación del proceso de bienestar y satisfacción con una periodicidad mínima de cada 3 meses.</t>
  </si>
  <si>
    <t xml:space="preserve">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</si>
  <si>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Rol</t>
  </si>
  <si>
    <t>Perfil</t>
  </si>
  <si>
    <t>Formación académica</t>
  </si>
  <si>
    <t>Experiencia</t>
  </si>
  <si>
    <t xml:space="preserve">Cumple / No cumple </t>
  </si>
  <si>
    <t>Agente educativo</t>
  </si>
  <si>
    <t>Perfil 1</t>
  </si>
  <si>
    <t>título profesional en: pedagogía infantil, educación preescolar, educación inicial, educación infantil, educación especial, licenciatura en artes plásticas, escénicas o musicales o etnoeducación.</t>
  </si>
  <si>
    <t>seis (06) meses de experiencia profesional relacionada con el objeto y obligaciones del contrato a celebrarse.</t>
  </si>
  <si>
    <t>Perfil 2</t>
  </si>
  <si>
    <t>título de normalista superior o técnico en atención integral a la primera infancia.</t>
  </si>
  <si>
    <t>doce (12) meses de experiencia laboral relacionada con el objeto y obligaciones del contrato a celebrarse.</t>
  </si>
  <si>
    <t>Profesional
Psicosocial</t>
  </si>
  <si>
    <t>título profesional en: psicología, trabajo social, desarrollo familiar o comunitario, psicopedagogía, sociología o antropología.</t>
  </si>
  <si>
    <t>Profesional en Salud y Nutrición</t>
  </si>
  <si>
    <t>título profesional en: nutrición o nutrición y dietética</t>
  </si>
  <si>
    <t>seis (6) meses de experiencia profesional, relacionada con el objeto y obligaciones del contrato a celebrarse.</t>
  </si>
  <si>
    <t>Perfil optativo 1</t>
  </si>
  <si>
    <t>certificación de culminación del plan de estudios de nutrición o nutrición y dietética, expedida por la Institución de Educación Superior.</t>
  </si>
  <si>
    <t>seis (6) meses certificados de prácticas universitarias o experiencia laboral relacionada con el objeto y obligaciones del contrato a celebrarse</t>
  </si>
  <si>
    <t>título profesional en: enfermería</t>
  </si>
  <si>
    <t>seis (6) meses certificados de prácticas universitarias o experiencia laboral relacionada con el objeto y obligaciones del contrato a celebrarse.</t>
  </si>
  <si>
    <t>Perfil optativo 2</t>
  </si>
  <si>
    <t>título de: técnico en auxiliar de enfermería</t>
  </si>
  <si>
    <t xml:space="preserve">NUMERO DE UDS POR ROL </t>
  </si>
  <si>
    <t xml:space="preserve">APLICA PARA </t>
  </si>
  <si>
    <t xml:space="preserve">NUMERO NIÑAS Y NIÑOS POR ROL </t>
  </si>
  <si>
    <t>Agente Educativo</t>
  </si>
  <si>
    <t xml:space="preserve">HCB, FAMI BIENVENIR Y JARDÍN 
COMUNITARIO </t>
  </si>
  <si>
    <t>No aplica</t>
  </si>
  <si>
    <t xml:space="preserve">Psicosocial </t>
  </si>
  <si>
    <t>Salud/nutrición</t>
  </si>
  <si>
    <t>HCB - JARDIN COMUNITARIO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</si>
  <si>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</si>
  <si>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</si>
  <si>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</si>
  <si>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</si>
  <si>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</si>
  <si>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</si>
  <si>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</si>
  <si>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</si>
  <si>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</si>
  <si>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</si>
  <si>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</si>
  <si>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</si>
  <si>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</si>
  <si>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</si>
  <si>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</si>
  <si>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</si>
  <si>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</si>
  <si>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</si>
  <si>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</si>
  <si>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</si>
  <si>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</si>
  <si>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</si>
  <si>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</si>
  <si>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</si>
  <si>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</si>
  <si>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</si>
  <si>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4.1.1</t>
  </si>
  <si>
    <t>Cuenta con la formalización de la inscripción al servicio de atención</t>
  </si>
  <si>
    <t xml:space="preserve"> Anexo 1. Documentos básicos de inscripción beneficiarios</t>
  </si>
  <si>
    <t>Documento</t>
  </si>
  <si>
    <t>Frecuencia de actualización</t>
  </si>
  <si>
    <t>PSIC / TS / PEDAG / LIC /ADMIN</t>
  </si>
  <si>
    <t>Fotocopia del documento de identidad del participante según corresponda a su grupo de edad (legible, sin tachones ni enmendaduras)</t>
  </si>
  <si>
    <t>Ingreso</t>
  </si>
  <si>
    <t>Una sola vez</t>
  </si>
  <si>
    <t>Fotocopia de  documento de identidad de la madre y/o padre y/o cuidado principal.</t>
  </si>
  <si>
    <t>Una sola vez. Se debe actualizar en tanto cambie la custodia.</t>
  </si>
  <si>
    <t>Fotocopia de los soportes que den cumplimiento de alguno de los criterios establecidos en la Guia para la Focalización de usuarios de los Servicios de Primera Infancia o documento que lo modifique o sustituya</t>
  </si>
  <si>
    <t>Fotocopia de un recibo de servicios públicos, constancia de la Autoridad tradicional o Junta de Acción Comunal cuando sea necesario para identificar lugar de residencia.</t>
  </si>
  <si>
    <t>En los casos que aplique al inicio y en caso de cambiar de residencia.</t>
  </si>
  <si>
    <t>Fotocopia física o digital de la niña o niño o la mujer y persona en estado de gestación.</t>
  </si>
  <si>
    <t>Ingreso y seguimiento</t>
  </si>
  <si>
    <t>Actualizar en caso de cambio de EAPB. Si es traslado, puede servir un soporte que indique que se encuentra en trámite.  Este soporte se actualizará cada seis (6) meses.</t>
  </si>
  <si>
    <t>Fotocopia del documento que soporte el acceso a la valoración integral en salud, emitido por la entidad adscrita al Ssitema General de Seguridad Social en Salud.</t>
  </si>
  <si>
    <t>Según la normatividad vigente y edad del participante, según las orientaciones establecidas en el estándar 10.</t>
  </si>
  <si>
    <t>Soporte físico o digital de la aplicación del esquema nacional de vacunación de todas las niñas, los niños y las mujeres y personas en estado de gestación según la edad o las semanas gestacionales, de acuerdo con el Programa Ampliado de Inmunización (PAI) vigente, aprobado por el Ministerio de Salud y Protección Social.</t>
  </si>
  <si>
    <t>Según la edad del niño o niña y edad gestacional de la mujer o persona en estado de gestación, de acuerdo con las orientaciones estalbecidas en el estándar 11.</t>
  </si>
  <si>
    <t>Fotocopia del diagnóstico médico asociado a la discapacidad (en los casos que aplique).  Es importante que la EAS oriente la consecución del certificado de discapacidad, en el marco de la Resolución 1239 de 2022 del Ministerio de Salud o normas que lo sustituyan, complemente, modifiquen o hagan sus veces.</t>
  </si>
  <si>
    <t>Una sola vez y solo para los casos que aplique.</t>
  </si>
  <si>
    <t>Fotocopia de certificación de asistencia a la consulta de atención para el cuidado prenatal o control prenatal (aplica para las mujeres yu personas en estado de gestación.)</t>
  </si>
  <si>
    <t>Conforme a la normativa vigente y de acuerdo con las orientaciones establecidas en el estándar 10.</t>
  </si>
  <si>
    <t>Certificado de asistencia a consulta en salud bucal</t>
  </si>
  <si>
    <t>Formato Ficha de Caracterización para los Servicios de Atención a la Primera Infancia (en físico o digital) o documento qu elo modifique o sustituya.</t>
  </si>
  <si>
    <t>Según la orientación del estándar 2.</t>
  </si>
  <si>
    <t xml:space="preserve">NIÑAS Y NIÑOS EN PROCESO MIGRATORIO </t>
  </si>
  <si>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</si>
  <si>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</si>
  <si>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t xml:space="preserve">Cuentan con la documentación requerida para los niñas y niños en proceso migratorio.  </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</si>
  <si>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UDS.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 xml:space="preserve">En caso que los participantes reportados en el RAM no sean los mismos, cuenta con los soportes de solicitud de actualización y ajuste de los datos de las niñas y niños no relacionados. Los soportes pueden ser actas, correos electrónicos, entre otros.
</t>
    </r>
    <r>
      <rPr>
        <b/>
        <sz val="11"/>
        <rFont val="Arial"/>
        <family val="2"/>
      </rPr>
      <t xml:space="preserve">Nota 3.: </t>
    </r>
    <r>
      <rPr>
        <sz val="11"/>
        <rFont val="Arial"/>
        <family val="2"/>
      </rPr>
      <t xml:space="preserve"> El Registro de Asistencia Mensual RAM, no debe tener alteraciones. </t>
    </r>
  </si>
  <si>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</si>
  <si>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</si>
  <si>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</si>
  <si>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</si>
  <si>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</si>
  <si>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</si>
  <si>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</si>
  <si>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</si>
  <si>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</si>
  <si>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</si>
  <si>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</si>
  <si>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</si>
  <si>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</si>
  <si>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</si>
  <si>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 xml:space="preserve">Diligencimiento Tabla 1 Areas </t>
  </si>
  <si>
    <t>5.1.1</t>
  </si>
  <si>
    <t>5.1.2</t>
  </si>
  <si>
    <t>5.1.3</t>
  </si>
  <si>
    <t>5.1.4</t>
  </si>
  <si>
    <t>5.1.5</t>
  </si>
  <si>
    <t>5.1.7</t>
  </si>
  <si>
    <t>6.1.1</t>
  </si>
  <si>
    <t>6.1.2</t>
  </si>
  <si>
    <t>6.3.2</t>
  </si>
  <si>
    <t>6.3.3</t>
  </si>
  <si>
    <t>6.4</t>
  </si>
  <si>
    <t>Registra y actualiza la información de las niñas, los niños, sus familias, cuidadores y el talento humano a través de los mecanismos que definan las entidades competentes.</t>
  </si>
  <si>
    <t>6.4.1</t>
  </si>
  <si>
    <t>7.1.2</t>
  </si>
  <si>
    <t>7.1.1</t>
  </si>
  <si>
    <t>7.1.3</t>
  </si>
  <si>
    <t>7.1.4</t>
  </si>
  <si>
    <t>7.2.1</t>
  </si>
  <si>
    <t>7.2.2</t>
  </si>
  <si>
    <t>7.2.3</t>
  </si>
  <si>
    <t>7.2.4</t>
  </si>
  <si>
    <t>8.1</t>
  </si>
  <si>
    <t>8.1.2</t>
  </si>
  <si>
    <t>DESCRIPCIÓN DEL PERFIL Y REQUISITOS</t>
  </si>
  <si>
    <t>HCB</t>
  </si>
  <si>
    <t>Madre o padre comunitario</t>
  </si>
  <si>
    <t>f. El interesado en ser madre o padre comunitario debe garantizar que su cónyuge, compañero o compañera permanente, hijos mayores de 18 años u otras personas que residen en la vivienda no deben tener antecedentes que afecten a las niñas y los niños como violencias basadas en género o sexuales.
g. El interesado en ser madre o padre comunitario no debe haber sido desvinculado de otros servicio de atención a la Primera Infancia por incumplimiento de sus obligaciones y del manual técnico.  Lo anterior, debe cotejarse a nivel de la Regional, verificando la vinculación como madre o padre comunitario en el Ssitema de Información o herramienta que designe el ICBF, y en caso de haber sido cerrada la UDS, solicitar al Centro zonal respectivo la resolución de cierre.  En el caso de que venga de otra región, se debe solicitar a la Dirección de Primera Infancia, al municipio y al Centro Zonal de la UDS de la que proviene, a fin de solicitar los antecedentes de la prestación del servicio al coordinador del Centro zonal respectivo, quien debe informar los resultados de supervisión y el desempeño de la misma y entregar a la Regional solicitante la información requerida para la toma de decisiones.</t>
  </si>
  <si>
    <t>h. Para el caso de grupos érnicos, la madre o padre comunitario debe contar con el reconocimiento y aprobación de la comunidad por su saber tradicional, manejo de la lengua materna, conocimiento de la cultura y el territorio, además de haber terminado el máximo grado de educación formal ofertado en las instituciones educativas de su respectiva comunidad.  Para lo anterio, se debe contar por escrito con el certificado idóneo que acredite tales calidades por parte de las autoridades competentes.
i. El interesado en ser madre o padre comunitario debe contar con el certificado de capacitación en buenas prácticas de manufactura y pr+acticas higiénicas en manipulación de alimentos.  Lo anterior, de acuerdo con lo establecido por el Ministerio de Trabajo mediante la Resolución 2674 de 2013, o la que lo modifique, sustituya o haga sus veces.</t>
  </si>
  <si>
    <t>8.1.3</t>
  </si>
  <si>
    <t>8.1.4</t>
  </si>
  <si>
    <t>8.1.5</t>
  </si>
  <si>
    <t>8.1.6</t>
  </si>
  <si>
    <t>8.1.7</t>
  </si>
  <si>
    <t>8.1.8</t>
  </si>
  <si>
    <t>8.2</t>
  </si>
  <si>
    <t>8.2.1</t>
  </si>
  <si>
    <t>8.2.2</t>
  </si>
  <si>
    <t>8.2.3</t>
  </si>
  <si>
    <t>8.2.4</t>
  </si>
  <si>
    <t>8.2.5</t>
  </si>
  <si>
    <t>8.3</t>
  </si>
  <si>
    <t>8.3.1</t>
  </si>
  <si>
    <t>8.3.2</t>
  </si>
  <si>
    <t>8.4</t>
  </si>
  <si>
    <t>8.4.1</t>
  </si>
  <si>
    <t>8.4.2</t>
  </si>
  <si>
    <t>Anexo 2. REQUISITOS MADRE O PADRE COMJNITARIO</t>
  </si>
  <si>
    <t>Cumple con la gestión del talento humano (Línea 2. )</t>
  </si>
  <si>
    <t>Implementa, gestiona y hace seguimiento al plan de cualificación del talento humano (Línea 3).</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</si>
  <si>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</si>
  <si>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6.4.2</t>
  </si>
  <si>
    <t>La construcción se encuentra en buenas condiciones y no representa riesgo de colapso de estructura, adicionalmente los elementos como cielo raso, luminarias, claraboyas, ventiladores entre otros, están instalados de una forma segura que no permita la caída de estos.
Nota: Se entenderá que la construcción se encuentra en buenas condiciones cuando la edificación es estable, está íntegra y no presenta señales que indiquen un riesgo razonable de falla o accidente.</t>
  </si>
  <si>
    <r>
      <t xml:space="preserve">Las luminarias (bombillos) que estén ubicadas en la UDS tienen protección que impida algún tipo de accidente por rompimiento. 
</t>
    </r>
    <r>
      <rPr>
        <b/>
        <u/>
        <sz val="11"/>
        <rFont val="Arial"/>
        <family val="2"/>
      </rPr>
      <t>Nota:</t>
    </r>
    <r>
      <rPr>
        <sz val="11"/>
        <rFont val="Arial"/>
        <family val="2"/>
      </rPr>
      <t xml:space="preserve"> se puede colocar protección en acrílico, en caso de ser un bombillo se puede adecuar un anjeo metálico a su alrededor, o usar bombillos ahorradores con protección.</t>
    </r>
  </si>
  <si>
    <r>
      <t xml:space="preserve">Todos los muros, pisos y techos son seguros y están libres de deterioro por humedad y goteras.
</t>
    </r>
    <r>
      <rPr>
        <b/>
        <u/>
        <sz val="11"/>
        <rFont val="Arial"/>
        <family val="2"/>
      </rPr>
      <t>Nota:</t>
    </r>
    <r>
      <rPr>
        <sz val="1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t>
    </r>
  </si>
  <si>
    <t>Vincula el talento humano bajo una modalidad de Contratación legal vigente, que cumpla con las formalidades plenas segun lo estipulado por la ley laboral y civil</t>
  </si>
  <si>
    <t xml:space="preserve">Los requisitos que debe cumplir una pesona de la comunidad para que pueda ser seleccionada como madre o padre comunitario deben ser los siguientes:
a. Ser mayor de 18 años
b. Haber residido en el sector donde funcionará el Hogar Comunitario de Bienestar Familiar _ HCB por lo menos, durante un año.
c. Tener como escolaridad minima ser normalista o ténico en Primera Infancia.  En los casos donde no se encuentre el perfil definido, el requisito puede validar el máximo grado de escolaridad en el territorio, caso en el que la EAS o PDS debe presentar los soportes y evidencias de las estrategias de convocatoria empleadas para la selección del talento humano.
d. El interesado en ser padro o madre comunitario debe manifestar por escrito a la EAS, junto con las personas que residen en la vivienda, que en caso de ser contratado como madre o padre comunitario permitirá que en la vivienda se brinde la atención a las niñas y niños que tendrá a cargo en la UDS.
e. Examen médico ocupacional de ingreso, de acuerdo con lo establecido por el Ministerio del Trabajo mediante el Decreto 1072 de 2015, o el que lo modifique, sustituya o haga sus veces.
</t>
  </si>
  <si>
    <t>Cumple con la verificación del cumplimiento de lo establecido en la Ley 1918 de 2018, modificada por la Ley 2375 de 2024, referente a la consulta del registro de inhabilidades por delitos sexuales cometidos contra personas menores de edad del talento humano, su núcleo familiar y personas mayores de 18 años que residan en la vivienda.</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</si>
  <si>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su núcleo familiar y personas mayores de 18 años que residan en la vivienda,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</si>
  <si>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En observación de la atención y dialogo con los padres de familia se evidencia que las niñas y niños no se involucran en la búsqueda de recaudación de fondos tanto para la atención como para otros propósitos.</t>
  </si>
  <si>
    <t>Mediante la observación y diálogo con el talento humano identifique las siguientes condiciones:
a. El archivo está disponible en cualquier momento que se requiera por parte del ICBF o por una entidad competente que la solicite.
b.Las carpetas de las niñas y los niños cuenta con la totalidad de los soportes requeridos.</t>
  </si>
  <si>
    <r>
      <t xml:space="preserve">Cuentan con los soportes que permiten evidenciar que posibilitan a la comunidad y a los participantes ejercer el control social sobre la calidad de la atención.
</t>
    </r>
    <r>
      <rPr>
        <b/>
        <sz val="11"/>
        <color theme="1"/>
        <rFont val="Arial"/>
        <family val="2"/>
      </rPr>
      <t xml:space="preserve">Nota: </t>
    </r>
    <r>
      <rPr>
        <sz val="11"/>
        <color theme="1"/>
        <rFont val="Arial"/>
        <family val="2"/>
      </rPr>
      <t>los soportes pueden ser los</t>
    </r>
    <r>
      <rPr>
        <b/>
        <sz val="11"/>
        <color theme="1"/>
        <rFont val="Arial"/>
        <family val="2"/>
      </rPr>
      <t xml:space="preserve"> </t>
    </r>
    <r>
      <rPr>
        <sz val="11"/>
        <color theme="1"/>
        <rFont val="Arial"/>
        <family val="2"/>
      </rPr>
      <t xml:space="preserve">resultados de las visitas desarrolladas por veedurías ciudadanas. </t>
    </r>
  </si>
  <si>
    <t xml:space="preserve">Cuenta con evidencias de aplicación de las dos (2) evaluaciones de satisfacción a participantes, familias y cuidadores frente al servicio prestado al año y el informe de análisis de los resultados. </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</si>
  <si>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veraz. </t>
  </si>
  <si>
    <r>
      <t xml:space="preserve">El procedimiento para el trámite de las PQRFS es implementado de acuerdo con lo documentado.
</t>
    </r>
    <r>
      <rPr>
        <b/>
        <sz val="11"/>
        <rFont val="Arial"/>
        <family val="2"/>
      </rPr>
      <t>Nota 1:</t>
    </r>
    <r>
      <rPr>
        <sz val="11"/>
        <rFont val="Arial"/>
        <family val="2"/>
      </rPr>
      <t xml:space="preserve"> Esta verificación se realiza mediante el diálogo con los padres y/o cuidadores y el talento humano, identificando si se conoce y se da respuesta a las PQRFS.</t>
    </r>
  </si>
  <si>
    <t>Seleccione la población encontrada al momento de la visita. El Hogar Comunitario está dirigido para un total de 13 participantes, niñas y niños del rango de dieciocho (18) meses a cuatro (4) años, once (11) meses y veintinueve (29) días de edad. 
Identifique que en este servicio solo se atiende una niña o niño en el rango entre los dieciocho (18) a veinticuatro (24) meses de edad, o una niña o un niño con discapacidad de los (18) meses a cuatro (4) años, once (11) meses y veintinueve (29) días de edad. Este caso requiere aprobación del Comité Técnico Operativo, registre en el campo "observación" los datos de fecha y No. de esta acta o en caso de no contar con ella escriba :"No se tiene".</t>
  </si>
  <si>
    <r>
      <t xml:space="preserve">En observación de la atención y dialogo con los padres de familia se identifica que se presta el servicio ocho (8) horas diarias, cinco (5) días a la semana.
</t>
    </r>
    <r>
      <rPr>
        <b/>
        <sz val="11"/>
        <rFont val="Arial"/>
        <family val="2"/>
      </rPr>
      <t>Nota:</t>
    </r>
    <r>
      <rPr>
        <sz val="11"/>
        <rFont val="Arial"/>
        <family val="2"/>
      </rPr>
      <t xml:space="preserve"> Un (1) día a la semana finaliza la jornada dos (2) horas antes del horario habitual, garantizando treinta y ocho (38) horas de atención directa con las niñas y niños a la semana previó acuerdo con las familias. </t>
    </r>
  </si>
  <si>
    <t>Cuenta e implementa esquema de trabajo del equipo interdisciplinario</t>
  </si>
  <si>
    <t>8.5</t>
  </si>
  <si>
    <t>8.5.1</t>
  </si>
  <si>
    <t>8.5.2</t>
  </si>
  <si>
    <t>Cuenta con la información de los padres, las madres o los adultos responsables de las niñas, los niños y mujer gestante en un directorio completo y actualizado.</t>
  </si>
  <si>
    <r>
      <t xml:space="preserve">Cuentan con el directorio de familias y cuidadores principales de los participantes actualizado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rFont val="Arial"/>
        <family val="2"/>
      </rPr>
      <t xml:space="preserve">
Nota 1:</t>
    </r>
    <r>
      <rPr>
        <sz val="11"/>
        <rFont val="Arial"/>
        <family val="2"/>
      </rPr>
      <t xml:space="preserve"> A través de diálogo con los padres y/o cuidadores se verifican los datos del directorio, de acuerdo con la muestra seleccionada.</t>
    </r>
  </si>
  <si>
    <t xml:space="preserve">Registre el nombre de la institución </t>
  </si>
  <si>
    <t>Registre la dirección de la sede administrativa de la institución.</t>
  </si>
  <si>
    <t>Seleccione de lista desplegable el departamento de la sede administrativa de la institución.</t>
  </si>
  <si>
    <t xml:space="preserve">Seleccione de lista desplegable el municipio de la sede administrativa de la institución. </t>
  </si>
  <si>
    <t>Registre nombres y apellidos completos del representante legal.</t>
  </si>
  <si>
    <t>Registre la zona.</t>
  </si>
  <si>
    <t>Seleccione de lista desplegable el departamento de la sede de Servicio de la institución.</t>
  </si>
  <si>
    <t>Seleccione de lista desplegable el municipio de la sede de la Unidad de Servicio de la institución.</t>
  </si>
  <si>
    <t>Registre la dirección de la sede de la Unidad de Servicio de la institución.</t>
  </si>
  <si>
    <t>Registre el número de cupos asignados.</t>
  </si>
  <si>
    <t>Indique la modalidad de servicio.</t>
  </si>
  <si>
    <t>Indique el servicio.</t>
  </si>
  <si>
    <t>Nombre de la Unidad de Servicio y/o Hogar Comunitario</t>
  </si>
  <si>
    <t>Registre el nombre de la Institución.</t>
  </si>
  <si>
    <t>Registre el número de cupos atendidos en el momento de la visita.
Los Hogares Comunitarios de Bienestar Familiar - HCB opera bajo una estructura básica compuesta de diez (10) a trece (13) niñas y niños, según la demanda o necesidad de cada territorio y por una madre o padre comunitario quien lidera el servicio.</t>
  </si>
  <si>
    <t>Para la verificación de este item utilice la "Tabla 3 de Talento Humano", teniendo en cuenta la Estructura Operativa para el servicio.</t>
  </si>
  <si>
    <t>2. COMPONENTE AMBIENTES EDUCATIVOS Y PROTECTORES</t>
  </si>
  <si>
    <r>
      <t>Cuenta con las evidencias de implementación del plan de gestión de riesgos en los casos de materialización de alguna situación de riesgo que afecte la vida o integridad de los participantes y de los siguientes documentos:
a. Informe dirigido al supervisor del contrato o al apoyo a la coordinación en operación directa.
b. Registro del evento en el formato "R</t>
    </r>
    <r>
      <rPr>
        <i/>
        <sz val="11"/>
        <color theme="1"/>
        <rFont val="Arial"/>
        <family val="2"/>
      </rPr>
      <t>eporte de presuntos hechos de violencia, lesiones y fallecimientos de los usuarios de los servicios de Primera Infancia</t>
    </r>
    <r>
      <rPr>
        <sz val="11"/>
        <color theme="1"/>
        <rFont val="Arial"/>
        <family val="2"/>
      </rPr>
      <t xml:space="preserve">" o documento que lo modifique o sustituya.
</t>
    </r>
  </si>
  <si>
    <t>3. COMPONENTE SALUD Y NUTRICIÓN</t>
  </si>
  <si>
    <t>2. SEDE / UNIDAD DE SERVICIO</t>
  </si>
  <si>
    <t>Nombre de la Sede de la Unidad de Servicio</t>
  </si>
  <si>
    <t>Número de auto de la visita</t>
  </si>
  <si>
    <t>Número de bitácora</t>
  </si>
  <si>
    <t>PROMOCIÓN Y PREVENCIÓN</t>
  </si>
  <si>
    <t>PRIMERA INFANCIA</t>
  </si>
  <si>
    <t>Tabla de Rangos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</si>
  <si>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</si>
  <si>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</si>
  <si>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</si>
  <si>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</si>
  <si>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</si>
  <si>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</si>
  <si>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</si>
  <si>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r>
      <t xml:space="preserve">El talento humano de las Entidades Administradoras de Servicios, de la Unidades de Servicio, las familias y cuidadores, conocen el procedimiento para la activación de la póliza de seguros contra accidentes y los amparos otorgados por la misma. 
</t>
    </r>
    <r>
      <rPr>
        <b/>
        <sz val="11"/>
        <rFont val="Arial"/>
        <family val="2"/>
      </rPr>
      <t>Nota 1:</t>
    </r>
    <r>
      <rPr>
        <sz val="11"/>
        <rFont val="Arial"/>
        <family val="2"/>
      </rPr>
      <t xml:space="preserve"> La verificación de este verificable se realizará a través de diálogo con el talento humano y en contraste con los soportes de las actas y listados de asistencia de las jornadas de socialización del procedimiento de activación de la póliza.</t>
    </r>
  </si>
  <si>
    <t>4. COMPONENTE FAMILIA, COMUNIDAD Y REDES  SOCIALES</t>
  </si>
  <si>
    <t>4.1.3</t>
  </si>
  <si>
    <t>4.1.4</t>
  </si>
  <si>
    <t>4.1.6</t>
  </si>
  <si>
    <t>4.1.7</t>
  </si>
  <si>
    <t>4.1.8</t>
  </si>
  <si>
    <t>4.1.9</t>
  </si>
  <si>
    <t>4.1.10</t>
  </si>
  <si>
    <t>4.1.11</t>
  </si>
  <si>
    <t>4.2.</t>
  </si>
  <si>
    <t>4.2.4</t>
  </si>
  <si>
    <t>4.2.6</t>
  </si>
  <si>
    <t>4.2.7</t>
  </si>
  <si>
    <t>4.2.8</t>
  </si>
  <si>
    <t>4.2.5</t>
  </si>
  <si>
    <t>4.1.5</t>
  </si>
  <si>
    <t>5. PROCESO PEDAGÓGICO</t>
  </si>
  <si>
    <t>6. COMPONENTE ADMINISTRATIVO Y DE GESTIÓN</t>
  </si>
  <si>
    <t>6.6</t>
  </si>
  <si>
    <t>6.6.1</t>
  </si>
  <si>
    <t>6.5</t>
  </si>
  <si>
    <t>6.5.1</t>
  </si>
  <si>
    <t>6.4.3</t>
  </si>
  <si>
    <t>6.4.4</t>
  </si>
  <si>
    <t>6.4.6</t>
  </si>
  <si>
    <t>5.2.1</t>
  </si>
  <si>
    <t>5.2.2</t>
  </si>
  <si>
    <t>5.2.3</t>
  </si>
  <si>
    <t>5.3.4</t>
  </si>
  <si>
    <r>
      <t xml:space="preserve">Realiza los encuentros grupales con las familias y cuidadores, una (1) vez al mes, con una duración de mínimo tres (3) horas, como evidencia de la implementación del plan de formación y acompañamiento a familias.
</t>
    </r>
    <r>
      <rPr>
        <b/>
        <sz val="11"/>
        <color theme="1"/>
        <rFont val="Arial"/>
        <family val="2"/>
      </rPr>
      <t>Nota:</t>
    </r>
    <r>
      <rPr>
        <sz val="11"/>
        <color theme="1"/>
        <rFont val="Arial"/>
        <family val="2"/>
      </rPr>
      <t xml:space="preserve"> Los soportes pueden ser actas, listados de asistencia, registro fotográfico, entre otros. </t>
    </r>
  </si>
  <si>
    <r>
      <t xml:space="preserve">Realiza formación y  acompañamiento psicosocial específico a familias en situaciones emergentes o condiciones especiales que requieran intervención.
</t>
    </r>
    <r>
      <rPr>
        <b/>
        <sz val="11"/>
        <color theme="1"/>
        <rFont val="Arial"/>
        <family val="2"/>
      </rPr>
      <t>Nota:</t>
    </r>
    <r>
      <rPr>
        <sz val="11"/>
        <color theme="1"/>
        <rFont val="Arial"/>
        <family val="2"/>
      </rPr>
      <t xml:space="preserve"> Solamente se podrán realizar máximo cuatro (4) sesiones.</t>
    </r>
  </si>
  <si>
    <r>
      <t xml:space="preserve">Cuenta con Proyecto Pedagógico, que define el horizonte del sentido en el Hogar Comunitario de Bienestar Familiar, el cual tiene en cuenta a las niñas y los niños para el planteamiento y organización de la práctica pedagógica. Donde relaciona:
a. Concepciones
b. Marco normativo y referentes técnicos 
c. Intencionalidades pedagógicas 
d. Estrategias pedagógica 
e. Planeación pedagógica 
f. Acciones de cuidado
g. Seguimiento al desarrollo infantil 
h. Seguimiento, evaluación y actualización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 Fue construido y actualizado de manera participativa en cada vigencia al finalizar el primer trimestre del año. Los soportes pueden ser actas, listados de asistencia, entre otros.
</t>
    </r>
    <r>
      <rPr>
        <b/>
        <sz val="11"/>
        <color theme="1"/>
        <rFont val="Arial"/>
        <family val="2"/>
      </rPr>
      <t>Nota 1:</t>
    </r>
    <r>
      <rPr>
        <sz val="11"/>
        <color theme="1"/>
        <rFont val="Arial"/>
        <family val="2"/>
      </rPr>
      <t xml:space="preserve"> La construcción o actualización del Proyecto Pedagógico, debe realizarse para la vigencia antes del primer trimestre del año. 
</t>
    </r>
    <r>
      <rPr>
        <b/>
        <sz val="11"/>
        <color theme="1"/>
        <rFont val="Arial"/>
        <family val="2"/>
      </rPr>
      <t>Nota 2</t>
    </r>
    <r>
      <rPr>
        <sz val="11"/>
        <color theme="1"/>
        <rFont val="Arial"/>
        <family val="2"/>
      </rPr>
      <t>: La construcción participativa se verificará mediante diálogo con las familias y el talento humano y en contraste con las actas, listados de asistencia u otros medios de evidencia de los encuentros de construcción y/o actualización del Proyecto Pedagógico.</t>
    </r>
  </si>
  <si>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</si>
  <si>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 xml:space="preserve">8.4.1 Se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</si>
  <si>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6.1.2 En observación de la atención y dialogo con los padres de familia se identifica que se presta el servicio ocho (8) horas diarias, cinco (5) días a la semana</t>
  </si>
  <si>
    <r>
      <t xml:space="preserve">Cuentan los niños y niñas con la totalidad de los documentos requeridos según la muestra seleccionada y están disponibles para consulta.
</t>
    </r>
    <r>
      <rPr>
        <b/>
        <sz val="11"/>
        <color theme="1"/>
        <rFont val="Arial"/>
        <family val="2"/>
      </rPr>
      <t>Nota 1</t>
    </r>
    <r>
      <rPr>
        <sz val="11"/>
        <color theme="1"/>
        <rFont val="Arial"/>
        <family val="2"/>
      </rPr>
      <t xml:space="preserve">: En caso de no contar con algun documento, se relacionan las acciones en el registro de novedades para la adquisición de los documentos de las niñas y niños atendidos.
</t>
    </r>
    <r>
      <rPr>
        <b/>
        <sz val="11"/>
        <color theme="1"/>
        <rFont val="Arial"/>
        <family val="2"/>
      </rPr>
      <t xml:space="preserve">Nota 2: </t>
    </r>
    <r>
      <rPr>
        <sz val="11"/>
        <color theme="1"/>
        <rFont val="Arial"/>
        <family val="2"/>
      </rPr>
      <t>Esta verificación se realizará a través de la muestra seleccionada.</t>
    </r>
  </si>
  <si>
    <t>6.4.1 Cuentan los niños y niñas con la totalidad de los documentos requeridos según la muestra seleccionada y están disponibles para consulta.</t>
  </si>
  <si>
    <t xml:space="preserve">6.4.2 Cuentan con la documentación requerida para los niñas y niños en proceso migratorio.  </t>
  </si>
  <si>
    <t>8.2.1 Cuenta con archivos físicos o digitales con la documentación de todo el talento humano que se contrate para hacer parte del servicio</t>
  </si>
  <si>
    <t xml:space="preserve">El personal interdisciplinario cumple con los requisitos de formación académica y experiencia profesional establecidos para ejercer los cargos definidos para el servicio. </t>
  </si>
  <si>
    <t xml:space="preserve">8.1.2 El personal interdisciplinario cumple con los requisitos de formación académica y experiencia profesional establecidos para ejercer los cargos definidos para el servicio. </t>
  </si>
  <si>
    <t>Las madres o padres comunitarios cumplen con los perfiles y requisitos establecidos para ejercer el cargo contemplados para el servicio.</t>
  </si>
  <si>
    <t>8.1.3 Las madres o padres comunitarios cumplen con los perfiles y requisitos establecidos para ejercer el cargo contemplados para el servicio.</t>
  </si>
  <si>
    <t>Para la verificación de este item utilice el "Anexo 2" Requisitos de la Madre o padre comunitario.</t>
  </si>
  <si>
    <t>Para la verificación de este item utilice la "Tabla 3 de Talento Humano".</t>
  </si>
  <si>
    <t xml:space="preserve">Estructura Operativa Hogares Comunitarios de Bienestar Familiar </t>
  </si>
  <si>
    <t xml:space="preserve">HCB Un (1) Madre o Padre comunitario </t>
  </si>
  <si>
    <t>Un (1) HCB, de 10 hasta 13 participantes (Según la demanda del territorio) Equipo interdisciplinario HCB1</t>
  </si>
  <si>
    <t>Equipo interdisciplinario HCB1</t>
  </si>
  <si>
    <t xml:space="preserve">Fuente: GUÍA OPERATIVA DEL SERVICIO HOGAR COMUNITARIO DE BIENESTAR FAMILIAR- HCB  GO5.MT2.PP 26/12/2025 Versión 2 Página 11 </t>
  </si>
  <si>
    <t xml:space="preserve">Fuente: GUÍA OPERATIVA DEL SERVICIO HOGAR COMUNITARIO DE BIENESTAR FAMILIAR- HCB  GO5.MT2.PP 26/12/2025 Versión 2 Página 62 </t>
  </si>
  <si>
    <t>4.2.1</t>
  </si>
  <si>
    <t>4.2.2</t>
  </si>
  <si>
    <t>4.2.3</t>
  </si>
  <si>
    <t>4.2.9</t>
  </si>
  <si>
    <t xml:space="preserve">4.2.5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4.2.9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</si>
  <si>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4.2.5 y 4.2.9.</t>
  </si>
  <si>
    <r>
      <t xml:space="preserve">Cuenta con copia física o digital del registro civil de las niñas y los niños.
</t>
    </r>
    <r>
      <rPr>
        <b/>
        <sz val="11"/>
        <rFont val="Arial"/>
        <family val="2"/>
      </rPr>
      <t>Nota 1</t>
    </r>
    <r>
      <rPr>
        <sz val="11"/>
        <rFont val="Arial"/>
        <family val="2"/>
      </rPr>
      <t xml:space="preserve">: En los casos que no se cuente con el documento de identidad, se debe tener evidencia de orientación a la familia o cuidador, para su adquisición ante la autoridad competente o tradicional (cuando aplique), quedando compromiso por escrito para obtener el documento. Plazo máximo de un (1) mes en zonas urbanas y dos (2) meses en zonas rurales  y rurales dispersas, se realiza seguimiento cada quince (15) días en el registro de novedades.
</t>
    </r>
    <r>
      <rPr>
        <b/>
        <sz val="11"/>
        <rFont val="Arial"/>
        <family val="2"/>
      </rPr>
      <t>Nota 2</t>
    </r>
    <r>
      <rPr>
        <sz val="11"/>
        <rFont val="Arial"/>
        <family val="2"/>
      </rPr>
      <t xml:space="preserve">: Para el caso de las niñas y niños procedentes de otro países, se debe contar con actas de nacimiento o pasaporte expedido por el país de origen vigente. Para situación migratoria irregular cuenta con soporte de la activación de la ruta realizado por parte del talento humano de las EAS o PDS y UDS con la autoridad competente.
</t>
    </r>
    <r>
      <rPr>
        <b/>
        <sz val="11"/>
        <rFont val="Arial"/>
        <family val="2"/>
      </rPr>
      <t>Nota 3</t>
    </r>
    <r>
      <rPr>
        <sz val="11"/>
        <rFont val="Arial"/>
        <family val="2"/>
      </rPr>
      <t>: El documento de identificación debe ser legible, no tener enmendaduras, ni tachones que impidan visibilizar la información del participante.</t>
    </r>
  </si>
  <si>
    <t>Diligencimiento Componente Ambientes Educativos y Protectores</t>
  </si>
  <si>
    <t>Para las construcciones tradicionales de las comunidades étnicas, se tendrán en cuenta las condiciones de seguridad acordadas con la comunidad, siempre que estas no pongan en riesgo la vida e integridad de las niñas y los niños, y hayan sido aprobadas por el comité técnico operativo.</t>
  </si>
  <si>
    <t>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</si>
  <si>
    <t>Es importante tener en cuenta que los espacios sean pensados o adecuados de acuerdo con los principios del diseño universal, los cuales se basan en el diseño de espacios para ser usados por todas las personas, al máximo posible, sin adaptaciones o necesidad de un diseño especializado.</t>
  </si>
  <si>
    <t>Garantiza la afiliación activa a una póliza de seguros en caso de accidentes, para todos los participantes. (Línea 1)</t>
  </si>
  <si>
    <t>Planifica e implementa acciones encaminadas a identificar los factores de riesgo de accidentes y desastres. (Línea 1)</t>
  </si>
  <si>
    <t>Realiza los reportes de presuntos hechos de violencia, lesiones y fallecimientos de los usuarios de los servicios de Primera Infancia (Línea 1)</t>
  </si>
  <si>
    <t>Implementa el registro de novedades mediante el cual se ingresa la información de las situaciones especiales que se presenten con las mujeres y personas en estado de gestación, las niñas y los niños. (Línea 1)</t>
  </si>
  <si>
    <t xml:space="preserve">Cumple condiciones de seguridad con relación a los elementos de la infraestructura. (Línea 2)
</t>
  </si>
  <si>
    <t xml:space="preserve">Garantiza la comodidad en los espacios donde se realiza la prestación del servicio. (Línea 2)
</t>
  </si>
  <si>
    <t xml:space="preserve">Se garantizan espacios accesibles para la adecuada prestación del servicio. (Línea 2)
</t>
  </si>
  <si>
    <t>Dispone de servicios públicos o sistemas alternativos para la adecuada prestación del servicio. (Línea 2)</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</si>
  <si>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positivas,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</si>
  <si>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 xml:space="preserve">Implementa la planeación pedagogica la cual cumple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La práctica pedagógica tiene como propósito potenciar el desarrollo y el aprendizaje de las niñas y los niños.
f. Los materiales se encuentran acorde a las actividades propuestas en la planeación. </t>
  </si>
  <si>
    <t xml:space="preserve">5.1.3 Implementa la planeación pedagogica la cual cumple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La práctica pedagógica tiene como propósito potenciar el desarrollo y el aprendizaje de las niñas y los niños.
f. Los materiales se encuentran acorde a las actividades propuestas en la planeación. </t>
  </si>
  <si>
    <r>
      <t xml:space="preserve">Cuenta con el formato de la planeación pedagógica,estructurado </t>
    </r>
    <r>
      <rPr>
        <sz val="11"/>
        <rFont val="Arial"/>
        <family val="2"/>
      </rPr>
      <t>así:</t>
    </r>
    <r>
      <rPr>
        <sz val="11"/>
        <color rgb="FFFF0000"/>
        <rFont val="Arial"/>
        <family val="2"/>
      </rPr>
      <t xml:space="preserve">
</t>
    </r>
    <r>
      <rPr>
        <sz val="11"/>
        <color theme="1"/>
        <rFont val="Arial"/>
        <family val="2"/>
      </rPr>
      <t xml:space="preserve">
a. Fecha de la experiencia pedagógica 
b. Intencionalidades de las experiencias pedagógica 
c. Descripción de las experiencias pedagógicas
d. Estrategias pedagógicas 
e. </t>
    </r>
    <r>
      <rPr>
        <sz val="11"/>
        <rFont val="Arial"/>
        <family val="2"/>
      </rPr>
      <t>Ambiente Pedagógico</t>
    </r>
    <r>
      <rPr>
        <sz val="11"/>
        <color rgb="FFFF0000"/>
        <rFont val="Arial"/>
        <family val="2"/>
      </rPr>
      <t xml:space="preserve">
</t>
    </r>
    <r>
      <rPr>
        <sz val="11"/>
        <color theme="1"/>
        <rFont val="Arial"/>
        <family val="2"/>
      </rPr>
      <t xml:space="preserve">f. Recursos y materiales 
g.Valoración de las experiencias (Esta debe realizarse al finalizar la experiencia pedagógica), las planeaciones pedagógicas se pueden construir colectivamente o individuales por grupo de atención. 
</t>
    </r>
    <r>
      <rPr>
        <b/>
        <sz val="11"/>
        <color theme="1"/>
        <rFont val="Arial"/>
        <family val="2"/>
      </rPr>
      <t>Nota 1:</t>
    </r>
    <r>
      <rPr>
        <sz val="11"/>
        <color theme="1"/>
        <rFont val="Arial"/>
        <family val="2"/>
      </rPr>
      <t xml:space="preserve"> El formato de planeación pedagógica podrá ser digital o fisico.
</t>
    </r>
    <r>
      <rPr>
        <b/>
        <sz val="11"/>
        <color theme="1"/>
        <rFont val="Arial"/>
        <family val="2"/>
      </rPr>
      <t>Nota 2:</t>
    </r>
    <r>
      <rPr>
        <sz val="11"/>
        <color theme="1"/>
        <rFont val="Arial"/>
        <family val="2"/>
      </rPr>
      <t xml:space="preserve"> La planeación pedagógica deberá estar desde el primer día de atención, ser actualizada y realizada de forma diaria, semanal o máximo quincenalmente.</t>
    </r>
  </si>
  <si>
    <t>Cuenta con la Escala de Valoración Cualitativa del Desarrollo Infantil - Revisada - EVCDI-R, que:
a. Fue construida a partir de las anotaciones, información y registros realizados máximo mensualmente de cada una de las niñas y niños. 
b. Liderado por madre o padre comunitario y equipo interdisciplinario (cuando aplique).
c. Se aplica cada tres (3) meses a partir del ingreso de cada niña y niño al servicio.</t>
  </si>
  <si>
    <r>
      <t xml:space="preserve">Cuenta con la participación del talento humano en los colectivos pedagógicos y cumple con los siguiente criterios: 
a. Moviliza y comparte los aprendizajes y construcciones pedagógicas, con sus compañeros durante las jornadas destinadas a la reflexión pedagógica.
b. Son constante con el fin de aportar a las apuestas territoriales que influyan en la garantía del derecho a la educación inicial de las niñas y los niños.
</t>
    </r>
    <r>
      <rPr>
        <b/>
        <sz val="11"/>
        <color theme="1"/>
        <rFont val="Arial"/>
        <family val="2"/>
      </rPr>
      <t>Nota:</t>
    </r>
    <r>
      <rPr>
        <sz val="11"/>
        <color theme="1"/>
        <rFont val="Arial"/>
        <family val="2"/>
      </rPr>
      <t xml:space="preserve"> los soportes pueden ser cronogramas, actas, registros de asistencia, entre otros.</t>
    </r>
  </si>
  <si>
    <r>
      <t>Cuenta con los soportes de verificación de consulta del registro de inhabilidades por delitos sexuales cometidos contra personas menores de edad en el proceso de selección del talento humano,su núcleo familiar y personas mayores de 18 años que residan en la vivienda en cumplimiento de lo establecido en la Ley 1918 de 2018, modificada por la Ley 2375 de 2024</t>
    </r>
    <r>
      <rPr>
        <b/>
        <sz val="11"/>
        <color rgb="FF000000"/>
        <rFont val="Arial"/>
        <family val="2"/>
      </rPr>
      <t xml:space="preserve">.
Nota 1: </t>
    </r>
    <r>
      <rPr>
        <b/>
        <u/>
        <sz val="11"/>
        <color rgb="FF000000"/>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rgb="FF000000"/>
        <rFont val="Arial"/>
        <family val="2"/>
      </rPr>
      <t xml:space="preserve">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t>
    </r>
  </si>
  <si>
    <t>8.2.6</t>
  </si>
  <si>
    <t>8.2.7</t>
  </si>
  <si>
    <t>8.2.8</t>
  </si>
  <si>
    <t>Se cuenta con un plan de cualificación del talento humano, el cual debe incorporar las temáticas de los componentes del servicio y estar estructurado a más tardar en el tercer (3) mes del inicio de la atención.</t>
  </si>
  <si>
    <t xml:space="preserve">Cuenta con Plan de trabajo del equipo interdisciplinario en el marco de referentes técnicos de educación inicial y los componentes que contiene:
*Objetivo general
*Objetivos especificos consensuados con la madre o padre comunitario y el equipo interdisicplinario a patir de la caracterización.
*Cronograma general del procesos
*Cronograma de cada HCB. 
c. Propuesta de trabajo del HCB </t>
  </si>
  <si>
    <r>
      <t xml:space="preserve">Cumple con el personal requerido para el equipo interdisciplinario teniendo en cuenta la estructura operativa definida para el servicio.
</t>
    </r>
    <r>
      <rPr>
        <b/>
        <sz val="11"/>
        <color rgb="FF000000"/>
        <rFont val="Arial"/>
        <family val="2"/>
      </rPr>
      <t xml:space="preserve">
</t>
    </r>
  </si>
  <si>
    <r>
      <t xml:space="preserve">Cuenta con archivos físicos o digitales con la documentación de todo el talento humano que se contrate para hacer parte del servicio
</t>
    </r>
    <r>
      <rPr>
        <b/>
        <sz val="11"/>
        <rFont val="Arial"/>
        <family val="2"/>
      </rPr>
      <t>Nota:</t>
    </r>
    <r>
      <rPr>
        <sz val="11"/>
        <rFont val="Arial"/>
        <family val="2"/>
      </rPr>
      <t xml:space="preserve"> Para las madres o padres comunitarios que venían vinculados al servicio, no es necesario adelantar el proceso de selección en la medida en que se debe garantizar su incorporación de acuerdo con los requisitos establecidos en línea 1. Roles y perfiles.
</t>
    </r>
  </si>
  <si>
    <r>
      <t xml:space="preserve">El talento humano cuenta con la afiliación y el pago oportuno de los aportes al Sistema General de Seguridad Social (salud, pensión y riesgos laborales) desde el primer día de vinculación.
</t>
    </r>
    <r>
      <rPr>
        <b/>
        <sz val="11"/>
        <rFont val="Arial"/>
        <family val="2"/>
      </rPr>
      <t>Nota:</t>
    </r>
    <r>
      <rPr>
        <sz val="11"/>
        <rFont val="Arial"/>
        <family val="2"/>
      </rPr>
      <t xml:space="preserve"> Este verificable se revisará a través de la consulta de pago de la seguridad social de la muestra y el dialógo con el Talento Humano.</t>
    </r>
  </si>
  <si>
    <r>
      <t xml:space="preserve">Cuenta con los soportes de verificación de consulta en páginas oficiales en el proceso de selección del talento humano:
- Certificado de antecedentes disciplinarios – Procuraduría.
- Certificado de antecedentes de responsabilidad fiscal – Contraloría.
- Certificado de antecedentes judiciales – Policía Nacional.
- Certificado del Sistema Registro Nacional de Medidas Correctivas – RNMC.
- Tarjeta profesional o registro profesional o tecnológico (cuando aplique).
- Registro Único Nacional del Talento Humano en Salud – RETHUS (cuando aplique).
</t>
    </r>
    <r>
      <rPr>
        <b/>
        <sz val="11"/>
        <color theme="1"/>
        <rFont val="Arial"/>
        <family val="2"/>
      </rPr>
      <t xml:space="preserve">Nota 1: </t>
    </r>
    <r>
      <rPr>
        <sz val="11"/>
        <color theme="1"/>
        <rFont val="Arial"/>
        <family val="2"/>
      </rPr>
      <t xml:space="preserve">No se podrá vincular talento humano que tenga antecedentes: fiscales, disciplinarios, ni judiciales (en Justicia Ordinaria y en el ejercicio de Justicia Propia para el caso de Pueblos Indígenas).
</t>
    </r>
    <r>
      <rPr>
        <b/>
        <sz val="11"/>
        <color theme="1"/>
        <rFont val="Arial"/>
        <family val="2"/>
      </rPr>
      <t xml:space="preserve">Nota 2: </t>
    </r>
    <r>
      <rPr>
        <sz val="11"/>
        <color theme="1"/>
        <rFont val="Arial"/>
        <family val="2"/>
      </rPr>
      <t xml:space="preserve">Para el caso de grupos étnicos, contar con el reconocimiento y aprobación de la comunidad por su saber tradicional, manejo de la lengua materna y conocimiento de la cultura y el territorio debe presentar el documento de manifestación que acredite tales calidades por parte de las autoridades competentes.
</t>
    </r>
    <r>
      <rPr>
        <b/>
        <sz val="11"/>
        <color theme="1"/>
        <rFont val="Arial"/>
        <family val="2"/>
      </rPr>
      <t>Nota 3</t>
    </r>
    <r>
      <rPr>
        <sz val="11"/>
        <color theme="1"/>
        <rFont val="Arial"/>
        <family val="2"/>
      </rPr>
      <t>: Solicitar la verificación de los antecedentes judiciales en las páginas oficiales de la muestra seleccionada.</t>
    </r>
  </si>
  <si>
    <r>
      <t xml:space="preserve">Cuenta con los soportes de verificación de consulta en páginas oficiales en el proceso de selección, según corresponda del nucleo familiar y personas mayores de 18 años que residan en la vivienda:
- Certificado de antecedentes judiciales – Policía Nacional.
- Certificado del Sistema Registro Nacional de Medidas Correctivas – RNMC.
</t>
    </r>
    <r>
      <rPr>
        <b/>
        <sz val="11"/>
        <color theme="1"/>
        <rFont val="Arial"/>
        <family val="2"/>
      </rPr>
      <t>Nota 1</t>
    </r>
    <r>
      <rPr>
        <sz val="11"/>
        <color theme="1"/>
        <rFont val="Arial"/>
        <family val="2"/>
      </rPr>
      <t xml:space="preserve">: No se podrá vincular talento humano que tenga antecedentes: fiscales, disciplinarios, ni judiciales (en Justicia Ordinaria y en el ejercicio de Justicia Propia para el caso de Pueblos Indígenas).
</t>
    </r>
    <r>
      <rPr>
        <b/>
        <sz val="11"/>
        <color theme="1"/>
        <rFont val="Arial"/>
        <family val="2"/>
      </rPr>
      <t>Nota 2</t>
    </r>
    <r>
      <rPr>
        <sz val="11"/>
        <color theme="1"/>
        <rFont val="Arial"/>
        <family val="2"/>
      </rPr>
      <t>: solicitar la verificación de los antecedentes judiciales en las páginas oficiales de la muestra seleccionada.</t>
    </r>
  </si>
  <si>
    <r>
      <t xml:space="preserve">En diálogo con la madre o padre comunitario se evidencia el conocimiento adquirido en el proceso de inducción, en contraste con las evidencias presentadas.
</t>
    </r>
    <r>
      <rPr>
        <b/>
        <sz val="11"/>
        <rFont val="Arial"/>
        <family val="2"/>
      </rPr>
      <t>Nota</t>
    </r>
    <r>
      <rPr>
        <sz val="11"/>
        <rFont val="Arial"/>
        <family val="2"/>
      </rPr>
      <t>: El proceso de inducción, tendrá en cuenta las temáticas mínimas establecidas en la guía operativa.</t>
    </r>
  </si>
  <si>
    <r>
      <t xml:space="preserve">Cuenta con los soportes que evidencian la implementación del proceso de evaluación y desempeño coherentes con los roles y acciones que desempeña el talento humano. 
</t>
    </r>
    <r>
      <rPr>
        <b/>
        <sz val="11"/>
        <rFont val="Arial"/>
        <family val="2"/>
      </rPr>
      <t>Nota:</t>
    </r>
    <r>
      <rPr>
        <sz val="11"/>
        <rFont val="Arial"/>
        <family val="2"/>
      </rPr>
      <t xml:space="preserve"> Verificar que de acuerdo con el proceso de evaluación se retroalimente el plan de cualificación.</t>
    </r>
  </si>
  <si>
    <r>
      <t>Mediante el dialogo con la madre o padre comunitario, los padres y/o cuidadores y los niños y niñas, y en contraste con la información registrada en el formato de "</t>
    </r>
    <r>
      <rPr>
        <i/>
        <sz val="11"/>
        <color theme="1"/>
        <rFont val="Arial"/>
        <family val="2"/>
      </rPr>
      <t>Registro de Visitas de Profesionales a Unidades de Servicio (UDS)"</t>
    </r>
    <r>
      <rPr>
        <sz val="11"/>
        <color theme="1"/>
        <rFont val="Arial"/>
        <family val="2"/>
      </rPr>
      <t xml:space="preserve"> verifique el cumplimiento del plan de trabajo del equipo interdisciplinario en el Hogar comunitario.</t>
    </r>
  </si>
  <si>
    <t>Cuenta con espacios y/o infraestructuras de atención ubicados fuera de zonas de riesgo no mitigable por causas naturales o humanas de acuerdo con la normatividad técnica vigente (Línea 2).</t>
  </si>
  <si>
    <t>GUÍA OPERATIVA DEL SERVICIO HOGAR COMUNITARIO DE BIENESTAR FAMILIAR - HCB - [GO5.MT2.PP] Versión 2. del 26/12/2025.Págs.  78-79.</t>
  </si>
  <si>
    <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theme="1"/>
        <rFont val="Arial"/>
        <family val="2"/>
      </rPr>
      <t>Nota</t>
    </r>
    <r>
      <rPr>
        <sz val="11"/>
        <color theme="1"/>
        <rFont val="Arial"/>
        <family val="2"/>
      </rPr>
      <t>: Si el concepto técnico indica riesgo no mitigable, muy alto o inminente debe existir notificación inmediata al supervisor del contrato y definición de acciones en comité técnico operativo extraordinario.</t>
    </r>
  </si>
  <si>
    <t>GUÍA OPERATIVA DEL SERVICIO HOGAR COMUNITARIO DE BIENESTAR FAMILIAR - HCB - [GO5.MT2.PP] Versión 2. del 26/12/2025.
3.1.5. Componente Ambientes Educativos y Protectores.
3.1.5.2. Línea 2. Condiciones de infraestructura. Págs. 78 - 79</t>
  </si>
  <si>
    <t>MANUAL TÉCNICO MODALIDAD FAMILIAR Y COMUNITARIA PARA LA ATENCIÓN A LA PRIMERA INFANCIA [MT2.PP ] Versión 2. 26/12/2025. Págs. 79 y 80. 
GUÍA OPERATIVA DEL SERVICIO HOGAR COMUNITARIO DE BIENESTAR FAMILIAR - HCB - [GO5.MT2.PP] Versión 2. del 26/12/2025. Págs. 77 y 78.</t>
  </si>
  <si>
    <t>MANUAL TÉCNICO MODALIDAD FAMILIAR Y COMUNITARIA PARA LA ATENCIÓN A LA PRIMERA INFANCIA [MT2.PP ] Versión 2. 26/12/2025.
2.6.1.1.5 Formalización de la población a atender. Págs. 79-80.
GUÍA OPERATIVA DEL SERVICIO HOGAR COMUNITARIO DE BIENESTAR FAMILIAR - HCB - [GO5.MT2.PP] Versión 2. del 26/12/2025.
3.1.5. Componente Ambientes Educativos y Protectores.
3.1.5.1. Línea 1. Gestión de riesgos de accidentes y desastres
• Póliza de Seguros en caso de accidentes. Págs. 77-78.</t>
  </si>
  <si>
    <t>MANUAL TÉCNICO MODALIDAD FAMILIAR Y COMUNITARIA PARA LA ATENCIÓN A LA PRIMERA INFANCIA [MT2.PP ] Versión 2. 26/12/2025.
2.6.1.1.5 Formalización de la población a atender. Pág. 79-80.</t>
  </si>
  <si>
    <t>GUÍA OPERATIVA DEL SERVICIO HOGAR COMUNITARIO DE BIENESTAR FAMILIAR - HCB - [GO5.MT2.PP] Versión 2. del 26/12/2025. Págs. 70-71</t>
  </si>
  <si>
    <t>GUÍA OPERATIVA DEL SERVICIO HOGAR COMUNITARIO DE BIENESTAR FAMILIAR - HCB - [GO5.MT2.PP] Versión 2. del 26/12/2025.
3.1.5. Componente Ambientes Educativos y Protectores.
3.1.5.1 Línea 1. Gestión de riesgos de accidentes y desastres.
- Plan de gestión de riesgos. Págs. 74-75.
FORMATO PLAN DE GESTIÓN DE RIESGOS. [F1.G05.MT2.PP] Versión 1 de 25/11/2024.</t>
  </si>
  <si>
    <t>GUÍA OPERATIVA DEL SERVICIO HOGAR COMUNITARIO DE BIENESTAR FAMILIAR - HCB - [GO5.MT2.PP] Versión 2. del 26/12/2025. Págs. 75-76.</t>
  </si>
  <si>
    <t>GUÍA OPERATIVA DEL SERVICIO HOGAR COMUNITARIO DE BIENESTAR FAMILIAR - HCB - [GO5.MT2.PP] Versión 2. del 26/12/2025.
3.1.5. Componente Ambientes Educativos y Protectores.
3.1.5.1 Línea 1. Gestión de riesgos de accidentes y desastres
- Reporte de presuntos hechos de violencia, lesiones y fallecimientos de los usuarios de los servicios de Primera Infancia pág. 75-76.</t>
  </si>
  <si>
    <t>GUÍA OPERATIVA DEL SERVICIO HOGAR COMUNITARIO DE BIENESTAR FAMILIAR - HCB - [GO5.MT2.PP] Versión 2. del 26/12/2025.
3.1.5. Componente Ambientes Educativos y Protectores.
3.1.5.1 Línea 1. Gestión de riesgos de accidentes y desastres
- Reporte de presuntos hechos de violencia, lesiones y fallecimientos de los usuarios de los servicios de Primera Infancia. Págs. 75-76.</t>
  </si>
  <si>
    <t>GUÍA OPERATIVA DEL SERVICIO HOGAR COMUNITARIO DE BIENESTAR FAMILIAR - HCB - [GO5.MT2.PP] Versión 2. del 26/12/2025.Págs.  76-77.</t>
  </si>
  <si>
    <t>GUÍA OPERATIVA DEL SERVICIO HOGAR COMUNITARIO DE BIENESTAR FAMILIAR - HCB - [GO5.MT2.PP] Versión 2. del 26/12/2025.
3.1.5. Componente Ambientes Educativos y Protectores.
3.1.5.1 Línea 1. Gestión de riesgos de accidentes y desastres
- Registro de novedades. 76-77.</t>
  </si>
  <si>
    <t>GUÍA OPERATIVA DEL SERVICIO HOGAR COMUNITARIO DE BIENESTAR FAMILIAR - HCB - [GO5.MT2.PP] Versión 2. del 26/12/2025. Págs.  79 - 81.</t>
  </si>
  <si>
    <t>GUÍA OPERATIVA DEL SERVICIO HOGAR COMUNITARIO DE BIENESTAR FAMILIAR - HCB - [GO5.MT2.PP] Versión 2. del 26/12/2025.
3.1.5. Componente Ambientes Educativos y Protectores.
3.1.5.2. Línea 2. Condiciones de infraestructura.
Condiciones de seguridad con relación a los elementos de la infraestructura. Págs. 79 - 81.</t>
  </si>
  <si>
    <t>GUÍA OPERATIVA DEL SERVICIO HOGAR COMUNITARIO DE BIENESTAR FAMILIAR - HCB - [GO5.MT2.PP] Versión 2. del 26/12/2025.Págs.  81 - 82.</t>
  </si>
  <si>
    <t>GUÍA OPERATIVA DEL SERVICIO HOGAR COMUNITARIO DE BIENESTAR FAMILIAR - HCB - [GO5.MT2.PP] Versión 2. del 26/12/2025.
3.1.5 Componente Ambientes Educativos y Protectores.
3.1.5.2. Línea 2. Condiciones de infraestructura
Comodidad de los Espacios Págs. 81 - 82.</t>
  </si>
  <si>
    <t>GUÍA OPERATIVA DEL SERVICIO HOGAR COMUNITARIO DE BIENESTAR FAMILIAR - HCB - [GO5.MT2.PP] Versión 2. del 26/12/2025. Págs.  83 - 84.</t>
  </si>
  <si>
    <t>GUÍA OPERATIVA DEL SERVICIO HOGAR COMUNITARIO DE BIENESTAR FAMILIAR - HCB - [GO5.MT2.PP] Versión 2. del 26/12/2025.
3.1.5 Componente Ambientes Educativos y Protectores.
3.1.5.2. Línea 2. Condiciones de infraestructura
Accesibilidad Págs. 83 - 84.</t>
  </si>
  <si>
    <t>GUÍA OPERATIVA DEL SERVICIO HOGAR COMUNITARIO DE BIENESTAR FAMILIAR - HCB - [GO5.MT2.PP] Versión 2. del 26/12/2025. Págs. 84 - 85.</t>
  </si>
  <si>
    <t>GUÍA OPERATIVA DEL SERVICIO HOGAR COMUNITARIO DE BIENESTAR FAMILIAR - HCB - [GO5.MT2.PP] Versión 2. del 26/12/2025.
3.1.5 Componente Ambientes Educativos y Protectores.
3.1.5.2. Línea 2. Condiciones de infraestructura
Servicios Públicos - Pág. 84 - 85.</t>
  </si>
  <si>
    <t>2.9</t>
  </si>
  <si>
    <t>2.9.1</t>
  </si>
  <si>
    <t>2.9.2</t>
  </si>
  <si>
    <t>2.9.3</t>
  </si>
  <si>
    <t>GUÍA OPERATIVA DEL SERVICIO HOGAR COMUNITARIO DE BIENESTAR FAMILIAR - HCB - [GO5.MT2.PP] Versión 2. del 26/12/2025. Pág. 85.</t>
  </si>
  <si>
    <t>GUÍA OPERATIVA DEL SERVICIO HOGAR COMUNITARIO DE BIENESTAR FAMILIAR - HCB - [GO5.MT2.PP] Versión 2. del 26/12/2025.
3.1.5 Componente Ambientes Educativos y Protectores.
3.1.5.3. Línea 3. Dotación Pag 85.</t>
  </si>
  <si>
    <r>
      <t xml:space="preserve">El hogar comunitario cuenta con ambientes pedagógicos para niñas y niños menores de dos años ubicados en el nivel de acceso y en contacto directo con la ruta de evacuación.
Los demás ambientes pedagógicos están ubicados en niveles que no superen una altura equivalente a un segundo piso o una diferencia de un piso respecto a la salida de evacuación más próxima.
</t>
    </r>
    <r>
      <rPr>
        <b/>
        <sz val="11"/>
        <color theme="1"/>
        <rFont val="Arial"/>
        <family val="2"/>
      </rPr>
      <t>Nota:</t>
    </r>
    <r>
      <rPr>
        <sz val="11"/>
        <color theme="1"/>
        <rFont val="Arial"/>
        <family val="2"/>
      </rPr>
      <t xml:space="preserve"> En caso de que no sea posible ubicarlos en el mismo nivel, se acepta que estén en un nivel diferente siempre y cuando el acceso se realice sin el uso de escaleras</t>
    </r>
  </si>
  <si>
    <t>Guía operativa del  Servicio Hogar Comunitario de Bienestar.  GO5.MT2.PP.  Versión 2 del 26/12/2025. 
Línea 1. Articulación para la atención en salud . Págs. 23-25.
Guía para el impulso a la soberanía alimentaria por el derecho humano a la alimentación adecuada en las modalidades y servicios del ICBF. G6.PP. Versión 2 del 30/12/2025. Pág. 113.</t>
  </si>
  <si>
    <t>Guía operativa del  Servicio Hogar Comunitario de Bienestar.  GO5.MT2.PP.  Versión 2 del 26/12/2025. 
Línea 1. Articulación para la atención en salud . Págs. 23-25.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t>
  </si>
  <si>
    <t>Guía operativa del  Servicio Hogar Comunitario de Bienestar.  GO5.MT2.PP.  Versión 2 del 26/12/2025. 
Línea 1. Articulación para la atención en salud . Págs. 23-25.
Guía para el impulso a la soberanía alimentaria por el derecho humano a la alimentación adecuada en las modalidades y servicios del ICBF. G6.PP. Versión 2 del 30/12/2025. Pág. 108-113.</t>
  </si>
  <si>
    <t>Guía operativa del  Servicio Hogar Comunitario de Bienestar.  GO5.MT2.PP.  Versión 2 del 26/12/2025. 
Línea 1. Articulación para la atención en salud . Págs. 23-25.
Línea 2. La movilización de las comunidades alrededor de la protección integral.  Pág.  18.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t>
  </si>
  <si>
    <t>Guía operativa del  Servicio Hogar Comunitario de Bienestar.  GO5.MT2.PP.  Versión 2 del 26/12/2025. 
Línea 1. Articulación para la atención en salud . Págs. 23-25.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108 - 1113</t>
  </si>
  <si>
    <t>Lineamiento Técnico Del Programa Especializado Para La Atención A Adolescentes Y Mujeres Mayores De 18 Años, Gestantes O En Periodo De Lactancia, Con Sus Derechos Inobservados, Amenazados O Vulnerados, Versión 1 Del 14/09/2016. Pág.34.
Guía operativa del  Servicio Hogar Comunitario de Bienestar.  GO5.MT2.PP.  Versión 2 del 26/12/2025. Págs.  26-30.
Guía para el impulso a la soberanía alimentaria por el derecho humano a la alimentación adecuada en las modalidades y servicios del ICBF. G6.PP. Versión 2 del 30/12/2025.  Págs. 42-45 y 54.</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</si>
  <si>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Hogar Comunitario de Bienestar.  GO5.MT2.PP.  Versión 2 del 26/12/2025. 
Línea 2. Educación para la Salud Alimentaria (ESA). Págs.  26-30
Guía para el impulso a la soberanía alimentaria por el derecho humano a la alimentación adecuada en las modalidades y servicios del ICBF. G6.PP.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43- 45.</t>
  </si>
  <si>
    <t>Guía operativa del  Servicio Hogar Comunitario de Bienestar.  GO5.MT2.PP.  Versión 2 del 26/12/2025. 
Línea 2. Educación para la Salud Alimentaria (ESA). Págs.  26-30
Guía para el impulso a la soberanía alimentaria por el derecho humano a la alimentación adecuada en las modalidades y servicios del ICBF. G6.PP.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43- 45.</t>
  </si>
  <si>
    <t>Guía operativa del  Servicio Hogar Comunitario de Bienestar.  GO5.MT2.PP.  Versión 2 del 26/12/2025. 
 Págs.  39-47. 
Guía para el impulso a la soberanía alimentaria por el derecho humano a la alimentación adecuada en las modalidades y servicios del ICBF. G6.PP. Versión 2 del 30/12/2025. Págs.91-107.</t>
  </si>
  <si>
    <t>Guía operativa del  Servicio Hogar Comunitario de Bienestar.  GO5.MT2.PP.  Versión 2 del 26/12/2025. 
Línea 5. Evaluación y seguimiento del estado nutricional. Pág. 39-47.
Guía para el impulso a la soberanía alimentaria por el derecho humano a la alimentación adecuada en las modalidades y servicios del ICBF. G6.PP. Versión 2 del 30/12/2025. 
4.6.  Valoración y seguimiento del estado nutricional y de salud. 
Págs.91-107.</t>
  </si>
  <si>
    <t>Guía operativa del  Servicio Hogar Comunitario de Bienestar.  GO5.MT2.PP.  Versión 2 del 26/12/2025. 
Línea 3.  Prevención de las enfermedades inmunoprevenibles, enfermedades prevalentes de la primera infancia y enfermedades transmitidas por alimentos.  Págs. 30-32.</t>
  </si>
  <si>
    <t>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 Págs. 57, 61, 65-67, 70-72.</t>
  </si>
  <si>
    <t>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t>
  </si>
  <si>
    <t>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Homogeneidad en el servicio.  Pág. 66</t>
  </si>
  <si>
    <t>Guía para el impulso a la soberanía alimentaria por el derecho humano a la alimentación adecuada en las modalidades y servicios del ICBF. G6.PP. Versión 2 del 30/12/2025.
4.5.3. Prestación del servicio de alimentación por tipo de ración.
4.5.3.1. Preparación y distribución de Ración Preparada.
Acciones de mejora y evaluación de los ciclos de menús.
Pág.  65.</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</si>
  <si>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4.5. Complementación Alimentaria con Calidad.
4.5.2. Formatos de control y seguimiento para la planeación de la complementación alimentaria 
Tabla 3 Aplicación de formatos del servicio de alimentos y presentación al ICBF.
Pág.  62. </t>
  </si>
  <si>
    <t>Guía operativa del  Servicio Hogar Comunitario de Bienestar.  GO5.MT2.PP.  Versión 2 del 26/12/2025. Línea 4. Acceso y consumo diario de alimentos sanos y seguros con enfoque territorial . Págs. 32 - 38.</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</si>
  <si>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4.5. Complementación Alimentaria con Calidad
4.5.1.2.  Tipos de ración. 
Población étnica vinculada a EAS sin predominio de reconocimiento étnico
Pág. 57
</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</si>
  <si>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4.5. Complementación Alimentaria con Calidad
Numeral 4.5.3.2.  Ración para preparar y Ración Familiar Para Preparar. Pág. 68-69. 
</t>
  </si>
  <si>
    <t>En observación y muestreo se evidencia la implementación de las modificaciones o ajustes razonables a los que haya lugar de acuerdo con:
a. Las valoraciones y seguimientos del estado nutricional realizados por las entidades del sector salud, y la toma de peso y talla tomadas en el servicio, ajusta el plan de alimentación de la niña, el niño según se requiera. 
b. El Modelo de Enfoque Diferencial de Derechos - MEDD para la construcción de ciclos de menús o Ración Para Preparar-RPP cuando aplique.</t>
  </si>
  <si>
    <t>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Págs. 87-89.</t>
  </si>
  <si>
    <t>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4.5.4.5.  Requisitos del servicio de alimentos
Plan de saneamiento básico.
Pág. 87-89.</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</si>
  <si>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Pág. 74.</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</si>
  <si>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Págs.. 71.
Guía orientadora para la estrategia del abastecimiento alimentario. G38.PP.  Versión 1 del 16/01/2025. Págs. 19 - 24. </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</si>
  <si>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Págs.. 80-83. 
Guía orientadora para la estrategia del abastecimiento alimentario. G38.PP.  Versión 1 del 16/01/2025. Págs. 19 - 24. </t>
  </si>
  <si>
    <t>Guía operativa del  Servicio Hogar Comunitario de Bienestar.  GO5.MT2.PP.  Versión 2 del 26/12/2025. Línea 4. Acceso y consumo diario de alimentos sanos y seguros con enfoque territorial . Págs. 32 - 38.
Guía orientadora para la estrategia del abastecimiento alimentario. G38.PP.  Versión 1 del 16/01/2025.
4.3.4. Almacenamiento.  Pág. 21-24.</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</si>
  <si>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4.5.1.2. Tipos de Ración.  Pág.  53.
Procesos con alimentos, en los servicios de alimentación
Aspectos a tener en cuenta en la Preparación Pág. 81 y 82.
</t>
  </si>
  <si>
    <t xml:space="preserve">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Procesos con alimentos, en los servicios de alimentación
Servido y distribución Pags. 82 y 83. </t>
  </si>
  <si>
    <t>Guía operativa del  Servicio Hogar Comunitario de Bienestar.  GO5.MT2.PP.  Versión 2 del 26/12/2025. Línea 4. Acceso y consumo diario de alimentos sanos y seguros con enfoque territorial . Págs. 32 - 38.
Guía para el impulso a la soberanía alimentaria por el derecho humano a la alimentación adecuada en las modalidades y servicios del ICBF. G6.PP. Versión 2 del 30/12/2025 
Prácticas higiénicas y medidas de protección.  Pág.  80.</t>
  </si>
  <si>
    <t>Guía para el impulso a la soberanía alimentaria por el derecho humano a la alimentación adecuada en las modalidades y servicios del ICBF. G6.PP. Versión 2 del 30/12/2025 
4.5.4.3. Talento Humano.
Estado de Salud.. Pág. 78.</t>
  </si>
  <si>
    <t>Guía operativa del  Servicio Hogar Comunitario de Bienestar.  GO5.MT2.PP.  Versión 2 del 26/12/2025. Línea 4. Acceso y consumo diario de alimentos sanos y seguros con enfoque territorial .pág. 38.
Guía para el impulso a la soberanía alimentaria por el derecho humano a la alimentación adecuada en las modalidades y servicios del ICBF. G6.PP. Versión 2 del 30/12/2025 
4.5.4.3. Talento Humano.
Educación y capacitación.  Pág. 79.</t>
  </si>
  <si>
    <t>Manual Técnico Modalidad Familiar y Comunitaria.  MT2.PP.  Versión 2 Del 26/12/2025  Págs. 81.  
Guía orientadora para la estrategia del abastecimiento alimentario. G38.PP.  Versión 1 del 16/01/2025. Págs. 16 y 17.</t>
  </si>
  <si>
    <t xml:space="preserve">Manual Técnico Modalidad Familiar y Comunitaria.  MT2.PP.  Versión 2 Del 26/12/2025  
2.6.  Proceso de atención. 
2.6.1.1.7. Proceso de selección de proveedores de alimentos.
Pág.81. 
Guía orientadora para la estrategia del abastecimiento alimentario. G38.PP.  Versión 1 del 16/01/2025.
4.3.2 Evaluación y Selección de Proveedores - Compra de  Alimentos.
4.3.2.1 Programa de Selección y Evaluación de Proveedores.  Pág. 16, 17.
</t>
  </si>
  <si>
    <t>Manual Técnico Modalidad Familiar y Comunitaria.  MT2.PP.  Versión 2 Del 26/12/2025  
2.6.  Proceso de atención. 
2.6.1.1.7. Proceso de selección de proveedores de alimentos.
Pág.81. 
Guía orientadora para la estrategia del abastecimiento alimentario. G38.PP.  Versión 1 del 16/01/2025.
4.3.2 Evaluación y Selección de Proveedores - Compra de  Alimentos.
4.3.2.1 Programa de Selección y Evaluación de Proveedores.  Pág. 16, 17.</t>
  </si>
  <si>
    <t>Guía operativa del  Servicio Hogar Comunitario de Bienestar.  GO5.MT2.PP.  Versión 2 del 26/12/2025. Págs.  26, 41, 47. 
Guía para el impulso a la soberanía alimentaria por el derecho humano a la alimentación adecuada en las modalidades y servicios del ICBF. G6.PP. Versión 2 del 30/12/2025 . Págs.35 a la 42.</t>
  </si>
  <si>
    <t>Guía operativa del  Servicio Hogar Comunitario de Bienestar.  GO5.MT2.PP.  Versión 2 del 26/12/2025.   Págs. 30-32.</t>
  </si>
  <si>
    <r>
      <t xml:space="preserve">Cuenta con la Ficha de caracterización para los servicios de atención a la primera infancia, en la Fase 1. Recolección y consolidación de la información diligenciada en medio digital o físico:
a. Formulada en el primer (1er) mes de la atención.
b. Es actualizada en los momentos en que se requiera, como: cambio de domicilio, nacimiento de un nuevo integrante de la familia, muerte de alguno de sus integrantes, entre otros.
</t>
    </r>
    <r>
      <rPr>
        <b/>
        <sz val="11"/>
        <color theme="1"/>
        <rFont val="Arial"/>
        <family val="2"/>
      </rPr>
      <t>Nota 1:</t>
    </r>
    <r>
      <rPr>
        <sz val="11"/>
        <color theme="1"/>
        <rFont val="Arial"/>
        <family val="2"/>
      </rPr>
      <t xml:space="preserve"> El inicio de la recolección y elaboración de la ficha es en el momento de la implementación del servicio y culmina máximo al finalizar el (2do) mes de atención. 
</t>
    </r>
    <r>
      <rPr>
        <b/>
        <sz val="11"/>
        <color theme="1"/>
        <rFont val="Arial"/>
        <family val="2"/>
      </rPr>
      <t>Nota 2:</t>
    </r>
    <r>
      <rPr>
        <sz val="11"/>
        <color theme="1"/>
        <rFont val="Arial"/>
        <family val="2"/>
      </rPr>
      <t xml:space="preserve"> La revisión de este verificable se realiza de acuerdo con la muestra selecionada.</t>
    </r>
  </si>
  <si>
    <t xml:space="preserve">Cuenta con el formato de la ficha de caracterización pedagógica para la inclusión de niñas y niños con discapacidad o alertas en el desarrollo en los servicios de educación inicial.
a. Es diligenciada en medio físico o digital
b. Se formuló máximo al segundo (2°) mes de atención. </t>
  </si>
  <si>
    <r>
      <t xml:space="preserve">Cuenta con un plan de formación y acompañamiento a familias que parte del análisis de la caracterización, el cual contiene: 
a. Aspectos que se quieren fortalecer o resignificar priorizados y Convoca a la movilización de la comunidad alrededor de la protección integral identificadas en la caracterización del grupo familiar y cuidadores.
b. Actividades y estrategias. 
c. Responsables.
d. Materiales y/o recursos a utilizar.
e. Cronograma para su implementación, que debe tener en cuenta los encuentros con las familias y cuidadores.
f. Apartado para el seguimiento. 
</t>
    </r>
    <r>
      <rPr>
        <b/>
        <sz val="11"/>
        <color theme="1"/>
        <rFont val="Arial"/>
        <family val="2"/>
      </rPr>
      <t xml:space="preserve">Nota 1: </t>
    </r>
    <r>
      <rPr>
        <sz val="11"/>
        <color theme="1"/>
        <rFont val="Arial"/>
        <family val="2"/>
      </rPr>
      <t>El plan de formación y acompañamiento a familias se encuentra formulado al tercer (3) mes desde el inicio de la prestación del servicio.</t>
    </r>
    <r>
      <rPr>
        <b/>
        <sz val="11"/>
        <color theme="1"/>
        <rFont val="Arial"/>
        <family val="2"/>
      </rPr>
      <t xml:space="preserve">
Nota 2:</t>
    </r>
    <r>
      <rPr>
        <sz val="11"/>
        <color theme="1"/>
        <rFont val="Arial"/>
        <family val="2"/>
      </rPr>
      <t xml:space="preserve"> El seguimiento se realizará cada tres (3) meses, en el cual se podrán proponer acciones de mejora.</t>
    </r>
  </si>
  <si>
    <t xml:space="preserve">Guía Operativa del Servicio Hogar Comunitario de Bienestar Familiar. GO5.MT2.PP. Versión 2 del 26/12/2025. 3.1.1.1. Línea 1. Acompañamiento y fortalecimiento familiar. Proceso de Caracterización. Páginas 14 a la 15. </t>
  </si>
  <si>
    <t xml:space="preserve">Guía Operativa del Servicio Hogar Comunitario de Bienestar Familiar. GO5.MT2.PP. Versión 2 del 26/12/2025. 3.1.1.1. Línea 1. Acompañamiento y fortalecimiento familiar. Proceso de Caracterización. Páginas 7 a la 11. </t>
  </si>
  <si>
    <t xml:space="preserve">Guía Operativa del Servicio Hogar Comunitario de Bienestar Familiar. GO5.MT2.PP. Versión 2 del 26/12/2025. 3.1.1.1. Línea 1. Acompañamiento y fortalecimiento familiar. . Pacto de convivencia  Páginas 15 a la 16. </t>
  </si>
  <si>
    <t xml:space="preserve">Guía Operativa del Servicio Hogar Comunitario de Bienestar Familiar. GO5.MT2.PP. Versión 2 del 26/12/2025. 3.1.1.1. Línea 1. Acompañamiento y fortalecimiento familiar. El plan de formación y acompañamiento a familias. Páginas 16 a la 18. </t>
  </si>
  <si>
    <t xml:space="preserve">Guía Operativa del Servicio Hogar Comunitario de Bienestar Familiar. GO5.MT2.PP. Versión 2 del 26/12/2025.  3.1.1.1. Línea 2. La movilización de las comunidades alrededor de la protección integral. Plan de articulación interinstitucional y comunitario. Páginas 18 y 21. </t>
  </si>
  <si>
    <t xml:space="preserve">Guía Operativa del Servicio Hogar Comunitario de Bienestar Familiar. GO5.MT2.PP. Versión 2 del 26/12/2025.  3.1.1.1. Línea 2. La movilización de las comunidades alrededor de la protección integral. Páginas 21 a la 23. </t>
  </si>
  <si>
    <t xml:space="preserve">Guía Operativa del Servicio Hogar Comunitario de Bienestar Familiar. GO5.MT2.PP. Versión 2 del 26/12/2025. 3.1.3.1. Línea 1. Proyecto y planeación pedagógica. Páginas 48 y 50. 
</t>
  </si>
  <si>
    <t xml:space="preserve">Guía Operativa del Servicio Hogar Comunitario de Bienestar Familiar. GO5.MT2.PP. Versión 2 del 26/12/2025. 3.1.3.1. Línea 1. Proyecto y planeación pedagógica. Páginas 50 y 56. 
</t>
  </si>
  <si>
    <t>Guía Operativa del Servicio Hogar Comunitario de Bienestar Familiar. GO5.MT2.PP. Versión 2 del 26/12/2025. 3.1.3.2. Línea 2. Acciones de Cuidado. Páginas 56 a la 57</t>
  </si>
  <si>
    <t xml:space="preserve">Guía Operativa del Servicio Hogar Comunitario de Bienestar Familiar. GO5.MT2.PP. Versión 2 del 26/12/2025. 3.1.3.3. Línea 3. Seguimiento al desarrollo infantil. Páginas 57 a la 60.  </t>
  </si>
  <si>
    <t>Guía Operativa del Servicio Hogar Comunitario de Bienestar Familiar. GO5.MT2.PP. Versión 2 del 26/12/2025. 3.1.3.4. Línea 4. Jornadas de reflexión pedagógica y colectivos pedagógicos. Páginas de la 60 a la 61.</t>
  </si>
  <si>
    <t>Guía Operativa del Servicio Hogar Comunitario de Bienestar Familiar GO5.MT2.PP 26/12/2025, Versión 2 Página 86 de 100</t>
  </si>
  <si>
    <t>Manual Técnico Modalidad Familia y Comunitaria para la Atención a la Primera Infancia. MT2.PP. Versión 2 del 26/12/2025. 2.3.2 Formalización de la inscripción al servicio de atención. 2.6.1.1.5 Formalización de la población a atender. Tabla 2. Documentos básicos de inscripción. Páginas 52 a la 54, 77 y 78.</t>
  </si>
  <si>
    <t xml:space="preserve">Guía Operativa del Servicio Hogar Comunitario de Bienestar Familiar GO5.MT2.PP 26/12/2025, Versión 2 Página 35 de 100
</t>
  </si>
  <si>
    <t>Manual Técnico Modalidad Familia y Comunitaria para la Atención a la Primera Infancia. MT2.PP. Versión 2 del 26/12/2025. 2.3.2  Páginas 55
Guía Operativa del Servicio Hogar Comunitario de Bienestar Familiar GO5.MT2.PP 26/12/2025, Versión 2 Página 88 de 100</t>
  </si>
  <si>
    <t>GUÍA OPERATIVA DEL SERVICIO HOGAR COMUNITARIO DE
BIENESTAR FAMILIAR- HCB , V2 del 26/12/2025 página 61 a la 63
MANUAL TÉCNICO MODALIDAD FAMILIAR Y COMUNITARIA V2 del 26/12/2025. Página 67 a la 70</t>
  </si>
  <si>
    <t>GUÍA OPERATIVA DEL SERVICIO HOGAR COMUNITARIO DE
BIENESTAR FAMILIAR- HCB , V2 del 26/12/2025 página 63</t>
  </si>
  <si>
    <t>GUÍA OPERATIVA DEL SERVICIO HOGAR COMUNITARIO DE
BIENESTAR FAMILIAR- HCB , V2 del 26/12/2025 página 62 y 63</t>
  </si>
  <si>
    <t>GUÍA OPERATIVA DEL SERVICIO HOGAR COMUNITARIO DE
BIENESTAR FAMILIAR- HCB , V2 del 26/12/2025 página 61 y 62</t>
  </si>
  <si>
    <t>GUÍA OPERATIVA DEL SERVICIO HOGAR COMUNITARIO DE
BIENESTAR FAMILIAR- HCB , V2 del 26/12/2025 página 68</t>
  </si>
  <si>
    <t>GUÍA OPERATIVA DEL SERVICIO HOGAR COMUNITARIO DE
BIENESTAR FAMILIAR- HCB , V2 del 26/12/2025 página 65</t>
  </si>
  <si>
    <t>GUÍA OPERATIVA DEL SERVICIO HOGAR COMUNITARIO DE
BIENESTAR FAMILIAR- HCB , V2 del 26/12/2025 página 67</t>
  </si>
  <si>
    <t>GUÍA OPERATIVA DEL SERVICIO HOGAR COMUNITARIO DE
BIENESTAR FAMILIAR- HCB , V2 del 26/12/2025 página  11</t>
  </si>
  <si>
    <t xml:space="preserve">
MANUAL TÉCNICO MODALIDAD FAMILIAR Y COMUNITARIA V2 del 26/12/2025. Página 67 
ANEXO DE HABILIDADES Y ACCIONES DEL TALENTO HUMANO CONTRATADO PARA LOS SERVICIOS DE EDUCACIÓN INICIAL,V1 del 25/11/2024 Página 2, 3 y 4</t>
  </si>
  <si>
    <t>GUÍA OPERATIVA DEL SERVICIO HOGAR COMUNITARIO DE
BIENESTAR FAMILIAR- HCB , V2 del 26/12/2025 página  64 a la 71</t>
  </si>
  <si>
    <t>GUÍA OPERATIVA DEL SERVICIO HOGAR COMUNITARIO DE
BIENESTAR FAMILIAR- HCB , V2 del 26/12/2025 página  66 y 67</t>
  </si>
  <si>
    <t xml:space="preserve">GUÍA OPERATIVA DEL SERVICIO HOGAR COMUNITARIO DE
BIENESTAR FAMILIAR- HCB , V2 del 26/12/2025 página  66 </t>
  </si>
  <si>
    <t>GUÍA OPERATIVA DEL SERVICIO HOGAR COMUNITARIO DE
BIENESTAR FAMILIAR- HCB , V2 del 26/12/2025 página  67</t>
  </si>
  <si>
    <t>GUÍA OPERATIVA DEL SERVICIO HOGAR COMUNITARIO DE
BIENESTAR FAMILIAR- HCB , V2 del 26/12/2025 página  65</t>
  </si>
  <si>
    <t>GUÍA OPERATIVA DEL SERVICIO HOGAR COMUNITARIO DE
BIENESTAR FAMILIAR- HCB , V2 del 26/12/2025 página  69</t>
  </si>
  <si>
    <t>GUÍA OPERATIVA DEL SERVICIO HOGAR COMUNITARIO DE
BIENESTAR FAMILIAR- HCB , V2 del 26/12/2025 página  70</t>
  </si>
  <si>
    <t>GUÍA OPERATIVA DEL SERVICIO HOGAR COMUNITARIO DE
BIENESTAR FAMILIAR- HCB , V2 del 26/12/2025 página  71</t>
  </si>
  <si>
    <t>"GUÍA OPERATIVA DEL SERVICIO HOGAR COMUNITARIO DE
BIENESTAR FAMILIAR- HCB , V2 del 26/12/2025 página  71 a la 73
ANEXO TEMÁTICAS PARA LA CUALIFICACIÓN DEL TALENTO 
HUMANO VINCULADO A LOS SERVICIOS DE EDUCACIÓN 
INICIAL, V1 del 25/11/2024</t>
  </si>
  <si>
    <t>"GUÍA OPERATIVA DEL SERVICIO HOGAR COMUNITARIO DE
BIENESTAR FAMILIAR- HCB , V2 del 26/12/2025 página 11 y 12</t>
  </si>
  <si>
    <t xml:space="preserve">Tabla 8. Requisitos equipo integralidad </t>
  </si>
  <si>
    <t xml:space="preserve">Tienen el registro de novedades que relacione las acciones realizadas para la adquisión de los documentos de las niñas y niños atendidos.
Las carpetas cuentan con los siguientes documentos, según el caso, para los usuarios en condición de migración. 
a.  Actas de nacimiento o Pasaporte expedido por el país de origen vigente o vencido, para situación migratoria de otro país. 
b. Soporte de activación de ruta con la autoridad competente para adelantar la gestión correspondiente, para situación migratoria de otro país y que no cuenten con la totalidad de los documentos.
c. Soporte de orientación a las familias para la adquisión del Registro Único de Migrantes Venezolanos establecido por el Estatuto Temporal de Protección para Migrantes Venezolanos bajo Régimen de Protección Temporal, de acuerdo con las disposiciones del Decreto 216 de 2021 y la Resolución 0971 de 2021 de Migración Colombia o hagan sus veces para procedentes de Venezuela, sin documentación. 
d. Soporte de orientación a las familias y cuidadores para la articulación con las autoridades competentes para que se lleve a cabo el registro del niño o niña, de acuerdo con lo reglamentado en las Resoluciones 8470 de 2019 y 8617 de 2021 de la Registraría Nacional del Estado Civil o hagan sus veces para Hijos de padres venezolanos nacidos en Colombia a partir del 19 de agosto de 2015, sin documento de identidad. 
e. Permiso por Protección Temporal - PPT, para acreditar la nacionalidad venezolana y actuar como declarantes del nacimiento de su hija o hijo.
f.  Permisos Especiales de Permanencia - PEP, en atención al Decreto 1288 de 2018, especialmente con relación al artículo 11, o hagan sus veces, para procedentes de Venezuela, la EAS o PDS, lo tendrán en cuenta como documento de identidad.
</t>
  </si>
  <si>
    <t>Documento que acredite la afiliación activa al Sistema de Seguridad Social en Salud vigente el cual puede ser: Soporte de afiliación generado del sitio web ADRES Base de Datos unica de Afiliados - BDUA.
-Certificado emitido por la Entidad Administradora de Planes de Beneficio de Salud-EAPB.
 -En las afiliaciones al régimen especial de salud, se valida el carné o la certificación emitida por la entidad administradora.</t>
  </si>
  <si>
    <t>Anexo de orientaciones para el proceso de caracterización en los servicios de educación inicial de ICBF (en físico o digital) o documento que lo modifique o sustituya.</t>
  </si>
  <si>
    <t>De acuerdo con la orientación del componente familia comunidad y redes sociales.</t>
  </si>
  <si>
    <t>Fotocopia del documento como acta de nacimiento o cédula de extranjería vigente, pasaporte expedido por el país de origen vigente o vencido, permiso por protección temporal, cédula de identidad expedida por país de origen vigente o vencida.</t>
  </si>
  <si>
    <t>Ingreso.</t>
  </si>
  <si>
    <t>Una sola vez, se debe actualizar, en tanto se obtenga la nueva documentación de acuerdo con la orientación del componente Familia Comunidad y Redes Sociales.</t>
  </si>
  <si>
    <r>
      <t xml:space="preserve">Se entenderá que se Implementa la planeación pedagógica cuando se cumplen las siguientes situaciones: 
a. </t>
    </r>
    <r>
      <rPr>
        <b/>
        <sz val="11"/>
        <rFont val="Arial Narrow"/>
        <family val="2"/>
      </rPr>
      <t>Se encuentra acorde con el enfoque, modelo, concepciones, filosofias o corrientes, establecidas en el proyecto y el desarrollo de la intencionalidad pedagógica:</t>
    </r>
    <r>
      <rPr>
        <sz val="11"/>
        <rFont val="Arial Narrow"/>
        <family val="2"/>
      </rPr>
      <t xml:space="preserve"> Si Promueve experiencias que ofrecen acompañar y fortalecer el desarrollo de la niña o niño, siguiendo lo que la institución ha planteado para la atención integral de la primera infancia en su proyecto pedagógico.
b. </t>
    </r>
    <r>
      <rPr>
        <b/>
        <sz val="11"/>
        <rFont val="Arial Narrow"/>
        <family val="2"/>
      </rPr>
      <t xml:space="preserve">La intencionalidad y acciones pedagógicas se encuentran desarrolladas en el marco de los intereses, particularidades y necesidades de los usuarios: </t>
    </r>
    <r>
      <rPr>
        <sz val="11"/>
        <rFont val="Arial Narrow"/>
        <family val="2"/>
      </rPr>
      <t xml:space="preserve">Si reconocen que cada niña y cada niño es diferente, por lo que las experiencias se adaptan a su edad, ritmo de desarrollo y particularidades.
c. </t>
    </r>
    <r>
      <rPr>
        <b/>
        <sz val="11"/>
        <rFont val="Arial Narrow"/>
        <family val="2"/>
      </rPr>
      <t>Las actividades relacionadas en la planeación pedagógica son flexibles y tienen en cuenta el material que aporta el entorno:</t>
    </r>
    <r>
      <rPr>
        <sz val="11"/>
        <rFont val="Arial Narrow"/>
        <family val="2"/>
      </rPr>
      <t xml:space="preserve"> Si se ajustan según las situaciones que se presentan y se utilizan elementos del entorno, como objetos cotidianos o materiales cercanos, para favorecer el desarrollo y el aprendizaje de las niños y los niños.
d.</t>
    </r>
    <r>
      <rPr>
        <b/>
        <sz val="11"/>
        <rFont val="Arial Narrow"/>
        <family val="2"/>
      </rPr>
      <t xml:space="preserve">Las actividades permiten que las niñas y niños sean constructores de su propio conocimiento por medio de la exploración del medio: </t>
    </r>
    <r>
      <rPr>
        <sz val="11"/>
        <rFont val="Arial Narrow"/>
        <family val="2"/>
      </rPr>
      <t xml:space="preserve">Si las niñas y los niños aprenden a través del juego, la exploración y la participación, siendo protagonistas de sus propias experiencias.
e. </t>
    </r>
    <r>
      <rPr>
        <b/>
        <sz val="11"/>
        <rFont val="Arial Narrow"/>
        <family val="2"/>
      </rPr>
      <t>La práctica pedagógica tiene como propósito potenciar el desarrollo y el aprendizaje de las niñas y los niños:</t>
    </r>
    <r>
      <rPr>
        <sz val="11"/>
        <rFont val="Arial Narrow"/>
        <family val="2"/>
      </rPr>
      <t xml:space="preserve"> Si todas las acciones están orientadas a apoyar el desarrollo físico, emocional, social y cognitivo, de las niñas y los niños de acuerdo con su etapa de vida.
f. </t>
    </r>
    <r>
      <rPr>
        <b/>
        <sz val="11"/>
        <rFont val="Arial Narrow"/>
        <family val="2"/>
      </rPr>
      <t>Los materiales se encuentran acorde a las actividades propuestas en la planeación:</t>
    </r>
    <r>
      <rPr>
        <sz val="11"/>
        <rFont val="Arial Narrow"/>
        <family val="2"/>
      </rPr>
      <t xml:space="preserve"> Si los recursos y materiales que se usan son pertinentes, seguros y acordes a la edad de las niñas y los niños, y apoyan el desarrollo de las actividades.</t>
    </r>
  </si>
  <si>
    <r>
      <t xml:space="preserve">Cuenta con Formato para la identificación de signos físicos asociados a la desnutrición aguda y signos de alarma en niñas y niños menores de cinco (5) años de los servicios de primera infancia del ICBF o documento que lo modifique o sustituya debidamente diligenciado por parte del talento humano que realizó la evaluación y validado por la nutricionista asignada al servicio.
</t>
    </r>
    <r>
      <rPr>
        <b/>
        <sz val="11"/>
        <color theme="1"/>
        <rFont val="Arial"/>
        <family val="2"/>
      </rPr>
      <t xml:space="preserve">Nota 1: </t>
    </r>
    <r>
      <rPr>
        <sz val="11"/>
        <color theme="1"/>
        <rFont val="Arial"/>
        <family val="2"/>
      </rPr>
      <t xml:space="preserve">Diligenciado máximo a los 5 días calendario siguientes a la evaluación realizada.
</t>
    </r>
    <r>
      <rPr>
        <b/>
        <sz val="11"/>
        <color theme="1"/>
        <rFont val="Arial"/>
        <family val="2"/>
      </rPr>
      <t xml:space="preserve">Nota 2: </t>
    </r>
    <r>
      <rPr>
        <sz val="11"/>
        <color theme="1"/>
        <rFont val="Arial"/>
        <family val="2"/>
      </rPr>
      <t>Verificar la información de los últimos tres meses.</t>
    </r>
  </si>
  <si>
    <r>
      <t>Cuenta con soportes caso de presentarse:
1.</t>
    </r>
    <r>
      <rPr>
        <b/>
        <sz val="11"/>
        <color theme="1"/>
        <rFont val="Arial"/>
        <family val="2"/>
      </rPr>
      <t>Enfermedades Inmunoprevenibles</t>
    </r>
    <r>
      <rPr>
        <sz val="11"/>
        <color theme="1"/>
        <rFont val="Arial"/>
        <family val="2"/>
      </rPr>
      <t xml:space="preserve">  registro de novedades elaborado por la nutricionista con las orientaciones suministradas a las familias para su cuidado y atención oportuna por parte del sector salud (si aplica).
2.</t>
    </r>
    <r>
      <rPr>
        <b/>
        <sz val="11"/>
        <color theme="1"/>
        <rFont val="Arial"/>
        <family val="2"/>
      </rPr>
      <t>Enfermedades Transmitidas por Alimentos</t>
    </r>
    <r>
      <rPr>
        <sz val="11"/>
        <color theme="1"/>
        <rFont val="Arial"/>
        <family val="2"/>
      </rPr>
      <t xml:space="preserve"> soporte de notificación a la autoridad de salud competente en el territorio, con copia al supervisor del contrato. </t>
    </r>
  </si>
  <si>
    <r>
      <t xml:space="preserve">Cuenta con pacto de convivencia que debe ser formulado máximo al mes de inicio de la prestación del servicio paralelo con el proceso de caracterización y de forma colectiva, que incluya: 
a. Las particularidades de los territorios y necesidades de los participantes del Hogar Comunitario de Bienestar Familiar.
b. Los acuerdos a los que llegaron la madre o padre comunitario y el equipo interdisciplinario (Si aplica), con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ajuste de activiades y gestiones complementarios al servicio para articular acciones que garanticen procesos de inclusión efectivos y oportuno. (En caso de que aplique).
g. Los consensos de las implicaciones frente al incumplimiento de los acuerdos.
</t>
    </r>
    <r>
      <rPr>
        <b/>
        <sz val="11"/>
        <color theme="1"/>
        <rFont val="Arial"/>
        <family val="2"/>
      </rPr>
      <t xml:space="preserve">Nota 1: </t>
    </r>
    <r>
      <rPr>
        <sz val="11"/>
        <color theme="1"/>
        <rFont val="Arial"/>
        <family val="2"/>
      </rPr>
      <t>El pacto de convivencia</t>
    </r>
    <r>
      <rPr>
        <b/>
        <sz val="11"/>
        <color theme="1"/>
        <rFont val="Arial"/>
        <family val="2"/>
      </rPr>
      <t xml:space="preserve"> </t>
    </r>
    <r>
      <rPr>
        <sz val="11"/>
        <color theme="1"/>
        <rFont val="Arial"/>
        <family val="2"/>
      </rPr>
      <t xml:space="preserve">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En contraste con las actas y listados de asistencia dialogue con el talento humano y los padres de familia o cuidadores que se registran en ellas para vericar la construcción participativa del pacto de convivencia.  </t>
    </r>
  </si>
  <si>
    <r>
      <t xml:space="preserve">Realiza seguimiento al plan de articulación interinstitucional y comunitaria cada tres (3) meses, teniendo en cuenta el avance y cumplimiento de las acciones. 
</t>
    </r>
    <r>
      <rPr>
        <b/>
        <sz val="11"/>
        <color theme="1"/>
        <rFont val="Arial"/>
        <family val="2"/>
      </rPr>
      <t xml:space="preserve">Nota: </t>
    </r>
    <r>
      <rPr>
        <sz val="11"/>
        <color theme="1"/>
        <rFont val="Arial"/>
        <family val="2"/>
      </rPr>
      <t xml:space="preserve">los soportes pueden ser actas, listados de asistencia, registro fotográfico, entre otros. </t>
    </r>
  </si>
  <si>
    <r>
      <t>Cuenta con la socialización periódica al talento humano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</si>
  <si>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r>
      <t>Identifica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</si>
  <si>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y transformen su mundo a través del juego, las expresiones artísticas y la literatura, exploren el medio para conocerlo, apropiarlo y preguntarse sobre él.  
c.Ser flexibles, funcionales, por lo que pueden cobrar distintos usos y sentidos de acuerdo con las intencionalidades pedagógicas.
d. Atender a niñas y niños de diferentes grupos poblacionales. 
e.Proponer espacios pedagógicos inclusivos y sin estereotipos.
f.Incluir ajustes tales como señales visuales acondicionadas en colores y contrastes, uso de imágenes reales como fotografías, material texturizado, agendas visuales, entre otros.</t>
  </si>
  <si>
    <t xml:space="preserve">Los ambientes pedagógicos favorecen la participación de todas las personas, ajustados intencionalmente para promover la inclusión y participación de las niñas y los niños con discapacidad. </t>
  </si>
  <si>
    <r>
      <t xml:space="preserve">El Hogar Comunitario de Bienestar Familiar, cuenta con material que permita: 
a. La exploración corporal, instrumentos musicales, juego de construcción, juego simbólico y de roles, material audiovisual, exploración sensorial necesarios, entre otros, suficientes y en buen estado.
b. Que los materiales apuntan a potenciar la construcción del conocimiento y son de fácil manejo de las niñas y los niños. 
c. Si se atiende a niñas y niños de diferentes grupos poblacionales, el material pedagógico permite la exploración de las particularidades basadas en la propuesta pedagógica en el marco de sus particularidades, intereses y cultura propia de la comunidad. 
c. Proponer espacios pedagógicos inclusivos y sin estereotipos, que parten de los intereses de las niñas y niños.
d. Incluye ajustes tales como señales visuales acondicionadas en colores y contrastes, uso de imágenes reales como fotografías, material texturizado, agendas visuales, entre otros, que favorecen la participación de todas las personas, pero ajustados e intencionadamente para promover la inclusión y participación de las niñas y los niños con discapacidad. 
</t>
    </r>
    <r>
      <rPr>
        <b/>
        <sz val="11"/>
        <rFont val="Arial"/>
        <family val="2"/>
      </rPr>
      <t>Nota</t>
    </r>
    <r>
      <rPr>
        <sz val="11"/>
        <rFont val="Arial"/>
        <family val="2"/>
      </rPr>
      <t>: Los materiales pueden ser:
*Materiales estructurados: elementos que originalmente tienen una finalidad pedagógica, como plastilina, crayolas, marcadores, colores, juegos didácticos, entre otros.
*Materiales no estructurados: elementos que originalmente no tenían una finalidad educativa.* De origen natural: semillas, hojas secas, ramas de árbol, entre otros.
* De origen industrial o reutilizables: retazos de tela, tubos de cartón, botellas plásticas, entre otros.
* Objetos de la vida cotidiana: vasos de plástico, coladores, cucharas de palo, entre otros.
*  Herramientas y utensilios: lupas, linternas, pinzas, embudos, entre otros.</t>
    </r>
  </si>
  <si>
    <t>Mediante la observación de la atención al Hogar Comunitario de Bienestar Familiar y diálogo con el talento humano, padres, cuidadores, niñas y niños, y contrastado contra proyecto pedagógico y la planeación de las experiencias pedagógicas se evidencia que:</t>
  </si>
  <si>
    <r>
      <t xml:space="preserve">El talento humano de la Institución utiliza lenguaje respetuoso, tiene disposición a la escucha y demuestra empatía con los niños y niñas. 
</t>
    </r>
    <r>
      <rPr>
        <b/>
        <sz val="11"/>
        <color theme="1"/>
        <rFont val="Arial"/>
        <family val="2"/>
      </rPr>
      <t>Nota:</t>
    </r>
    <r>
      <rPr>
        <sz val="11"/>
        <color theme="1"/>
        <rFont val="Arial"/>
        <family val="2"/>
      </rPr>
      <t xml:space="preserve"> En observación del personal se evidencia que utilizan lenguaje verbal respetuoso (sin sarcasmos, gritos o descalificaciones), mantienen un tono de voz adecuado, cordial y amable con los niños y niñas.</t>
    </r>
  </si>
  <si>
    <t>Guía Operativa del Servicio Hogar Comunitario de Bienestar Familiar GO5.MT2.PP 26/12/2025, Versión 2 Página 89 de 93</t>
  </si>
  <si>
    <t>Fuente: Tabla No.2 - MANUAL TÉCNICO MODALIDAD FAMILIAR Y COMUNITARIA  MT2.PP 26/12/2025 Versión 2 Página 54</t>
  </si>
  <si>
    <t>EQUIPO INTEGRALIDAD HCB</t>
  </si>
  <si>
    <t>Fuente: GUÍA OPERATIVA DEL SERVICIO HOGAR COMUNITARIO DE BIENESTAR FAMILIAR- HCB GO5.MT2.PP 26/12/2025 Versión 2 Página 63</t>
  </si>
  <si>
    <t>Fuente: GUÍA OPERATIVA DEL SERVICIO HOGAR COMUNITARIO DE BIENESTAR FAMILIAR- HCB GO5.MT2.PP 26/12/2025 Versión 2 Página 11</t>
  </si>
  <si>
    <t>Diligencimiento Componente Salud y Nutrición</t>
  </si>
  <si>
    <t>El resultado de este verificable debe estar en coherencia con el resultado de los verificables 4.2.6 y 4.2.7.</t>
  </si>
  <si>
    <t>2.3.2</t>
  </si>
  <si>
    <t>2.3.3</t>
  </si>
  <si>
    <t>2.6.27</t>
  </si>
  <si>
    <t>2.6.28</t>
  </si>
  <si>
    <t>2.6.29</t>
  </si>
  <si>
    <t>2.6.30</t>
  </si>
  <si>
    <t>2.7.3</t>
  </si>
  <si>
    <t>2.7.4</t>
  </si>
  <si>
    <t>2.7.5</t>
  </si>
  <si>
    <t>2.7.6</t>
  </si>
  <si>
    <t>2.7.7</t>
  </si>
  <si>
    <t>2.7.8</t>
  </si>
  <si>
    <t>2.7.9</t>
  </si>
  <si>
    <t>2.7.10</t>
  </si>
  <si>
    <t>2.9.4</t>
  </si>
  <si>
    <t>2.9.5</t>
  </si>
  <si>
    <t>2.10</t>
  </si>
  <si>
    <t>2.10.1</t>
  </si>
  <si>
    <t>2.10.2</t>
  </si>
  <si>
    <t>2.10.3</t>
  </si>
  <si>
    <t>3.5.5</t>
  </si>
  <si>
    <t>3.5.6</t>
  </si>
  <si>
    <t>2.6 Cumple condiciones de seguridad con relación a los elementos de la infraestructura. (Línea 2)</t>
  </si>
  <si>
    <t>2.6 Garantiza la comodidad en los espacios donde se realiza la prestación del servicio. (Línea 2)</t>
  </si>
  <si>
    <t xml:space="preserve">2.8 Se garantizan espacios accesibles para la adecuada prestación del servicio. (Línea 2. Condiciones de infraestructura.)
</t>
  </si>
  <si>
    <t>3.5.8 Soportes del análisis de las situaciones socio familiares para determinar si la niña o el niño se encuentra expuesto a una posible negligencia que vulnere sus derechos, en caso de identificar y confirmar que la familia no asiste a la IPS con el participante.  Verifica que cumple con:
1.Soporte de comunicación al supervisor o interventor del contrato o convenio para activar la Ruta Integral de Atenciones. 
2.Soporte: Activación de la Ruta Integral de Atenciones enviada al supervisor.</t>
  </si>
  <si>
    <t>Diligencimiento Componente Proceso Pedagógico</t>
  </si>
  <si>
    <t>Cuenta con los soportes (actas con los contenidos abordados, listados de asistencia, registro fotográfico o fílmico) de cualificación, por parte de la EAS o PDS, sobre la toma de datos de toma de peso, longitud/talla y perímetro braquial, identificación de signos físicos asociados a la desnutrición aguda y soportes (actas con los contenidos abordados, listados de asistencia, registro fotográfico o fílmico) de cualificación al talento humano sobre suministro de la FTLC, en caso de que se presenten niños con suministro de la fórmula (FTLC - Fórmula Terapeutica Lista para el Consumo).</t>
  </si>
  <si>
    <t>|</t>
  </si>
  <si>
    <t>4. FAMILIA COMUNIDAD Y REDES</t>
  </si>
  <si>
    <t>6. ADMINISTRATIVO Y DE GESTIÓN</t>
  </si>
  <si>
    <t>7. FINANCIERO</t>
  </si>
  <si>
    <t>8. TALENTO HUMANO</t>
  </si>
  <si>
    <t>FAMILIAR Y COMUNITARIA</t>
  </si>
  <si>
    <t>HOGAR COMUNITARIO DE BIENESTAR</t>
  </si>
  <si>
    <t>Cumple condiciones de seguridad con relación a los elementos de la infraestructura. (Línea 2)</t>
  </si>
  <si>
    <t xml:space="preserve">Garantiza la comodidad en los espacios donde se realiza la prestación del servicio. (Línea 2)
</t>
  </si>
  <si>
    <t>Se garantizan espacios accesibles para la adecuada prestación del servicio. (Línea 2)</t>
  </si>
  <si>
    <t>8.1.1</t>
  </si>
  <si>
    <t>REGISTRO TALENTO HUMANO</t>
  </si>
  <si>
    <t>7. Componente Financiero</t>
  </si>
  <si>
    <t>8. Componente Talento Humano</t>
  </si>
  <si>
    <t>2. Componete Ambientes Educativos y Protectores</t>
  </si>
  <si>
    <t>3. Componente Salud y Nutrición</t>
  </si>
  <si>
    <t>5. Componente Proceso Pedagógico</t>
  </si>
  <si>
    <t>4. Componente Familia, Comunidad y Redes Sociales</t>
  </si>
  <si>
    <t>6. Componente Administrativo y de Gestión</t>
  </si>
  <si>
    <t>Componete Ambientes Educativos y Protectores</t>
  </si>
  <si>
    <t>Componente Salud y Nutrición</t>
  </si>
  <si>
    <t>Componente Familia, Comunidad y Redes Sociales</t>
  </si>
  <si>
    <t>Componente Proceso Pedagógico</t>
  </si>
  <si>
    <t>Componente Administrativo y de Gestión</t>
  </si>
  <si>
    <t>Componente Financiero</t>
  </si>
  <si>
    <t>Componente Talento Humano</t>
  </si>
  <si>
    <t>5.1.6</t>
  </si>
  <si>
    <t>Cumple con el personal requerido para el equipo interdisciplinario teniendo en cuenta la estructura operativa definida para el servicio.</t>
  </si>
  <si>
    <t>PROCESO DE INSPECCIÓN, VIGILANCIA Y CONTROL
INSTRUMENTO IV
HOGAR COMUNITARIO DE BIENESTAR - HCB</t>
  </si>
  <si>
    <t>el equipo de la Oficina de Inspección, Vigilancia y Control y Calidad de Servicios, realiza socialización de las situaciones encontradas durante la visita por cada uno de los componentes:  y se le informa que podrá pronunciarse frente al desarrollo de la misma.</t>
  </si>
  <si>
    <r>
      <rPr>
        <b/>
        <i/>
        <sz val="12"/>
        <color theme="1"/>
        <rFont val="Tempus Sans ITC"/>
        <family val="5"/>
      </rPr>
      <t xml:space="preserve">¡Antes de imprimir este documento… piense en el medio ambiente!  </t>
    </r>
    <r>
      <rPr>
        <b/>
        <sz val="11"/>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</si>
  <si>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IN73.IVC
Versión 3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</si>
</sst>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8">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name val="Arial"/>
      <family val="2"/>
    </font>
    <font>
      <b/>
      <u/>
      <sz val="11"/>
      <color theme="1"/>
      <name val="Arial"/>
      <family val="2"/>
    </font>
    <font>
      <b/>
      <u/>
      <sz val="11"/>
      <name val="Arial"/>
      <family val="2"/>
    </font>
    <font>
      <sz val="8"/>
      <name val="Aptos Narrow"/>
      <family val="2"/>
      <scheme val="minor"/>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sz val="11"/>
      <name val="Arial Narrow"/>
      <family val="2"/>
    </font>
    <font>
      <u/>
      <sz val="11"/>
      <color theme="10"/>
      <name val="Aptos Narrow"/>
      <family val="2"/>
      <scheme val="minor"/>
    </font>
    <font>
      <sz val="11"/>
      <color rgb="FFFF0000"/>
      <name val="Arial"/>
      <family val="2"/>
    </font>
    <font>
      <sz val="5"/>
      <name val="Aptos Display"/>
      <family val="2"/>
      <scheme val="major"/>
    </font>
    <font>
      <sz val="22"/>
      <color theme="1"/>
      <name val="Arial"/>
      <family val="2"/>
    </font>
    <font>
      <sz val="10"/>
      <color theme="1"/>
      <name val="Arial"/>
      <family val="2"/>
    </font>
    <font>
      <b/>
      <sz val="12"/>
      <color theme="1"/>
      <name val="Aptos Narrow"/>
      <family val="2"/>
      <scheme val="minor"/>
    </font>
    <font>
      <b/>
      <sz val="8"/>
      <color theme="0"/>
      <name val="Arial"/>
      <family val="2"/>
    </font>
    <font>
      <sz val="11"/>
      <color rgb="FFFF0000"/>
      <name val="Aptos Narrow"/>
      <family val="2"/>
      <scheme val="minor"/>
    </font>
    <font>
      <b/>
      <sz val="11"/>
      <color rgb="FF000000"/>
      <name val="Aptos Narrow"/>
      <family val="2"/>
    </font>
    <font>
      <b/>
      <sz val="12"/>
      <color theme="0"/>
      <name val="Arial"/>
      <family val="2"/>
    </font>
    <font>
      <b/>
      <sz val="12"/>
      <name val="Arial"/>
      <family val="2"/>
    </font>
    <font>
      <sz val="10"/>
      <color theme="0" tint="-0.499984740745262"/>
      <name val="Arial"/>
      <family val="2"/>
    </font>
    <font>
      <b/>
      <sz val="10"/>
      <color theme="0" tint="-0.499984740745262"/>
      <name val="Arial"/>
      <family val="2"/>
    </font>
    <font>
      <i/>
      <sz val="11"/>
      <color theme="1"/>
      <name val="Arial"/>
      <family val="2"/>
    </font>
    <font>
      <b/>
      <sz val="11"/>
      <color theme="1"/>
      <name val="Arial Narrow"/>
      <family val="2"/>
    </font>
    <font>
      <u/>
      <sz val="11"/>
      <color theme="1"/>
      <name val="Arial"/>
      <family val="2"/>
    </font>
    <font>
      <sz val="5"/>
      <color rgb="FF000000"/>
      <name val="Aptos Display"/>
      <family val="2"/>
    </font>
    <font>
      <sz val="11"/>
      <color theme="1"/>
      <name val="Arial"/>
      <family val="2"/>
    </font>
    <font>
      <i/>
      <sz val="11"/>
      <name val="Arial"/>
      <family val="2"/>
    </font>
    <font>
      <sz val="11"/>
      <color rgb="FF000000"/>
      <name val="Arial Narrow"/>
      <family val="2"/>
    </font>
    <font>
      <b/>
      <u/>
      <sz val="11"/>
      <color theme="0"/>
      <name val="Aptos Narrow"/>
      <family val="2"/>
      <scheme val="minor"/>
    </font>
    <font>
      <b/>
      <i/>
      <sz val="11"/>
      <name val="Arial"/>
      <family val="2"/>
    </font>
    <font>
      <b/>
      <u/>
      <sz val="11"/>
      <color rgb="FF000000"/>
      <name val="Arial"/>
      <family val="2"/>
    </font>
    <font>
      <sz val="10"/>
      <color rgb="FF000000"/>
      <name val="Aptos Narrow"/>
      <family val="2"/>
      <scheme val="minor"/>
    </font>
    <font>
      <sz val="10"/>
      <color theme="1"/>
      <name val="Zurich BT"/>
      <family val="2"/>
    </font>
    <font>
      <sz val="12"/>
      <color rgb="FF000000"/>
      <name val="Arial"/>
      <family val="2"/>
    </font>
    <font>
      <sz val="10"/>
      <color rgb="FF000000"/>
      <name val="Arial"/>
      <family val="2"/>
    </font>
    <font>
      <b/>
      <sz val="18"/>
      <color theme="1"/>
      <name val="Aptos Narrow"/>
      <family val="2"/>
      <scheme val="minor"/>
    </font>
    <font>
      <b/>
      <i/>
      <sz val="11"/>
      <color theme="1"/>
      <name val="Arial"/>
      <family val="2"/>
    </font>
    <font>
      <sz val="5"/>
      <name val="Arial"/>
      <family val="2"/>
    </font>
    <font>
      <sz val="5"/>
      <name val="Aptos Narrow"/>
      <family val="2"/>
      <scheme val="minor"/>
    </font>
    <font>
      <sz val="5"/>
      <name val="Aptos Display"/>
      <family val="2"/>
    </font>
    <font>
      <sz val="8"/>
      <name val="Arial"/>
      <family val="2"/>
    </font>
    <font>
      <b/>
      <sz val="11"/>
      <name val="Arial Narrow"/>
      <family val="2"/>
    </font>
    <font>
      <b/>
      <u/>
      <sz val="11"/>
      <color theme="10"/>
      <name val="Aptos Narrow"/>
      <family val="2"/>
      <scheme val="minor"/>
    </font>
    <font>
      <sz val="16"/>
      <color theme="1"/>
      <name val="Aptos Narrow"/>
      <family val="2"/>
      <scheme val="minor"/>
    </font>
    <font>
      <b/>
      <sz val="10"/>
      <color theme="1"/>
      <name val="Arial"/>
      <family val="2"/>
    </font>
    <font>
      <b/>
      <i/>
      <sz val="12"/>
      <color theme="1"/>
      <name val="Tempus Sans ITC"/>
      <family val="5"/>
    </font>
    <font>
      <b/>
      <sz val="11"/>
      <color theme="1"/>
      <name val="Tempus Sans ITC"/>
      <family val="5"/>
    </font>
    <font>
      <sz val="6"/>
      <color theme="1"/>
      <name val="Arial"/>
      <family val="2"/>
    </font>
  </fonts>
  <fills count="39">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7A09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00FF"/>
        <bgColor indexed="64"/>
      </patternFill>
    </fill>
    <fill>
      <patternFill patternType="solid">
        <fgColor theme="1" tint="0.499984740745262"/>
        <bgColor indexed="64"/>
      </patternFill>
    </fill>
    <fill>
      <patternFill patternType="solid">
        <fgColor rgb="FFFFCCCC"/>
        <bgColor rgb="FF000000"/>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s>
  <borders count="8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theme="9" tint="0.59996337778862885"/>
      </right>
      <top style="thin">
        <color theme="9" tint="0.59996337778862885"/>
      </top>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indexed="64"/>
      </bottom>
      <diagonal/>
    </border>
  </borders>
  <cellStyleXfs count="5">
    <xf numFmtId="0" fontId="0" fillId="0" borderId="0"/>
    <xf numFmtId="0" fontId="21" fillId="0" borderId="0"/>
    <xf numFmtId="0" fontId="21" fillId="0" borderId="0"/>
    <xf numFmtId="0" fontId="38" fillId="0" borderId="0" applyNumberFormat="0" applyFill="0" applyBorder="0" applyAlignment="0" applyProtection="0"/>
    <xf numFmtId="0" fontId="62" fillId="0" borderId="0"/>
  </cellStyleXfs>
  <cellXfs count="675">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8" fillId="0" borderId="0" xfId="0" applyFont="1"/>
    <xf numFmtId="0" fontId="0" fillId="9" borderId="0" xfId="0" applyFill="1"/>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1" fillId="0" borderId="0" xfId="0" applyFont="1" applyAlignment="1">
      <alignment vertical="center" wrapText="1"/>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8"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8" xfId="0" applyFont="1" applyBorder="1" applyAlignment="1">
      <alignment vertical="center" wrapText="1"/>
    </xf>
    <xf numFmtId="0" fontId="4" fillId="9" borderId="11" xfId="0" applyFont="1" applyFill="1" applyBorder="1" applyAlignment="1">
      <alignment horizontal="center" vertical="center"/>
    </xf>
    <xf numFmtId="0" fontId="28" fillId="5" borderId="8" xfId="0" applyFont="1" applyFill="1" applyBorder="1" applyAlignment="1">
      <alignment vertical="center" wrapText="1"/>
    </xf>
    <xf numFmtId="0" fontId="28" fillId="9" borderId="8" xfId="0" applyFont="1" applyFill="1" applyBorder="1" applyAlignment="1">
      <alignment horizontal="justify" vertical="center" wrapText="1"/>
    </xf>
    <xf numFmtId="0" fontId="4" fillId="5" borderId="12" xfId="0" applyFont="1" applyFill="1" applyBorder="1" applyAlignment="1">
      <alignment vertical="center" wrapText="1"/>
    </xf>
    <xf numFmtId="0" fontId="14"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6" xfId="0" applyFont="1" applyFill="1" applyBorder="1" applyAlignment="1">
      <alignment horizontal="center" vertical="center"/>
    </xf>
    <xf numFmtId="0" fontId="3" fillId="7" borderId="46"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10" fillId="0" borderId="0" xfId="0" applyFont="1" applyAlignment="1">
      <alignment horizontal="center" vertical="center"/>
    </xf>
    <xf numFmtId="0" fontId="5" fillId="5" borderId="31"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8" fillId="0" borderId="14" xfId="0" applyFont="1" applyBorder="1" applyAlignment="1">
      <alignment horizontal="justify" vertical="center" wrapText="1"/>
    </xf>
    <xf numFmtId="0" fontId="28" fillId="5" borderId="8" xfId="0" applyFont="1" applyFill="1" applyBorder="1" applyAlignment="1">
      <alignment horizontal="justify" vertical="center" wrapText="1"/>
    </xf>
    <xf numFmtId="0" fontId="28"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9" xfId="0" applyFont="1" applyFill="1" applyBorder="1" applyAlignment="1">
      <alignment vertical="center" wrapText="1"/>
    </xf>
    <xf numFmtId="0" fontId="5" fillId="2" borderId="1"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5" fillId="7" borderId="44"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4" fillId="0" borderId="0" xfId="0" applyFont="1"/>
    <xf numFmtId="0" fontId="28"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2" xfId="0" applyFont="1" applyBorder="1" applyAlignment="1" applyProtection="1">
      <alignment vertical="center"/>
      <protection locked="0"/>
    </xf>
    <xf numFmtId="0" fontId="28" fillId="9" borderId="8" xfId="0" applyFont="1" applyFill="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9" xfId="0" applyBorder="1" applyAlignment="1">
      <alignment horizontal="left" vertical="center" wrapText="1"/>
    </xf>
    <xf numFmtId="0" fontId="0" fillId="0" borderId="39"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8" fillId="0" borderId="9" xfId="0" applyFont="1" applyBorder="1" applyAlignment="1" applyProtection="1">
      <alignment horizontal="justify" vertical="center" wrapText="1"/>
      <protection locked="0"/>
    </xf>
    <xf numFmtId="2" fontId="28" fillId="0" borderId="8"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5" borderId="23" xfId="0" applyFont="1" applyFill="1" applyBorder="1" applyAlignment="1">
      <alignment vertical="center"/>
    </xf>
    <xf numFmtId="0" fontId="1" fillId="0" borderId="0" xfId="0" applyFont="1" applyAlignment="1">
      <alignment horizontal="left"/>
    </xf>
    <xf numFmtId="0" fontId="41" fillId="0" borderId="28" xfId="0" applyFont="1" applyBorder="1" applyAlignment="1">
      <alignment horizontal="left" vertical="center" wrapText="1"/>
    </xf>
    <xf numFmtId="0" fontId="41" fillId="0" borderId="28" xfId="0" applyFont="1" applyBorder="1" applyAlignment="1">
      <alignment horizontal="center" vertical="center" wrapText="1"/>
    </xf>
    <xf numFmtId="0" fontId="41" fillId="0" borderId="8" xfId="0" applyFont="1" applyBorder="1" applyAlignment="1">
      <alignment horizontal="left" vertical="center" wrapText="1"/>
    </xf>
    <xf numFmtId="0" fontId="41" fillId="0" borderId="8" xfId="0" applyFont="1" applyBorder="1" applyAlignment="1">
      <alignment horizontal="center" vertical="center" wrapText="1"/>
    </xf>
    <xf numFmtId="0" fontId="42" fillId="0" borderId="28" xfId="0" applyFont="1" applyBorder="1" applyAlignment="1">
      <alignment horizontal="left" vertical="center" wrapText="1"/>
    </xf>
    <xf numFmtId="0" fontId="42" fillId="0" borderId="28" xfId="0" applyFont="1" applyBorder="1" applyAlignment="1">
      <alignment vertical="center" wrapText="1"/>
    </xf>
    <xf numFmtId="0" fontId="42" fillId="0" borderId="29" xfId="0" applyFont="1" applyBorder="1" applyAlignment="1">
      <alignment vertical="center" wrapText="1"/>
    </xf>
    <xf numFmtId="0" fontId="42" fillId="0" borderId="8" xfId="0" applyFont="1" applyBorder="1" applyAlignment="1">
      <alignment horizontal="left" vertical="center" wrapText="1"/>
    </xf>
    <xf numFmtId="0" fontId="42" fillId="0" borderId="8" xfId="0" applyFont="1" applyBorder="1" applyAlignment="1">
      <alignment vertical="center" wrapText="1"/>
    </xf>
    <xf numFmtId="0" fontId="42" fillId="0" borderId="12" xfId="0" applyFont="1" applyBorder="1" applyAlignment="1">
      <alignment vertical="center" wrapText="1"/>
    </xf>
    <xf numFmtId="0" fontId="43"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4" fillId="22" borderId="58" xfId="0" applyFont="1" applyFill="1" applyBorder="1" applyAlignment="1">
      <alignment horizontal="center" vertical="center"/>
    </xf>
    <xf numFmtId="0" fontId="1" fillId="23" borderId="58" xfId="0" applyFont="1" applyFill="1" applyBorder="1" applyAlignment="1">
      <alignment vertical="center"/>
    </xf>
    <xf numFmtId="0" fontId="1" fillId="0" borderId="58" xfId="0" applyFont="1" applyBorder="1" applyAlignment="1">
      <alignment vertical="center"/>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6" fillId="11" borderId="25" xfId="0" applyFont="1" applyFill="1" applyBorder="1" applyAlignment="1">
      <alignment horizontal="left" vertical="center" wrapText="1"/>
    </xf>
    <xf numFmtId="0" fontId="46"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4"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5" fillId="7" borderId="45" xfId="0" applyFont="1" applyFill="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6" fillId="11" borderId="8" xfId="0" applyFont="1" applyFill="1" applyBorder="1" applyAlignment="1">
      <alignment horizontal="center" vertical="center" wrapText="1"/>
    </xf>
    <xf numFmtId="0" fontId="46"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1" fontId="0" fillId="0" borderId="8" xfId="0" applyNumberFormat="1" applyBorder="1" applyAlignment="1">
      <alignment horizontal="center" vertical="center"/>
    </xf>
    <xf numFmtId="0" fontId="49" fillId="0" borderId="8" xfId="0" applyFont="1" applyBorder="1" applyAlignment="1" applyProtection="1">
      <alignment horizontal="center" vertical="center" wrapText="1"/>
      <protection locked="0"/>
    </xf>
    <xf numFmtId="0" fontId="49" fillId="9" borderId="8"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2" fillId="9" borderId="8"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lignment vertical="center" wrapText="1"/>
    </xf>
    <xf numFmtId="0" fontId="21" fillId="9" borderId="8" xfId="0" applyFont="1" applyFill="1" applyBorder="1" applyAlignment="1">
      <alignment horizontal="center" vertical="center" wrapText="1"/>
    </xf>
    <xf numFmtId="0" fontId="27" fillId="0" borderId="8" xfId="0" applyFont="1" applyBorder="1" applyAlignment="1">
      <alignment vertical="center" wrapText="1"/>
    </xf>
    <xf numFmtId="0" fontId="47" fillId="0" borderId="8" xfId="0" applyFont="1" applyBorder="1" applyAlignment="1">
      <alignment vertical="center" wrapText="1"/>
    </xf>
    <xf numFmtId="0" fontId="22" fillId="24" borderId="8" xfId="0" applyFont="1" applyFill="1" applyBorder="1" applyAlignment="1">
      <alignment horizontal="center" vertical="center" wrapText="1"/>
    </xf>
    <xf numFmtId="0" fontId="21" fillId="9" borderId="8" xfId="0" applyFont="1" applyFill="1" applyBorder="1" applyAlignment="1">
      <alignment horizontal="left" vertical="center" wrapText="1"/>
    </xf>
    <xf numFmtId="0" fontId="4" fillId="0" borderId="8" xfId="0" applyFont="1" applyBorder="1" applyAlignment="1" applyProtection="1">
      <alignment vertical="center" wrapText="1"/>
      <protection locked="0"/>
    </xf>
    <xf numFmtId="0" fontId="22" fillId="29" borderId="8" xfId="0" applyFont="1" applyFill="1" applyBorder="1" applyAlignment="1">
      <alignment horizontal="center" vertical="center" wrapText="1"/>
    </xf>
    <xf numFmtId="0" fontId="48" fillId="24" borderId="8" xfId="0" applyFont="1" applyFill="1" applyBorder="1" applyAlignment="1">
      <alignment horizontal="center" vertical="center" wrapText="1"/>
    </xf>
    <xf numFmtId="0" fontId="4" fillId="9" borderId="8" xfId="0" applyFont="1" applyFill="1" applyBorder="1" applyAlignment="1">
      <alignment horizontal="justify" vertical="center" wrapText="1"/>
    </xf>
    <xf numFmtId="0" fontId="4" fillId="24" borderId="11" xfId="0" applyFont="1" applyFill="1" applyBorder="1" applyAlignment="1">
      <alignment horizontal="center" vertical="center"/>
    </xf>
    <xf numFmtId="0" fontId="4" fillId="24" borderId="8" xfId="0" applyFont="1" applyFill="1" applyBorder="1" applyAlignment="1">
      <alignment horizontal="justify" vertical="center" wrapText="1"/>
    </xf>
    <xf numFmtId="0" fontId="4" fillId="24" borderId="8" xfId="0" applyFont="1" applyFill="1" applyBorder="1" applyAlignment="1" applyProtection="1">
      <alignment horizontal="center" vertical="center"/>
      <protection locked="0"/>
    </xf>
    <xf numFmtId="0" fontId="10" fillId="7" borderId="7" xfId="0" applyFont="1" applyFill="1" applyBorder="1" applyAlignment="1" applyProtection="1">
      <alignment horizontal="center" vertical="center" wrapText="1"/>
      <protection locked="0"/>
    </xf>
    <xf numFmtId="0" fontId="4" fillId="5" borderId="8" xfId="0" applyFont="1" applyFill="1" applyBorder="1" applyAlignment="1">
      <alignment vertical="center"/>
    </xf>
    <xf numFmtId="0" fontId="4" fillId="5" borderId="8" xfId="0" applyFont="1" applyFill="1" applyBorder="1" applyAlignment="1">
      <alignment vertical="center" wrapText="1"/>
    </xf>
    <xf numFmtId="0" fontId="15" fillId="0" borderId="10" xfId="0" applyFont="1" applyBorder="1"/>
    <xf numFmtId="0" fontId="11" fillId="0" borderId="43" xfId="0" applyFont="1" applyBorder="1"/>
    <xf numFmtId="0" fontId="11" fillId="13" borderId="43" xfId="0" applyFont="1" applyFill="1" applyBorder="1" applyAlignment="1">
      <alignment horizontal="center" vertical="center"/>
    </xf>
    <xf numFmtId="0" fontId="17" fillId="7" borderId="21"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28" fillId="9" borderId="8" xfId="0" applyFont="1" applyFill="1" applyBorder="1" applyAlignment="1">
      <alignment horizontal="left" vertical="center" wrapText="1"/>
    </xf>
    <xf numFmtId="0" fontId="4" fillId="5" borderId="8" xfId="0" applyFont="1" applyFill="1" applyBorder="1" applyAlignment="1">
      <alignment horizontal="justify" vertical="center" wrapText="1"/>
    </xf>
    <xf numFmtId="0" fontId="4" fillId="5" borderId="9" xfId="0" applyFont="1" applyFill="1" applyBorder="1" applyAlignment="1">
      <alignment vertical="center" wrapText="1"/>
    </xf>
    <xf numFmtId="0" fontId="26" fillId="0" borderId="8" xfId="0" applyFont="1" applyBorder="1" applyAlignment="1">
      <alignment horizontal="justify" vertical="center" wrapText="1"/>
    </xf>
    <xf numFmtId="0" fontId="4" fillId="0" borderId="9" xfId="0" applyFont="1" applyBorder="1" applyAlignment="1" applyProtection="1">
      <alignment vertical="center" wrapText="1"/>
      <protection locked="0"/>
    </xf>
    <xf numFmtId="0" fontId="4" fillId="5" borderId="9" xfId="0" applyFont="1" applyFill="1" applyBorder="1" applyAlignment="1">
      <alignment horizontal="left" vertical="center" wrapText="1"/>
    </xf>
    <xf numFmtId="0" fontId="4" fillId="0" borderId="37" xfId="0" applyFont="1" applyBorder="1" applyAlignment="1">
      <alignment horizontal="center" vertical="center"/>
    </xf>
    <xf numFmtId="0" fontId="4" fillId="0" borderId="14" xfId="0" applyFont="1" applyBorder="1" applyAlignment="1">
      <alignment horizontal="justify" vertical="center" wrapText="1"/>
    </xf>
    <xf numFmtId="0" fontId="4" fillId="0" borderId="62" xfId="0" applyFont="1" applyBorder="1" applyAlignment="1" applyProtection="1">
      <alignment horizontal="center" vertical="center"/>
      <protection locked="0"/>
    </xf>
    <xf numFmtId="0" fontId="28" fillId="0" borderId="0" xfId="0" applyFont="1" applyProtection="1">
      <protection locked="0"/>
    </xf>
    <xf numFmtId="0" fontId="5" fillId="0" borderId="0" xfId="0" applyFont="1" applyAlignment="1" applyProtection="1">
      <alignment horizontal="center"/>
      <protection locked="0"/>
    </xf>
    <xf numFmtId="0" fontId="28" fillId="0" borderId="0" xfId="0" applyFont="1" applyAlignment="1" applyProtection="1">
      <alignment horizontal="center"/>
      <protection locked="0"/>
    </xf>
    <xf numFmtId="0" fontId="5" fillId="21" borderId="32" xfId="0" applyFont="1" applyFill="1" applyBorder="1" applyAlignment="1">
      <alignment horizontal="center" vertical="center" wrapText="1"/>
    </xf>
    <xf numFmtId="0" fontId="5" fillId="21" borderId="28" xfId="0" applyFont="1" applyFill="1" applyBorder="1" applyAlignment="1">
      <alignment horizontal="center" vertical="center" wrapText="1"/>
    </xf>
    <xf numFmtId="0" fontId="5" fillId="21" borderId="53" xfId="0" applyFont="1" applyFill="1" applyBorder="1" applyAlignment="1">
      <alignment horizontal="center" vertical="center" wrapText="1"/>
    </xf>
    <xf numFmtId="3" fontId="28" fillId="9" borderId="8" xfId="0" applyNumberFormat="1"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protection locked="0"/>
    </xf>
    <xf numFmtId="0" fontId="4" fillId="9" borderId="12" xfId="0" applyFont="1" applyFill="1" applyBorder="1" applyAlignment="1" applyProtection="1">
      <alignment vertical="center"/>
      <protection locked="0"/>
    </xf>
    <xf numFmtId="0" fontId="54" fillId="33" borderId="0" xfId="0" applyFont="1" applyFill="1" applyAlignment="1">
      <alignment horizontal="center" vertical="center"/>
    </xf>
    <xf numFmtId="0" fontId="35" fillId="0" borderId="7" xfId="0" applyFont="1" applyBorder="1" applyAlignment="1" applyProtection="1">
      <alignment vertical="center" wrapText="1"/>
      <protection locked="0"/>
    </xf>
    <xf numFmtId="0" fontId="4" fillId="9" borderId="8" xfId="0" applyFont="1" applyFill="1" applyBorder="1" applyAlignment="1">
      <alignment vertical="center" wrapText="1"/>
    </xf>
    <xf numFmtId="0" fontId="0" fillId="9" borderId="0" xfId="0" applyFill="1" applyAlignment="1">
      <alignment horizontal="center" vertical="center"/>
    </xf>
    <xf numFmtId="0" fontId="11" fillId="9" borderId="43" xfId="0" applyFont="1" applyFill="1" applyBorder="1"/>
    <xf numFmtId="0" fontId="4" fillId="9" borderId="60" xfId="0" applyFont="1" applyFill="1" applyBorder="1" applyAlignment="1">
      <alignment horizontal="justify" vertical="center" wrapText="1"/>
    </xf>
    <xf numFmtId="0" fontId="4" fillId="5" borderId="8" xfId="0" applyFont="1" applyFill="1" applyBorder="1" applyAlignment="1">
      <alignment horizontal="center" vertical="center" wrapText="1"/>
    </xf>
    <xf numFmtId="0" fontId="4" fillId="0" borderId="60" xfId="0" applyFont="1" applyBorder="1" applyAlignment="1">
      <alignment horizontal="justify" vertical="center" wrapText="1"/>
    </xf>
    <xf numFmtId="0" fontId="4" fillId="9" borderId="20" xfId="0" applyFont="1" applyFill="1" applyBorder="1" applyAlignment="1">
      <alignment horizontal="justify" vertical="center" wrapText="1"/>
    </xf>
    <xf numFmtId="0" fontId="11" fillId="9" borderId="43" xfId="0" applyFont="1" applyFill="1" applyBorder="1" applyAlignment="1">
      <alignment horizontal="center" vertical="center"/>
    </xf>
    <xf numFmtId="0" fontId="4" fillId="17" borderId="8" xfId="0" applyFont="1" applyFill="1" applyBorder="1" applyAlignment="1">
      <alignment vertical="center" wrapText="1"/>
    </xf>
    <xf numFmtId="0" fontId="4" fillId="17" borderId="8" xfId="0" applyFont="1" applyFill="1" applyBorder="1" applyAlignment="1">
      <alignment vertical="center"/>
    </xf>
    <xf numFmtId="0" fontId="3" fillId="9" borderId="8" xfId="0" applyFont="1" applyFill="1" applyBorder="1" applyAlignment="1">
      <alignment horizontal="justify" vertical="center" wrapText="1"/>
    </xf>
    <xf numFmtId="0" fontId="4" fillId="9" borderId="14" xfId="0" applyFont="1" applyFill="1" applyBorder="1" applyAlignment="1">
      <alignment horizontal="justify" vertical="center" wrapText="1"/>
    </xf>
    <xf numFmtId="0" fontId="4" fillId="0" borderId="28" xfId="0" applyFont="1" applyBorder="1" applyAlignment="1">
      <alignment horizontal="justify" vertical="center" wrapText="1"/>
    </xf>
    <xf numFmtId="0" fontId="14" fillId="9" borderId="0" xfId="0" applyFont="1" applyFill="1" applyAlignment="1">
      <alignment horizontal="center" vertical="center"/>
    </xf>
    <xf numFmtId="0" fontId="18" fillId="9" borderId="0" xfId="0" applyFont="1" applyFill="1" applyAlignment="1">
      <alignment wrapText="1"/>
    </xf>
    <xf numFmtId="0" fontId="18" fillId="9" borderId="0" xfId="0" applyFont="1" applyFill="1"/>
    <xf numFmtId="0" fontId="26" fillId="5" borderId="8" xfId="0" applyFont="1" applyFill="1" applyBorder="1" applyAlignment="1">
      <alignment horizontal="left" vertical="center" wrapText="1"/>
    </xf>
    <xf numFmtId="0" fontId="10" fillId="0" borderId="8" xfId="0" applyFont="1" applyBorder="1" applyAlignment="1">
      <alignment horizontal="justify" vertical="center" wrapText="1"/>
    </xf>
    <xf numFmtId="0" fontId="0" fillId="9" borderId="17" xfId="0" applyFill="1" applyBorder="1" applyAlignment="1">
      <alignment horizontal="justify" vertical="top" wrapText="1"/>
    </xf>
    <xf numFmtId="0" fontId="57" fillId="34" borderId="8"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58" fillId="31" borderId="0" xfId="3" applyFont="1" applyFill="1" applyAlignment="1">
      <alignment horizontal="center" vertical="center"/>
    </xf>
    <xf numFmtId="0" fontId="35" fillId="7" borderId="3" xfId="0" applyFont="1" applyFill="1" applyBorder="1" applyAlignment="1" applyProtection="1">
      <alignment horizontal="center" vertical="center" wrapText="1"/>
      <protection locked="0"/>
    </xf>
    <xf numFmtId="0" fontId="3" fillId="7" borderId="65" xfId="0" applyFont="1" applyFill="1" applyBorder="1" applyAlignment="1">
      <alignment horizontal="center" vertical="center"/>
    </xf>
    <xf numFmtId="0" fontId="3" fillId="7" borderId="54" xfId="0" applyFont="1" applyFill="1" applyBorder="1" applyAlignment="1">
      <alignment horizontal="center" vertical="center" wrapText="1"/>
    </xf>
    <xf numFmtId="0" fontId="3" fillId="7" borderId="54" xfId="0" applyFont="1" applyFill="1" applyBorder="1" applyAlignment="1" applyProtection="1">
      <alignment horizontal="center" vertical="center" wrapText="1"/>
      <protection locked="0"/>
    </xf>
    <xf numFmtId="0" fontId="15" fillId="14" borderId="0" xfId="0" applyFont="1" applyFill="1" applyAlignment="1">
      <alignment horizontal="center" vertical="center"/>
    </xf>
    <xf numFmtId="0" fontId="4" fillId="5" borderId="67" xfId="0" applyFont="1" applyFill="1" applyBorder="1" applyAlignment="1">
      <alignment horizontal="center" vertical="center"/>
    </xf>
    <xf numFmtId="0" fontId="59" fillId="5" borderId="67" xfId="0" applyFont="1" applyFill="1" applyBorder="1" applyAlignment="1">
      <alignment horizontal="justify" vertical="center" wrapText="1"/>
    </xf>
    <xf numFmtId="0" fontId="27" fillId="0" borderId="67" xfId="0" applyFont="1" applyBorder="1" applyAlignment="1">
      <alignment horizontal="center" vertical="center" wrapText="1"/>
    </xf>
    <xf numFmtId="0" fontId="27" fillId="0" borderId="69" xfId="0" applyFont="1" applyBorder="1" applyAlignment="1">
      <alignment horizontal="justify" vertical="center" wrapText="1"/>
    </xf>
    <xf numFmtId="0" fontId="27" fillId="0" borderId="67" xfId="0" applyFont="1" applyBorder="1" applyAlignment="1">
      <alignment horizontal="justify" vertical="center" wrapText="1"/>
    </xf>
    <xf numFmtId="0" fontId="19" fillId="0" borderId="7" xfId="0" applyFont="1" applyBorder="1" applyAlignment="1" applyProtection="1">
      <alignment horizontal="left" vertical="center" wrapText="1"/>
      <protection locked="0"/>
    </xf>
    <xf numFmtId="0" fontId="4" fillId="5" borderId="57" xfId="0" applyFont="1" applyFill="1" applyBorder="1" applyAlignment="1">
      <alignment horizontal="center" vertical="center"/>
    </xf>
    <xf numFmtId="0" fontId="4" fillId="0" borderId="57" xfId="0" applyFont="1" applyBorder="1" applyAlignment="1">
      <alignment horizontal="center" vertical="center"/>
    </xf>
    <xf numFmtId="0" fontId="4" fillId="9" borderId="57" xfId="0" applyFont="1" applyFill="1" applyBorder="1" applyAlignment="1">
      <alignment horizontal="center" vertical="center"/>
    </xf>
    <xf numFmtId="0" fontId="59" fillId="5" borderId="67" xfId="0" applyFont="1" applyFill="1" applyBorder="1" applyAlignment="1">
      <alignment horizontal="left" vertical="center" wrapText="1"/>
    </xf>
    <xf numFmtId="0" fontId="4" fillId="0" borderId="38" xfId="0" applyFont="1" applyBorder="1" applyAlignment="1" applyProtection="1">
      <alignment vertical="center"/>
      <protection locked="0"/>
    </xf>
    <xf numFmtId="0" fontId="0" fillId="0" borderId="57" xfId="0" applyBorder="1" applyAlignment="1">
      <alignment horizontal="center" vertical="center"/>
    </xf>
    <xf numFmtId="0" fontId="0" fillId="0" borderId="0" xfId="0" applyAlignment="1">
      <alignment horizontal="left"/>
    </xf>
    <xf numFmtId="0" fontId="0" fillId="9" borderId="8" xfId="0" applyFill="1" applyBorder="1" applyAlignment="1">
      <alignment horizontal="center" vertical="center"/>
    </xf>
    <xf numFmtId="0" fontId="0" fillId="9" borderId="9" xfId="0" applyFill="1" applyBorder="1" applyAlignment="1">
      <alignment horizontal="justify" vertical="center" wrapText="1"/>
    </xf>
    <xf numFmtId="0" fontId="0" fillId="9" borderId="67" xfId="0" applyFill="1" applyBorder="1" applyAlignment="1">
      <alignment horizontal="justify" vertical="top" wrapText="1"/>
    </xf>
    <xf numFmtId="0" fontId="0" fillId="9" borderId="0" xfId="0" applyFill="1" applyAlignment="1">
      <alignment vertical="center"/>
    </xf>
    <xf numFmtId="0" fontId="42" fillId="0" borderId="0" xfId="0" applyFont="1"/>
    <xf numFmtId="0" fontId="21" fillId="0" borderId="0" xfId="0" applyFont="1"/>
    <xf numFmtId="0" fontId="27" fillId="0" borderId="0" xfId="0" applyFont="1" applyAlignment="1">
      <alignment wrapText="1"/>
    </xf>
    <xf numFmtId="0" fontId="42" fillId="0" borderId="0" xfId="0" applyFont="1" applyAlignment="1">
      <alignment wrapText="1"/>
    </xf>
    <xf numFmtId="0" fontId="63" fillId="2" borderId="8" xfId="0" applyFont="1" applyFill="1" applyBorder="1" applyAlignment="1">
      <alignment horizontal="center" textRotation="90" wrapText="1"/>
    </xf>
    <xf numFmtId="0" fontId="63" fillId="2" borderId="8" xfId="0" applyFont="1" applyFill="1" applyBorder="1" applyAlignment="1">
      <alignment horizontal="center" vertical="center" textRotation="90" wrapText="1"/>
    </xf>
    <xf numFmtId="0" fontId="27" fillId="0" borderId="0" xfId="0" applyFont="1"/>
    <xf numFmtId="0" fontId="21" fillId="0" borderId="0" xfId="0" applyFont="1" applyAlignment="1">
      <alignment horizontal="center" vertical="center"/>
    </xf>
    <xf numFmtId="0" fontId="4" fillId="9" borderId="8" xfId="0" applyFont="1" applyFill="1" applyBorder="1" applyAlignment="1">
      <alignment horizontal="left" vertical="center" wrapText="1"/>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15" fillId="15" borderId="9" xfId="0" applyFont="1" applyFill="1" applyBorder="1" applyAlignment="1">
      <alignment horizontal="center" vertical="center" wrapText="1"/>
    </xf>
    <xf numFmtId="0" fontId="4" fillId="0" borderId="17" xfId="0" applyFont="1" applyBorder="1" applyAlignment="1" applyProtection="1">
      <alignment horizontal="center" vertical="center"/>
      <protection locked="0"/>
    </xf>
    <xf numFmtId="0" fontId="28" fillId="0" borderId="8" xfId="0" applyFont="1" applyBorder="1" applyAlignment="1">
      <alignment vertical="center" wrapText="1"/>
    </xf>
    <xf numFmtId="0" fontId="28" fillId="9" borderId="8" xfId="0" applyFont="1" applyFill="1" applyBorder="1" applyAlignment="1">
      <alignment vertical="center" wrapText="1"/>
    </xf>
    <xf numFmtId="0" fontId="10" fillId="9" borderId="0" xfId="0" applyFont="1" applyFill="1" applyAlignment="1">
      <alignment vertical="center"/>
    </xf>
    <xf numFmtId="0" fontId="10" fillId="9" borderId="6" xfId="0" applyFont="1" applyFill="1" applyBorder="1" applyAlignment="1">
      <alignment vertical="center"/>
    </xf>
    <xf numFmtId="0" fontId="10" fillId="9" borderId="7" xfId="0" applyFont="1" applyFill="1" applyBorder="1" applyAlignment="1">
      <alignment vertical="center"/>
    </xf>
    <xf numFmtId="0" fontId="35"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64" xfId="0" applyFont="1" applyFill="1" applyBorder="1" applyAlignment="1">
      <alignment horizontal="center" vertical="center" wrapText="1"/>
    </xf>
    <xf numFmtId="0" fontId="54" fillId="33"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0" fontId="0" fillId="0" borderId="12" xfId="0" applyBorder="1" applyProtection="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0" fontId="4" fillId="0" borderId="62" xfId="0" applyFont="1" applyBorder="1" applyAlignment="1" applyProtection="1">
      <alignment horizontal="center" vertical="center" wrapText="1"/>
      <protection locked="0"/>
    </xf>
    <xf numFmtId="0" fontId="4" fillId="9" borderId="8" xfId="0" applyFont="1" applyFill="1" applyBorder="1" applyAlignment="1">
      <alignment horizontal="center" vertical="center"/>
    </xf>
    <xf numFmtId="0" fontId="15" fillId="9" borderId="0" xfId="0" applyFont="1" applyFill="1" applyAlignment="1">
      <alignment horizontal="center" vertical="center" wrapText="1"/>
    </xf>
    <xf numFmtId="0" fontId="4" fillId="6" borderId="8" xfId="0" applyFont="1" applyFill="1" applyBorder="1" applyAlignment="1">
      <alignment horizontal="center" vertical="center"/>
    </xf>
    <xf numFmtId="0" fontId="28" fillId="6" borderId="8" xfId="0" applyFont="1" applyFill="1" applyBorder="1" applyAlignment="1">
      <alignment vertical="center"/>
    </xf>
    <xf numFmtId="0" fontId="4" fillId="5" borderId="8" xfId="0" applyFont="1" applyFill="1" applyBorder="1" applyAlignment="1">
      <alignment horizontal="center" vertical="center"/>
    </xf>
    <xf numFmtId="0" fontId="28" fillId="5" borderId="8" xfId="0" applyFont="1" applyFill="1" applyBorder="1" applyAlignment="1">
      <alignment vertical="center"/>
    </xf>
    <xf numFmtId="0" fontId="15" fillId="15" borderId="16" xfId="0" applyFont="1" applyFill="1" applyBorder="1" applyAlignment="1">
      <alignment horizontal="center" vertical="center" wrapText="1"/>
    </xf>
    <xf numFmtId="0" fontId="28" fillId="0" borderId="17" xfId="0" applyFont="1" applyBorder="1" applyAlignment="1">
      <alignment horizontal="justify" vertical="center" wrapText="1"/>
    </xf>
    <xf numFmtId="0" fontId="15" fillId="9" borderId="0" xfId="0" applyFont="1" applyFill="1" applyAlignment="1">
      <alignment horizontal="center" vertical="center"/>
    </xf>
    <xf numFmtId="0" fontId="10" fillId="21" borderId="8" xfId="0" applyFont="1" applyFill="1" applyBorder="1" applyAlignment="1">
      <alignment horizontal="center"/>
    </xf>
    <xf numFmtId="0" fontId="26" fillId="0" borderId="67" xfId="0" applyFont="1" applyBorder="1" applyAlignment="1">
      <alignment horizontal="justify" vertical="center" wrapText="1"/>
    </xf>
    <xf numFmtId="0" fontId="28" fillId="9" borderId="8" xfId="0" applyFont="1" applyFill="1" applyBorder="1" applyAlignment="1">
      <alignment horizontal="justify" vertical="top" wrapText="1"/>
    </xf>
    <xf numFmtId="0" fontId="4" fillId="0" borderId="70" xfId="0" applyFont="1" applyBorder="1" applyAlignment="1">
      <alignment horizontal="center" vertical="center"/>
    </xf>
    <xf numFmtId="0" fontId="4" fillId="0" borderId="8" xfId="0" applyFont="1" applyBorder="1" applyAlignment="1">
      <alignment horizontal="justify" vertical="top" wrapText="1"/>
    </xf>
    <xf numFmtId="0" fontId="3" fillId="0" borderId="2" xfId="0" applyFont="1" applyBorder="1" applyAlignment="1">
      <alignment horizontal="center" vertical="center" wrapText="1"/>
    </xf>
    <xf numFmtId="0" fontId="0" fillId="9" borderId="0" xfId="0" applyFill="1" applyAlignment="1">
      <alignment horizontal="justify" vertical="center" wrapText="1"/>
    </xf>
    <xf numFmtId="0" fontId="10" fillId="9" borderId="0" xfId="0" applyFont="1" applyFill="1" applyAlignment="1">
      <alignment horizontal="justify" vertical="center" wrapText="1"/>
    </xf>
    <xf numFmtId="0" fontId="61" fillId="0" borderId="0" xfId="0" applyFont="1" applyAlignment="1">
      <alignment horizontal="center" vertical="center" wrapText="1"/>
    </xf>
    <xf numFmtId="0" fontId="36" fillId="0" borderId="0" xfId="0" applyFont="1" applyAlignment="1">
      <alignment horizontal="center" vertical="center" wrapText="1"/>
    </xf>
    <xf numFmtId="1" fontId="0" fillId="0" borderId="8" xfId="0" applyNumberFormat="1" applyBorder="1" applyAlignment="1">
      <alignment horizontal="center" vertical="center" wrapText="1"/>
    </xf>
    <xf numFmtId="0" fontId="15" fillId="15" borderId="0" xfId="0" applyFont="1" applyFill="1" applyAlignment="1">
      <alignment horizontal="center" vertical="center" wrapText="1"/>
    </xf>
    <xf numFmtId="0" fontId="15" fillId="0" borderId="0" xfId="0" applyFont="1" applyAlignment="1">
      <alignment wrapText="1"/>
    </xf>
    <xf numFmtId="0" fontId="26" fillId="5" borderId="8" xfId="0" applyFont="1" applyFill="1" applyBorder="1" applyAlignment="1">
      <alignment horizontal="justify" vertical="center" wrapText="1"/>
    </xf>
    <xf numFmtId="0" fontId="26" fillId="0" borderId="9" xfId="0" applyFont="1" applyBorder="1" applyAlignment="1" applyProtection="1">
      <alignment vertical="center" wrapText="1"/>
      <protection locked="0"/>
    </xf>
    <xf numFmtId="0" fontId="66" fillId="5" borderId="67" xfId="0" applyFont="1" applyFill="1" applyBorder="1" applyAlignment="1">
      <alignment horizontal="left" vertical="center" wrapText="1"/>
    </xf>
    <xf numFmtId="0" fontId="28" fillId="9" borderId="67" xfId="0" applyFont="1" applyFill="1" applyBorder="1" applyAlignment="1">
      <alignment horizontal="justify" vertical="center" wrapText="1"/>
    </xf>
    <xf numFmtId="0" fontId="28" fillId="9" borderId="67" xfId="0" applyFont="1" applyFill="1" applyBorder="1" applyAlignment="1">
      <alignment horizontal="left" vertical="center" wrapText="1"/>
    </xf>
    <xf numFmtId="0" fontId="28" fillId="0" borderId="67" xfId="0" applyFont="1" applyBorder="1" applyAlignment="1">
      <alignment horizontal="justify" vertical="center" wrapText="1"/>
    </xf>
    <xf numFmtId="0" fontId="4" fillId="9" borderId="67" xfId="0" applyFont="1" applyFill="1" applyBorder="1" applyAlignment="1">
      <alignment horizontal="justify" vertical="center" wrapText="1"/>
    </xf>
    <xf numFmtId="0" fontId="4" fillId="9" borderId="67" xfId="0" applyFont="1" applyFill="1" applyBorder="1" applyAlignment="1">
      <alignment horizontal="left" vertical="center" wrapText="1"/>
    </xf>
    <xf numFmtId="0" fontId="26" fillId="9" borderId="67" xfId="0" applyFont="1" applyFill="1" applyBorder="1" applyAlignment="1">
      <alignment horizontal="left" vertical="top" wrapText="1"/>
    </xf>
    <xf numFmtId="0" fontId="66" fillId="5" borderId="67" xfId="0" applyFont="1" applyFill="1" applyBorder="1" applyAlignment="1">
      <alignment horizontal="justify" vertical="center" wrapText="1"/>
    </xf>
    <xf numFmtId="0" fontId="4" fillId="9" borderId="68" xfId="0" applyFont="1" applyFill="1" applyBorder="1" applyAlignment="1">
      <alignment horizontal="left" vertical="center" wrapText="1"/>
    </xf>
    <xf numFmtId="0" fontId="37" fillId="34" borderId="8" xfId="0" applyFont="1" applyFill="1" applyBorder="1" applyAlignment="1">
      <alignment horizontal="left" vertical="top" wrapText="1"/>
    </xf>
    <xf numFmtId="0" fontId="28" fillId="5" borderId="8" xfId="0" applyFont="1" applyFill="1" applyBorder="1" applyAlignment="1">
      <alignment horizontal="left" vertical="center" wrapText="1"/>
    </xf>
    <xf numFmtId="0" fontId="67" fillId="5" borderId="60" xfId="0" applyFont="1" applyFill="1" applyBorder="1" applyAlignment="1">
      <alignment horizontal="justify" vertical="center" wrapText="1"/>
    </xf>
    <xf numFmtId="0" fontId="67" fillId="5" borderId="59" xfId="0" applyFont="1" applyFill="1" applyBorder="1" applyAlignment="1">
      <alignment horizontal="justify" vertical="center" wrapText="1"/>
    </xf>
    <xf numFmtId="0" fontId="68" fillId="0" borderId="60" xfId="0" applyFont="1" applyBorder="1" applyAlignment="1">
      <alignment horizontal="justify" vertical="center" wrapText="1"/>
    </xf>
    <xf numFmtId="0" fontId="67" fillId="5" borderId="60" xfId="0" applyFont="1" applyFill="1" applyBorder="1" applyAlignment="1">
      <alignment horizontal="left" vertical="center" wrapText="1"/>
    </xf>
    <xf numFmtId="0" fontId="28" fillId="9" borderId="11" xfId="0" applyFont="1" applyFill="1" applyBorder="1" applyAlignment="1">
      <alignment horizontal="center" vertical="center"/>
    </xf>
    <xf numFmtId="0" fontId="4" fillId="0" borderId="69" xfId="0" applyFont="1" applyBorder="1" applyAlignment="1">
      <alignment horizontal="justify" vertical="center" wrapText="1"/>
    </xf>
    <xf numFmtId="0" fontId="66" fillId="5" borderId="69" xfId="0" applyFont="1" applyFill="1" applyBorder="1" applyAlignment="1">
      <alignment horizontal="justify" vertical="center" wrapText="1"/>
    </xf>
    <xf numFmtId="0" fontId="4" fillId="9" borderId="69" xfId="0" applyFont="1" applyFill="1" applyBorder="1" applyAlignment="1">
      <alignment horizontal="justify" vertical="center" wrapText="1"/>
    </xf>
    <xf numFmtId="0" fontId="4" fillId="9" borderId="9" xfId="0" applyFont="1" applyFill="1" applyBorder="1" applyAlignment="1" applyProtection="1">
      <alignment vertical="center" wrapText="1"/>
      <protection locked="0"/>
    </xf>
    <xf numFmtId="0" fontId="0" fillId="0" borderId="19" xfId="0" applyBorder="1" applyAlignment="1">
      <alignment horizontal="justify" vertical="center" wrapText="1"/>
    </xf>
    <xf numFmtId="0" fontId="0" fillId="0" borderId="0" xfId="0" applyAlignment="1">
      <alignment horizontal="center" vertical="center" wrapText="1"/>
    </xf>
    <xf numFmtId="0" fontId="67" fillId="5" borderId="44" xfId="0" applyFont="1" applyFill="1" applyBorder="1" applyAlignment="1">
      <alignment horizontal="justify" vertical="center" wrapText="1"/>
    </xf>
    <xf numFmtId="0" fontId="4" fillId="0" borderId="16" xfId="0" applyFont="1" applyBorder="1" applyAlignment="1" applyProtection="1">
      <alignment vertical="center" wrapText="1"/>
      <protection locked="0"/>
    </xf>
    <xf numFmtId="0" fontId="3" fillId="7" borderId="54" xfId="0" applyFont="1" applyFill="1" applyBorder="1" applyAlignment="1">
      <alignment horizontal="center" vertical="center"/>
    </xf>
    <xf numFmtId="0" fontId="35" fillId="7" borderId="35" xfId="0" applyFont="1" applyFill="1" applyBorder="1" applyAlignment="1" applyProtection="1">
      <alignment horizontal="center" vertical="center" wrapText="1"/>
      <protection locked="0"/>
    </xf>
    <xf numFmtId="0" fontId="4" fillId="5" borderId="11" xfId="0" applyFont="1" applyFill="1" applyBorder="1" applyAlignment="1">
      <alignment horizontal="center" vertical="center" wrapText="1"/>
    </xf>
    <xf numFmtId="0" fontId="4" fillId="5" borderId="12" xfId="0" applyFont="1" applyFill="1" applyBorder="1" applyAlignment="1">
      <alignment horizontal="left" vertical="center" wrapText="1"/>
    </xf>
    <xf numFmtId="0" fontId="35" fillId="9" borderId="9" xfId="0" applyFont="1" applyFill="1" applyBorder="1" applyAlignment="1" applyProtection="1">
      <alignment horizontal="center" vertical="center" wrapText="1"/>
      <protection locked="0"/>
    </xf>
    <xf numFmtId="0" fontId="15" fillId="14" borderId="9" xfId="0" applyFont="1" applyFill="1" applyBorder="1" applyAlignment="1">
      <alignment horizontal="center" vertical="center" wrapText="1"/>
    </xf>
    <xf numFmtId="0" fontId="15" fillId="0" borderId="9" xfId="0" applyFont="1" applyBorder="1"/>
    <xf numFmtId="0" fontId="15" fillId="9" borderId="9" xfId="0" applyFont="1" applyFill="1" applyBorder="1" applyAlignment="1">
      <alignment horizontal="center" vertical="center" wrapText="1"/>
    </xf>
    <xf numFmtId="0" fontId="15" fillId="6" borderId="56" xfId="0" applyFont="1" applyFill="1" applyBorder="1" applyAlignment="1">
      <alignment vertical="center" wrapText="1"/>
    </xf>
    <xf numFmtId="0" fontId="15" fillId="9" borderId="56" xfId="0" applyFont="1" applyFill="1" applyBorder="1" applyAlignment="1">
      <alignment vertical="center" wrapText="1"/>
    </xf>
    <xf numFmtId="0" fontId="15" fillId="6" borderId="44" xfId="0" applyFont="1" applyFill="1" applyBorder="1" applyAlignment="1">
      <alignment vertical="center" wrapText="1"/>
    </xf>
    <xf numFmtId="0" fontId="15" fillId="0" borderId="44" xfId="0" applyFont="1" applyBorder="1" applyAlignment="1">
      <alignment vertical="center" wrapText="1"/>
    </xf>
    <xf numFmtId="0" fontId="69" fillId="0" borderId="56" xfId="0" applyFont="1" applyBorder="1" applyAlignment="1">
      <alignment wrapText="1"/>
    </xf>
    <xf numFmtId="0" fontId="69" fillId="6" borderId="56" xfId="0" applyFont="1" applyFill="1" applyBorder="1" applyAlignment="1">
      <alignment vertical="center" wrapText="1"/>
    </xf>
    <xf numFmtId="0" fontId="69" fillId="9" borderId="56" xfId="0" applyFont="1" applyFill="1" applyBorder="1" applyAlignment="1">
      <alignment vertical="center" wrapText="1"/>
    </xf>
    <xf numFmtId="0" fontId="15" fillId="6" borderId="44" xfId="0" applyFont="1" applyFill="1" applyBorder="1" applyAlignment="1">
      <alignment horizontal="justify" vertical="center" wrapText="1"/>
    </xf>
    <xf numFmtId="0" fontId="15" fillId="9" borderId="44" xfId="0" applyFont="1" applyFill="1" applyBorder="1" applyAlignment="1">
      <alignment horizontal="justify" vertical="center" wrapText="1"/>
    </xf>
    <xf numFmtId="0" fontId="35" fillId="7" borderId="33" xfId="0" applyFont="1" applyFill="1" applyBorder="1" applyAlignment="1" applyProtection="1">
      <alignment horizontal="center" vertical="center" wrapText="1"/>
      <protection locked="0"/>
    </xf>
    <xf numFmtId="0" fontId="4" fillId="6" borderId="11" xfId="0" applyFont="1" applyFill="1" applyBorder="1" applyAlignment="1">
      <alignment horizontal="center" vertical="center"/>
    </xf>
    <xf numFmtId="0" fontId="17" fillId="7" borderId="7" xfId="0" applyFont="1" applyFill="1" applyBorder="1" applyAlignment="1" applyProtection="1">
      <alignment horizontal="center" vertical="center" wrapText="1"/>
      <protection locked="0"/>
    </xf>
    <xf numFmtId="0" fontId="32" fillId="5" borderId="70" xfId="0" applyFont="1" applyFill="1" applyBorder="1" applyAlignment="1">
      <alignment horizontal="left" vertical="center" wrapText="1"/>
    </xf>
    <xf numFmtId="0" fontId="32" fillId="0" borderId="57" xfId="0" applyFont="1" applyBorder="1" applyAlignment="1">
      <alignment horizontal="left" vertical="center" wrapText="1"/>
    </xf>
    <xf numFmtId="0" fontId="32" fillId="5" borderId="57" xfId="0" applyFont="1" applyFill="1" applyBorder="1" applyAlignment="1">
      <alignment horizontal="left" vertical="center" wrapText="1"/>
    </xf>
    <xf numFmtId="0" fontId="3" fillId="7" borderId="66" xfId="0" applyFont="1" applyFill="1" applyBorder="1" applyAlignment="1" applyProtection="1">
      <alignment horizontal="center" vertical="center" wrapText="1"/>
      <protection locked="0"/>
    </xf>
    <xf numFmtId="0" fontId="4" fillId="5" borderId="74" xfId="0" applyFont="1" applyFill="1" applyBorder="1" applyAlignment="1">
      <alignment horizontal="center" vertical="center"/>
    </xf>
    <xf numFmtId="0" fontId="27" fillId="0" borderId="74" xfId="0" applyFont="1" applyBorder="1" applyAlignment="1">
      <alignment horizontal="center" vertical="center" wrapText="1"/>
    </xf>
    <xf numFmtId="0" fontId="27" fillId="0" borderId="76" xfId="0" applyFont="1" applyBorder="1" applyAlignment="1">
      <alignment horizontal="center" vertical="center" wrapText="1"/>
    </xf>
    <xf numFmtId="0" fontId="27" fillId="0" borderId="77" xfId="0" applyFont="1" applyBorder="1" applyAlignment="1">
      <alignment horizontal="justify" vertical="center" wrapText="1"/>
    </xf>
    <xf numFmtId="0" fontId="11" fillId="0" borderId="69" xfId="0" applyFont="1" applyBorder="1"/>
    <xf numFmtId="0" fontId="15" fillId="14" borderId="69" xfId="0" applyFont="1" applyFill="1" applyBorder="1" applyAlignment="1">
      <alignment horizontal="center" vertical="center"/>
    </xf>
    <xf numFmtId="0" fontId="15" fillId="14" borderId="79" xfId="0" applyFont="1" applyFill="1" applyBorder="1" applyAlignment="1">
      <alignment horizontal="center" vertical="center"/>
    </xf>
    <xf numFmtId="0" fontId="70" fillId="5" borderId="19" xfId="0" applyFont="1" applyFill="1" applyBorder="1" applyAlignment="1">
      <alignment horizontal="left" vertical="top" wrapText="1"/>
    </xf>
    <xf numFmtId="0" fontId="70" fillId="0" borderId="19" xfId="0" applyFont="1" applyBorder="1" applyAlignment="1">
      <alignment horizontal="left" vertical="top"/>
    </xf>
    <xf numFmtId="0" fontId="70" fillId="5" borderId="19" xfId="0" applyFont="1" applyFill="1" applyBorder="1" applyAlignment="1" applyProtection="1">
      <alignment horizontal="left" vertical="center" wrapText="1"/>
      <protection locked="0"/>
    </xf>
    <xf numFmtId="0" fontId="70" fillId="0" borderId="19" xfId="0" applyFont="1" applyBorder="1" applyAlignment="1" applyProtection="1">
      <alignment horizontal="left" vertical="center" wrapText="1"/>
      <protection locked="0"/>
    </xf>
    <xf numFmtId="0" fontId="31" fillId="5" borderId="19" xfId="0" applyFont="1" applyFill="1" applyBorder="1" applyAlignment="1">
      <alignment horizontal="left" vertical="center" wrapText="1"/>
    </xf>
    <xf numFmtId="0" fontId="31" fillId="0" borderId="19" xfId="0" applyFont="1" applyBorder="1" applyAlignment="1">
      <alignment horizontal="left" vertical="center" wrapText="1"/>
    </xf>
    <xf numFmtId="0" fontId="4" fillId="0" borderId="74" xfId="0" applyFont="1" applyBorder="1" applyAlignment="1">
      <alignment horizontal="center" vertical="center"/>
    </xf>
    <xf numFmtId="0" fontId="4" fillId="9" borderId="74" xfId="0" applyFont="1" applyFill="1" applyBorder="1" applyAlignment="1">
      <alignment horizontal="center" vertical="center"/>
    </xf>
    <xf numFmtId="0" fontId="4" fillId="0" borderId="80" xfId="0" applyFont="1" applyBorder="1" applyAlignment="1">
      <alignment horizontal="center" vertical="center"/>
    </xf>
    <xf numFmtId="0" fontId="0" fillId="9" borderId="11" xfId="0" applyFill="1" applyBorder="1" applyAlignment="1">
      <alignment horizontal="center" vertical="center"/>
    </xf>
    <xf numFmtId="0" fontId="0" fillId="9" borderId="13" xfId="0" applyFill="1" applyBorder="1" applyAlignment="1">
      <alignment horizontal="center" vertical="center"/>
    </xf>
    <xf numFmtId="0" fontId="4" fillId="9" borderId="14" xfId="0" applyFont="1" applyFill="1" applyBorder="1" applyAlignment="1">
      <alignment horizontal="left" vertical="center" wrapText="1"/>
    </xf>
    <xf numFmtId="0" fontId="4" fillId="5" borderId="81" xfId="0" applyFont="1" applyFill="1" applyBorder="1" applyAlignment="1">
      <alignment horizontal="center" vertical="center"/>
    </xf>
    <xf numFmtId="0" fontId="66" fillId="5" borderId="82" xfId="0" applyFont="1" applyFill="1" applyBorder="1" applyAlignment="1">
      <alignment horizontal="left" vertical="center" wrapText="1"/>
    </xf>
    <xf numFmtId="0" fontId="3" fillId="7" borderId="46" xfId="0" applyFont="1" applyFill="1" applyBorder="1" applyAlignment="1">
      <alignment horizontal="center" vertical="center" wrapText="1"/>
    </xf>
    <xf numFmtId="16" fontId="28" fillId="0" borderId="8" xfId="0" applyNumberFormat="1" applyFont="1" applyBorder="1" applyAlignment="1" applyProtection="1">
      <alignment horizontal="center" vertical="center" wrapText="1"/>
      <protection locked="0"/>
    </xf>
    <xf numFmtId="0" fontId="58" fillId="31" borderId="0" xfId="3" applyFont="1" applyFill="1" applyAlignment="1" applyProtection="1">
      <alignment horizontal="center" vertical="center" wrapText="1"/>
      <protection locked="0"/>
    </xf>
    <xf numFmtId="0" fontId="58" fillId="32" borderId="0" xfId="3" applyFont="1" applyFill="1" applyAlignment="1" applyProtection="1">
      <alignment horizontal="center" vertical="center"/>
      <protection locked="0"/>
    </xf>
    <xf numFmtId="0" fontId="72" fillId="0" borderId="0" xfId="3" applyFont="1" applyFill="1" applyAlignment="1">
      <alignment horizontal="center" vertical="center"/>
    </xf>
    <xf numFmtId="0" fontId="35" fillId="7" borderId="18" xfId="0" applyFont="1" applyFill="1" applyBorder="1" applyAlignment="1" applyProtection="1">
      <alignment horizontal="center" vertical="center" wrapText="1"/>
      <protection locked="0"/>
    </xf>
    <xf numFmtId="0" fontId="40" fillId="0" borderId="19" xfId="0" applyFont="1" applyBorder="1" applyAlignment="1">
      <alignment vertical="center" wrapText="1"/>
    </xf>
    <xf numFmtId="0" fontId="40" fillId="6" borderId="19" xfId="0" applyFont="1" applyFill="1" applyBorder="1" applyAlignment="1">
      <alignment vertical="center" wrapText="1"/>
    </xf>
    <xf numFmtId="0" fontId="40" fillId="6" borderId="45" xfId="0" applyFont="1" applyFill="1" applyBorder="1" applyAlignment="1">
      <alignment vertical="center" wrapText="1"/>
    </xf>
    <xf numFmtId="0" fontId="40" fillId="0" borderId="45" xfId="0" applyFont="1" applyBorder="1" applyAlignment="1">
      <alignment vertical="center" wrapText="1"/>
    </xf>
    <xf numFmtId="0" fontId="40" fillId="24" borderId="45" xfId="0" applyFont="1" applyFill="1" applyBorder="1" applyAlignment="1">
      <alignment vertical="center" wrapText="1"/>
    </xf>
    <xf numFmtId="0" fontId="40" fillId="6" borderId="44" xfId="0" applyFont="1" applyFill="1" applyBorder="1" applyAlignment="1">
      <alignment vertical="center" wrapText="1"/>
    </xf>
    <xf numFmtId="0" fontId="40" fillId="24" borderId="44" xfId="0" applyFont="1" applyFill="1" applyBorder="1" applyAlignment="1">
      <alignment vertical="center" wrapText="1"/>
    </xf>
    <xf numFmtId="0" fontId="40" fillId="0" borderId="44" xfId="0" applyFont="1" applyBorder="1" applyAlignment="1">
      <alignment vertical="center" wrapText="1"/>
    </xf>
    <xf numFmtId="0" fontId="40" fillId="5" borderId="44" xfId="0" applyFont="1" applyFill="1" applyBorder="1" applyAlignment="1">
      <alignment vertical="center" wrapText="1"/>
    </xf>
    <xf numFmtId="0" fontId="40" fillId="0" borderId="86" xfId="0" applyFont="1" applyBorder="1" applyAlignment="1">
      <alignment vertical="center" wrapText="1"/>
    </xf>
    <xf numFmtId="0" fontId="4" fillId="5" borderId="24" xfId="0" applyFont="1" applyFill="1" applyBorder="1" applyAlignment="1">
      <alignment vertical="center" wrapText="1"/>
    </xf>
    <xf numFmtId="0" fontId="4" fillId="0" borderId="12" xfId="0" applyFont="1" applyBorder="1" applyAlignment="1" applyProtection="1">
      <alignment vertical="center" wrapText="1"/>
      <protection locked="0"/>
    </xf>
    <xf numFmtId="0" fontId="70" fillId="5" borderId="19" xfId="0" applyFont="1" applyFill="1" applyBorder="1" applyAlignment="1">
      <alignment horizontal="left" vertical="center" wrapText="1"/>
    </xf>
    <xf numFmtId="0" fontId="70" fillId="0" borderId="19" xfId="0" applyFont="1" applyBorder="1" applyAlignment="1">
      <alignment horizontal="left" vertical="center" wrapText="1"/>
    </xf>
    <xf numFmtId="0" fontId="19" fillId="0" borderId="7" xfId="0" applyFont="1" applyBorder="1" applyAlignment="1" applyProtection="1">
      <alignment vertical="center" wrapText="1"/>
      <protection locked="0"/>
    </xf>
    <xf numFmtId="0" fontId="68" fillId="5" borderId="44" xfId="0" applyFont="1" applyFill="1" applyBorder="1" applyAlignment="1">
      <alignment vertical="center" wrapText="1"/>
    </xf>
    <xf numFmtId="0" fontId="68" fillId="9" borderId="44" xfId="0" applyFont="1" applyFill="1" applyBorder="1" applyAlignment="1">
      <alignment vertical="center" wrapText="1"/>
    </xf>
    <xf numFmtId="0" fontId="68" fillId="5" borderId="44" xfId="0" applyFont="1" applyFill="1" applyBorder="1" applyAlignment="1">
      <alignment horizontal="justify" vertical="center" wrapText="1"/>
    </xf>
    <xf numFmtId="0" fontId="68" fillId="9" borderId="44" xfId="0" applyFont="1" applyFill="1" applyBorder="1" applyAlignment="1">
      <alignment horizontal="justify" vertical="center" wrapText="1"/>
    </xf>
    <xf numFmtId="0" fontId="68" fillId="0" borderId="44" xfId="0" applyFont="1" applyBorder="1" applyAlignment="1">
      <alignment vertical="center" wrapText="1"/>
    </xf>
    <xf numFmtId="0" fontId="68" fillId="0" borderId="44" xfId="0" applyFont="1" applyBorder="1" applyAlignment="1">
      <alignment wrapText="1"/>
    </xf>
    <xf numFmtId="0" fontId="67" fillId="9" borderId="44" xfId="0" applyFont="1" applyFill="1" applyBorder="1" applyAlignment="1">
      <alignment horizontal="justify" vertical="center" wrapText="1"/>
    </xf>
    <xf numFmtId="0" fontId="68" fillId="24" borderId="44" xfId="0" applyFont="1" applyFill="1" applyBorder="1" applyAlignment="1">
      <alignment vertical="center" wrapText="1"/>
    </xf>
    <xf numFmtId="0" fontId="68" fillId="0" borderId="86" xfId="0" applyFont="1" applyBorder="1" applyAlignment="1">
      <alignment vertical="center" wrapText="1"/>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17" borderId="12" xfId="0" applyFont="1" applyFill="1" applyBorder="1" applyAlignment="1">
      <alignment horizontal="left" vertical="center" wrapText="1"/>
    </xf>
    <xf numFmtId="0" fontId="4" fillId="0" borderId="15" xfId="0" applyFont="1" applyBorder="1" applyAlignment="1" applyProtection="1">
      <alignment horizontal="left" vertical="center" wrapText="1"/>
      <protection locked="0"/>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66" xfId="0" applyFont="1" applyFill="1" applyBorder="1" applyAlignment="1">
      <alignment horizontal="center" vertical="center" wrapText="1"/>
    </xf>
    <xf numFmtId="0" fontId="10" fillId="9" borderId="11" xfId="0" applyFont="1" applyFill="1" applyBorder="1" applyAlignment="1">
      <alignment vertical="center" wrapText="1"/>
    </xf>
    <xf numFmtId="0" fontId="0" fillId="9" borderId="14" xfId="0" applyFill="1" applyBorder="1" applyAlignment="1">
      <alignment horizontal="center" vertical="center"/>
    </xf>
    <xf numFmtId="0" fontId="0" fillId="9" borderId="41" xfId="0" applyFill="1" applyBorder="1" applyAlignment="1">
      <alignment horizontal="justify" vertical="center" wrapText="1"/>
    </xf>
    <xf numFmtId="0" fontId="0" fillId="9" borderId="77" xfId="0" applyFill="1" applyBorder="1" applyAlignment="1">
      <alignment horizontal="justify" vertical="top" wrapText="1"/>
    </xf>
    <xf numFmtId="0" fontId="0" fillId="0" borderId="11" xfId="0" applyBorder="1" applyAlignment="1">
      <alignment vertical="center" wrapText="1"/>
    </xf>
    <xf numFmtId="1" fontId="0" fillId="0" borderId="12" xfId="0" applyNumberFormat="1" applyBorder="1" applyAlignment="1">
      <alignment horizontal="center" vertical="center"/>
    </xf>
    <xf numFmtId="0" fontId="0" fillId="0" borderId="13" xfId="0" applyBorder="1" applyAlignment="1">
      <alignment vertical="center" wrapText="1"/>
    </xf>
    <xf numFmtId="1" fontId="0" fillId="0" borderId="14" xfId="0" applyNumberFormat="1" applyBorder="1" applyAlignment="1">
      <alignment horizontal="center" vertical="center"/>
    </xf>
    <xf numFmtId="1" fontId="0" fillId="0" borderId="15" xfId="0" applyNumberFormat="1" applyBorder="1" applyAlignment="1">
      <alignment horizontal="center" vertical="center"/>
    </xf>
    <xf numFmtId="0" fontId="0" fillId="0" borderId="8" xfId="0" applyBorder="1" applyAlignment="1">
      <alignment horizontal="left" vertical="center"/>
    </xf>
    <xf numFmtId="14" fontId="0" fillId="0" borderId="0" xfId="0" applyNumberFormat="1"/>
    <xf numFmtId="0" fontId="28" fillId="5" borderId="23" xfId="0" applyFont="1" applyFill="1" applyBorder="1" applyAlignment="1">
      <alignment vertical="center" wrapText="1"/>
    </xf>
    <xf numFmtId="0" fontId="4" fillId="9" borderId="87" xfId="0" applyFont="1" applyFill="1" applyBorder="1" applyAlignment="1">
      <alignment horizontal="left" vertical="center" wrapText="1"/>
    </xf>
    <xf numFmtId="0" fontId="4" fillId="5" borderId="61" xfId="0" applyFont="1" applyFill="1" applyBorder="1" applyAlignment="1" applyProtection="1">
      <alignment vertical="center" wrapText="1"/>
      <protection locked="0"/>
    </xf>
    <xf numFmtId="0" fontId="4" fillId="0" borderId="9"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24" borderId="12" xfId="0" applyFont="1" applyFill="1" applyBorder="1" applyAlignment="1">
      <alignment vertical="center" wrapText="1"/>
    </xf>
    <xf numFmtId="0" fontId="55" fillId="0" borderId="12" xfId="0" applyFont="1" applyBorder="1" applyAlignment="1" applyProtection="1">
      <alignment vertical="center"/>
      <protection locked="0"/>
    </xf>
    <xf numFmtId="0" fontId="55" fillId="9" borderId="12" xfId="0" applyFont="1" applyFill="1" applyBorder="1" applyAlignment="1" applyProtection="1">
      <alignment vertical="center"/>
      <protection locked="0"/>
    </xf>
    <xf numFmtId="0" fontId="13" fillId="9" borderId="12" xfId="0" applyFont="1" applyFill="1" applyBorder="1" applyAlignment="1" applyProtection="1">
      <alignment vertical="center" wrapText="1"/>
      <protection locked="0"/>
    </xf>
    <xf numFmtId="0" fontId="13" fillId="9" borderId="15" xfId="0" applyFont="1" applyFill="1" applyBorder="1" applyAlignment="1" applyProtection="1">
      <alignment vertical="center" wrapText="1"/>
      <protection locked="0"/>
    </xf>
    <xf numFmtId="1" fontId="28" fillId="9" borderId="8" xfId="0" applyNumberFormat="1" applyFont="1" applyFill="1" applyBorder="1" applyAlignment="1" applyProtection="1">
      <alignment horizontal="center" vertical="center" wrapText="1"/>
      <protection locked="0"/>
    </xf>
    <xf numFmtId="0" fontId="0" fillId="9" borderId="75" xfId="0" applyFill="1" applyBorder="1" applyAlignment="1" applyProtection="1">
      <alignment vertical="center"/>
      <protection locked="0"/>
    </xf>
    <xf numFmtId="0" fontId="0" fillId="9" borderId="78" xfId="0" applyFill="1" applyBorder="1" applyAlignment="1" applyProtection="1">
      <alignment vertical="center"/>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9" borderId="12" xfId="0" applyFont="1" applyFill="1" applyBorder="1" applyAlignment="1" applyProtection="1">
      <alignment horizontal="justify" vertical="top" wrapText="1"/>
      <protection locked="0"/>
    </xf>
    <xf numFmtId="0" fontId="28" fillId="0" borderId="12" xfId="0" applyFont="1" applyBorder="1" applyAlignment="1" applyProtection="1">
      <alignment vertical="center" wrapText="1"/>
      <protection locked="0"/>
    </xf>
    <xf numFmtId="0" fontId="28" fillId="9" borderId="12" xfId="0" applyFont="1" applyFill="1" applyBorder="1" applyAlignment="1" applyProtection="1">
      <alignment vertical="center" wrapText="1"/>
      <protection locked="0"/>
    </xf>
    <xf numFmtId="0" fontId="28" fillId="9" borderId="15" xfId="0" applyFont="1" applyFill="1" applyBorder="1" applyAlignment="1" applyProtection="1">
      <alignment vertical="center" wrapText="1"/>
      <protection locked="0"/>
    </xf>
    <xf numFmtId="0" fontId="18" fillId="0" borderId="12" xfId="0" applyFont="1" applyBorder="1" applyAlignment="1" applyProtection="1">
      <alignment vertical="center" wrapText="1"/>
      <protection locked="0"/>
    </xf>
    <xf numFmtId="0" fontId="18" fillId="24" borderId="12" xfId="0" applyFont="1" applyFill="1" applyBorder="1" applyAlignment="1">
      <alignment vertical="center" wrapText="1"/>
    </xf>
    <xf numFmtId="0" fontId="4" fillId="0" borderId="15" xfId="0" applyFont="1" applyBorder="1" applyAlignment="1" applyProtection="1">
      <alignment vertical="center" wrapText="1"/>
      <protection locked="0"/>
    </xf>
    <xf numFmtId="0" fontId="0" fillId="0" borderId="75" xfId="0" applyBorder="1" applyAlignment="1" applyProtection="1">
      <alignment horizontal="left" vertical="center" wrapText="1"/>
      <protection locked="0"/>
    </xf>
    <xf numFmtId="0" fontId="4" fillId="0" borderId="75" xfId="0" applyFont="1" applyBorder="1" applyAlignment="1" applyProtection="1">
      <alignment horizontal="left" vertical="center" wrapText="1"/>
      <protection locked="0"/>
    </xf>
    <xf numFmtId="0" fontId="4" fillId="0" borderId="78" xfId="0" applyFont="1" applyBorder="1" applyAlignment="1" applyProtection="1">
      <alignment horizontal="left" vertical="center" wrapText="1"/>
      <protection locked="0"/>
    </xf>
    <xf numFmtId="0" fontId="4" fillId="0" borderId="28"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14" fontId="4" fillId="0" borderId="28" xfId="0" applyNumberFormat="1" applyFont="1" applyBorder="1" applyAlignment="1" applyProtection="1">
      <alignment horizontal="center" vertical="center" wrapText="1"/>
      <protection locked="0"/>
    </xf>
    <xf numFmtId="1" fontId="4" fillId="0" borderId="28" xfId="0" applyNumberFormat="1" applyFont="1" applyBorder="1" applyAlignment="1" applyProtection="1">
      <alignment horizontal="center" vertical="center" wrapText="1"/>
      <protection locked="0"/>
    </xf>
    <xf numFmtId="14" fontId="4" fillId="0" borderId="8" xfId="0" applyNumberFormat="1" applyFont="1" applyBorder="1" applyAlignment="1" applyProtection="1">
      <alignment horizontal="center" vertical="center" wrapText="1"/>
      <protection locked="0"/>
    </xf>
    <xf numFmtId="1" fontId="4" fillId="0" borderId="8" xfId="0" applyNumberFormat="1"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14" fontId="4" fillId="0" borderId="14" xfId="0" applyNumberFormat="1" applyFont="1" applyBorder="1" applyAlignment="1" applyProtection="1">
      <alignment horizontal="center" vertical="center" wrapText="1"/>
      <protection locked="0"/>
    </xf>
    <xf numFmtId="1" fontId="4" fillId="0" borderId="14" xfId="0" applyNumberFormat="1"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0" fillId="0" borderId="29" xfId="0" applyBorder="1" applyAlignment="1" applyProtection="1">
      <alignment vertical="center" wrapText="1"/>
      <protection locked="0"/>
    </xf>
    <xf numFmtId="0" fontId="0" fillId="0" borderId="28"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21" fillId="0" borderId="8" xfId="0" applyFont="1" applyBorder="1" applyAlignment="1">
      <alignment horizontal="center" vertical="center" wrapText="1"/>
    </xf>
    <xf numFmtId="0" fontId="21" fillId="0" borderId="8" xfId="0" applyFont="1" applyBorder="1" applyAlignment="1" applyProtection="1">
      <alignment vertical="center" wrapText="1"/>
      <protection locked="0"/>
    </xf>
    <xf numFmtId="0" fontId="21" fillId="9" borderId="8" xfId="0" applyFont="1" applyFill="1" applyBorder="1" applyAlignment="1" applyProtection="1">
      <alignment vertical="center" wrapText="1"/>
      <protection locked="0"/>
    </xf>
    <xf numFmtId="14" fontId="21" fillId="0" borderId="8" xfId="0" applyNumberFormat="1" applyFont="1" applyBorder="1" applyAlignment="1" applyProtection="1">
      <alignment vertical="center" wrapText="1"/>
      <protection locked="0"/>
    </xf>
    <xf numFmtId="0" fontId="21" fillId="0" borderId="0" xfId="0" applyFont="1" applyAlignment="1" applyProtection="1">
      <alignment vertical="center"/>
      <protection locked="0"/>
    </xf>
    <xf numFmtId="0" fontId="21" fillId="0" borderId="8" xfId="0" applyFont="1" applyBorder="1" applyAlignment="1" applyProtection="1">
      <alignment vertical="center"/>
      <protection locked="0"/>
    </xf>
    <xf numFmtId="0" fontId="4" fillId="5" borderId="23" xfId="0" applyFont="1" applyFill="1" applyBorder="1" applyAlignment="1">
      <alignment vertical="center" wrapText="1"/>
    </xf>
    <xf numFmtId="0" fontId="4" fillId="17" borderId="11" xfId="0" applyFont="1" applyFill="1" applyBorder="1" applyAlignment="1">
      <alignment horizontal="center" vertical="center"/>
    </xf>
    <xf numFmtId="0" fontId="4" fillId="0" borderId="11" xfId="0" applyFont="1" applyBorder="1" applyAlignment="1">
      <alignment horizontal="center" vertical="center" wrapText="1"/>
    </xf>
    <xf numFmtId="0" fontId="4" fillId="9" borderId="8" xfId="0" applyFont="1" applyFill="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9" borderId="14" xfId="0" applyFont="1" applyFill="1" applyBorder="1" applyAlignment="1" applyProtection="1">
      <alignment horizontal="center" vertical="center" wrapText="1"/>
      <protection locked="0"/>
    </xf>
    <xf numFmtId="0" fontId="18" fillId="0" borderId="12"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42" fillId="0" borderId="0" xfId="0" applyFont="1" applyAlignment="1">
      <alignment horizontal="right" vertical="center" wrapText="1"/>
    </xf>
    <xf numFmtId="0" fontId="42" fillId="0" borderId="0" xfId="0" applyFont="1" applyAlignment="1">
      <alignment horizontal="right" vertical="center"/>
    </xf>
    <xf numFmtId="0" fontId="7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0" fillId="36" borderId="9" xfId="0" applyFont="1" applyFill="1" applyBorder="1" applyAlignment="1">
      <alignment horizontal="center" vertical="center"/>
    </xf>
    <xf numFmtId="0" fontId="10" fillId="36" borderId="19" xfId="0" applyFont="1" applyFill="1" applyBorder="1" applyAlignment="1">
      <alignment horizontal="center" vertical="center"/>
    </xf>
    <xf numFmtId="0" fontId="20" fillId="37" borderId="8" xfId="0" applyFont="1" applyFill="1" applyBorder="1" applyAlignment="1">
      <alignment horizontal="center" vertical="justify" wrapText="1"/>
    </xf>
    <xf numFmtId="0" fontId="20" fillId="38" borderId="8" xfId="0" applyFont="1" applyFill="1" applyBorder="1" applyAlignment="1">
      <alignment horizontal="center" vertical="justify" wrapText="1"/>
    </xf>
    <xf numFmtId="0" fontId="20" fillId="20" borderId="43"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52" fillId="24" borderId="9" xfId="0" applyFont="1" applyFill="1" applyBorder="1" applyAlignment="1">
      <alignment horizontal="center" vertical="center"/>
    </xf>
    <xf numFmtId="0" fontId="52" fillId="24" borderId="19" xfId="0" applyFont="1" applyFill="1" applyBorder="1" applyAlignment="1">
      <alignment horizontal="center" vertical="center"/>
    </xf>
    <xf numFmtId="0" fontId="20" fillId="35" borderId="8" xfId="0" applyFont="1" applyFill="1" applyBorder="1" applyAlignment="1">
      <alignment horizontal="center" vertical="justify" wrapText="1"/>
    </xf>
    <xf numFmtId="0" fontId="20" fillId="37" borderId="19" xfId="0" applyFont="1" applyFill="1" applyBorder="1" applyAlignment="1">
      <alignment horizontal="center" vertical="justify" wrapText="1"/>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20" fillId="35" borderId="8" xfId="0" applyFont="1" applyFill="1" applyBorder="1" applyAlignment="1">
      <alignment horizontal="center" vertical="center" wrapText="1"/>
    </xf>
    <xf numFmtId="0" fontId="20" fillId="19" borderId="6" xfId="0" applyFont="1" applyFill="1" applyBorder="1" applyAlignment="1">
      <alignment horizontal="center" vertical="justify" wrapText="1"/>
    </xf>
    <xf numFmtId="0" fontId="20" fillId="18" borderId="49"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4" fillId="0" borderId="3" xfId="0"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2" borderId="1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52"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53" xfId="0" applyFont="1" applyBorder="1" applyAlignment="1" applyProtection="1">
      <alignment horizontal="left" vertical="top" wrapText="1"/>
      <protection locked="0"/>
    </xf>
    <xf numFmtId="0" fontId="4" fillId="0" borderId="55" xfId="0" applyFont="1" applyBorder="1" applyAlignment="1" applyProtection="1">
      <alignment horizontal="left" vertical="top" wrapText="1"/>
      <protection locked="0"/>
    </xf>
    <xf numFmtId="0" fontId="4" fillId="0" borderId="56" xfId="0" applyFont="1" applyBorder="1" applyAlignment="1" applyProtection="1">
      <alignment horizontal="left" vertical="top" wrapText="1"/>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9" fillId="7" borderId="35"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45"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65" fillId="7" borderId="1" xfId="0" applyFont="1" applyFill="1" applyBorder="1" applyAlignment="1" applyProtection="1">
      <alignment horizontal="center" vertical="center" wrapText="1"/>
      <protection locked="0"/>
    </xf>
    <xf numFmtId="0" fontId="65" fillId="7" borderId="3" xfId="0" applyFont="1" applyFill="1" applyBorder="1" applyAlignment="1" applyProtection="1">
      <alignment horizontal="center" vertical="center" wrapText="1"/>
      <protection locked="0"/>
    </xf>
    <xf numFmtId="0" fontId="65" fillId="7" borderId="2" xfId="0" applyFont="1" applyFill="1" applyBorder="1" applyAlignment="1" applyProtection="1">
      <alignment horizontal="center" vertical="center" wrapText="1"/>
      <protection locked="0"/>
    </xf>
    <xf numFmtId="0" fontId="5" fillId="21" borderId="25"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64" xfId="0" applyFont="1" applyFill="1" applyBorder="1" applyAlignment="1">
      <alignment horizontal="center" vertical="center" wrapText="1"/>
    </xf>
    <xf numFmtId="0" fontId="10" fillId="9" borderId="0" xfId="0" applyFont="1" applyFill="1" applyAlignment="1">
      <alignment horizontal="center" vertical="center"/>
    </xf>
    <xf numFmtId="0" fontId="61" fillId="0" borderId="0" xfId="0" applyFont="1" applyAlignment="1">
      <alignment horizontal="center" vertical="center" wrapText="1"/>
    </xf>
    <xf numFmtId="0" fontId="36" fillId="0" borderId="0" xfId="0" applyFont="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0" fillId="9" borderId="11" xfId="0" applyFill="1" applyBorder="1" applyAlignment="1">
      <alignment horizontal="center" vertical="center"/>
    </xf>
    <xf numFmtId="0" fontId="0" fillId="9" borderId="8" xfId="0" applyFill="1" applyBorder="1" applyAlignment="1">
      <alignment horizontal="center" vertical="center"/>
    </xf>
    <xf numFmtId="0" fontId="0" fillId="9" borderId="12" xfId="0" applyFill="1" applyBorder="1" applyAlignment="1">
      <alignment horizontal="center" vertical="center"/>
    </xf>
    <xf numFmtId="0" fontId="0" fillId="9" borderId="13" xfId="0" applyFill="1" applyBorder="1" applyAlignment="1">
      <alignment horizontal="center" vertical="center"/>
    </xf>
    <xf numFmtId="0" fontId="0" fillId="9" borderId="14" xfId="0" applyFill="1" applyBorder="1" applyAlignment="1">
      <alignment horizontal="center" vertical="center"/>
    </xf>
    <xf numFmtId="0" fontId="0" fillId="9" borderId="15" xfId="0" applyFill="1" applyBorder="1" applyAlignment="1">
      <alignment horizontal="center" vertical="center"/>
    </xf>
    <xf numFmtId="0" fontId="73" fillId="9" borderId="0" xfId="0" applyFont="1" applyFill="1" applyAlignment="1">
      <alignment horizontal="center" vertical="center"/>
    </xf>
    <xf numFmtId="0" fontId="10" fillId="9" borderId="11" xfId="0" applyFont="1" applyFill="1" applyBorder="1" applyAlignment="1">
      <alignment horizontal="left" vertical="center"/>
    </xf>
    <xf numFmtId="0" fontId="10" fillId="9" borderId="13" xfId="0" applyFont="1" applyFill="1" applyBorder="1" applyAlignment="1">
      <alignment horizontal="left" vertical="center"/>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6" fillId="9" borderId="0" xfId="0" applyFont="1" applyFill="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5" xfId="0" applyFont="1" applyBorder="1" applyAlignment="1">
      <alignment horizontal="center" vertical="center"/>
    </xf>
    <xf numFmtId="0" fontId="63" fillId="2" borderId="8" xfId="0" applyFont="1" applyFill="1" applyBorder="1" applyAlignment="1">
      <alignment horizontal="center" vertical="center" wrapText="1"/>
    </xf>
    <xf numFmtId="0" fontId="64" fillId="2" borderId="8" xfId="0" applyFont="1" applyFill="1" applyBorder="1" applyAlignment="1">
      <alignment horizontal="center" vertical="center" textRotation="90" wrapText="1"/>
    </xf>
    <xf numFmtId="0" fontId="27" fillId="0" borderId="31" xfId="0" applyFont="1" applyBorder="1" applyAlignment="1">
      <alignment horizontal="left" vertical="top" wrapText="1"/>
    </xf>
    <xf numFmtId="0" fontId="27" fillId="0" borderId="0" xfId="0" applyFont="1" applyAlignment="1">
      <alignment horizontal="left" vertical="top" wrapText="1"/>
    </xf>
    <xf numFmtId="0" fontId="64" fillId="2" borderId="9" xfId="0" applyFont="1" applyFill="1" applyBorder="1" applyAlignment="1">
      <alignment horizontal="center" vertical="center" textRotation="90" wrapText="1"/>
    </xf>
    <xf numFmtId="0" fontId="64" fillId="2" borderId="19" xfId="0" applyFont="1" applyFill="1" applyBorder="1" applyAlignment="1">
      <alignment horizontal="center" vertical="center" textRotation="90" wrapText="1"/>
    </xf>
    <xf numFmtId="0" fontId="10" fillId="2" borderId="8" xfId="0" applyFont="1" applyFill="1" applyBorder="1" applyAlignment="1">
      <alignment horizontal="center" wrapText="1"/>
    </xf>
    <xf numFmtId="0" fontId="33" fillId="0" borderId="0" xfId="0" applyFont="1" applyAlignment="1">
      <alignment horizontal="left" vertical="center" wrapText="1"/>
    </xf>
    <xf numFmtId="0" fontId="10" fillId="2" borderId="8" xfId="0" applyFont="1" applyFill="1" applyBorder="1" applyAlignment="1">
      <alignment horizontal="center"/>
    </xf>
    <xf numFmtId="0" fontId="4" fillId="0" borderId="8" xfId="0" applyFont="1" applyBorder="1" applyAlignment="1">
      <alignment horizontal="left" vertical="top" wrapText="1"/>
    </xf>
    <xf numFmtId="0" fontId="33" fillId="0" borderId="0" xfId="0" applyFont="1" applyAlignment="1">
      <alignment vertical="top" wrapText="1"/>
    </xf>
    <xf numFmtId="0" fontId="10" fillId="21" borderId="9" xfId="0" applyFont="1" applyFill="1" applyBorder="1" applyAlignment="1">
      <alignment horizontal="center" vertical="center" wrapText="1"/>
    </xf>
    <xf numFmtId="0" fontId="10" fillId="21" borderId="18" xfId="0" applyFont="1" applyFill="1" applyBorder="1" applyAlignment="1">
      <alignment horizontal="center" vertical="center" wrapText="1"/>
    </xf>
    <xf numFmtId="0" fontId="10" fillId="21" borderId="19" xfId="0" applyFont="1" applyFill="1" applyBorder="1" applyAlignment="1">
      <alignment horizontal="center" vertical="center" wrapText="1"/>
    </xf>
    <xf numFmtId="0" fontId="10" fillId="21" borderId="8" xfId="0" applyFont="1" applyFill="1" applyBorder="1" applyAlignment="1">
      <alignment horizontal="center"/>
    </xf>
    <xf numFmtId="0" fontId="0" fillId="0" borderId="8" xfId="0" applyBorder="1" applyAlignment="1">
      <alignment horizontal="justify" wrapText="1"/>
    </xf>
    <xf numFmtId="0" fontId="0" fillId="0" borderId="8" xfId="0" applyBorder="1" applyAlignment="1">
      <alignment horizontal="left" vertical="top"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4" fillId="10" borderId="48" xfId="0" applyFont="1" applyFill="1" applyBorder="1" applyAlignment="1">
      <alignment horizontal="center" vertical="center"/>
    </xf>
    <xf numFmtId="0" fontId="24" fillId="10" borderId="55" xfId="0" applyFont="1" applyFill="1" applyBorder="1" applyAlignment="1">
      <alignment horizontal="center" vertical="center"/>
    </xf>
    <xf numFmtId="0" fontId="24" fillId="10" borderId="56"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8" xfId="0" applyBorder="1" applyAlignment="1">
      <alignment horizontal="left" vertical="center" wrapText="1"/>
    </xf>
    <xf numFmtId="0" fontId="0" fillId="0" borderId="32" xfId="0" applyBorder="1" applyAlignment="1">
      <alignment horizontal="left" vertical="center" wrapText="1"/>
    </xf>
    <xf numFmtId="0" fontId="18" fillId="0" borderId="47" xfId="0" applyFont="1" applyBorder="1" applyAlignment="1" applyProtection="1">
      <alignment horizontal="left" vertical="top" wrapText="1"/>
      <protection locked="0"/>
    </xf>
    <xf numFmtId="0" fontId="18" fillId="0" borderId="33" xfId="0" applyFont="1" applyBorder="1" applyAlignment="1" applyProtection="1">
      <alignment horizontal="left" vertical="top" wrapText="1"/>
      <protection locked="0"/>
    </xf>
    <xf numFmtId="0" fontId="18" fillId="0" borderId="51" xfId="0" applyFont="1" applyBorder="1" applyAlignment="1" applyProtection="1">
      <alignment horizontal="left" vertical="top" wrapText="1"/>
      <protection locked="0"/>
    </xf>
    <xf numFmtId="0" fontId="18" fillId="0" borderId="4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0" xfId="0" applyFont="1" applyBorder="1" applyAlignment="1" applyProtection="1">
      <alignment horizontal="left" vertical="top" wrapText="1"/>
      <protection locked="0"/>
    </xf>
    <xf numFmtId="0" fontId="26" fillId="0" borderId="40"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42"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45"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8" xfId="0" applyFont="1" applyBorder="1" applyAlignment="1">
      <alignment horizontal="left"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10" fillId="36" borderId="0" xfId="0" applyFont="1" applyFill="1" applyAlignment="1">
      <alignment horizontal="center" vertical="center"/>
    </xf>
    <xf numFmtId="0" fontId="10" fillId="36" borderId="71" xfId="0" applyFont="1" applyFill="1" applyBorder="1" applyAlignment="1">
      <alignment horizontal="center" vertical="center"/>
    </xf>
    <xf numFmtId="0" fontId="10" fillId="36" borderId="72" xfId="0" applyFont="1" applyFill="1" applyBorder="1" applyAlignment="1">
      <alignment horizontal="center" vertical="center"/>
    </xf>
    <xf numFmtId="0" fontId="10" fillId="36" borderId="73" xfId="0" applyFont="1" applyFill="1" applyBorder="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4" borderId="8" xfId="0" applyFont="1" applyFill="1" applyBorder="1" applyAlignment="1" applyProtection="1">
      <alignment horizontal="center" vertical="center"/>
      <protection locked="0"/>
    </xf>
    <xf numFmtId="0" fontId="3" fillId="24" borderId="9" xfId="0" applyFont="1" applyFill="1" applyBorder="1" applyAlignment="1" applyProtection="1">
      <alignment horizontal="center" vertical="center"/>
      <protection locked="0"/>
    </xf>
    <xf numFmtId="0" fontId="3" fillId="25" borderId="8" xfId="0" applyFont="1" applyFill="1" applyBorder="1" applyAlignment="1">
      <alignment horizontal="center" vertical="center"/>
    </xf>
    <xf numFmtId="0" fontId="3" fillId="9" borderId="43" xfId="0" applyFont="1" applyFill="1" applyBorder="1" applyAlignment="1">
      <alignment horizontal="center" vertical="center"/>
    </xf>
    <xf numFmtId="0" fontId="3" fillId="9" borderId="0" xfId="0" applyFont="1" applyFill="1" applyAlignment="1">
      <alignment horizontal="center" vertical="center"/>
    </xf>
    <xf numFmtId="0" fontId="10" fillId="27" borderId="16" xfId="0" applyFont="1" applyFill="1" applyBorder="1" applyAlignment="1">
      <alignment horizontal="center" vertical="center"/>
    </xf>
    <xf numFmtId="0" fontId="10" fillId="27" borderId="33" xfId="0" applyFont="1" applyFill="1" applyBorder="1" applyAlignment="1">
      <alignment horizontal="center" vertical="center"/>
    </xf>
    <xf numFmtId="0" fontId="10" fillId="27" borderId="34" xfId="0" applyFont="1" applyFill="1" applyBorder="1" applyAlignment="1">
      <alignment horizontal="center" vertical="center"/>
    </xf>
    <xf numFmtId="0" fontId="10" fillId="27" borderId="31" xfId="0" applyFont="1" applyFill="1" applyBorder="1" applyAlignment="1">
      <alignment horizontal="center" vertical="center"/>
    </xf>
    <xf numFmtId="0" fontId="10" fillId="27" borderId="0" xfId="0" applyFont="1" applyFill="1" applyAlignment="1">
      <alignment horizontal="center" vertical="center"/>
    </xf>
    <xf numFmtId="0" fontId="0" fillId="27" borderId="55" xfId="0" applyFill="1" applyBorder="1" applyAlignment="1">
      <alignment horizontal="center"/>
    </xf>
    <xf numFmtId="0" fontId="0" fillId="27" borderId="32" xfId="0" applyFill="1" applyBorder="1" applyAlignment="1">
      <alignment horizontal="center"/>
    </xf>
    <xf numFmtId="0" fontId="3" fillId="26" borderId="43" xfId="0" applyFont="1" applyFill="1" applyBorder="1" applyAlignment="1">
      <alignment horizontal="center" vertical="center"/>
    </xf>
    <xf numFmtId="0" fontId="3" fillId="26" borderId="0" xfId="0" applyFont="1" applyFill="1" applyAlignment="1">
      <alignment horizontal="center" vertical="center"/>
    </xf>
    <xf numFmtId="0" fontId="10" fillId="3" borderId="53" xfId="0" applyFont="1" applyFill="1" applyBorder="1" applyAlignment="1">
      <alignment horizontal="center" vertical="center"/>
    </xf>
    <xf numFmtId="0" fontId="10" fillId="3" borderId="55" xfId="0" applyFont="1" applyFill="1" applyBorder="1" applyAlignment="1">
      <alignment horizontal="center" vertical="center"/>
    </xf>
    <xf numFmtId="0" fontId="10" fillId="3" borderId="32" xfId="0" applyFont="1" applyFill="1" applyBorder="1" applyAlignment="1">
      <alignment horizontal="center" vertical="center"/>
    </xf>
    <xf numFmtId="0" fontId="10" fillId="25" borderId="53" xfId="0" applyFont="1" applyFill="1" applyBorder="1" applyAlignment="1">
      <alignment horizontal="center" vertical="center"/>
    </xf>
    <xf numFmtId="0" fontId="10" fillId="25" borderId="55"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48" fillId="29" borderId="8" xfId="0" applyFont="1" applyFill="1" applyBorder="1" applyAlignment="1">
      <alignment horizontal="center" vertical="center" wrapText="1"/>
    </xf>
    <xf numFmtId="0" fontId="48" fillId="30" borderId="8" xfId="0" applyFont="1" applyFill="1" applyBorder="1" applyAlignment="1">
      <alignment horizontal="center" vertical="center"/>
    </xf>
    <xf numFmtId="0" fontId="47" fillId="28" borderId="8" xfId="0" applyFont="1" applyFill="1" applyBorder="1" applyAlignment="1">
      <alignment horizontal="left" vertical="center" wrapText="1"/>
    </xf>
    <xf numFmtId="0" fontId="27" fillId="0" borderId="9" xfId="0" applyFont="1" applyBorder="1" applyAlignment="1" applyProtection="1">
      <alignment horizontal="left" vertical="center" wrapText="1"/>
      <protection locked="0"/>
    </xf>
    <xf numFmtId="0" fontId="27" fillId="0" borderId="18" xfId="0" applyFont="1" applyBorder="1" applyAlignment="1" applyProtection="1">
      <alignment horizontal="left" vertical="center" wrapText="1"/>
      <protection locked="0"/>
    </xf>
    <xf numFmtId="0" fontId="27" fillId="0" borderId="19" xfId="0" applyFont="1" applyBorder="1" applyAlignment="1" applyProtection="1">
      <alignment horizontal="left" vertical="center" wrapText="1"/>
      <protection locked="0"/>
    </xf>
    <xf numFmtId="0" fontId="48" fillId="24" borderId="8" xfId="0" applyFont="1" applyFill="1" applyBorder="1" applyAlignment="1">
      <alignment horizontal="center" vertical="center" wrapText="1"/>
    </xf>
  </cellXfs>
  <cellStyles count="5">
    <cellStyle name="Hipervínculo" xfId="3" builtinId="8"/>
    <cellStyle name="Normal" xfId="0" builtinId="0"/>
    <cellStyle name="Normal 2" xfId="2" xr:uid="{00000000-0005-0000-0000-000002000000}"/>
    <cellStyle name="Normal 5" xfId="1" xr:uid="{00000000-0005-0000-0000-000003000000}"/>
    <cellStyle name="Normal 5 2" xfId="4" xr:uid="{CB5203E7-F7F1-4D36-8140-223A72F29507}"/>
  </cellStyles>
  <dxfs count="406">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57C00"/>
      <color rgb="FFFF99FF"/>
      <color rgb="FF00FFFF"/>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17/10/relationships/person" Target="persons/person.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 '!A1"/><Relationship Id="rId13" Type="http://schemas.openxmlformats.org/officeDocument/2006/relationships/hyperlink" Target="#'Tabla 4 Registro Muestra TH'!A1"/><Relationship Id="rId18" Type="http://schemas.openxmlformats.org/officeDocument/2006/relationships/hyperlink" Target="#'Anexo 2. Requisitos madre c. '!A1"/><Relationship Id="rId3" Type="http://schemas.openxmlformats.org/officeDocument/2006/relationships/hyperlink" Target="#'2.Ambientes Edu. y Protecto '!A1"/><Relationship Id="rId7" Type="http://schemas.openxmlformats.org/officeDocument/2006/relationships/hyperlink" Target="#'6. Administrativo y de Gesti&#243;n'!A1"/><Relationship Id="rId12" Type="http://schemas.openxmlformats.org/officeDocument/2006/relationships/hyperlink" Target="#'Tabla 3 Perfiles TH'!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 Comunidad y Redes'!A1"/><Relationship Id="rId15" Type="http://schemas.openxmlformats.org/officeDocument/2006/relationships/hyperlink" Target="#'Condiciones NO cumplimiento'!A1"/><Relationship Id="rId10" Type="http://schemas.openxmlformats.org/officeDocument/2006/relationships/hyperlink" Target="#'Tabla 1. &#193;reas'!A1"/><Relationship Id="rId4" Type="http://schemas.openxmlformats.org/officeDocument/2006/relationships/hyperlink" Target="#'3. Salud y Nutrici&#243;n'!A1"/><Relationship Id="rId9" Type="http://schemas.openxmlformats.org/officeDocument/2006/relationships/hyperlink" Target="#'8. Talento Humano '!A1"/><Relationship Id="rId14" Type="http://schemas.openxmlformats.org/officeDocument/2006/relationships/hyperlink" Target="#'Anexo 1. Doc. Inscripcion'!A1"/></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12.xml.rels><?xml version="1.0" encoding="UTF-8" standalone="yes"?>
<Relationships xmlns="http://schemas.openxmlformats.org/package/2006/relationships"><Relationship Id="rId1" Type="http://schemas.openxmlformats.org/officeDocument/2006/relationships/hyperlink" Target="#PORTADA!A1"/></Relationships>
</file>

<file path=xl/drawings/_rels/drawing13.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1" Type="http://schemas.openxmlformats.org/officeDocument/2006/relationships/hyperlink" Target="#PORTADA!A1"/></Relationships>
</file>

<file path=xl/drawings/_rels/drawing9.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C051412-A923-4119-AAE4-4D73B33F8A5A}"/>
            </a:ext>
          </a:extLst>
        </xdr:cNvPr>
        <xdr:cNvSpPr/>
      </xdr:nvSpPr>
      <xdr:spPr>
        <a:xfrm>
          <a:off x="485775" y="1779058"/>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933FAF6-5BCE-457A-B70A-A9051B6FCACE}"/>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2FDAEF82-27D3-4BF4-BDB4-407FB266F65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83025A77-5916-4FC2-9087-D83D66DB784C}"/>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517525</xdr:colOff>
      <xdr:row>26</xdr:row>
      <xdr:rowOff>132293</xdr:rowOff>
    </xdr:from>
    <xdr:to>
      <xdr:col>1</xdr:col>
      <xdr:colOff>2035175</xdr:colOff>
      <xdr:row>30</xdr:row>
      <xdr:rowOff>43393</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CC026FF4-F728-469A-A854-F9DC21084123}"/>
            </a:ext>
          </a:extLst>
        </xdr:cNvPr>
        <xdr:cNvSpPr/>
      </xdr:nvSpPr>
      <xdr:spPr>
        <a:xfrm>
          <a:off x="517525" y="554037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AD3BB85-37D9-49DB-96EB-964AE8C33796}"/>
            </a:ext>
          </a:extLst>
        </xdr:cNvPr>
        <xdr:cNvSpPr/>
      </xdr:nvSpPr>
      <xdr:spPr>
        <a:xfrm>
          <a:off x="4978400" y="1804458"/>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4917DE89-0D36-4B99-8997-FCA1494D843D}"/>
            </a:ext>
          </a:extLst>
        </xdr:cNvPr>
        <xdr:cNvSpPr/>
      </xdr:nvSpPr>
      <xdr:spPr>
        <a:xfrm>
          <a:off x="4978400" y="2733675"/>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F4643EE7-6FA4-4C8D-82DF-846FA2739F8A}"/>
            </a:ext>
          </a:extLst>
        </xdr:cNvPr>
        <xdr:cNvSpPr/>
      </xdr:nvSpPr>
      <xdr:spPr>
        <a:xfrm>
          <a:off x="4978400" y="3656542"/>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7.FINANCIERO</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E881DF64-342E-42C6-835C-AC8B92343A22}"/>
            </a:ext>
          </a:extLst>
        </xdr:cNvPr>
        <xdr:cNvSpPr/>
      </xdr:nvSpPr>
      <xdr:spPr>
        <a:xfrm>
          <a:off x="4978400" y="4585759"/>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1</xdr:col>
      <xdr:colOff>2555876</xdr:colOff>
      <xdr:row>26</xdr:row>
      <xdr:rowOff>135466</xdr:rowOff>
    </xdr:from>
    <xdr:to>
      <xdr:col>3</xdr:col>
      <xdr:colOff>1066801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F989A7AA-9E49-49E5-8E3C-423A01D133D8}"/>
            </a:ext>
          </a:extLst>
        </xdr:cNvPr>
        <xdr:cNvSpPr/>
      </xdr:nvSpPr>
      <xdr:spPr>
        <a:xfrm>
          <a:off x="4947709" y="5543549"/>
          <a:ext cx="3601509"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DFE7B874-3C38-4DC0-8A38-068A362692EF}"/>
            </a:ext>
          </a:extLst>
        </xdr:cNvPr>
        <xdr:cNvSpPr/>
      </xdr:nvSpPr>
      <xdr:spPr>
        <a:xfrm>
          <a:off x="8934450" y="1768475"/>
          <a:ext cx="359727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1446742</xdr:colOff>
      <xdr:row>12</xdr:row>
      <xdr:rowOff>62441</xdr:rowOff>
    </xdr:from>
    <xdr:to>
      <xdr:col>4</xdr:col>
      <xdr:colOff>100542</xdr:colOff>
      <xdr:row>15</xdr:row>
      <xdr:rowOff>164041</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79E72F05-942C-4667-B9BA-7F7D41311354}"/>
            </a:ext>
          </a:extLst>
        </xdr:cNvPr>
        <xdr:cNvSpPr/>
      </xdr:nvSpPr>
      <xdr:spPr>
        <a:xfrm>
          <a:off x="8929159" y="280352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PERFILES TALENTO HUMANO</a:t>
          </a:r>
        </a:p>
      </xdr:txBody>
    </xdr:sp>
    <xdr:clientData/>
  </xdr:twoCellAnchor>
  <xdr:twoCellAnchor>
    <xdr:from>
      <xdr:col>3</xdr:col>
      <xdr:colOff>1425575</xdr:colOff>
      <xdr:row>16</xdr:row>
      <xdr:rowOff>189971</xdr:rowOff>
    </xdr:from>
    <xdr:to>
      <xdr:col>4</xdr:col>
      <xdr:colOff>79375</xdr:colOff>
      <xdr:row>20</xdr:row>
      <xdr:rowOff>101071</xdr:rowOff>
    </xdr:to>
    <xdr:sp macro="" textlink="">
      <xdr:nvSpPr>
        <xdr:cNvPr id="15" name="Rectángulo: esquinas redondeadas 14">
          <a:hlinkClick xmlns:r="http://schemas.openxmlformats.org/officeDocument/2006/relationships" r:id="rId13"/>
          <a:extLst>
            <a:ext uri="{FF2B5EF4-FFF2-40B4-BE49-F238E27FC236}">
              <a16:creationId xmlns:a16="http://schemas.microsoft.com/office/drawing/2014/main" id="{5FD577BB-8E7F-4789-B969-CABAE1CC1D45}"/>
            </a:ext>
          </a:extLst>
        </xdr:cNvPr>
        <xdr:cNvSpPr/>
      </xdr:nvSpPr>
      <xdr:spPr>
        <a:xfrm>
          <a:off x="8907992" y="369305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1372658</xdr:colOff>
      <xdr:row>21</xdr:row>
      <xdr:rowOff>137583</xdr:rowOff>
    </xdr:from>
    <xdr:to>
      <xdr:col>4</xdr:col>
      <xdr:colOff>26458</xdr:colOff>
      <xdr:row>25</xdr:row>
      <xdr:rowOff>48683</xdr:rowOff>
    </xdr:to>
    <xdr:sp macro="" textlink="">
      <xdr:nvSpPr>
        <xdr:cNvPr id="16" name="Rectángulo: esquinas redondeadas 15">
          <a:hlinkClick xmlns:r="http://schemas.openxmlformats.org/officeDocument/2006/relationships" r:id="rId14"/>
          <a:extLst>
            <a:ext uri="{FF2B5EF4-FFF2-40B4-BE49-F238E27FC236}">
              <a16:creationId xmlns:a16="http://schemas.microsoft.com/office/drawing/2014/main" id="{4A29AB65-470F-4EE1-96B7-E7EAD196569D}"/>
            </a:ext>
          </a:extLst>
        </xdr:cNvPr>
        <xdr:cNvSpPr/>
      </xdr:nvSpPr>
      <xdr:spPr>
        <a:xfrm>
          <a:off x="8855075" y="4593166"/>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0</xdr:col>
      <xdr:colOff>2199217</xdr:colOff>
      <xdr:row>31</xdr:row>
      <xdr:rowOff>101599</xdr:rowOff>
    </xdr:from>
    <xdr:to>
      <xdr:col>2</xdr:col>
      <xdr:colOff>918634</xdr:colOff>
      <xdr:row>34</xdr:row>
      <xdr:rowOff>203199</xdr:rowOff>
    </xdr:to>
    <xdr:sp macro="" textlink="">
      <xdr:nvSpPr>
        <xdr:cNvPr id="17" name="Rectángulo: esquinas redondeadas 16">
          <a:hlinkClick xmlns:r="http://schemas.openxmlformats.org/officeDocument/2006/relationships" r:id="rId15"/>
          <a:extLst>
            <a:ext uri="{FF2B5EF4-FFF2-40B4-BE49-F238E27FC236}">
              <a16:creationId xmlns:a16="http://schemas.microsoft.com/office/drawing/2014/main" id="{8E0DFF83-307C-4749-B110-82506575E0D4}"/>
            </a:ext>
          </a:extLst>
        </xdr:cNvPr>
        <xdr:cNvSpPr/>
      </xdr:nvSpPr>
      <xdr:spPr>
        <a:xfrm>
          <a:off x="2199217" y="6462182"/>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2197101</xdr:colOff>
      <xdr:row>31</xdr:row>
      <xdr:rowOff>127000</xdr:rowOff>
    </xdr:from>
    <xdr:to>
      <xdr:col>3</xdr:col>
      <xdr:colOff>3302000</xdr:colOff>
      <xdr:row>34</xdr:row>
      <xdr:rowOff>228600</xdr:rowOff>
    </xdr:to>
    <xdr:sp macro="" textlink="">
      <xdr:nvSpPr>
        <xdr:cNvPr id="18" name="Rectángulo: esquinas redondeadas 17">
          <a:hlinkClick xmlns:r="http://schemas.openxmlformats.org/officeDocument/2006/relationships" r:id="rId16"/>
          <a:extLst>
            <a:ext uri="{FF2B5EF4-FFF2-40B4-BE49-F238E27FC236}">
              <a16:creationId xmlns:a16="http://schemas.microsoft.com/office/drawing/2014/main" id="{980CC7E6-F5DB-4086-A9FF-9B3E0F6E9B98}"/>
            </a:ext>
          </a:extLst>
        </xdr:cNvPr>
        <xdr:cNvSpPr/>
      </xdr:nvSpPr>
      <xdr:spPr>
        <a:xfrm>
          <a:off x="7181851" y="6487583"/>
          <a:ext cx="3602566"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9" name="Imagen 18">
          <a:extLst>
            <a:ext uri="{FF2B5EF4-FFF2-40B4-BE49-F238E27FC236}">
              <a16:creationId xmlns:a16="http://schemas.microsoft.com/office/drawing/2014/main" id="{0BFA391E-E332-4578-A312-2AC0707D382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1375833</xdr:colOff>
      <xdr:row>26</xdr:row>
      <xdr:rowOff>95251</xdr:rowOff>
    </xdr:from>
    <xdr:to>
      <xdr:col>4</xdr:col>
      <xdr:colOff>137584</xdr:colOff>
      <xdr:row>30</xdr:row>
      <xdr:rowOff>6351</xdr:rowOff>
    </xdr:to>
    <xdr:sp macro="" textlink="">
      <xdr:nvSpPr>
        <xdr:cNvPr id="21" name="Rectángulo: esquinas redondeadas 20">
          <a:hlinkClick xmlns:r="http://schemas.openxmlformats.org/officeDocument/2006/relationships" r:id="rId18"/>
          <a:extLst>
            <a:ext uri="{FF2B5EF4-FFF2-40B4-BE49-F238E27FC236}">
              <a16:creationId xmlns:a16="http://schemas.microsoft.com/office/drawing/2014/main" id="{6E068F07-8A93-4CFA-904B-55FDE9316029}"/>
            </a:ext>
          </a:extLst>
        </xdr:cNvPr>
        <xdr:cNvSpPr/>
      </xdr:nvSpPr>
      <xdr:spPr>
        <a:xfrm>
          <a:off x="8858250" y="5503334"/>
          <a:ext cx="3704167"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2  REQUISITOS MADRE / PADRE COMUNITARIO</a:t>
          </a:r>
          <a:endParaRPr lang="en-US" sz="14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676715</xdr:colOff>
      <xdr:row>1</xdr:row>
      <xdr:rowOff>37806</xdr:rowOff>
    </xdr:to>
    <xdr:pic>
      <xdr:nvPicPr>
        <xdr:cNvPr id="3" name="Imagen 2">
          <a:hlinkClick xmlns:r="http://schemas.openxmlformats.org/officeDocument/2006/relationships" r:id="rId1"/>
          <a:extLst>
            <a:ext uri="{FF2B5EF4-FFF2-40B4-BE49-F238E27FC236}">
              <a16:creationId xmlns:a16="http://schemas.microsoft.com/office/drawing/2014/main" id="{A53332BD-1530-1E71-B693-3F2DD080DE18}"/>
            </a:ext>
          </a:extLst>
        </xdr:cNvPr>
        <xdr:cNvPicPr>
          <a:picLocks noChangeAspect="1"/>
        </xdr:cNvPicPr>
      </xdr:nvPicPr>
      <xdr:blipFill>
        <a:blip xmlns:r="http://schemas.openxmlformats.org/officeDocument/2006/relationships" r:embed="rId2"/>
        <a:stretch>
          <a:fillRect/>
        </a:stretch>
      </xdr:blipFill>
      <xdr:spPr>
        <a:xfrm>
          <a:off x="0" y="0"/>
          <a:ext cx="676715" cy="3779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432955</xdr:colOff>
      <xdr:row>2</xdr:row>
      <xdr:rowOff>29441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72B8B3A-E5C6-427D-90ED-C9F7FA79D440}"/>
            </a:ext>
          </a:extLst>
        </xdr:cNvPr>
        <xdr:cNvSpPr/>
      </xdr:nvSpPr>
      <xdr:spPr>
        <a:xfrm>
          <a:off x="12306300" y="561975"/>
          <a:ext cx="432955" cy="210416"/>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ACDBE08-4F61-488D-B7D8-2FF9707709F6}"/>
            </a:ext>
          </a:extLst>
        </xdr:cNvPr>
        <xdr:cNvSpPr/>
      </xdr:nvSpPr>
      <xdr:spPr>
        <a:xfrm>
          <a:off x="153162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5725B8-31A2-451A-A18E-4973A6597E64}"/>
            </a:ext>
          </a:extLst>
        </xdr:cNvPr>
        <xdr:cNvSpPr/>
      </xdr:nvSpPr>
      <xdr:spPr>
        <a:xfrm>
          <a:off x="1468755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412750</xdr:colOff>
      <xdr:row>0</xdr:row>
      <xdr:rowOff>177800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39F1AA-001E-480A-9B3A-B5A6E6C97DCE}"/>
            </a:ext>
          </a:extLst>
        </xdr:cNvPr>
        <xdr:cNvSpPr/>
      </xdr:nvSpPr>
      <xdr:spPr>
        <a:xfrm>
          <a:off x="0" y="19050"/>
          <a:ext cx="412750" cy="15875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461818</xdr:colOff>
      <xdr:row>0</xdr:row>
      <xdr:rowOff>178955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F49425F-2EE4-4A3B-B8CD-B557DB888D60}"/>
            </a:ext>
          </a:extLst>
        </xdr:cNvPr>
        <xdr:cNvSpPr/>
      </xdr:nvSpPr>
      <xdr:spPr>
        <a:xfrm>
          <a:off x="12636500" y="0"/>
          <a:ext cx="461818" cy="17895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1A123460-C77A-4207-8146-CEE0130BE693}"/>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AA00676-2558-44B1-B3A9-33905118AB07}"/>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AA125BD-11EB-4AFA-8631-E42EE3BA6F4B}"/>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7D71A5F-53CB-45CC-80EC-C454C4FFFBE0}"/>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oneCellAnchor>
    <xdr:from>
      <xdr:col>4</xdr:col>
      <xdr:colOff>3071812</xdr:colOff>
      <xdr:row>8</xdr:row>
      <xdr:rowOff>0</xdr:rowOff>
    </xdr:from>
    <xdr:ext cx="184731" cy="264560"/>
    <xdr:sp macro="" textlink="">
      <xdr:nvSpPr>
        <xdr:cNvPr id="3" name="CuadroTexto 2">
          <a:extLst>
            <a:ext uri="{FF2B5EF4-FFF2-40B4-BE49-F238E27FC236}">
              <a16:creationId xmlns:a16="http://schemas.microsoft.com/office/drawing/2014/main" id="{E7956FC3-E27E-49E2-B9A0-0EF4510FAA63}"/>
            </a:ext>
          </a:extLst>
        </xdr:cNvPr>
        <xdr:cNvSpPr txBox="1"/>
      </xdr:nvSpPr>
      <xdr:spPr>
        <a:xfrm>
          <a:off x="14939962"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4</xdr:col>
      <xdr:colOff>3071812</xdr:colOff>
      <xdr:row>22</xdr:row>
      <xdr:rowOff>0</xdr:rowOff>
    </xdr:from>
    <xdr:ext cx="184731" cy="264560"/>
    <xdr:sp macro="" textlink="">
      <xdr:nvSpPr>
        <xdr:cNvPr id="4" name="CuadroTexto 3">
          <a:extLst>
            <a:ext uri="{FF2B5EF4-FFF2-40B4-BE49-F238E27FC236}">
              <a16:creationId xmlns:a16="http://schemas.microsoft.com/office/drawing/2014/main" id="{581BCE5E-4CAB-4353-9B9C-A3F232729BBA}"/>
            </a:ext>
          </a:extLst>
        </xdr:cNvPr>
        <xdr:cNvSpPr txBox="1"/>
      </xdr:nvSpPr>
      <xdr:spPr>
        <a:xfrm>
          <a:off x="14939962" y="155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38100</xdr:rowOff>
    </xdr:from>
    <xdr:to>
      <xdr:col>0</xdr:col>
      <xdr:colOff>533400</xdr:colOff>
      <xdr:row>0</xdr:row>
      <xdr:rowOff>266700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D832858-819B-49CF-936D-D3FF000594D4}"/>
            </a:ext>
          </a:extLst>
        </xdr:cNvPr>
        <xdr:cNvSpPr/>
      </xdr:nvSpPr>
      <xdr:spPr>
        <a:xfrm>
          <a:off x="1" y="38100"/>
          <a:ext cx="533399" cy="2286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42332</xdr:colOff>
      <xdr:row>0</xdr:row>
      <xdr:rowOff>42333</xdr:rowOff>
    </xdr:from>
    <xdr:to>
      <xdr:col>0</xdr:col>
      <xdr:colOff>575731</xdr:colOff>
      <xdr:row>0</xdr:row>
      <xdr:rowOff>243416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37860F2-9E0F-48AE-BFE4-83E5537A2C9D}"/>
            </a:ext>
          </a:extLst>
        </xdr:cNvPr>
        <xdr:cNvSpPr/>
      </xdr:nvSpPr>
      <xdr:spPr>
        <a:xfrm>
          <a:off x="42332" y="42333"/>
          <a:ext cx="533399" cy="201083"/>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8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Sandra Irene Leon Leon" id="{E6234548-17DD-4B6E-B112-1882461C5619}" userId="S::Sandra.LeonL@icbf.gov.co::d4051088-6ff2-42d7-b389-70c1bdc74f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05" dataDxfId="404">
  <autoFilter ref="B89:B91" xr:uid="{00000000-0009-0000-0100-000001000000}"/>
  <tableColumns count="1">
    <tableColumn id="1" xr3:uid="{00000000-0010-0000-0000-000001000000}" name="SERVICIOS" dataDxfId="40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78" dataDxfId="377">
  <autoFilter ref="F10:F13" xr:uid="{00000000-0009-0000-0100-00000A000000}"/>
  <tableColumns count="1">
    <tableColumn id="1" xr3:uid="{00000000-0010-0000-0900-000001000000}" name="POB_RESTABLECIMIENTO_DE_DERECHOS" dataDxfId="376"/>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23">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22">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21">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20">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19">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18">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17">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16">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15">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14" dataDxfId="113">
  <autoFilter ref="H19:H23" xr:uid="{00000000-0009-0000-0100-000070000000}"/>
  <tableColumns count="1">
    <tableColumn id="1" xr3:uid="{00000000-0010-0000-6C00-000001000000}" name="MOD_RESTABLECIMIENTO_DE_DERECHOS" dataDxfId="1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75" dataDxfId="374">
  <autoFilter ref="F34:F35" xr:uid="{00000000-0009-0000-0100-00000B000000}"/>
  <tableColumns count="1">
    <tableColumn id="1" xr3:uid="{00000000-0010-0000-0A00-000001000000}" name="POB_SISTEMA_DE_RESPONSABILIDAD_PENAL_ADOLESCENTES" dataDxfId="373"/>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11" dataDxfId="110">
  <autoFilter ref="J64:J66" xr:uid="{00000000-0009-0000-0100-000071000000}"/>
  <tableColumns count="1">
    <tableColumn id="1" xr3:uid="{00000000-0010-0000-6D00-000001000000}" name="SERV_UBICACION INICIAL" dataDxfId="10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08" dataDxfId="107">
  <autoFilter ref="J68:J72" xr:uid="{00000000-0009-0000-0100-000072000000}"/>
  <tableColumns count="1">
    <tableColumn id="1" xr3:uid="{00000000-0010-0000-6E00-000001000000}" name="SERV_APOYO Y FORTALECIMIENTO A LA FAMILIA Y/O RED VINCULAR" dataDxfId="10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05" dataDxfId="104">
  <autoFilter ref="J74:J75" xr:uid="{00000000-0009-0000-0100-000073000000}"/>
  <tableColumns count="1">
    <tableColumn id="1" xr3:uid="{00000000-0010-0000-6F00-000001000000}" name="SERV_ACOGIMIENTO FAMILIAR" dataDxfId="10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02" dataDxfId="101">
  <autoFilter ref="J77:J81" xr:uid="{00000000-0009-0000-0100-000075000000}"/>
  <tableColumns count="1">
    <tableColumn id="1" xr3:uid="{00000000-0010-0000-7000-000001000000}" name="SERV_ACOGIMIENTO RESIDENCIAL" dataDxfId="100"/>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B86AD4AF-CE61-4F46-B1A4-D13D646875A4}" name="Tabla1117" displayName="Tabla1117" ref="A3:I8" totalsRowShown="0" headerRowDxfId="99" dataDxfId="97" headerRowBorderDxfId="98" tableBorderDxfId="96" totalsRowBorderDxfId="95">
  <tableColumns count="9">
    <tableColumn id="1" xr3:uid="{93317206-5F68-43D7-A464-B3803A3C4DC8}" name="Ubicación" dataDxfId="94"/>
    <tableColumn id="7" xr3:uid="{3152AE47-6FE3-4154-A987-4F150CF5CF81}" name="Denominación del espacio pedagógico" dataDxfId="93"/>
    <tableColumn id="8" xr3:uid="{E2361181-88A5-4C1C-A88C-CCC73E2D2C04}" name="Rango de edad _x000a_(años)" dataDxfId="92"/>
    <tableColumn id="2" xr3:uid="{AACDA603-4C16-4431-8ED7-CC3D46A6DAEA}" name="Área (m²)" dataDxfId="91"/>
    <tableColumn id="3" xr3:uid="{36186101-CF99-45DB-95DA-C27E7C9A10FC}" name="Índice (m²/niña-niño)" dataDxfId="90"/>
    <tableColumn id="4" xr3:uid="{273E02B8-CE1F-41D8-98B6-56AEE694FEAA}" name="Capacidad máxima _x000a_(Área / Índice)_x000a_" dataDxfId="89">
      <calculatedColumnFormula>IFERROR(ROUNDDOWN((Tabla1117[[#This Row],[Área (m²)]]/Tabla1117[[#This Row],[Índice (m²/niña-niño)]]),0)," ")</calculatedColumnFormula>
    </tableColumn>
    <tableColumn id="5" xr3:uid="{AA504FC4-01A1-4896-B3E4-0EFB6026E25E}" name="No. niñas y niños (Cupos ubicados)" dataDxfId="88"/>
    <tableColumn id="10" xr3:uid="{5F807B58-05E4-4280-B043-5AA0B2B965C5}" name="Cumple - No cumple - No aplica" dataDxfId="87">
      <calculatedColumnFormula>IF(OR(ISBLANK(Tabla1117[[#This Row],[Capacidad máxima 
(Área / Índice)
]]),ISBLANK(Tabla1117[[#This Row],[No. niñas y niños (Cupos ubicados)]])),"No aplica",IF(Tabla1117[[#This Row],[No. niñas y niños (Cupos ubicados)]]&lt;=Tabla1117[[#This Row],[Capacidad máxima 
(Área / Índice)
]],"Cumple","No cumple"))</calculatedColumnFormula>
    </tableColumn>
    <tableColumn id="6" xr3:uid="{7B11D79F-47AE-4F45-95A4-6F7BEEB65846}" name="observaciones" dataDxfId="8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72" dataDxfId="371">
  <autoFilter ref="F84:F85" xr:uid="{00000000-0009-0000-0100-00000C000000}"/>
  <tableColumns count="1">
    <tableColumn id="1" xr3:uid="{00000000-0010-0000-0B00-000001000000}" name="POB_ADOPCIONES" dataDxfId="37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69" dataDxfId="368">
  <autoFilter ref="H102:H106" xr:uid="{00000000-0009-0000-0100-00000D000000}"/>
  <tableColumns count="1">
    <tableColumn id="1" xr3:uid="{00000000-0010-0000-0C00-000001000000}" name="MOD_PRIMERA_INFANCIA" dataDxfId="36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66" dataDxfId="365">
  <autoFilter ref="J95:J101" xr:uid="{00000000-0009-0000-0100-00000E000000}"/>
  <tableColumns count="1">
    <tableColumn id="1" xr3:uid="{00000000-0010-0000-0D00-000001000000}" name="SERV_INSTITUCIONAL" dataDxfId="36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63" dataDxfId="362">
  <autoFilter ref="J103:J106" xr:uid="{00000000-0009-0000-0100-00000F000000}"/>
  <tableColumns count="1">
    <tableColumn id="1" xr3:uid="{00000000-0010-0000-0E00-000001000000}" name="SERV_COMUNITARIA" dataDxfId="36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60" dataDxfId="359">
  <autoFilter ref="J108:J111" xr:uid="{00000000-0009-0000-0100-000010000000}"/>
  <tableColumns count="1">
    <tableColumn id="1" xr3:uid="{00000000-0010-0000-0F00-000001000000}" name="SERV_FAMILIAR" dataDxfId="35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57" dataDxfId="356">
  <autoFilter ref="J113:J114" xr:uid="{00000000-0009-0000-0100-000011000000}"/>
  <tableColumns count="1">
    <tableColumn id="1" xr3:uid="{00000000-0010-0000-1000-000001000000}" name="SERV_PROPIA_E_INTERCULTURAL" dataDxfId="35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54" dataDxfId="353">
  <autoFilter ref="H116:H117" xr:uid="{00000000-0009-0000-0100-000012000000}"/>
  <tableColumns count="1">
    <tableColumn id="1" xr3:uid="{00000000-0010-0000-1100-000001000000}" name="MOD_INFANCIA" dataDxfId="35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51" dataDxfId="350">
  <autoFilter ref="J117:J121" xr:uid="{00000000-0009-0000-0100-000013000000}"/>
  <tableColumns count="1">
    <tableColumn id="1" xr3:uid="{00000000-0010-0000-1200-000001000000}" name="SERV_ATRAPASUEÑOS" dataDxfId="34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02" dataDxfId="401">
  <autoFilter ref="D117:D123" xr:uid="{00000000-0009-0000-0100-000002000000}"/>
  <tableColumns count="1">
    <tableColumn id="1" xr3:uid="{00000000-0010-0000-0100-000001000000}" name="DIR_PROMOCIÓN_Y_PREVENCION" dataDxfId="40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48" dataDxfId="347">
  <autoFilter ref="H130:H133" xr:uid="{00000000-0009-0000-0100-000014000000}"/>
  <tableColumns count="1">
    <tableColumn id="1" xr3:uid="{00000000-0010-0000-1300-000001000000}" name="MOD_NUTRICION" dataDxfId="34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45" dataDxfId="344">
  <autoFilter ref="J128:J129" xr:uid="{00000000-0009-0000-0100-000015000000}"/>
  <tableColumns count="1">
    <tableColumn id="1" xr3:uid="{00000000-0010-0000-1400-000001000000}" name="SERV_CENTROS_DE_RECUPERACION_INSTITUCIONAL" dataDxfId="34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42" dataDxfId="341">
  <autoFilter ref="H144:H147" xr:uid="{00000000-0009-0000-0100-000016000000}"/>
  <tableColumns count="1">
    <tableColumn id="1" xr3:uid="{00000000-0010-0000-1500-000001000000}" name="MOD_FAMILIAS_Y_COMUNIDADES" dataDxfId="34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39" dataDxfId="338">
  <autoFilter ref="H10:H14" xr:uid="{00000000-0009-0000-0100-000017000000}"/>
  <tableColumns count="1">
    <tableColumn id="1" xr3:uid="{00000000-0010-0000-1600-000001000000}" name="MOD_RESTABLECIMIENTO_DE_DERECHOS" dataDxfId="33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36" dataDxfId="335">
  <autoFilter ref="J2:J6" xr:uid="{00000000-0009-0000-0100-000018000000}"/>
  <tableColumns count="1">
    <tableColumn id="1" xr3:uid="{00000000-0010-0000-1700-000001000000}" name="SERV_PRIVATIVAS_DE_LA_LIBERTAD" dataDxfId="33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33" dataDxfId="332">
  <autoFilter ref="J8:J11" xr:uid="{00000000-0009-0000-0100-000019000000}"/>
  <tableColumns count="1">
    <tableColumn id="1" xr3:uid="{00000000-0010-0000-1800-000001000000}" name="SERV_NO_PRIVATIVAS_DE_LA_LIBERTAD" dataDxfId="33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30" dataDxfId="329">
  <autoFilter ref="J13:J18" xr:uid="{00000000-0009-0000-0100-00001A000000}"/>
  <tableColumns count="1">
    <tableColumn id="1" xr3:uid="{00000000-0010-0000-1900-000001000000}" name="SERV_COMPLEMENTARIAS_Y_DE_RESTABLECIMIENTO_EN_ADMINISTRACION_DE_JUSTICIA" dataDxfId="32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27" dataDxfId="326">
  <autoFilter ref="J20:J22" xr:uid="{00000000-0009-0000-0100-00001B000000}"/>
  <tableColumns count="1">
    <tableColumn id="1" xr3:uid="{00000000-0010-0000-1A00-000001000000}" name="SERV_PROGRAMA_DE_INCLUSION_SOCIAL" dataDxfId="32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24" dataDxfId="323">
  <autoFilter ref="H32:H37" xr:uid="{00000000-0009-0000-0100-00001C000000}"/>
  <tableColumns count="1">
    <tableColumn id="1" xr3:uid="{00000000-0010-0000-1B00-000001000000}" name="MOD_SISTEMA_DE_RESPONSABILIDAD_PENAL_ADOLESCENTES" dataDxfId="32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21" dataDxfId="320">
  <autoFilter ref="J25:J26" xr:uid="{00000000-0009-0000-0100-00001D000000}"/>
  <tableColumns count="1">
    <tableColumn id="1" xr3:uid="{00000000-0010-0000-1C00-000001000000}" name="SERV_CENTRO_DE_EMERGENCIA" dataDxfId="3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399" dataDxfId="398">
  <autoFilter ref="D22:D25" xr:uid="{00000000-0009-0000-0100-000003000000}"/>
  <tableColumns count="1">
    <tableColumn id="1" xr3:uid="{00000000-0010-0000-0200-000001000000}" name="DIR_PROTECCION" dataDxfId="39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18" dataDxfId="317">
  <autoFilter ref="J28:J36" xr:uid="{00000000-0009-0000-0100-00001E000000}"/>
  <tableColumns count="1">
    <tableColumn id="1" xr3:uid="{00000000-0010-0000-1D00-000001000000}" name="SERV_SERVICIO_DE_APOYO_Y_FORTALECIMIENTO_A_LA_FAMILIA" dataDxfId="31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15" dataDxfId="314">
  <autoFilter ref="J38:J43" xr:uid="{00000000-0009-0000-0100-00001F000000}"/>
  <tableColumns count="1">
    <tableColumn id="1" xr3:uid="{00000000-0010-0000-1E00-000001000000}" name="SERV_ACOGIMIENTO_FAMILIAR" dataDxfId="31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12" dataDxfId="311">
  <autoFilter ref="J45:J58" xr:uid="{00000000-0009-0000-0100-000020000000}"/>
  <tableColumns count="1">
    <tableColumn id="1" xr3:uid="{00000000-0010-0000-1F00-000001000000}" name="SERV_ACOGIMIENTO_RESIDENCIAL" dataDxfId="31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09" dataDxfId="308">
  <autoFilter ref="J60:J61" xr:uid="{00000000-0009-0000-0100-000021000000}"/>
  <tableColumns count="1">
    <tableColumn id="1" xr3:uid="{00000000-0010-0000-2000-000001000000}" name="SERV_ESTRATEGIA_UNIDADES_MOVILES" dataDxfId="30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06" dataDxfId="305">
  <autoFilter ref="H119:H120" xr:uid="{00000000-0009-0000-0100-00002B000000}"/>
  <tableColumns count="1">
    <tableColumn id="1" xr3:uid="{00000000-0010-0000-2100-000001000000}" name="MOD_ADOLESCENCIA" dataDxfId="30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03" dataDxfId="302">
  <autoFilter ref="H122:H123" xr:uid="{00000000-0009-0000-0100-00002C000000}"/>
  <tableColumns count="1">
    <tableColumn id="1" xr3:uid="{00000000-0010-0000-2200-000001000000}" name="MOD_JUVENTUD" dataDxfId="30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00" dataDxfId="299">
  <autoFilter ref="J142:J143" xr:uid="{00000000-0009-0000-0100-00002D000000}"/>
  <tableColumns count="1">
    <tableColumn id="1" xr3:uid="{00000000-0010-0000-2300-000001000000}" name="SERV_SOMOS_FAMILIA_SOMOS_COMUNIDAD" dataDxfId="29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297" dataDxfId="296">
  <autoFilter ref="H84:H85" xr:uid="{00000000-0009-0000-0100-00002E000000}"/>
  <tableColumns count="1">
    <tableColumn id="1" xr3:uid="{00000000-0010-0000-2400-000001000000}" name="MOD_ADOPCIONES" dataDxfId="29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294" dataDxfId="293">
  <autoFilter ref="J84:J85" xr:uid="{00000000-0009-0000-0100-00002F000000}"/>
  <tableColumns count="1">
    <tableColumn id="1" xr3:uid="{00000000-0010-0000-2500-000001000000}" name="SERV_ADOPCIONES" dataDxfId="29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291" dataDxfId="290">
  <autoFilter ref="J131:J132" xr:uid="{00000000-0009-0000-0100-000022000000}"/>
  <tableColumns count="1">
    <tableColumn id="1" xr3:uid="{00000000-0010-0000-2600-000001000000}" name="SERV_1000_DÍAS_PARA_CAMBIAR_EL_MUNDO" dataDxfId="28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396" dataDxfId="395">
  <autoFilter ref="F104:F105" xr:uid="{00000000-0009-0000-0100-000004000000}"/>
  <tableColumns count="1">
    <tableColumn id="1" xr3:uid="{00000000-0010-0000-0300-000001000000}" name="POB_PRIMERA_INFANCIA" dataDxfId="394"/>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288" dataDxfId="287">
  <autoFilter ref="J134:J135" xr:uid="{00000000-0009-0000-0100-000023000000}"/>
  <tableColumns count="1">
    <tableColumn id="1" xr3:uid="{00000000-0010-0000-2700-000001000000}" name="SERV_SERVICIOS_DE_UNIDADES_DE_BUSQUEDA_ACTIVA" dataDxfId="28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285" dataDxfId="284">
  <autoFilter ref="J145:J146" xr:uid="{00000000-0009-0000-0100-000024000000}"/>
  <tableColumns count="1">
    <tableColumn id="1" xr3:uid="{00000000-0010-0000-2800-000001000000}" name="SERV_SOMOS_FAMILIA_CONECTADAS" dataDxfId="28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82" dataDxfId="281">
  <autoFilter ref="J148:J149" xr:uid="{00000000-0009-0000-0100-000025000000}"/>
  <tableColumns count="1">
    <tableColumn id="1" xr3:uid="{00000000-0010-0000-2900-000001000000}" name="SERV_ACOMPAÑAMIENTO_INTERCULTURAL_ETNICA_Y_CAMPESINA_TEJIENDO_INTERCULTURALIDAD" dataDxfId="28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79" dataDxfId="278" tableBorderDxfId="277">
  <autoFilter ref="D171:D172" xr:uid="{00000000-0009-0000-0100-000026000000}"/>
  <tableColumns count="1">
    <tableColumn id="1" xr3:uid="{00000000-0010-0000-2A00-000001000000}" name="AMAZONAS." dataDxfId="27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75" dataDxfId="274" tableBorderDxfId="273">
  <autoFilter ref="E171:E189" xr:uid="{00000000-0009-0000-0100-000027000000}"/>
  <tableColumns count="1">
    <tableColumn id="1" xr3:uid="{00000000-0010-0000-2B00-000001000000}" name="ANTIOQUIA." dataDxfId="27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71" dataDxfId="270" tableBorderDxfId="269">
  <autoFilter ref="F171:F174" xr:uid="{00000000-0009-0000-0100-000028000000}"/>
  <tableColumns count="1">
    <tableColumn id="1" xr3:uid="{00000000-0010-0000-2C00-000001000000}" name="ARAUCA." dataDxfId="26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67" dataDxfId="266" tableBorderDxfId="265">
  <autoFilter ref="G171:G178" xr:uid="{00000000-0009-0000-0100-000029000000}"/>
  <tableColumns count="1">
    <tableColumn id="1" xr3:uid="{00000000-0010-0000-2D00-000001000000}" name="ATLANTICO." dataDxfId="26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63" dataDxfId="262" tableBorderDxfId="261">
  <autoFilter ref="H171:H189" xr:uid="{00000000-0009-0000-0100-00002A000000}"/>
  <tableColumns count="1">
    <tableColumn id="1" xr3:uid="{00000000-0010-0000-2E00-000001000000}" name="BOGOTA." dataDxfId="26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59" dataDxfId="258" tableBorderDxfId="257">
  <autoFilter ref="I171:I179" xr:uid="{00000000-0009-0000-0100-000030000000}"/>
  <tableColumns count="1">
    <tableColumn id="1" xr3:uid="{00000000-0010-0000-2F00-000001000000}" name="BOLIVAR." dataDxfId="25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55" dataDxfId="254" tableBorderDxfId="253">
  <autoFilter ref="J171:J183" xr:uid="{00000000-0009-0000-0100-000031000000}"/>
  <tableColumns count="1">
    <tableColumn id="1" xr3:uid="{00000000-0010-0000-3000-000001000000}" name="BOYACA." dataDxfId="25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393" dataDxfId="392">
  <autoFilter ref="F116:F117" xr:uid="{00000000-0009-0000-0100-000005000000}"/>
  <tableColumns count="1">
    <tableColumn id="1" xr3:uid="{00000000-0010-0000-0400-000001000000}" name="POB_INFANCIA" dataDxfId="39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51" dataDxfId="250" tableBorderDxfId="249">
  <autoFilter ref="K171:K178" xr:uid="{00000000-0009-0000-0100-000032000000}"/>
  <tableColumns count="1">
    <tableColumn id="1" xr3:uid="{00000000-0010-0000-3100-000001000000}" name="CALDAS." dataDxfId="24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47" dataDxfId="246" tableBorderDxfId="245">
  <autoFilter ref="L171:L175" xr:uid="{00000000-0009-0000-0100-000033000000}"/>
  <tableColumns count="1">
    <tableColumn id="1" xr3:uid="{00000000-0010-0000-3200-000001000000}" name="CAQUETA." dataDxfId="24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43" dataDxfId="242" tableBorderDxfId="241">
  <autoFilter ref="M171:M174" xr:uid="{00000000-0009-0000-0100-000034000000}"/>
  <tableColumns count="1">
    <tableColumn id="1" xr3:uid="{00000000-0010-0000-3300-000001000000}" name="CASANARE." dataDxfId="24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39" dataDxfId="238" tableBorderDxfId="237">
  <autoFilter ref="N171:N178" xr:uid="{00000000-0009-0000-0100-000035000000}"/>
  <tableColumns count="1">
    <tableColumn id="1" xr3:uid="{00000000-0010-0000-3400-000001000000}" name="CAUCA." dataDxfId="236"/>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35" dataDxfId="234" tableBorderDxfId="233">
  <autoFilter ref="O171:O176" xr:uid="{00000000-0009-0000-0100-000036000000}"/>
  <tableColumns count="1">
    <tableColumn id="1" xr3:uid="{00000000-0010-0000-3500-000001000000}" name="CESAR." dataDxfId="232"/>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31" dataDxfId="230" tableBorderDxfId="229">
  <autoFilter ref="P171:P177" xr:uid="{00000000-0009-0000-0100-000037000000}"/>
  <tableColumns count="1">
    <tableColumn id="1" xr3:uid="{00000000-0010-0000-3600-000001000000}" name="CHOCO." dataDxfId="22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27" dataDxfId="226" tableBorderDxfId="225">
  <autoFilter ref="Q171:Q179" xr:uid="{00000000-0009-0000-0100-000038000000}"/>
  <tableColumns count="1">
    <tableColumn id="1" xr3:uid="{00000000-0010-0000-3700-000001000000}" name="CORDOBA." dataDxfId="224"/>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23" dataDxfId="222" tableBorderDxfId="221">
  <autoFilter ref="R171:R185" xr:uid="{00000000-0009-0000-0100-000039000000}"/>
  <tableColumns count="1">
    <tableColumn id="1" xr3:uid="{00000000-0010-0000-3800-000001000000}" name="CUNDINAMARCA." dataDxfId="22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19" dataDxfId="218" tableBorderDxfId="217">
  <autoFilter ref="S171:S172" xr:uid="{00000000-0009-0000-0100-00003A000000}"/>
  <tableColumns count="1">
    <tableColumn id="1" xr3:uid="{00000000-0010-0000-3900-000001000000}" name="GUAINIA." dataDxfId="21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15" dataDxfId="214" tableBorderDxfId="213">
  <autoFilter ref="T171:T178" xr:uid="{00000000-0009-0000-0100-00003B000000}"/>
  <tableColumns count="1">
    <tableColumn id="1" xr3:uid="{00000000-0010-0000-3A00-000001000000}" name="LA_GUAJIRA." dataDxfId="2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390" dataDxfId="389">
  <autoFilter ref="F119:F120" xr:uid="{00000000-0009-0000-0100-000006000000}"/>
  <tableColumns count="1">
    <tableColumn id="1" xr3:uid="{00000000-0010-0000-0500-000001000000}" name="POB_ADOLESCENCIA" dataDxfId="38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11" dataDxfId="210" tableBorderDxfId="209">
  <autoFilter ref="U171:U172" xr:uid="{00000000-0009-0000-0100-00003C000000}"/>
  <tableColumns count="1">
    <tableColumn id="1" xr3:uid="{00000000-0010-0000-3B00-000001000000}" name="GUAVIARE." dataDxfId="208"/>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07" dataDxfId="206" tableBorderDxfId="205">
  <autoFilter ref="V171:V176" xr:uid="{00000000-0009-0000-0100-00003D000000}"/>
  <tableColumns count="1">
    <tableColumn id="1" xr3:uid="{00000000-0010-0000-3C00-000001000000}" name="HUILA." dataDxfId="204"/>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03" dataDxfId="202" tableBorderDxfId="201">
  <autoFilter ref="W171:W179" xr:uid="{00000000-0009-0000-0100-00003E000000}"/>
  <tableColumns count="1">
    <tableColumn id="1" xr3:uid="{00000000-0010-0000-3D00-000001000000}" name="MAGDALENA." dataDxfId="200"/>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199" dataDxfId="198" tableBorderDxfId="197">
  <autoFilter ref="X171:X176" xr:uid="{00000000-0009-0000-0100-00003F000000}"/>
  <tableColumns count="1">
    <tableColumn id="1" xr3:uid="{00000000-0010-0000-3E00-000001000000}" name="META." dataDxfId="19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195" dataDxfId="194" tableBorderDxfId="193">
  <autoFilter ref="Y171:Y179" xr:uid="{00000000-0009-0000-0100-000040000000}"/>
  <tableColumns count="1">
    <tableColumn id="1" xr3:uid="{00000000-0010-0000-3F00-000001000000}" name="NARIÑO." dataDxfId="192"/>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191" dataDxfId="190" tableBorderDxfId="189">
  <autoFilter ref="Z171:Z177" xr:uid="{00000000-0009-0000-0100-000041000000}"/>
  <tableColumns count="1">
    <tableColumn id="1" xr3:uid="{00000000-0010-0000-4000-000001000000}" name="NORTE_DE_SANTANDER." dataDxfId="188"/>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187" dataDxfId="186" tableBorderDxfId="185">
  <autoFilter ref="AA171:AA175" xr:uid="{00000000-0009-0000-0100-000042000000}"/>
  <tableColumns count="1">
    <tableColumn id="1" xr3:uid="{00000000-0010-0000-4100-000001000000}" name="PUTUMAYO." dataDxfId="18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183" dataDxfId="182" tableBorderDxfId="181">
  <autoFilter ref="AB171:AB174" xr:uid="{00000000-0009-0000-0100-000043000000}"/>
  <tableColumns count="1">
    <tableColumn id="1" xr3:uid="{00000000-0010-0000-4200-000001000000}" name="QUINDIO." dataDxfId="180"/>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79" dataDxfId="178" tableBorderDxfId="177">
  <autoFilter ref="AC171:AC176" xr:uid="{00000000-0009-0000-0100-000044000000}"/>
  <tableColumns count="1">
    <tableColumn id="1" xr3:uid="{00000000-0010-0000-4300-000001000000}" name="RISARALDA." dataDxfId="176"/>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75" dataDxfId="174" tableBorderDxfId="173">
  <autoFilter ref="AD171:AD173" xr:uid="{00000000-0009-0000-0100-000045000000}"/>
  <tableColumns count="1">
    <tableColumn id="1" xr3:uid="{00000000-0010-0000-4400-000001000000}" name="SAN_ANDRES." dataDxfId="17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387" dataDxfId="386">
  <autoFilter ref="F122:F123" xr:uid="{00000000-0009-0000-0100-000007000000}"/>
  <tableColumns count="1">
    <tableColumn id="1" xr3:uid="{00000000-0010-0000-0600-000001000000}" name="POB_JUVENTUD" dataDxfId="38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71" dataDxfId="170" tableBorderDxfId="169">
  <autoFilter ref="AE171:AE182" xr:uid="{00000000-0009-0000-0100-000046000000}"/>
  <tableColumns count="1">
    <tableColumn id="1" xr3:uid="{00000000-0010-0000-4500-000001000000}" name="SANTANDER." dataDxfId="168"/>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67" dataDxfId="166" tableBorderDxfId="165">
  <autoFilter ref="AF171:AF175" xr:uid="{00000000-0009-0000-0100-000047000000}"/>
  <tableColumns count="1">
    <tableColumn id="1" xr3:uid="{00000000-0010-0000-4600-000001000000}" name="SUCRE." dataDxfId="164"/>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63" dataDxfId="162" tableBorderDxfId="161">
  <autoFilter ref="AG171:AG181" xr:uid="{00000000-0009-0000-0100-000048000000}"/>
  <tableColumns count="1">
    <tableColumn id="1" xr3:uid="{00000000-0010-0000-4700-000001000000}" name="TOLIMA." dataDxfId="160"/>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59" dataDxfId="158" tableBorderDxfId="157">
  <autoFilter ref="AH171:AH186" xr:uid="{00000000-0009-0000-0100-000049000000}"/>
  <tableColumns count="1">
    <tableColumn id="1" xr3:uid="{00000000-0010-0000-4800-000001000000}" name="VALLE_DEL_CAUCA." dataDxfId="156"/>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55" dataDxfId="154" tableBorderDxfId="153">
  <autoFilter ref="AI171:AI172" xr:uid="{00000000-0009-0000-0100-00004A000000}"/>
  <tableColumns count="1">
    <tableColumn id="1" xr3:uid="{00000000-0010-0000-4900-000001000000}" name="VAUPES." dataDxfId="152"/>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51" dataDxfId="150" tableBorderDxfId="149">
  <autoFilter ref="AJ171:AJ172" xr:uid="{00000000-0009-0000-0100-00004B000000}"/>
  <tableColumns count="1">
    <tableColumn id="1" xr3:uid="{00000000-0010-0000-4A00-000001000000}" name="VICHADA." dataDxfId="148"/>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47">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46">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45">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44">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384" dataDxfId="383">
  <autoFilter ref="F130:F131" xr:uid="{00000000-0009-0000-0100-000008000000}"/>
  <tableColumns count="1">
    <tableColumn id="1" xr3:uid="{00000000-0010-0000-0700-000001000000}" name="POB_NUTRICION" dataDxfId="382"/>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43">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42">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41">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40">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39">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38">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37">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36">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35">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34">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81" dataDxfId="380">
  <autoFilter ref="F145:F146" xr:uid="{00000000-0009-0000-0100-000009000000}"/>
  <tableColumns count="1">
    <tableColumn id="1" xr3:uid="{00000000-0010-0000-0800-000001000000}" name="POB_FAMILIAS_Y_COMUNIDADES" dataDxfId="379"/>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33">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32">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31">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30">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29">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28">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27">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26">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25">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24">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6" dT="2026-01-06T14:26:23.08" personId="{E6234548-17DD-4B6E-B112-1882461C5619}" id="{6FE4C6A7-19E7-4D2A-81DE-5B0BE1E0785A}">
    <text>Carlitos.  Eliminé la frase que decia exactamente como aparece en la licencia de funcionamiento tanto en este como en los siguientes items. Teniendo en cuenta que para Primera Infancia no se tiene licencia.</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35" t="s">
        <v>63</v>
      </c>
      <c r="E48" s="4"/>
      <c r="G48" s="3"/>
      <c r="J48" s="4" t="s">
        <v>64</v>
      </c>
      <c r="T48" s="4"/>
    </row>
    <row r="49" spans="2:20">
      <c r="B49" s="4"/>
      <c r="C49" s="4"/>
      <c r="D49" s="136" t="s">
        <v>65</v>
      </c>
      <c r="E49" s="4"/>
      <c r="F49" s="5"/>
      <c r="G49" s="3"/>
      <c r="J49" s="4" t="s">
        <v>66</v>
      </c>
      <c r="T49" s="4"/>
    </row>
    <row r="50" spans="2:20">
      <c r="B50" s="4"/>
      <c r="C50" s="4"/>
      <c r="D50" s="137" t="s">
        <v>67</v>
      </c>
      <c r="E50" s="4"/>
      <c r="F50" s="5"/>
      <c r="G50" s="3"/>
      <c r="J50" s="4" t="s">
        <v>68</v>
      </c>
      <c r="T50" s="4"/>
    </row>
    <row r="51" spans="2:20">
      <c r="B51" s="4"/>
      <c r="C51" s="4"/>
      <c r="D51" s="136"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35"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2"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2" t="s">
        <v>213</v>
      </c>
      <c r="T172" s="18" t="s">
        <v>214</v>
      </c>
      <c r="U172" s="22"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5" t="s">
        <v>229</v>
      </c>
      <c r="AJ172" s="25"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2" t="s">
        <v>254</v>
      </c>
      <c r="AE173" s="15" t="s">
        <v>255</v>
      </c>
      <c r="AF173" s="16" t="s">
        <v>256</v>
      </c>
      <c r="AG173" s="16" t="s">
        <v>257</v>
      </c>
      <c r="AH173" s="15" t="s">
        <v>199</v>
      </c>
      <c r="AI173" s="4"/>
      <c r="AJ173" s="4"/>
    </row>
    <row r="174" spans="4:36" ht="15">
      <c r="D174" s="4"/>
      <c r="E174" s="20" t="s">
        <v>258</v>
      </c>
      <c r="F174" s="22" t="s">
        <v>259</v>
      </c>
      <c r="G174" s="19" t="s">
        <v>260</v>
      </c>
      <c r="H174" s="15" t="s">
        <v>261</v>
      </c>
      <c r="I174" s="19" t="s">
        <v>262</v>
      </c>
      <c r="J174" s="17" t="s">
        <v>263</v>
      </c>
      <c r="K174" s="18" t="s">
        <v>264</v>
      </c>
      <c r="L174" s="15" t="s">
        <v>265</v>
      </c>
      <c r="M174" s="22"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2"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5"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5" t="s">
        <v>303</v>
      </c>
      <c r="AB175" s="4"/>
      <c r="AC175" s="15" t="s">
        <v>304</v>
      </c>
      <c r="AD175" s="4"/>
      <c r="AE175" s="15" t="s">
        <v>305</v>
      </c>
      <c r="AF175" s="22"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5" t="s">
        <v>313</v>
      </c>
      <c r="P176" s="16" t="s">
        <v>314</v>
      </c>
      <c r="Q176" s="16" t="s">
        <v>315</v>
      </c>
      <c r="R176" s="15" t="s">
        <v>316</v>
      </c>
      <c r="S176" s="4"/>
      <c r="T176" s="18" t="s">
        <v>317</v>
      </c>
      <c r="U176" s="4"/>
      <c r="V176" s="24" t="s">
        <v>318</v>
      </c>
      <c r="W176" s="18" t="s">
        <v>319</v>
      </c>
      <c r="X176" s="22" t="s">
        <v>320</v>
      </c>
      <c r="Y176" s="15" t="s">
        <v>321</v>
      </c>
      <c r="Z176" s="15" t="s">
        <v>322</v>
      </c>
      <c r="AA176" s="4"/>
      <c r="AB176" s="4"/>
      <c r="AC176" s="25"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2" t="s">
        <v>333</v>
      </c>
      <c r="Q177" s="16" t="s">
        <v>334</v>
      </c>
      <c r="R177" s="15" t="s">
        <v>335</v>
      </c>
      <c r="S177" s="4"/>
      <c r="T177" s="18" t="s">
        <v>336</v>
      </c>
      <c r="U177" s="4"/>
      <c r="V177" s="4"/>
      <c r="W177" s="18" t="s">
        <v>337</v>
      </c>
      <c r="X177" s="4"/>
      <c r="Y177" s="15" t="s">
        <v>338</v>
      </c>
      <c r="Z177" s="25" t="s">
        <v>339</v>
      </c>
      <c r="AA177" s="4"/>
      <c r="AB177" s="4"/>
      <c r="AC177" s="4"/>
      <c r="AD177" s="4"/>
      <c r="AE177" s="15" t="s">
        <v>340</v>
      </c>
      <c r="AF177" s="4"/>
      <c r="AG177" s="16" t="s">
        <v>341</v>
      </c>
      <c r="AH177" s="15" t="s">
        <v>342</v>
      </c>
      <c r="AI177" s="4"/>
      <c r="AJ177" s="4"/>
    </row>
    <row r="178" spans="4:36" ht="15">
      <c r="D178" s="4"/>
      <c r="E178" s="20" t="s">
        <v>343</v>
      </c>
      <c r="F178" s="4"/>
      <c r="G178" s="24" t="s">
        <v>258</v>
      </c>
      <c r="H178" s="15" t="s">
        <v>344</v>
      </c>
      <c r="I178" s="19" t="s">
        <v>345</v>
      </c>
      <c r="J178" s="17" t="s">
        <v>346</v>
      </c>
      <c r="K178" s="27" t="s">
        <v>347</v>
      </c>
      <c r="L178" s="4"/>
      <c r="M178" s="4"/>
      <c r="N178" s="25" t="s">
        <v>348</v>
      </c>
      <c r="O178" s="4"/>
      <c r="P178" s="4"/>
      <c r="Q178" s="16" t="s">
        <v>349</v>
      </c>
      <c r="R178" s="15" t="s">
        <v>350</v>
      </c>
      <c r="S178" s="4"/>
      <c r="T178" s="27"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4" t="s">
        <v>359</v>
      </c>
      <c r="J179" s="17" t="s">
        <v>360</v>
      </c>
      <c r="K179" s="4"/>
      <c r="L179" s="4"/>
      <c r="M179" s="4"/>
      <c r="N179" s="4"/>
      <c r="O179" s="4"/>
      <c r="P179" s="4"/>
      <c r="Q179" s="22" t="s">
        <v>361</v>
      </c>
      <c r="R179" s="15" t="s">
        <v>362</v>
      </c>
      <c r="S179" s="4"/>
      <c r="T179" s="4"/>
      <c r="U179" s="4"/>
      <c r="V179" s="4"/>
      <c r="W179" s="27" t="s">
        <v>363</v>
      </c>
      <c r="X179" s="4"/>
      <c r="Y179" s="25"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2"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5" t="s">
        <v>384</v>
      </c>
      <c r="AF182" s="4"/>
      <c r="AG182" s="4"/>
      <c r="AH182" s="15" t="s">
        <v>385</v>
      </c>
      <c r="AI182" s="4"/>
      <c r="AJ182" s="4"/>
    </row>
    <row r="183" spans="4:36" ht="15">
      <c r="D183" s="4"/>
      <c r="E183" s="20" t="s">
        <v>386</v>
      </c>
      <c r="F183" s="4"/>
      <c r="G183" s="4"/>
      <c r="H183" s="18" t="s">
        <v>387</v>
      </c>
      <c r="I183" s="4"/>
      <c r="J183" s="26"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5"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405</v>
      </c>
      <c r="F189" s="4"/>
      <c r="G189" s="4"/>
      <c r="H189" s="25"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9" t="s">
        <v>410</v>
      </c>
      <c r="H204" s="29" t="s">
        <v>411</v>
      </c>
      <c r="I204" s="14" t="s">
        <v>412</v>
      </c>
      <c r="J204" s="14" t="s">
        <v>413</v>
      </c>
      <c r="K204" s="29" t="s">
        <v>414</v>
      </c>
      <c r="L204" s="14" t="s">
        <v>415</v>
      </c>
      <c r="M204" s="14" t="s">
        <v>416</v>
      </c>
      <c r="N204" s="14" t="s">
        <v>417</v>
      </c>
      <c r="O204" s="14" t="s">
        <v>418</v>
      </c>
      <c r="P204" s="29"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FE06-328D-4F29-B934-9F4ADAA056DF}">
  <sheetPr>
    <tabColor theme="6" tint="0.39997558519241921"/>
    <pageSetUpPr fitToPage="1"/>
  </sheetPr>
  <dimension ref="A1:G17"/>
  <sheetViews>
    <sheetView zoomScale="80" zoomScaleNormal="80" workbookViewId="0">
      <selection activeCell="E1" sqref="E1:E6"/>
    </sheetView>
  </sheetViews>
  <sheetFormatPr baseColWidth="10" defaultColWidth="11.42578125" defaultRowHeight="15"/>
  <cols>
    <col min="1" max="1" width="8.7109375" style="85" customWidth="1"/>
    <col min="2" max="2" width="6.42578125" style="14" customWidth="1"/>
    <col min="3" max="3" width="123.28515625" style="30" customWidth="1"/>
    <col min="4" max="4" width="17" customWidth="1"/>
    <col min="5" max="5" width="77.85546875" customWidth="1"/>
    <col min="6" max="6" width="56" customWidth="1"/>
    <col min="7" max="7" width="11.42578125" hidden="1" customWidth="1"/>
  </cols>
  <sheetData>
    <row r="1" spans="1:7" s="34" customFormat="1" ht="21" customHeight="1" thickBot="1">
      <c r="A1" s="228" t="s">
        <v>1798</v>
      </c>
      <c r="B1" s="483" t="s">
        <v>1962</v>
      </c>
      <c r="C1" s="484"/>
      <c r="D1" s="484"/>
      <c r="E1" s="484"/>
      <c r="F1" s="399"/>
      <c r="G1" s="31"/>
    </row>
    <row r="2" spans="1:7" s="33" customFormat="1" ht="92.25" customHeight="1" thickBot="1">
      <c r="A2" s="229" t="s">
        <v>1585</v>
      </c>
      <c r="B2" s="230" t="s">
        <v>1586</v>
      </c>
      <c r="C2" s="231" t="s">
        <v>1587</v>
      </c>
      <c r="D2" s="232" t="s">
        <v>1588</v>
      </c>
      <c r="E2" s="357" t="s">
        <v>1589</v>
      </c>
      <c r="F2" s="353" t="s">
        <v>1590</v>
      </c>
    </row>
    <row r="3" spans="1:7" s="33" customFormat="1" ht="43.5" customHeight="1">
      <c r="A3" s="294"/>
      <c r="B3" s="358" t="s">
        <v>1724</v>
      </c>
      <c r="C3" s="235" t="s">
        <v>1963</v>
      </c>
      <c r="D3" s="63" t="str">
        <f>IF(COUNTIF(D4:D7,"NO CUMPLE")&gt;0,"NO CUMPLE CONDICIÓN",IF(COUNTIF(D4:D7,"CUMPLE")=0,"NO APLICA","CUMPLE"))</f>
        <v>NO APLICA</v>
      </c>
      <c r="E3" s="337" t="str">
        <f>CONCATENATE(IF(D4="NO CUMPLE",CONCATENATE(E4," / "),""),IF(D5="NO CUMPLE",CONCATENATE(E5," / "),""),IF(D6="NO CUMPLE",CONCATENATE(E6," / "),""),IF(D7="NO CUMPLE",CONCATENATE(E7," / "),""))</f>
        <v/>
      </c>
      <c r="F3" s="354" t="s">
        <v>1964</v>
      </c>
      <c r="G3" s="14">
        <f>IF(D3="CUMPLE",1,IF(D3="NO CUMPLE CONDICIÓN",2,3))</f>
        <v>3</v>
      </c>
    </row>
    <row r="4" spans="1:7" s="33" customFormat="1" ht="36">
      <c r="A4" s="233" t="s">
        <v>1797</v>
      </c>
      <c r="B4" s="359" t="s">
        <v>2103</v>
      </c>
      <c r="C4" s="237" t="s">
        <v>1698</v>
      </c>
      <c r="D4" s="97"/>
      <c r="E4" s="449"/>
      <c r="F4" s="355" t="s">
        <v>1964</v>
      </c>
    </row>
    <row r="5" spans="1:7" s="33" customFormat="1" ht="36">
      <c r="A5" s="233" t="s">
        <v>1797</v>
      </c>
      <c r="B5" s="359" t="s">
        <v>2102</v>
      </c>
      <c r="C5" s="237" t="s">
        <v>1693</v>
      </c>
      <c r="D5" s="97"/>
      <c r="E5" s="449"/>
      <c r="F5" s="355" t="s">
        <v>1964</v>
      </c>
    </row>
    <row r="6" spans="1:7" s="33" customFormat="1" ht="36">
      <c r="A6" s="233" t="s">
        <v>1797</v>
      </c>
      <c r="B6" s="359" t="s">
        <v>2104</v>
      </c>
      <c r="C6" s="237" t="s">
        <v>1965</v>
      </c>
      <c r="D6" s="97"/>
      <c r="E6" s="449"/>
      <c r="F6" s="355" t="s">
        <v>1964</v>
      </c>
    </row>
    <row r="7" spans="1:7" s="33" customFormat="1" ht="39" customHeight="1">
      <c r="A7" s="233" t="s">
        <v>1797</v>
      </c>
      <c r="B7" s="359" t="s">
        <v>2105</v>
      </c>
      <c r="C7" s="237" t="s">
        <v>1694</v>
      </c>
      <c r="D7" s="97"/>
      <c r="E7" s="449"/>
      <c r="F7" s="355" t="s">
        <v>1966</v>
      </c>
    </row>
    <row r="8" spans="1:7" ht="24">
      <c r="A8" s="294"/>
      <c r="B8" s="358" t="s">
        <v>1725</v>
      </c>
      <c r="C8" s="235" t="s">
        <v>1967</v>
      </c>
      <c r="D8" s="63" t="str">
        <f>IF(COUNTIF(D9:D12,"NO CUMPLE")&gt;0,"NO CUMPLE CONDICIÓN",IF(COUNTIF(D9:D12,"CUMPLE")=0,"NO APLICA","CUMPLE"))</f>
        <v>NO APLICA</v>
      </c>
      <c r="E8" s="337" t="str">
        <f>CONCATENATE(IF(D9="NO CUMPLE",CONCATENATE(E9," / "),""),IF(D10="NO CUMPLE",CONCATENATE(E10," / "),""),IF(D11="NO CUMPLE",CONCATENATE(E11," / "),""),IF(D12="NO CUMPLE",CONCATENATE(E12," / "),""))</f>
        <v/>
      </c>
      <c r="F8" s="356" t="s">
        <v>2407</v>
      </c>
      <c r="G8" s="14">
        <f>IF(D8="CUMPLE",1,IF(D8="NO CUMPLE CONDICIÓN",2,3))</f>
        <v>3</v>
      </c>
    </row>
    <row r="9" spans="1:7" ht="24">
      <c r="A9" s="233" t="s">
        <v>1797</v>
      </c>
      <c r="B9" s="359" t="s">
        <v>2106</v>
      </c>
      <c r="C9" s="238" t="s">
        <v>1968</v>
      </c>
      <c r="D9" s="97"/>
      <c r="E9" s="450"/>
      <c r="F9" s="355" t="s">
        <v>2407</v>
      </c>
      <c r="G9" s="14"/>
    </row>
    <row r="10" spans="1:7" ht="36" customHeight="1">
      <c r="A10" s="233" t="s">
        <v>1797</v>
      </c>
      <c r="B10" s="359" t="s">
        <v>2107</v>
      </c>
      <c r="C10" s="238" t="s">
        <v>1969</v>
      </c>
      <c r="D10" s="97"/>
      <c r="E10" s="450"/>
      <c r="F10" s="355" t="s">
        <v>2407</v>
      </c>
      <c r="G10" s="14"/>
    </row>
    <row r="11" spans="1:7" ht="36" customHeight="1">
      <c r="A11" s="233" t="s">
        <v>1797</v>
      </c>
      <c r="B11" s="359" t="s">
        <v>2108</v>
      </c>
      <c r="C11" s="238" t="s">
        <v>1970</v>
      </c>
      <c r="D11" s="97"/>
      <c r="E11" s="450"/>
      <c r="F11" s="355" t="s">
        <v>2407</v>
      </c>
      <c r="G11" s="14"/>
    </row>
    <row r="12" spans="1:7" ht="36" customHeight="1" thickBot="1">
      <c r="A12" s="233" t="s">
        <v>1797</v>
      </c>
      <c r="B12" s="360" t="s">
        <v>2109</v>
      </c>
      <c r="C12" s="361" t="s">
        <v>1971</v>
      </c>
      <c r="D12" s="98"/>
      <c r="E12" s="451"/>
      <c r="F12" s="355" t="s">
        <v>2407</v>
      </c>
      <c r="G12" s="14"/>
    </row>
    <row r="15" spans="1:7" hidden="1">
      <c r="C15" s="77" t="s">
        <v>1636</v>
      </c>
      <c r="D15" s="34">
        <f>COUNTIF(G3:G12,1)</f>
        <v>0</v>
      </c>
    </row>
    <row r="16" spans="1:7" hidden="1">
      <c r="C16" s="77" t="s">
        <v>1637</v>
      </c>
      <c r="D16" s="34">
        <f>COUNTIF(G3:G12,2)</f>
        <v>0</v>
      </c>
    </row>
    <row r="17" spans="3:4" hidden="1">
      <c r="C17" s="77" t="s">
        <v>1638</v>
      </c>
      <c r="D17" s="34">
        <f>COUNTIF(G3:G12,3)</f>
        <v>2</v>
      </c>
    </row>
  </sheetData>
  <sheetProtection algorithmName="SHA-512" hashValue="lNWauWqrCxifSlyfrB4U9lcQ+Bcyg/QHPsqooAqhmVvH0ucCq+jnnmmmMCTdnRFnujDW9b+5a/HjnwuKX53DAQ==" saltValue="T4Pqkv43pyRGzTSE/YFqPw==" spinCount="100000" sheet="1" scenarios="1" formatRows="0" autoFilter="0"/>
  <mergeCells count="1">
    <mergeCell ref="B1:E1"/>
  </mergeCells>
  <phoneticPr fontId="31" type="noConversion"/>
  <conditionalFormatting sqref="D3">
    <cfRule type="cellIs" dxfId="17" priority="3" operator="equal">
      <formula>"NO CUMPLE CONDICIÓN"</formula>
    </cfRule>
    <cfRule type="cellIs" dxfId="16" priority="4" operator="equal">
      <formula>"No Cumple"</formula>
    </cfRule>
  </conditionalFormatting>
  <conditionalFormatting sqref="D8">
    <cfRule type="cellIs" dxfId="15" priority="1" operator="equal">
      <formula>"NO CUMPLE CONDICIÓN"</formula>
    </cfRule>
    <cfRule type="cellIs" dxfId="14" priority="2" operator="equal">
      <formula>"No Cumple"</formula>
    </cfRule>
  </conditionalFormatting>
  <dataValidations count="2">
    <dataValidation type="list" allowBlank="1" showInputMessage="1" showErrorMessage="1" sqref="D4:D5 D9:D12" xr:uid="{3C732722-D0FF-4454-8A70-3B8B5607082E}">
      <formula1>"CUMPLE,NO CUMPLE"</formula1>
    </dataValidation>
    <dataValidation type="list" allowBlank="1" showInputMessage="1" showErrorMessage="1" sqref="D6:D7" xr:uid="{99534BC7-2D21-4BA7-910E-BCECD17D707A}">
      <formula1>"CUMPLE,NO CUMPLE,NO APLICA"</formula1>
    </dataValidation>
  </dataValidations>
  <hyperlinks>
    <hyperlink ref="A1" location="PORTADA!A1" display="Portada" xr:uid="{2FA716FF-BB4F-4E6E-891D-590326D428E6}"/>
  </hyperlinks>
  <printOptions horizontalCentered="1"/>
  <pageMargins left="0.31496062992125984" right="0.31496062992125984" top="1.1417322834645669" bottom="0.74803149606299213" header="0.31496062992125984" footer="0.31496062992125984"/>
  <pageSetup scale="58"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BFA9-06EF-4931-85AE-0CFA3542497F}">
  <sheetPr>
    <tabColor theme="6" tint="0.39997558519241921"/>
    <pageSetUpPr fitToPage="1"/>
  </sheetPr>
  <dimension ref="A1:G33"/>
  <sheetViews>
    <sheetView zoomScale="80" zoomScaleNormal="80" workbookViewId="0">
      <selection activeCell="E1" sqref="E1:E6"/>
    </sheetView>
  </sheetViews>
  <sheetFormatPr baseColWidth="10" defaultColWidth="11.42578125" defaultRowHeight="15"/>
  <cols>
    <col min="1" max="1" width="8.7109375" style="85" customWidth="1"/>
    <col min="2" max="2" width="7.42578125" style="14" customWidth="1"/>
    <col min="3" max="3" width="100.7109375" style="30" customWidth="1"/>
    <col min="4" max="4" width="19.85546875" customWidth="1"/>
    <col min="5" max="5" width="91.42578125" customWidth="1"/>
    <col min="6" max="6" width="56.140625" style="246" customWidth="1"/>
    <col min="7" max="7" width="11.42578125" hidden="1" customWidth="1"/>
  </cols>
  <sheetData>
    <row r="1" spans="1:7" s="34" customFormat="1" ht="21" customHeight="1" thickBot="1">
      <c r="A1" s="228" t="s">
        <v>1798</v>
      </c>
      <c r="B1" s="483" t="s">
        <v>1972</v>
      </c>
      <c r="C1" s="483"/>
      <c r="D1" s="483"/>
      <c r="E1" s="483"/>
      <c r="F1" s="239"/>
      <c r="G1" s="31"/>
    </row>
    <row r="2" spans="1:7" s="33" customFormat="1" ht="71.25" customHeight="1" thickBot="1">
      <c r="A2" s="351" t="s">
        <v>1585</v>
      </c>
      <c r="B2" s="64" t="s">
        <v>1586</v>
      </c>
      <c r="C2" s="379" t="s">
        <v>1587</v>
      </c>
      <c r="D2" s="65" t="s">
        <v>1588</v>
      </c>
      <c r="E2" s="66" t="s">
        <v>1589</v>
      </c>
      <c r="F2" s="353" t="s">
        <v>1590</v>
      </c>
    </row>
    <row r="3" spans="1:7" ht="52.5" customHeight="1">
      <c r="A3" s="362"/>
      <c r="B3" s="377" t="s">
        <v>2110</v>
      </c>
      <c r="C3" s="378" t="s">
        <v>1973</v>
      </c>
      <c r="D3" s="63" t="str">
        <f>IF(COUNTIF(D4:D11,"NO CUMPLE")&gt;0,"NO CUMPLE CONDICIÓN",IF(COUNTIF(D4:D11,"CUMPLE")=0,"NO APLICA","CUMPLE"))</f>
        <v>NO APLICA</v>
      </c>
      <c r="E3" s="337" t="str">
        <f>CONCATENATE(IF(D4="NO CUMPLE",CONCATENATE(E4," / "),""),IF(D5="NO CUMPLE",CONCATENATE(E5," / "),""),IF(D6="NO CUMPLE",CONCATENATE(E6," / "),""),IF(D7="NO CUMPLE",CONCATENATE(E7," / "),""),IF(D8="NO CUMPLE",CONCATENATE(E8," / "),""),IF(D9="NO CUMPLE",CONCATENATE(E9," / "),""),IF(D10="NO CUMPLE",CONCATENATE(E10," / "),""),IF(D11="NO CUMPLE",CONCATENATE(E11," / "),""))</f>
        <v/>
      </c>
      <c r="F3" s="397" t="s">
        <v>2368</v>
      </c>
      <c r="G3" s="14">
        <f>IF(D3="CUMPLE",1,IF(D3="NO CUMPLE CONDICIÓN",2,3))</f>
        <v>3</v>
      </c>
    </row>
    <row r="4" spans="1:7" ht="39.75" customHeight="1">
      <c r="A4" s="363" t="s">
        <v>1797</v>
      </c>
      <c r="B4" s="371" t="s">
        <v>2452</v>
      </c>
      <c r="C4" s="311" t="s">
        <v>2234</v>
      </c>
      <c r="D4" s="97"/>
      <c r="E4" s="434"/>
      <c r="F4" s="398" t="s">
        <v>2369</v>
      </c>
      <c r="G4" s="14"/>
    </row>
    <row r="5" spans="1:7" s="35" customFormat="1" ht="63.75" customHeight="1">
      <c r="A5" s="363" t="s">
        <v>1797</v>
      </c>
      <c r="B5" s="371" t="s">
        <v>2111</v>
      </c>
      <c r="C5" s="311" t="s">
        <v>2236</v>
      </c>
      <c r="D5" s="97"/>
      <c r="E5" s="99"/>
      <c r="F5" s="398" t="s">
        <v>2370</v>
      </c>
      <c r="G5" s="207"/>
    </row>
    <row r="6" spans="1:7" ht="114" customHeight="1">
      <c r="A6" s="363" t="s">
        <v>1797</v>
      </c>
      <c r="B6" s="371" t="s">
        <v>2117</v>
      </c>
      <c r="C6" s="312" t="s">
        <v>1974</v>
      </c>
      <c r="D6" s="97"/>
      <c r="E6" s="99"/>
      <c r="F6" s="398" t="s">
        <v>2371</v>
      </c>
      <c r="G6" s="14"/>
    </row>
    <row r="7" spans="1:7" ht="38.25" customHeight="1">
      <c r="A7" s="363" t="s">
        <v>1797</v>
      </c>
      <c r="B7" s="371" t="s">
        <v>2118</v>
      </c>
      <c r="C7" s="313" t="s">
        <v>1975</v>
      </c>
      <c r="D7" s="97"/>
      <c r="E7" s="99"/>
      <c r="F7" s="398" t="s">
        <v>2376</v>
      </c>
      <c r="G7" s="14"/>
    </row>
    <row r="8" spans="1:7" ht="43.5" customHeight="1">
      <c r="A8" s="363" t="s">
        <v>1797</v>
      </c>
      <c r="B8" s="371" t="s">
        <v>2119</v>
      </c>
      <c r="C8" s="314" t="s">
        <v>1976</v>
      </c>
      <c r="D8" s="97"/>
      <c r="E8" s="99"/>
      <c r="F8" s="398" t="s">
        <v>2372</v>
      </c>
      <c r="G8" s="14"/>
    </row>
    <row r="9" spans="1:7" ht="45.75" customHeight="1">
      <c r="A9" s="363" t="s">
        <v>1797</v>
      </c>
      <c r="B9" s="371" t="s">
        <v>2120</v>
      </c>
      <c r="C9" s="314" t="s">
        <v>1977</v>
      </c>
      <c r="D9" s="97"/>
      <c r="E9" s="99"/>
      <c r="F9" s="398" t="s">
        <v>2373</v>
      </c>
      <c r="G9" s="14"/>
    </row>
    <row r="10" spans="1:7" ht="114" customHeight="1">
      <c r="A10" s="363" t="s">
        <v>1797</v>
      </c>
      <c r="B10" s="371" t="s">
        <v>2121</v>
      </c>
      <c r="C10" s="315" t="s">
        <v>1978</v>
      </c>
      <c r="D10" s="97"/>
      <c r="E10" s="434"/>
      <c r="F10" s="398" t="s">
        <v>2374</v>
      </c>
      <c r="G10" s="14"/>
    </row>
    <row r="11" spans="1:7" ht="28.5">
      <c r="A11" s="363" t="s">
        <v>1797</v>
      </c>
      <c r="B11" s="371" t="s">
        <v>2122</v>
      </c>
      <c r="C11" s="316" t="s">
        <v>2469</v>
      </c>
      <c r="D11" s="97"/>
      <c r="E11" s="434"/>
      <c r="F11" s="398" t="s">
        <v>2375</v>
      </c>
      <c r="G11" s="14"/>
    </row>
    <row r="12" spans="1:7" ht="55.5" customHeight="1">
      <c r="A12" s="362"/>
      <c r="B12" s="377" t="s">
        <v>2123</v>
      </c>
      <c r="C12" s="310" t="s">
        <v>2136</v>
      </c>
      <c r="D12" s="63" t="str">
        <f>IF(COUNTIF(D13:D20,"NO CUMPLE")&gt;0,"NO CUMPLE CONDICIÓN",IF(COUNTIF(D13:D20,"CUMPLE")=0,"NO APLICA","CUMPLE"))</f>
        <v>NO APLICA</v>
      </c>
      <c r="E12" s="337" t="str">
        <f>CONCATENATE(IF(D13="NO CUMPLE",CONCATENATE(E13," / "),""),IF(D14="NO CUMPLE",CONCATENATE(E14," / "),""),IF(D15="NO CUMPLE",CONCATENATE(E15," / "),""),IF(D16="NO CUMPLE",CONCATENATE(E16," / "),""),IF(D17="NO CUMPLE",CONCATENATE(E17," / "),""),IF(D18="NO CUMPLE",CONCATENATE(E18," / "),""),IF(D19="NO CUMPLE",CONCATENATE(E19," / "),""),IF(D20="NO CUMPLE",CONCATENATE(E20," / "),""))</f>
        <v/>
      </c>
      <c r="F12" s="397" t="s">
        <v>2377</v>
      </c>
      <c r="G12" s="14">
        <f>IF(D12="CUMPLE",1,IF(D12="NO CUMPLE CONDICIÓN",2,3))</f>
        <v>3</v>
      </c>
    </row>
    <row r="13" spans="1:7" ht="74.45" customHeight="1">
      <c r="A13" s="363" t="s">
        <v>1797</v>
      </c>
      <c r="B13" s="371" t="s">
        <v>2124</v>
      </c>
      <c r="C13" s="312" t="s">
        <v>2278</v>
      </c>
      <c r="D13" s="97"/>
      <c r="E13" s="435"/>
      <c r="F13" s="398" t="s">
        <v>2378</v>
      </c>
      <c r="G13" s="14"/>
    </row>
    <row r="14" spans="1:7" ht="46.5" customHeight="1">
      <c r="A14" s="363" t="s">
        <v>1797</v>
      </c>
      <c r="B14" s="371" t="s">
        <v>2125</v>
      </c>
      <c r="C14" s="311" t="s">
        <v>2143</v>
      </c>
      <c r="D14" s="97"/>
      <c r="E14" s="282"/>
      <c r="F14" s="398" t="s">
        <v>2379</v>
      </c>
      <c r="G14" s="14"/>
    </row>
    <row r="15" spans="1:7" ht="75.95" customHeight="1">
      <c r="A15" s="363" t="s">
        <v>1797</v>
      </c>
      <c r="B15" s="371" t="s">
        <v>2126</v>
      </c>
      <c r="C15" s="312" t="s">
        <v>2279</v>
      </c>
      <c r="D15" s="97"/>
      <c r="E15" s="282"/>
      <c r="F15" s="398" t="s">
        <v>2380</v>
      </c>
      <c r="G15" s="14"/>
    </row>
    <row r="16" spans="1:7" ht="287.25" customHeight="1">
      <c r="A16" s="363" t="s">
        <v>1797</v>
      </c>
      <c r="B16" s="371" t="s">
        <v>2127</v>
      </c>
      <c r="C16" s="315" t="s">
        <v>2280</v>
      </c>
      <c r="D16" s="97"/>
      <c r="E16" s="203"/>
      <c r="F16" s="398" t="s">
        <v>2381</v>
      </c>
      <c r="G16" s="14"/>
    </row>
    <row r="17" spans="1:7" ht="177" customHeight="1">
      <c r="A17" s="363" t="s">
        <v>1797</v>
      </c>
      <c r="B17" s="371" t="s">
        <v>2128</v>
      </c>
      <c r="C17" s="314" t="s">
        <v>2281</v>
      </c>
      <c r="D17" s="97"/>
      <c r="E17" s="203"/>
      <c r="F17" s="398" t="s">
        <v>2381</v>
      </c>
      <c r="G17" s="14"/>
    </row>
    <row r="18" spans="1:7" ht="87.6" customHeight="1">
      <c r="A18" s="363" t="s">
        <v>1797</v>
      </c>
      <c r="B18" s="371" t="s">
        <v>2272</v>
      </c>
      <c r="C18" s="313" t="s">
        <v>2282</v>
      </c>
      <c r="D18" s="97"/>
      <c r="E18" s="99"/>
      <c r="F18" s="398" t="s">
        <v>2382</v>
      </c>
      <c r="G18" s="14"/>
    </row>
    <row r="19" spans="1:7" ht="75.95" customHeight="1">
      <c r="A19" s="363" t="s">
        <v>1797</v>
      </c>
      <c r="B19" s="371" t="s">
        <v>2273</v>
      </c>
      <c r="C19" s="313" t="s">
        <v>2283</v>
      </c>
      <c r="D19" s="97"/>
      <c r="E19" s="244"/>
      <c r="F19" s="398" t="s">
        <v>2383</v>
      </c>
      <c r="G19" s="14"/>
    </row>
    <row r="20" spans="1:7" ht="34.5" customHeight="1">
      <c r="A20" s="363" t="s">
        <v>1797</v>
      </c>
      <c r="B20" s="371" t="s">
        <v>2274</v>
      </c>
      <c r="C20" s="313" t="s">
        <v>1980</v>
      </c>
      <c r="D20" s="97"/>
      <c r="E20" s="244"/>
      <c r="F20" s="398" t="s">
        <v>2384</v>
      </c>
      <c r="G20" s="14"/>
    </row>
    <row r="21" spans="1:7" ht="57">
      <c r="A21" s="362"/>
      <c r="B21" s="377" t="s">
        <v>2129</v>
      </c>
      <c r="C21" s="243" t="s">
        <v>2145</v>
      </c>
      <c r="D21" s="63" t="str">
        <f>IF(COUNTIF(D22:D23,"NO CUMPLE")&gt;0,"NO CUMPLE CONDICIÓN",IF(COUNTIF(D22:D23,"CUMPLE")=0,"NO APLICA","CUMPLE"))</f>
        <v>NO APLICA</v>
      </c>
      <c r="E21" s="58" t="str">
        <f>CONCATENATE(IF(D22="NO CUMPLE",CONCATENATE(E22," / "),""),IF(D23="NO CUMPLE",CONCATENATE(E23," / "),""))</f>
        <v/>
      </c>
      <c r="F21" s="365" t="s">
        <v>1979</v>
      </c>
      <c r="G21" s="14">
        <f>IF(D21="CUMPLE",1,IF(D21="NO CUMPLE CONDICIÓN",2,3))</f>
        <v>3</v>
      </c>
    </row>
    <row r="22" spans="1:7" ht="203.25" customHeight="1">
      <c r="A22" s="363" t="s">
        <v>1797</v>
      </c>
      <c r="B22" s="372" t="s">
        <v>2130</v>
      </c>
      <c r="C22" s="296" t="s">
        <v>2271</v>
      </c>
      <c r="D22" s="97"/>
      <c r="E22" s="203"/>
      <c r="F22" s="366" t="s">
        <v>1979</v>
      </c>
      <c r="G22" s="14"/>
    </row>
    <row r="23" spans="1:7" ht="110.25" customHeight="1">
      <c r="A23" s="363" t="s">
        <v>1797</v>
      </c>
      <c r="B23" s="372" t="s">
        <v>2131</v>
      </c>
      <c r="C23" s="326" t="s">
        <v>2146</v>
      </c>
      <c r="D23" s="97"/>
      <c r="E23" s="203"/>
      <c r="F23" s="366" t="s">
        <v>1979</v>
      </c>
      <c r="G23" s="14"/>
    </row>
    <row r="24" spans="1:7" ht="83.25" customHeight="1">
      <c r="A24" s="362"/>
      <c r="B24" s="377" t="s">
        <v>2132</v>
      </c>
      <c r="C24" s="327" t="s">
        <v>2137</v>
      </c>
      <c r="D24" s="63" t="str">
        <f>IF(COUNTIF(D25:D26,"NO CUMPLE")&gt;0,"NO CUMPLE CONDICIÓN",IF(COUNTIF(D25:D26,"CUMPLE")=0,"NO APLICA","CUMPLE"))</f>
        <v>NO APLICA</v>
      </c>
      <c r="E24" s="58" t="str">
        <f>CONCATENATE(IF(D25="NO CUMPLE",CONCATENATE(E25," / "),""),IF(D26="NO CUMPLE",CONCATENATE(E26," / "),""))</f>
        <v/>
      </c>
      <c r="F24" s="367" t="s">
        <v>2385</v>
      </c>
      <c r="G24" s="14">
        <f>IF(D24="CUMPLE",1,IF(D24="NO CUMPLE CONDICIÓN",2,3))</f>
        <v>3</v>
      </c>
    </row>
    <row r="25" spans="1:7" ht="82.5" customHeight="1">
      <c r="A25" s="363" t="s">
        <v>1797</v>
      </c>
      <c r="B25" s="372" t="s">
        <v>2133</v>
      </c>
      <c r="C25" s="328" t="s">
        <v>2275</v>
      </c>
      <c r="D25" s="97"/>
      <c r="E25" s="203"/>
      <c r="F25" s="368" t="s">
        <v>2385</v>
      </c>
      <c r="G25" s="14"/>
    </row>
    <row r="26" spans="1:7" ht="75.75" customHeight="1">
      <c r="A26" s="364" t="s">
        <v>1797</v>
      </c>
      <c r="B26" s="373" t="s">
        <v>2134</v>
      </c>
      <c r="C26" s="318" t="s">
        <v>1981</v>
      </c>
      <c r="D26" s="97"/>
      <c r="E26" s="244"/>
      <c r="F26" s="368" t="s">
        <v>2385</v>
      </c>
      <c r="G26" s="14"/>
    </row>
    <row r="27" spans="1:7" ht="40.5" customHeight="1">
      <c r="A27" s="364" t="s">
        <v>1797</v>
      </c>
      <c r="B27" s="377" t="s">
        <v>2156</v>
      </c>
      <c r="C27" s="317" t="s">
        <v>2155</v>
      </c>
      <c r="D27" s="63" t="str">
        <f>IF(COUNTIF(D28:D29,"NO CUMPLE")&gt;0,"NO CUMPLE CONDICIÓN",IF(COUNTIF(D28:D29,"CUMPLE")=0,"NO APLICA","CUMPLE"))</f>
        <v>NO APLICA</v>
      </c>
      <c r="E27" s="58" t="str">
        <f>CONCATENATE(IF(D28="NO CUMPLE",CONCATENATE(E28," / "),""),IF(D29="NO CUMPLE",CONCATENATE(E29," / "),""))</f>
        <v/>
      </c>
      <c r="F27" s="369" t="s">
        <v>2386</v>
      </c>
      <c r="G27" s="14">
        <f>IF(D27="CUMPLE",1,IF(D27="NO CUMPLE CONDICIÓN",2,3))</f>
        <v>3</v>
      </c>
    </row>
    <row r="28" spans="1:7" ht="125.25" customHeight="1">
      <c r="A28" s="364" t="s">
        <v>1797</v>
      </c>
      <c r="B28" s="374" t="s">
        <v>2157</v>
      </c>
      <c r="C28" s="318" t="s">
        <v>2276</v>
      </c>
      <c r="D28" s="97"/>
      <c r="E28" s="436"/>
      <c r="F28" s="370" t="s">
        <v>2386</v>
      </c>
    </row>
    <row r="29" spans="1:7" ht="88.5" customHeight="1" thickBot="1">
      <c r="A29" s="364" t="s">
        <v>1797</v>
      </c>
      <c r="B29" s="375" t="s">
        <v>2158</v>
      </c>
      <c r="C29" s="376" t="s">
        <v>2284</v>
      </c>
      <c r="D29" s="98"/>
      <c r="E29" s="437"/>
      <c r="F29" s="370" t="s">
        <v>2386</v>
      </c>
    </row>
    <row r="30" spans="1:7" ht="34.5" customHeight="1"/>
    <row r="31" spans="1:7" ht="34.5" hidden="1" customHeight="1">
      <c r="C31" s="77" t="s">
        <v>1636</v>
      </c>
      <c r="D31" s="34">
        <f>COUNTIF(G3:G29,1)</f>
        <v>0</v>
      </c>
    </row>
    <row r="32" spans="1:7" hidden="1">
      <c r="C32" s="77" t="s">
        <v>1637</v>
      </c>
      <c r="D32" s="34">
        <f>COUNTIF(G3:G29,2)</f>
        <v>0</v>
      </c>
    </row>
    <row r="33" spans="3:4" hidden="1">
      <c r="C33" s="77" t="s">
        <v>1638</v>
      </c>
      <c r="D33" s="34">
        <f>COUNTIF(G3:G29,3)</f>
        <v>5</v>
      </c>
    </row>
  </sheetData>
  <sheetProtection algorithmName="SHA-512" hashValue="EQGtcyOnsRv7mcjx9MhN2bY58y84qm8NHQlLv0jBkdOzlqTIoyXjRAjAfrEO22HTd0PY8LpC5961snFkmVcA7g==" saltValue="VjJvviz6jzRlS/7zsBr8pw==" spinCount="100000" sheet="1" scenarios="1" formatRows="0" autoFilter="0"/>
  <mergeCells count="1">
    <mergeCell ref="B1:E1"/>
  </mergeCells>
  <phoneticPr fontId="31" type="noConversion"/>
  <conditionalFormatting sqref="D3">
    <cfRule type="cellIs" dxfId="13" priority="9" operator="equal">
      <formula>"NO CUMPLE CONDICIÓN"</formula>
    </cfRule>
    <cfRule type="cellIs" dxfId="12" priority="10" operator="equal">
      <formula>"No Cumple"</formula>
    </cfRule>
  </conditionalFormatting>
  <conditionalFormatting sqref="D12">
    <cfRule type="cellIs" dxfId="11" priority="7" operator="equal">
      <formula>"NO CUMPLE CONDICIÓN"</formula>
    </cfRule>
    <cfRule type="cellIs" dxfId="10" priority="8" operator="equal">
      <formula>"No Cumple"</formula>
    </cfRule>
  </conditionalFormatting>
  <conditionalFormatting sqref="D21">
    <cfRule type="cellIs" dxfId="9" priority="5" operator="equal">
      <formula>"NO CUMPLE CONDICIÓN"</formula>
    </cfRule>
    <cfRule type="cellIs" dxfId="8" priority="6" operator="equal">
      <formula>"No Cumple"</formula>
    </cfRule>
  </conditionalFormatting>
  <conditionalFormatting sqref="D24">
    <cfRule type="cellIs" dxfId="7" priority="3" operator="equal">
      <formula>"NO CUMPLE CONDICIÓN"</formula>
    </cfRule>
    <cfRule type="cellIs" dxfId="6" priority="4" operator="equal">
      <formula>"No Cumple"</formula>
    </cfRule>
  </conditionalFormatting>
  <conditionalFormatting sqref="D27">
    <cfRule type="cellIs" dxfId="5" priority="1" operator="equal">
      <formula>"NO CUMPLE CONDICIÓN"</formula>
    </cfRule>
    <cfRule type="cellIs" dxfId="4" priority="2" operator="equal">
      <formula>"No Cumple"</formula>
    </cfRule>
  </conditionalFormatting>
  <dataValidations count="2">
    <dataValidation type="list" allowBlank="1" showInputMessage="1" showErrorMessage="1" sqref="D13:D20 D28:D29 D5 D8 D26 D22:D23" xr:uid="{A85701D6-B1D7-41E0-81BD-A6B4D68957B8}">
      <formula1>"CUMPLE,NO CUMPLE"</formula1>
    </dataValidation>
    <dataValidation type="list" allowBlank="1" showInputMessage="1" showErrorMessage="1" sqref="D4 D6:D7 D9:D11 D25" xr:uid="{F4C91352-E17D-4F35-930B-EA69193E170E}">
      <formula1>"CUMPLE,NO CUMPLE,NO APLICA"</formula1>
    </dataValidation>
  </dataValidations>
  <hyperlinks>
    <hyperlink ref="A1" location="PORTADA!A1" display="Portada" xr:uid="{2A3D2716-9386-4980-B869-B520B6DC13F5}"/>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9F92-BD81-4D2A-BDA2-6DC9DC6BDA18}">
  <sheetPr>
    <tabColor rgb="FFFFFF00"/>
    <pageSetUpPr fitToPage="1"/>
  </sheetPr>
  <dimension ref="A1:J8"/>
  <sheetViews>
    <sheetView zoomScale="90" zoomScaleNormal="90" zoomScaleSheetLayoutView="100" workbookViewId="0">
      <selection activeCell="E1" sqref="E1:E6"/>
    </sheetView>
  </sheetViews>
  <sheetFormatPr baseColWidth="10" defaultColWidth="11.42578125" defaultRowHeight="14.25"/>
  <cols>
    <col min="1" max="1" width="15.42578125" style="195" customWidth="1"/>
    <col min="2" max="4" width="17.42578125" style="195" customWidth="1"/>
    <col min="5" max="5" width="14.7109375" style="195" customWidth="1"/>
    <col min="6" max="6" width="21.42578125" style="195" customWidth="1"/>
    <col min="7" max="7" width="20.42578125" style="195" customWidth="1"/>
    <col min="8" max="8" width="20.28515625" style="195" customWidth="1"/>
    <col min="9" max="9" width="38.85546875" style="195" customWidth="1"/>
    <col min="10" max="16384" width="11.42578125" style="195"/>
  </cols>
  <sheetData>
    <row r="1" spans="1:10" ht="21.6" customHeight="1" thickBot="1">
      <c r="A1" s="549" t="s">
        <v>1842</v>
      </c>
      <c r="B1" s="550"/>
      <c r="C1" s="550"/>
      <c r="D1" s="550"/>
      <c r="E1" s="550"/>
      <c r="F1" s="550"/>
      <c r="G1" s="550"/>
      <c r="H1" s="550"/>
      <c r="I1" s="551"/>
      <c r="J1" s="381" t="s">
        <v>1798</v>
      </c>
    </row>
    <row r="2" spans="1:10" ht="18" customHeight="1">
      <c r="B2" s="196"/>
      <c r="C2" s="197"/>
      <c r="D2" s="197"/>
      <c r="E2" s="197"/>
      <c r="F2" s="197"/>
      <c r="G2" s="197"/>
      <c r="H2" s="197"/>
      <c r="I2" s="197"/>
      <c r="J2" s="382" t="s">
        <v>1825</v>
      </c>
    </row>
    <row r="3" spans="1:10" ht="51.95" customHeight="1">
      <c r="A3" s="198" t="s">
        <v>1727</v>
      </c>
      <c r="B3" s="199" t="s">
        <v>1843</v>
      </c>
      <c r="C3" s="199" t="s">
        <v>1728</v>
      </c>
      <c r="D3" s="199" t="s">
        <v>1729</v>
      </c>
      <c r="E3" s="199" t="s">
        <v>1844</v>
      </c>
      <c r="F3" s="199" t="s">
        <v>1730</v>
      </c>
      <c r="G3" s="199" t="s">
        <v>1845</v>
      </c>
      <c r="H3" s="199" t="s">
        <v>1731</v>
      </c>
      <c r="I3" s="200" t="s">
        <v>1732</v>
      </c>
    </row>
    <row r="4" spans="1:10" ht="31.5" customHeight="1">
      <c r="A4" s="116"/>
      <c r="B4" s="101"/>
      <c r="C4" s="380"/>
      <c r="D4" s="115"/>
      <c r="E4" s="100"/>
      <c r="F4" s="438"/>
      <c r="G4" s="100"/>
      <c r="H4" s="91" t="str">
        <f>IF(OR(ISBLANK(Tabla1117[[#This Row],[Capacidad máxima 
(Área / Índice)
]]),ISBLANK(Tabla1117[[#This Row],[No. niñas y niños (Cupos ubicados)]])),"No aplica",IF(Tabla1117[[#This Row],[No. niñas y niños (Cupos ubicados)]]&lt;=Tabla1117[[#This Row],[Capacidad máxima 
(Área / Índice)
]],"Cumple","No cumple"))</f>
        <v>No aplica</v>
      </c>
      <c r="I4" s="114"/>
    </row>
    <row r="5" spans="1:10" ht="31.5" customHeight="1">
      <c r="A5" s="116"/>
      <c r="B5" s="101"/>
      <c r="C5" s="101"/>
      <c r="D5" s="115"/>
      <c r="E5" s="100"/>
      <c r="F5" s="438" t="str">
        <f>IFERROR(ROUNDDOWN((Tabla1117[[#This Row],[Área (m²)]]/Tabla1117[[#This Row],[Índice (m²/niña-niño)]]),0)," ")</f>
        <v xml:space="preserve"> </v>
      </c>
      <c r="G5" s="201"/>
      <c r="H5" s="91" t="str">
        <f>IF(OR(ISBLANK(Tabla1117[[#This Row],[Capacidad máxima 
(Área / Índice)
]]),ISBLANK(Tabla1117[[#This Row],[No. niñas y niños (Cupos ubicados)]])),"No aplica",IF(Tabla1117[[#This Row],[No. niñas y niños (Cupos ubicados)]]&lt;=Tabla1117[[#This Row],[Capacidad máxima 
(Área / Índice)
]],"Cumple","No cumple"))</f>
        <v>No aplica</v>
      </c>
      <c r="I5" s="114"/>
    </row>
    <row r="6" spans="1:10" ht="31.5" customHeight="1">
      <c r="A6" s="116"/>
      <c r="B6" s="101"/>
      <c r="C6" s="101"/>
      <c r="D6" s="115"/>
      <c r="E6" s="100"/>
      <c r="F6" s="438" t="str">
        <f>IFERROR(ROUNDDOWN((Tabla1117[[#This Row],[Área (m²)]]/Tabla1117[[#This Row],[Índice (m²/niña-niño)]]),0)," ")</f>
        <v xml:space="preserve"> </v>
      </c>
      <c r="G6" s="100"/>
      <c r="H6" s="91" t="str">
        <f>IF(OR(ISBLANK(Tabla1117[[#This Row],[Capacidad máxima 
(Área / Índice)
]]),ISBLANK(Tabla1117[[#This Row],[No. niñas y niños (Cupos ubicados)]])),"No aplica",IF(Tabla1117[[#This Row],[No. niñas y niños (Cupos ubicados)]]&lt;=Tabla1117[[#This Row],[Capacidad máxima 
(Área / Índice)
]],"Cumple","No cumple"))</f>
        <v>No aplica</v>
      </c>
      <c r="I6" s="114"/>
    </row>
    <row r="7" spans="1:10" ht="31.5" customHeight="1">
      <c r="A7" s="116"/>
      <c r="B7" s="101"/>
      <c r="C7" s="101"/>
      <c r="D7" s="115"/>
      <c r="E7" s="100"/>
      <c r="F7" s="438" t="str">
        <f>IFERROR(ROUNDDOWN((Tabla1117[[#This Row],[Área (m²)]]/Tabla1117[[#This Row],[Índice (m²/niña-niño)]]),0)," ")</f>
        <v xml:space="preserve"> </v>
      </c>
      <c r="G7" s="100"/>
      <c r="H7" s="91" t="str">
        <f>IF(OR(ISBLANK(Tabla1117[[#This Row],[Capacidad máxima 
(Área / Índice)
]]),ISBLANK(Tabla1117[[#This Row],[No. niñas y niños (Cupos ubicados)]])),"No aplica",IF(Tabla1117[[#This Row],[No. niñas y niños (Cupos ubicados)]]&lt;=Tabla1117[[#This Row],[Capacidad máxima 
(Área / Índice)
]],"Cumple","No cumple"))</f>
        <v>No aplica</v>
      </c>
      <c r="I7" s="114"/>
    </row>
    <row r="8" spans="1:10" ht="31.5" customHeight="1">
      <c r="A8" s="116"/>
      <c r="B8" s="101"/>
      <c r="C8" s="101"/>
      <c r="D8" s="115"/>
      <c r="E8" s="100"/>
      <c r="F8" s="438" t="str">
        <f>IFERROR(ROUNDDOWN((Tabla1117[[#This Row],[Área (m²)]]/Tabla1117[[#This Row],[Índice (m²/niña-niño)]]),0)," ")</f>
        <v xml:space="preserve"> </v>
      </c>
      <c r="G8" s="100"/>
      <c r="H8" s="91" t="str">
        <f>IF(OR(ISBLANK(Tabla1117[[#This Row],[Capacidad máxima 
(Área / Índice)
]]),ISBLANK(Tabla1117[[#This Row],[No. niñas y niños (Cupos ubicados)]])),"No aplica",IF(Tabla1117[[#This Row],[No. niñas y niños (Cupos ubicados)]]&lt;=Tabla1117[[#This Row],[Capacidad máxima 
(Área / Índice)
]],"Cumple","No cumple"))</f>
        <v>No aplica</v>
      </c>
      <c r="I8" s="114"/>
    </row>
  </sheetData>
  <sheetProtection algorithmName="SHA-512" hashValue="/n9s607xmrSJfzpQ7gAg4zDNIBJ4YKE6DlMKU5Rc1LPfmuFqXMGv5K1Xr204aVzMqfGo41ZWbLdFG08DOiwSkQ==" saltValue="Jg4f8qk4iOK6/cUrx/AqOA==" spinCount="100000" sheet="1" formatRows="0"/>
  <mergeCells count="1">
    <mergeCell ref="A1:I1"/>
  </mergeCells>
  <conditionalFormatting sqref="H4:H8">
    <cfRule type="cellIs" dxfId="3" priority="1" operator="equal">
      <formula>"No Cumple"</formula>
    </cfRule>
    <cfRule type="cellIs" dxfId="2" priority="2" operator="equal">
      <formula>"CUMPLE"</formula>
    </cfRule>
  </conditionalFormatting>
  <conditionalFormatting sqref="J2">
    <cfRule type="cellIs" dxfId="1" priority="3" operator="equal">
      <formula>"No Cumple"</formula>
    </cfRule>
    <cfRule type="cellIs" dxfId="0" priority="4" operator="equal">
      <formula>"CUMPLE"</formula>
    </cfRule>
  </conditionalFormatting>
  <dataValidations count="3">
    <dataValidation type="whole" operator="greaterThanOrEqual" allowBlank="1" showInputMessage="1" showErrorMessage="1" errorTitle="ERROR DE DIGITACIÓN !" error="Asegurese de digitar únicamente números ENTEROS POSITIVOS._x000a__x000a_⚠️ No se aceptan números decimales ni cadenas de texto. ⚠️" sqref="G4:G8" xr:uid="{AE50B0BC-782A-471A-9E4C-6F47B9EEA391}">
      <formula1>0</formula1>
    </dataValidation>
    <dataValidation type="decimal" operator="greaterThan" allowBlank="1" showInputMessage="1" showErrorMessage="1" errorTitle="ERROR DE DIGITACIÓN" error="Asegurese de digitar únicamente datos numéricos mayores a cero (0)._x000a__x000a_⚠️Verifique según su configuración de Ecxel el uso del . o , para la escritura de decimales. ⚠️" sqref="D4:D8" xr:uid="{F7ACB93D-1724-4C5E-BF2F-7A5FA27D922E}">
      <formula1>0</formula1>
    </dataValidation>
    <dataValidation type="list" allowBlank="1" showInputMessage="1" showErrorMessage="1" sqref="E4:E8" xr:uid="{F93E0432-F029-480D-B6A7-702F0009F0B8}">
      <mc:AlternateContent xmlns:x12ac="http://schemas.microsoft.com/office/spreadsheetml/2011/1/ac" xmlns:mc="http://schemas.openxmlformats.org/markup-compatibility/2006">
        <mc:Choice Requires="x12ac">
          <x12ac:list>"2,0","1,2"</x12ac:list>
        </mc:Choice>
        <mc:Fallback>
          <formula1>"2,0,1,2"</formula1>
        </mc:Fallback>
      </mc:AlternateContent>
    </dataValidation>
  </dataValidations>
  <hyperlinks>
    <hyperlink ref="J1" location="PORTADA!A1" display="Portada" xr:uid="{24D1E3FD-8D6E-445C-9239-F8931FBD11DE}"/>
    <hyperlink ref="J2" location="'2. Ambientes Edu y Protecto '!A1" display="Click" xr:uid="{EDD4BDFF-D871-449D-8B17-73DD938888C1}"/>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rowBreaks count="1" manualBreakCount="1">
    <brk id="10" max="8" man="1"/>
  </rowBreaks>
  <legacyDrawingHF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9C98-84EE-45EB-A5C1-6961C763F3DD}">
  <sheetPr>
    <tabColor theme="5" tint="0.59999389629810485"/>
    <pageSetUpPr fitToPage="1"/>
  </sheetPr>
  <dimension ref="A1:AN12"/>
  <sheetViews>
    <sheetView zoomScaleNormal="100" workbookViewId="0">
      <selection activeCell="E1" sqref="E1:E6"/>
    </sheetView>
  </sheetViews>
  <sheetFormatPr baseColWidth="10" defaultColWidth="11.42578125" defaultRowHeight="1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43.5" customHeight="1" thickBot="1">
      <c r="A1" s="269"/>
      <c r="B1" s="552" t="s">
        <v>2074</v>
      </c>
      <c r="C1" s="552"/>
      <c r="D1" s="552"/>
      <c r="E1" s="552"/>
      <c r="F1" s="552"/>
      <c r="G1" s="552"/>
      <c r="H1" s="552"/>
      <c r="I1" s="552"/>
      <c r="J1" s="552"/>
      <c r="K1" s="552"/>
      <c r="L1" s="552"/>
      <c r="M1" s="552"/>
      <c r="N1" s="552"/>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1"/>
    </row>
    <row r="2" spans="1:40" ht="45.75" thickBot="1">
      <c r="A2" s="272" t="s">
        <v>1585</v>
      </c>
      <c r="B2" s="273" t="s">
        <v>1586</v>
      </c>
      <c r="C2" s="274" t="s">
        <v>2075</v>
      </c>
      <c r="D2" s="274" t="s">
        <v>2076</v>
      </c>
      <c r="E2" s="274" t="s">
        <v>2077</v>
      </c>
      <c r="F2" s="274" t="s">
        <v>2078</v>
      </c>
      <c r="G2" s="274" t="s">
        <v>2079</v>
      </c>
      <c r="H2" s="274" t="s">
        <v>2080</v>
      </c>
      <c r="I2" s="274" t="s">
        <v>2081</v>
      </c>
      <c r="J2" s="274" t="s">
        <v>2082</v>
      </c>
      <c r="K2" s="274" t="s">
        <v>2083</v>
      </c>
      <c r="L2" s="274" t="s">
        <v>2084</v>
      </c>
      <c r="M2" s="274" t="s">
        <v>2085</v>
      </c>
      <c r="N2" s="275" t="s">
        <v>2086</v>
      </c>
    </row>
    <row r="3" spans="1:40" ht="24.75">
      <c r="A3" s="276" t="s">
        <v>2087</v>
      </c>
      <c r="B3" s="277"/>
      <c r="C3" s="452"/>
      <c r="D3" s="455"/>
      <c r="E3" s="455"/>
      <c r="F3" s="456"/>
      <c r="G3" s="279"/>
      <c r="H3" s="279"/>
      <c r="I3" s="278"/>
      <c r="J3" s="278"/>
      <c r="K3" s="279"/>
      <c r="L3" s="279"/>
      <c r="M3" s="464"/>
      <c r="N3" s="463"/>
    </row>
    <row r="4" spans="1:40" ht="24.75">
      <c r="A4" s="276" t="s">
        <v>2087</v>
      </c>
      <c r="B4" s="280"/>
      <c r="C4" s="453"/>
      <c r="D4" s="457"/>
      <c r="E4" s="457"/>
      <c r="F4" s="458"/>
      <c r="G4" s="459"/>
      <c r="H4" s="459"/>
      <c r="I4" s="281"/>
      <c r="J4" s="281"/>
      <c r="K4" s="279"/>
      <c r="L4" s="279"/>
      <c r="M4" s="465"/>
      <c r="N4" s="466"/>
    </row>
    <row r="5" spans="1:40" ht="24.75">
      <c r="A5" s="276" t="s">
        <v>2087</v>
      </c>
      <c r="B5" s="280"/>
      <c r="C5" s="453"/>
      <c r="D5" s="457"/>
      <c r="E5" s="457"/>
      <c r="F5" s="458"/>
      <c r="G5" s="459"/>
      <c r="H5" s="459"/>
      <c r="I5" s="281"/>
      <c r="J5" s="281"/>
      <c r="K5" s="279"/>
      <c r="L5" s="279"/>
      <c r="M5" s="465"/>
      <c r="N5" s="466"/>
    </row>
    <row r="6" spans="1:40" ht="24.75">
      <c r="A6" s="276" t="s">
        <v>2087</v>
      </c>
      <c r="B6" s="280"/>
      <c r="C6" s="453"/>
      <c r="D6" s="457"/>
      <c r="E6" s="457"/>
      <c r="F6" s="458"/>
      <c r="G6" s="459"/>
      <c r="H6" s="459"/>
      <c r="I6" s="281"/>
      <c r="J6" s="281"/>
      <c r="K6" s="279"/>
      <c r="L6" s="279"/>
      <c r="M6" s="465"/>
      <c r="N6" s="466"/>
    </row>
    <row r="7" spans="1:40" ht="24.75">
      <c r="A7" s="276" t="s">
        <v>2087</v>
      </c>
      <c r="B7" s="280"/>
      <c r="C7" s="453"/>
      <c r="D7" s="457"/>
      <c r="E7" s="457"/>
      <c r="F7" s="458"/>
      <c r="G7" s="459"/>
      <c r="H7" s="459"/>
      <c r="I7" s="281"/>
      <c r="J7" s="281"/>
      <c r="K7" s="279"/>
      <c r="L7" s="279"/>
      <c r="M7" s="465"/>
      <c r="N7" s="466"/>
    </row>
    <row r="8" spans="1:40" ht="24.75">
      <c r="A8" s="276" t="s">
        <v>2087</v>
      </c>
      <c r="B8" s="280"/>
      <c r="C8" s="453"/>
      <c r="D8" s="457"/>
      <c r="E8" s="457"/>
      <c r="F8" s="458"/>
      <c r="G8" s="459"/>
      <c r="H8" s="459"/>
      <c r="I8" s="281"/>
      <c r="J8" s="281"/>
      <c r="K8" s="279"/>
      <c r="L8" s="279"/>
      <c r="M8" s="465"/>
      <c r="N8" s="466"/>
    </row>
    <row r="9" spans="1:40" ht="24.75">
      <c r="A9" s="276" t="s">
        <v>2087</v>
      </c>
      <c r="B9" s="280"/>
      <c r="C9" s="453"/>
      <c r="D9" s="457"/>
      <c r="E9" s="457"/>
      <c r="F9" s="458"/>
      <c r="G9" s="459"/>
      <c r="H9" s="459"/>
      <c r="I9" s="281"/>
      <c r="J9" s="281"/>
      <c r="K9" s="279"/>
      <c r="L9" s="279"/>
      <c r="M9" s="465"/>
      <c r="N9" s="466"/>
    </row>
    <row r="10" spans="1:40" ht="24.75">
      <c r="A10" s="276" t="s">
        <v>2087</v>
      </c>
      <c r="B10" s="280"/>
      <c r="C10" s="453"/>
      <c r="D10" s="457"/>
      <c r="E10" s="457"/>
      <c r="F10" s="458"/>
      <c r="G10" s="459"/>
      <c r="H10" s="459"/>
      <c r="I10" s="281"/>
      <c r="J10" s="281"/>
      <c r="K10" s="279"/>
      <c r="L10" s="279"/>
      <c r="M10" s="465"/>
      <c r="N10" s="466"/>
    </row>
    <row r="11" spans="1:40" ht="24.75">
      <c r="A11" s="276" t="s">
        <v>2087</v>
      </c>
      <c r="B11" s="280"/>
      <c r="C11" s="453"/>
      <c r="D11" s="457"/>
      <c r="E11" s="457"/>
      <c r="F11" s="458"/>
      <c r="G11" s="459"/>
      <c r="H11" s="459"/>
      <c r="I11" s="281"/>
      <c r="J11" s="281"/>
      <c r="K11" s="279"/>
      <c r="L11" s="279"/>
      <c r="M11" s="465"/>
      <c r="N11" s="466"/>
    </row>
    <row r="12" spans="1:40" ht="25.5" thickBot="1">
      <c r="A12" s="276" t="s">
        <v>2087</v>
      </c>
      <c r="B12" s="283"/>
      <c r="C12" s="454"/>
      <c r="D12" s="460"/>
      <c r="E12" s="460"/>
      <c r="F12" s="461"/>
      <c r="G12" s="462"/>
      <c r="H12" s="462"/>
      <c r="I12" s="284"/>
      <c r="J12" s="284"/>
      <c r="K12" s="285"/>
      <c r="L12" s="285"/>
      <c r="M12" s="467"/>
      <c r="N12" s="468"/>
    </row>
  </sheetData>
  <sheetProtection algorithmName="SHA-512" hashValue="Lf2Vo+JCrFKUlMIFFzHNp2bKAO4Hf0FJOiZvaHyP9qqaof4JjikKa2wsRM6tB8HYske1f1jSp4cqMGF4GC4mvQ==" saltValue="QqkzCY/ugQm28PgjKlizLQ==" spinCount="100000" sheet="1" formatRows="0"/>
  <mergeCells count="1">
    <mergeCell ref="B1:N1"/>
  </mergeCells>
  <dataValidations disablePrompts="1" count="1">
    <dataValidation type="list" allowBlank="1" showInputMessage="1" showErrorMessage="1" sqref="K3:L12" xr:uid="{1AF75189-0A06-4FC0-914C-A42591856B93}">
      <formula1>"SI, NO"</formula1>
    </dataValidation>
  </dataValidation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DE129-67F5-47E5-8E18-E5846D5F9038}">
  <sheetPr>
    <tabColor theme="6" tint="0.39997558519241921"/>
    <pageSetUpPr fitToPage="1"/>
  </sheetPr>
  <dimension ref="A1:E27"/>
  <sheetViews>
    <sheetView zoomScale="90" zoomScaleNormal="90" workbookViewId="0">
      <selection activeCell="E1" sqref="E1:E6"/>
    </sheetView>
  </sheetViews>
  <sheetFormatPr baseColWidth="10" defaultColWidth="11.28515625" defaultRowHeight="15"/>
  <cols>
    <col min="1" max="1" width="29.7109375" style="250" bestFit="1" customWidth="1"/>
    <col min="2" max="2" width="15.140625" style="207" bestFit="1" customWidth="1"/>
    <col min="3" max="3" width="42.7109375" style="250" customWidth="1"/>
    <col min="4" max="4" width="51.85546875" style="250" customWidth="1"/>
    <col min="5" max="5" width="23.140625" style="35" customWidth="1"/>
    <col min="6" max="16384" width="11.28515625" style="35"/>
  </cols>
  <sheetData>
    <row r="1" spans="1:5" ht="24.75" customHeight="1" thickBot="1">
      <c r="A1" s="564" t="s">
        <v>2387</v>
      </c>
      <c r="B1" s="564"/>
      <c r="C1" s="564"/>
      <c r="D1" s="564"/>
      <c r="E1" s="564"/>
    </row>
    <row r="2" spans="1:5" ht="42" customHeight="1" thickBot="1">
      <c r="A2" s="413" t="s">
        <v>1982</v>
      </c>
      <c r="B2" s="414" t="s">
        <v>1983</v>
      </c>
      <c r="C2" s="414" t="s">
        <v>1984</v>
      </c>
      <c r="D2" s="415" t="s">
        <v>1985</v>
      </c>
      <c r="E2" s="416" t="s">
        <v>1986</v>
      </c>
    </row>
    <row r="3" spans="1:5" ht="72.75" customHeight="1">
      <c r="A3" s="565" t="s">
        <v>1987</v>
      </c>
      <c r="B3" s="247" t="s">
        <v>1988</v>
      </c>
      <c r="C3" s="248" t="s">
        <v>1989</v>
      </c>
      <c r="D3" s="249" t="s">
        <v>1990</v>
      </c>
      <c r="E3" s="439"/>
    </row>
    <row r="4" spans="1:5" ht="30">
      <c r="A4" s="565"/>
      <c r="B4" s="247" t="s">
        <v>1991</v>
      </c>
      <c r="C4" s="248" t="s">
        <v>1992</v>
      </c>
      <c r="D4" s="249" t="s">
        <v>1993</v>
      </c>
      <c r="E4" s="439"/>
    </row>
    <row r="5" spans="1:5" ht="45">
      <c r="A5" s="417" t="s">
        <v>1994</v>
      </c>
      <c r="B5" s="247" t="s">
        <v>1988</v>
      </c>
      <c r="C5" s="248" t="s">
        <v>1995</v>
      </c>
      <c r="D5" s="249" t="s">
        <v>1990</v>
      </c>
      <c r="E5" s="439"/>
    </row>
    <row r="6" spans="1:5" ht="30">
      <c r="A6" s="565" t="s">
        <v>1996</v>
      </c>
      <c r="B6" s="29" t="s">
        <v>1988</v>
      </c>
      <c r="C6" s="248" t="s">
        <v>1997</v>
      </c>
      <c r="D6" s="249" t="s">
        <v>1998</v>
      </c>
      <c r="E6" s="439"/>
    </row>
    <row r="7" spans="1:5" ht="60">
      <c r="A7" s="565"/>
      <c r="B7" s="247" t="s">
        <v>1999</v>
      </c>
      <c r="C7" s="248" t="s">
        <v>2000</v>
      </c>
      <c r="D7" s="249" t="s">
        <v>2001</v>
      </c>
      <c r="E7" s="439"/>
    </row>
    <row r="8" spans="1:5" ht="45">
      <c r="A8" s="565"/>
      <c r="B8" s="247" t="s">
        <v>1991</v>
      </c>
      <c r="C8" s="248" t="s">
        <v>2002</v>
      </c>
      <c r="D8" s="249" t="s">
        <v>2003</v>
      </c>
      <c r="E8" s="439"/>
    </row>
    <row r="9" spans="1:5" ht="30.75" thickBot="1">
      <c r="A9" s="566"/>
      <c r="B9" s="418" t="s">
        <v>2004</v>
      </c>
      <c r="C9" s="419" t="s">
        <v>2005</v>
      </c>
      <c r="D9" s="420" t="s">
        <v>1993</v>
      </c>
      <c r="E9" s="440"/>
    </row>
    <row r="10" spans="1:5">
      <c r="A10" s="570" t="s">
        <v>2410</v>
      </c>
      <c r="B10" s="570"/>
      <c r="C10" s="570"/>
      <c r="D10" s="570"/>
    </row>
    <row r="11" spans="1:5" ht="15.75" thickBot="1"/>
    <row r="12" spans="1:5">
      <c r="A12" s="555" t="s">
        <v>2409</v>
      </c>
      <c r="B12" s="556"/>
      <c r="C12" s="556"/>
      <c r="D12" s="557"/>
    </row>
    <row r="13" spans="1:5">
      <c r="A13" s="567" t="s">
        <v>1750</v>
      </c>
      <c r="B13" s="568" t="s">
        <v>2006</v>
      </c>
      <c r="C13" s="568" t="s">
        <v>2007</v>
      </c>
      <c r="D13" s="569" t="s">
        <v>2008</v>
      </c>
    </row>
    <row r="14" spans="1:5">
      <c r="A14" s="567"/>
      <c r="B14" s="568"/>
      <c r="C14" s="568"/>
      <c r="D14" s="569"/>
    </row>
    <row r="15" spans="1:5" ht="30">
      <c r="A15" s="421" t="s">
        <v>2009</v>
      </c>
      <c r="B15" s="159">
        <v>25</v>
      </c>
      <c r="C15" s="305" t="s">
        <v>2010</v>
      </c>
      <c r="D15" s="422" t="s">
        <v>2011</v>
      </c>
    </row>
    <row r="16" spans="1:5" ht="30">
      <c r="A16" s="421" t="s">
        <v>2012</v>
      </c>
      <c r="B16" s="159">
        <v>25</v>
      </c>
      <c r="C16" s="305" t="s">
        <v>2010</v>
      </c>
      <c r="D16" s="422" t="s">
        <v>2011</v>
      </c>
    </row>
    <row r="17" spans="1:4" ht="15.75" thickBot="1">
      <c r="A17" s="423" t="s">
        <v>2013</v>
      </c>
      <c r="B17" s="424">
        <v>25</v>
      </c>
      <c r="C17" s="424" t="s">
        <v>2014</v>
      </c>
      <c r="D17" s="425" t="s">
        <v>2011</v>
      </c>
    </row>
    <row r="18" spans="1:4">
      <c r="A18" s="553" t="s">
        <v>2411</v>
      </c>
      <c r="B18" s="554"/>
      <c r="C18" s="554"/>
      <c r="D18" s="554"/>
    </row>
    <row r="19" spans="1:4">
      <c r="A19" s="303"/>
      <c r="B19" s="304"/>
      <c r="C19" s="304"/>
      <c r="D19" s="304"/>
    </row>
    <row r="20" spans="1:4" ht="15.75" thickBot="1"/>
    <row r="21" spans="1:4">
      <c r="A21" s="555" t="s">
        <v>2240</v>
      </c>
      <c r="B21" s="556"/>
      <c r="C21" s="556"/>
      <c r="D21" s="557"/>
    </row>
    <row r="22" spans="1:4">
      <c r="A22" s="558" t="s">
        <v>2241</v>
      </c>
      <c r="B22" s="559"/>
      <c r="C22" s="559"/>
      <c r="D22" s="560"/>
    </row>
    <row r="23" spans="1:4">
      <c r="A23" s="558" t="s">
        <v>2242</v>
      </c>
      <c r="B23" s="559"/>
      <c r="C23" s="559"/>
      <c r="D23" s="560"/>
    </row>
    <row r="24" spans="1:4" ht="15.75" thickBot="1">
      <c r="A24" s="561" t="s">
        <v>2243</v>
      </c>
      <c r="B24" s="562"/>
      <c r="C24" s="562"/>
      <c r="D24" s="563"/>
    </row>
    <row r="25" spans="1:4">
      <c r="A25" t="s">
        <v>2244</v>
      </c>
    </row>
    <row r="27" spans="1:4">
      <c r="A27"/>
    </row>
  </sheetData>
  <sheetProtection algorithmName="SHA-512" hashValue="Itmy6NFPyhikKgaHkQOKabwh7FwpuIIDv0ckdPjve9mGSTSLLLz9OzNShxdTuAk+5MyCS5GrblTFwhIC37T3Fw==" saltValue="zxIvvUzaTHrGTbbJJW936g==" spinCount="100000" sheet="1" objects="1" scenarios="1"/>
  <mergeCells count="14">
    <mergeCell ref="A1:E1"/>
    <mergeCell ref="A3:A4"/>
    <mergeCell ref="A6:A9"/>
    <mergeCell ref="A12:D12"/>
    <mergeCell ref="A13:A14"/>
    <mergeCell ref="B13:B14"/>
    <mergeCell ref="C13:C14"/>
    <mergeCell ref="D13:D14"/>
    <mergeCell ref="A10:D10"/>
    <mergeCell ref="A18:D18"/>
    <mergeCell ref="A21:D21"/>
    <mergeCell ref="A22:D22"/>
    <mergeCell ref="A23:D23"/>
    <mergeCell ref="A24:D24"/>
  </mergeCells>
  <dataValidations count="1">
    <dataValidation type="list" allowBlank="1" showInputMessage="1" showErrorMessage="1" sqref="E3:E9" xr:uid="{23444D85-2D9D-4196-A8DF-F9A6D0402246}">
      <formula1>"Cumple, No cumple"</formula1>
    </dataValidation>
  </dataValidations>
  <printOptions horizontalCentered="1"/>
  <pageMargins left="0.31496062992125984" right="0.31496062992125984" top="1.1417322834645669" bottom="0.74803149606299213" header="0.31496062992125984" footer="0.31496062992125984"/>
  <pageSetup scale="81"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494D-8C84-463C-AA5D-43E684738290}">
  <sheetPr>
    <tabColor theme="6" tint="0.39997558519241921"/>
    <pageSetUpPr fitToPage="1"/>
  </sheetPr>
  <dimension ref="A1:AO82"/>
  <sheetViews>
    <sheetView zoomScale="70" zoomScaleNormal="70" workbookViewId="0">
      <selection activeCell="E1" sqref="E1:E6"/>
    </sheetView>
  </sheetViews>
  <sheetFormatPr baseColWidth="10" defaultColWidth="10.85546875" defaultRowHeight="12.75"/>
  <cols>
    <col min="1" max="1" width="10.85546875" style="251"/>
    <col min="2" max="2" width="43.42578125" style="258" customWidth="1"/>
    <col min="3" max="4" width="17.42578125" style="252" customWidth="1"/>
    <col min="5" max="8" width="14.42578125" style="252" customWidth="1"/>
    <col min="9" max="9" width="10.85546875" style="252"/>
    <col min="10" max="10" width="13.28515625" style="251" customWidth="1"/>
    <col min="11" max="13" width="4.42578125" style="251" customWidth="1"/>
    <col min="14" max="14" width="12.28515625" style="251" customWidth="1"/>
    <col min="15" max="15" width="4.42578125" style="251" customWidth="1"/>
    <col min="16" max="16" width="6.7109375" style="251" customWidth="1"/>
    <col min="17" max="17" width="4.42578125" style="251" customWidth="1"/>
    <col min="18" max="18" width="6.140625" style="251" customWidth="1"/>
    <col min="19" max="19" width="4.42578125" style="251" customWidth="1"/>
    <col min="20" max="20" width="6.7109375" style="251" customWidth="1"/>
    <col min="21" max="39" width="4.42578125" style="251" customWidth="1"/>
    <col min="40" max="40" width="5.7109375" style="251" customWidth="1"/>
    <col min="41" max="41" width="15.7109375" style="251" customWidth="1"/>
    <col min="42" max="16384" width="10.85546875" style="251"/>
  </cols>
  <sheetData>
    <row r="1" spans="1:41" ht="26.25" customHeight="1">
      <c r="A1" s="571" t="s">
        <v>2453</v>
      </c>
      <c r="B1" s="572"/>
      <c r="C1" s="572"/>
      <c r="D1" s="572"/>
      <c r="E1" s="572"/>
      <c r="F1" s="572"/>
      <c r="G1" s="572"/>
      <c r="H1" s="572"/>
      <c r="I1" s="572"/>
      <c r="J1" s="572"/>
      <c r="K1" s="572"/>
      <c r="L1" s="572"/>
      <c r="M1" s="572"/>
      <c r="N1" s="572"/>
      <c r="O1" s="572"/>
      <c r="P1" s="572"/>
      <c r="Q1" s="572"/>
      <c r="R1" s="572"/>
      <c r="S1" s="572"/>
      <c r="T1" s="572"/>
      <c r="U1" s="572"/>
      <c r="V1" s="572"/>
      <c r="W1" s="572"/>
      <c r="X1" s="572"/>
      <c r="Y1" s="572"/>
      <c r="Z1" s="572"/>
      <c r="AA1" s="572"/>
      <c r="AB1" s="572"/>
      <c r="AC1" s="572"/>
      <c r="AD1" s="572"/>
      <c r="AE1" s="572"/>
      <c r="AF1" s="572"/>
      <c r="AG1" s="572"/>
      <c r="AH1" s="572"/>
      <c r="AI1" s="572"/>
      <c r="AJ1" s="572"/>
      <c r="AK1" s="572"/>
      <c r="AL1" s="572"/>
      <c r="AM1" s="572"/>
      <c r="AN1" s="572"/>
      <c r="AO1" s="573"/>
    </row>
    <row r="2" spans="1:41" s="254" customFormat="1" ht="94.5" customHeight="1">
      <c r="A2" s="574" t="s">
        <v>2015</v>
      </c>
      <c r="B2" s="574" t="s">
        <v>2016</v>
      </c>
      <c r="C2" s="574" t="s">
        <v>2017</v>
      </c>
      <c r="D2" s="574" t="s">
        <v>2018</v>
      </c>
      <c r="E2" s="574" t="s">
        <v>2019</v>
      </c>
      <c r="F2" s="574" t="s">
        <v>2020</v>
      </c>
      <c r="G2" s="574" t="s">
        <v>1537</v>
      </c>
      <c r="H2" s="574" t="s">
        <v>2021</v>
      </c>
      <c r="I2" s="574" t="s">
        <v>2022</v>
      </c>
      <c r="J2" s="574" t="s">
        <v>2023</v>
      </c>
      <c r="K2" s="575" t="s">
        <v>2024</v>
      </c>
      <c r="L2" s="575"/>
      <c r="M2" s="575" t="s">
        <v>2025</v>
      </c>
      <c r="N2" s="575"/>
      <c r="O2" s="578" t="s">
        <v>2026</v>
      </c>
      <c r="P2" s="579"/>
      <c r="Q2" s="578" t="s">
        <v>2027</v>
      </c>
      <c r="R2" s="579"/>
      <c r="S2" s="578" t="s">
        <v>2028</v>
      </c>
      <c r="T2" s="579"/>
      <c r="U2" s="575" t="s">
        <v>2029</v>
      </c>
      <c r="V2" s="575"/>
      <c r="W2" s="575"/>
      <c r="X2" s="575" t="s">
        <v>2030</v>
      </c>
      <c r="Y2" s="575"/>
      <c r="Z2" s="575"/>
      <c r="AA2" s="575" t="s">
        <v>2031</v>
      </c>
      <c r="AB2" s="575"/>
      <c r="AC2" s="575" t="s">
        <v>2032</v>
      </c>
      <c r="AD2" s="575"/>
      <c r="AE2" s="575"/>
      <c r="AF2" s="575" t="s">
        <v>2033</v>
      </c>
      <c r="AG2" s="575"/>
      <c r="AH2" s="575"/>
      <c r="AI2" s="575" t="s">
        <v>2034</v>
      </c>
      <c r="AJ2" s="575"/>
      <c r="AK2" s="575" t="s">
        <v>2035</v>
      </c>
      <c r="AL2" s="575"/>
      <c r="AM2" s="575" t="s">
        <v>2036</v>
      </c>
      <c r="AN2" s="575"/>
      <c r="AO2" s="255" t="s">
        <v>2037</v>
      </c>
    </row>
    <row r="3" spans="1:41" s="254" customFormat="1" ht="39.75" customHeight="1">
      <c r="A3" s="574"/>
      <c r="B3" s="574"/>
      <c r="C3" s="574"/>
      <c r="D3" s="574"/>
      <c r="E3" s="574"/>
      <c r="F3" s="574"/>
      <c r="G3" s="574"/>
      <c r="H3" s="574"/>
      <c r="I3" s="574"/>
      <c r="J3" s="574"/>
      <c r="K3" s="256" t="s">
        <v>2038</v>
      </c>
      <c r="L3" s="256" t="s">
        <v>2039</v>
      </c>
      <c r="M3" s="256" t="s">
        <v>2038</v>
      </c>
      <c r="N3" s="256" t="s">
        <v>2039</v>
      </c>
      <c r="O3" s="256" t="s">
        <v>2038</v>
      </c>
      <c r="P3" s="256" t="s">
        <v>2039</v>
      </c>
      <c r="Q3" s="256" t="s">
        <v>2038</v>
      </c>
      <c r="R3" s="256" t="s">
        <v>2039</v>
      </c>
      <c r="S3" s="256" t="s">
        <v>2038</v>
      </c>
      <c r="T3" s="256" t="s">
        <v>2039</v>
      </c>
      <c r="U3" s="256" t="s">
        <v>2038</v>
      </c>
      <c r="V3" s="256" t="s">
        <v>2039</v>
      </c>
      <c r="W3" s="256" t="s">
        <v>79</v>
      </c>
      <c r="X3" s="256" t="s">
        <v>2038</v>
      </c>
      <c r="Y3" s="256" t="s">
        <v>2039</v>
      </c>
      <c r="Z3" s="256" t="s">
        <v>79</v>
      </c>
      <c r="AA3" s="256" t="s">
        <v>2038</v>
      </c>
      <c r="AB3" s="256" t="s">
        <v>2039</v>
      </c>
      <c r="AC3" s="256" t="s">
        <v>2038</v>
      </c>
      <c r="AD3" s="256" t="s">
        <v>2039</v>
      </c>
      <c r="AE3" s="256" t="s">
        <v>79</v>
      </c>
      <c r="AF3" s="256" t="s">
        <v>2038</v>
      </c>
      <c r="AG3" s="256" t="s">
        <v>2039</v>
      </c>
      <c r="AH3" s="256" t="s">
        <v>79</v>
      </c>
      <c r="AI3" s="256" t="s">
        <v>2038</v>
      </c>
      <c r="AJ3" s="256" t="s">
        <v>2039</v>
      </c>
      <c r="AK3" s="256" t="s">
        <v>2038</v>
      </c>
      <c r="AL3" s="256" t="s">
        <v>2039</v>
      </c>
      <c r="AM3" s="256" t="s">
        <v>2038</v>
      </c>
      <c r="AN3" s="256" t="s">
        <v>2039</v>
      </c>
      <c r="AO3" s="255"/>
    </row>
    <row r="4" spans="1:41" s="254" customFormat="1" ht="39.75" customHeight="1">
      <c r="A4" s="469">
        <v>1</v>
      </c>
      <c r="B4" s="474"/>
      <c r="C4" s="470"/>
      <c r="D4" s="470"/>
      <c r="E4" s="470"/>
      <c r="F4" s="471"/>
      <c r="G4" s="472"/>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row>
    <row r="5" spans="1:41" s="254" customFormat="1" ht="39.75" customHeight="1">
      <c r="A5" s="469">
        <v>2</v>
      </c>
      <c r="B5" s="474"/>
      <c r="C5" s="470"/>
      <c r="D5" s="470"/>
      <c r="E5" s="470"/>
      <c r="F5" s="471"/>
      <c r="G5" s="472"/>
      <c r="H5" s="472"/>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row>
    <row r="6" spans="1:41" s="254" customFormat="1" ht="39.75" customHeight="1">
      <c r="A6" s="469">
        <v>3</v>
      </c>
      <c r="B6" s="474"/>
      <c r="C6" s="470"/>
      <c r="D6" s="470"/>
      <c r="E6" s="470"/>
      <c r="F6" s="471"/>
      <c r="G6" s="473"/>
      <c r="H6" s="472"/>
      <c r="I6" s="470"/>
      <c r="J6" s="470"/>
      <c r="K6" s="470"/>
      <c r="L6" s="470"/>
      <c r="M6" s="470"/>
      <c r="N6" s="470"/>
      <c r="O6" s="470"/>
      <c r="P6" s="470"/>
      <c r="Q6" s="470"/>
      <c r="R6" s="470"/>
      <c r="S6" s="470"/>
      <c r="T6" s="470"/>
      <c r="U6" s="470"/>
      <c r="V6" s="470"/>
      <c r="W6" s="470"/>
      <c r="X6" s="470"/>
      <c r="Y6" s="470"/>
      <c r="Z6" s="470"/>
      <c r="AA6" s="470"/>
      <c r="AB6" s="470"/>
      <c r="AC6" s="470"/>
      <c r="AD6" s="470"/>
      <c r="AE6" s="470"/>
      <c r="AF6" s="470"/>
      <c r="AG6" s="470"/>
      <c r="AH6" s="470"/>
      <c r="AI6" s="470"/>
      <c r="AJ6" s="470"/>
      <c r="AK6" s="470"/>
      <c r="AL6" s="470"/>
      <c r="AM6" s="470"/>
      <c r="AN6" s="470"/>
      <c r="AO6" s="470"/>
    </row>
    <row r="7" spans="1:41" s="254" customFormat="1" ht="39.75" customHeight="1">
      <c r="A7" s="469">
        <v>4</v>
      </c>
      <c r="B7" s="474"/>
      <c r="C7" s="470"/>
      <c r="D7" s="470"/>
      <c r="E7" s="470"/>
      <c r="F7" s="471"/>
      <c r="G7" s="472"/>
      <c r="H7" s="472"/>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row>
    <row r="8" spans="1:41" s="254" customFormat="1" ht="39.75" customHeight="1">
      <c r="A8" s="469">
        <v>5</v>
      </c>
      <c r="B8" s="474"/>
      <c r="C8" s="470"/>
      <c r="D8" s="470"/>
      <c r="E8" s="470"/>
      <c r="F8" s="471"/>
      <c r="G8" s="472"/>
      <c r="H8" s="472"/>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row>
    <row r="9" spans="1:41" s="254" customFormat="1" ht="39.75" customHeight="1">
      <c r="A9" s="469">
        <v>6</v>
      </c>
      <c r="B9" s="474"/>
      <c r="C9" s="470"/>
      <c r="D9" s="470"/>
      <c r="E9" s="470"/>
      <c r="F9" s="471"/>
      <c r="G9" s="472"/>
      <c r="H9" s="472"/>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row>
    <row r="10" spans="1:41" s="254" customFormat="1" ht="39.75" customHeight="1">
      <c r="A10" s="469">
        <v>7</v>
      </c>
      <c r="B10" s="474"/>
      <c r="C10" s="470"/>
      <c r="D10" s="470"/>
      <c r="E10" s="470"/>
      <c r="F10" s="471"/>
      <c r="G10" s="472"/>
      <c r="H10" s="472"/>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row>
    <row r="11" spans="1:41" s="254" customFormat="1" ht="39.75" customHeight="1">
      <c r="A11" s="469">
        <v>8</v>
      </c>
      <c r="B11" s="474"/>
      <c r="C11" s="470"/>
      <c r="D11" s="470"/>
      <c r="E11" s="470"/>
      <c r="F11" s="471"/>
      <c r="G11" s="472"/>
      <c r="H11" s="472"/>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0"/>
      <c r="AJ11" s="470"/>
      <c r="AK11" s="470"/>
      <c r="AL11" s="470"/>
      <c r="AM11" s="470"/>
      <c r="AN11" s="470"/>
      <c r="AO11" s="470"/>
    </row>
    <row r="12" spans="1:41" s="254" customFormat="1" ht="39.75" customHeight="1">
      <c r="A12" s="469">
        <v>9</v>
      </c>
      <c r="B12" s="474"/>
      <c r="C12" s="470"/>
      <c r="D12" s="470"/>
      <c r="E12" s="470"/>
      <c r="F12" s="471"/>
      <c r="G12" s="472"/>
      <c r="H12" s="472"/>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row>
    <row r="13" spans="1:41" s="254" customFormat="1" ht="15">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row>
    <row r="14" spans="1:41" s="254" customFormat="1" ht="15" customHeight="1">
      <c r="B14" s="576" t="s">
        <v>2040</v>
      </c>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577"/>
      <c r="AK14" s="577"/>
      <c r="AL14" s="577"/>
      <c r="AM14" s="577"/>
      <c r="AN14" s="577"/>
      <c r="AO14" s="253"/>
    </row>
    <row r="15" spans="1:41" ht="17.25" customHeight="1">
      <c r="B15" s="257"/>
      <c r="C15" s="257"/>
      <c r="D15" s="257"/>
      <c r="E15" s="257"/>
      <c r="F15" s="257"/>
      <c r="G15" s="257"/>
      <c r="H15" s="257"/>
      <c r="I15" s="257"/>
      <c r="J15" s="257"/>
      <c r="K15" s="253"/>
      <c r="L15" s="253"/>
      <c r="M15" s="253"/>
      <c r="N15" s="253"/>
      <c r="O15" s="253"/>
      <c r="P15" s="253"/>
      <c r="Q15" s="253"/>
      <c r="R15" s="253"/>
      <c r="S15" s="253"/>
      <c r="T15" s="253"/>
      <c r="U15" s="253"/>
      <c r="V15" s="253"/>
      <c r="W15" s="253"/>
      <c r="X15" s="253"/>
      <c r="Y15" s="253"/>
      <c r="Z15" s="257"/>
      <c r="AA15" s="257"/>
      <c r="AB15" s="257"/>
      <c r="AC15" s="257"/>
      <c r="AD15" s="257"/>
      <c r="AE15" s="257"/>
      <c r="AF15" s="257"/>
      <c r="AG15" s="257"/>
      <c r="AH15" s="257"/>
      <c r="AI15" s="257"/>
      <c r="AJ15" s="257"/>
      <c r="AK15" s="257"/>
      <c r="AL15" s="257"/>
      <c r="AM15" s="257"/>
      <c r="AN15" s="257"/>
    </row>
    <row r="16" spans="1:41">
      <c r="B16" s="251"/>
      <c r="C16" s="251"/>
      <c r="D16" s="251"/>
      <c r="E16" s="251"/>
      <c r="F16" s="251"/>
      <c r="G16" s="251"/>
      <c r="H16" s="251"/>
      <c r="I16" s="251"/>
      <c r="K16" s="254"/>
      <c r="L16" s="254"/>
      <c r="M16" s="254"/>
      <c r="N16" s="254"/>
      <c r="O16" s="254"/>
      <c r="P16" s="254"/>
      <c r="Q16" s="254"/>
      <c r="R16" s="254"/>
      <c r="S16" s="254"/>
      <c r="T16" s="254"/>
      <c r="U16" s="254"/>
      <c r="V16" s="254"/>
      <c r="W16" s="254"/>
      <c r="X16" s="254"/>
      <c r="Y16" s="254"/>
    </row>
    <row r="17" spans="2:25">
      <c r="B17" s="251"/>
      <c r="C17" s="251"/>
      <c r="D17" s="251"/>
      <c r="E17" s="251"/>
      <c r="F17" s="251"/>
      <c r="G17" s="251"/>
      <c r="H17" s="251"/>
      <c r="I17" s="251"/>
      <c r="K17" s="254"/>
      <c r="L17" s="254"/>
      <c r="M17" s="254"/>
      <c r="N17" s="254"/>
      <c r="O17" s="254"/>
      <c r="P17" s="254"/>
      <c r="Q17" s="254"/>
      <c r="R17" s="254"/>
      <c r="S17" s="254"/>
      <c r="T17" s="254"/>
      <c r="U17" s="254"/>
      <c r="V17" s="254"/>
      <c r="W17" s="254"/>
      <c r="X17" s="254"/>
      <c r="Y17" s="254"/>
    </row>
    <row r="18" spans="2:25">
      <c r="B18" s="251"/>
      <c r="C18" s="251"/>
      <c r="D18" s="251"/>
      <c r="E18" s="251"/>
      <c r="F18" s="251"/>
      <c r="G18" s="251"/>
      <c r="H18" s="251"/>
      <c r="I18" s="251"/>
    </row>
    <row r="19" spans="2:25">
      <c r="B19" s="251"/>
      <c r="C19" s="251"/>
      <c r="D19" s="251"/>
      <c r="E19" s="251"/>
      <c r="F19" s="251"/>
      <c r="G19" s="251"/>
      <c r="H19" s="251"/>
      <c r="I19" s="251"/>
    </row>
    <row r="20" spans="2:25">
      <c r="B20" s="251"/>
      <c r="C20" s="251"/>
      <c r="D20" s="251"/>
      <c r="E20" s="251"/>
      <c r="F20" s="251"/>
      <c r="G20" s="251"/>
      <c r="H20" s="251"/>
      <c r="I20" s="251"/>
    </row>
    <row r="21" spans="2:25">
      <c r="B21" s="251"/>
      <c r="C21" s="251"/>
      <c r="D21" s="251"/>
      <c r="E21" s="251"/>
      <c r="F21" s="251"/>
      <c r="G21" s="251"/>
      <c r="H21" s="251"/>
      <c r="I21" s="251"/>
    </row>
    <row r="22" spans="2:25">
      <c r="B22" s="251"/>
      <c r="C22" s="251"/>
      <c r="D22" s="251"/>
      <c r="E22" s="251"/>
      <c r="F22" s="251"/>
      <c r="G22" s="251"/>
      <c r="H22" s="251"/>
      <c r="I22" s="251"/>
    </row>
    <row r="23" spans="2:25">
      <c r="B23" s="251"/>
      <c r="C23" s="251"/>
      <c r="D23" s="251"/>
      <c r="E23" s="251"/>
      <c r="F23" s="251"/>
      <c r="G23" s="251"/>
      <c r="H23" s="251"/>
      <c r="I23" s="251"/>
    </row>
    <row r="24" spans="2:25">
      <c r="B24" s="251"/>
      <c r="C24" s="251"/>
      <c r="D24" s="251"/>
      <c r="E24" s="251"/>
      <c r="F24" s="251"/>
      <c r="G24" s="251"/>
      <c r="H24" s="251"/>
      <c r="I24" s="251"/>
    </row>
    <row r="25" spans="2:25">
      <c r="B25" s="251"/>
      <c r="C25" s="251"/>
      <c r="D25" s="251"/>
      <c r="E25" s="251"/>
      <c r="F25" s="251"/>
      <c r="G25" s="251"/>
      <c r="H25" s="251"/>
      <c r="I25" s="251"/>
    </row>
    <row r="26" spans="2:25">
      <c r="B26" s="251"/>
      <c r="C26" s="251"/>
      <c r="D26" s="251"/>
      <c r="E26" s="251"/>
      <c r="F26" s="251"/>
      <c r="G26" s="251"/>
      <c r="H26" s="251"/>
      <c r="I26" s="251"/>
    </row>
    <row r="27" spans="2:25">
      <c r="B27" s="251"/>
      <c r="C27" s="251"/>
      <c r="D27" s="251"/>
      <c r="E27" s="251"/>
      <c r="F27" s="251"/>
      <c r="G27" s="251"/>
      <c r="H27" s="251"/>
      <c r="I27" s="251"/>
    </row>
    <row r="28" spans="2:25">
      <c r="B28" s="251"/>
      <c r="C28" s="251"/>
      <c r="D28" s="251"/>
      <c r="E28" s="251"/>
      <c r="F28" s="251"/>
      <c r="G28" s="251"/>
      <c r="H28" s="251"/>
      <c r="I28" s="251"/>
    </row>
    <row r="29" spans="2:25">
      <c r="B29" s="251"/>
      <c r="C29" s="251"/>
      <c r="D29" s="251"/>
      <c r="E29" s="251"/>
      <c r="F29" s="251"/>
      <c r="G29" s="251"/>
      <c r="H29" s="251"/>
      <c r="I29" s="251"/>
    </row>
    <row r="30" spans="2:25">
      <c r="B30" s="251"/>
      <c r="C30" s="251"/>
      <c r="D30" s="251"/>
      <c r="E30" s="251"/>
      <c r="F30" s="251"/>
      <c r="G30" s="251"/>
      <c r="H30" s="251"/>
      <c r="I30" s="251"/>
    </row>
    <row r="31" spans="2:25">
      <c r="B31" s="251"/>
      <c r="C31" s="251"/>
      <c r="D31" s="251"/>
      <c r="E31" s="251"/>
      <c r="F31" s="251"/>
      <c r="G31" s="251"/>
      <c r="H31" s="251"/>
      <c r="I31" s="251"/>
    </row>
    <row r="32" spans="2:25">
      <c r="B32" s="251"/>
      <c r="C32" s="251"/>
      <c r="D32" s="251"/>
      <c r="E32" s="251"/>
      <c r="F32" s="251"/>
      <c r="G32" s="251"/>
      <c r="H32" s="251"/>
      <c r="I32" s="251"/>
    </row>
    <row r="33" s="251" customFormat="1"/>
    <row r="34" s="251" customFormat="1"/>
    <row r="35" s="251" customFormat="1"/>
    <row r="36" s="251" customFormat="1"/>
    <row r="37" s="251" customFormat="1"/>
    <row r="38" s="251" customFormat="1"/>
    <row r="39" s="251" customFormat="1"/>
    <row r="40" s="251" customFormat="1"/>
    <row r="41" s="251" customFormat="1"/>
    <row r="42" s="251" customFormat="1"/>
    <row r="43" s="251" customFormat="1"/>
    <row r="44" s="251" customFormat="1"/>
    <row r="45" s="251" customFormat="1"/>
    <row r="46" s="251" customFormat="1"/>
    <row r="47" s="251" customFormat="1"/>
    <row r="48" s="251" customFormat="1"/>
    <row r="49" s="251" customFormat="1"/>
    <row r="50" s="251" customFormat="1"/>
    <row r="51" s="251" customFormat="1"/>
    <row r="52" s="251" customFormat="1"/>
    <row r="53" s="251" customFormat="1"/>
    <row r="54" s="251" customFormat="1"/>
    <row r="55" s="251" customFormat="1"/>
    <row r="56" s="251" customFormat="1"/>
    <row r="57" s="251" customFormat="1"/>
    <row r="58" s="251" customFormat="1"/>
    <row r="59" s="251" customFormat="1"/>
    <row r="60" s="251" customFormat="1"/>
    <row r="61" s="251" customFormat="1"/>
    <row r="62" s="251" customFormat="1"/>
    <row r="63" s="251" customFormat="1"/>
    <row r="64" s="251" customFormat="1"/>
    <row r="65" s="251" customFormat="1"/>
    <row r="66" s="251" customFormat="1"/>
    <row r="67" s="251" customFormat="1"/>
    <row r="68" s="251" customFormat="1"/>
    <row r="69" s="251" customFormat="1"/>
    <row r="70" s="251" customFormat="1"/>
    <row r="71" s="251" customFormat="1"/>
    <row r="72" s="251" customFormat="1"/>
    <row r="73" s="251" customFormat="1"/>
    <row r="74" s="251" customFormat="1"/>
    <row r="75" s="251" customFormat="1"/>
    <row r="76" s="251" customFormat="1"/>
    <row r="77" s="251" customFormat="1"/>
    <row r="78" s="251" customFormat="1"/>
    <row r="79" s="251" customFormat="1"/>
    <row r="80" s="251" customFormat="1"/>
    <row r="81" s="251" customFormat="1"/>
    <row r="82" s="251" customFormat="1"/>
  </sheetData>
  <sheetProtection algorithmName="SHA-512" hashValue="EWNdkI8Oz5BnRdkfyHLl64c+/o5k6XNnAdzYZ8JUvtJuzqRsrxZYG+HTe4H1UFa4QdJ+ryRYREmrOQLbnuFuSw==" saltValue="HkR9Q3AGHW7A3s/KuNMczg==" spinCount="100000" sheet="1" objects="1" scenarios="1"/>
  <mergeCells count="25">
    <mergeCell ref="B14:AN14"/>
    <mergeCell ref="S2:T2"/>
    <mergeCell ref="U2:W2"/>
    <mergeCell ref="X2:Z2"/>
    <mergeCell ref="AA2:AB2"/>
    <mergeCell ref="AC2:AE2"/>
    <mergeCell ref="AF2:AH2"/>
    <mergeCell ref="I2:I3"/>
    <mergeCell ref="J2:J3"/>
    <mergeCell ref="K2:L2"/>
    <mergeCell ref="M2:N2"/>
    <mergeCell ref="O2:P2"/>
    <mergeCell ref="Q2:R2"/>
    <mergeCell ref="A1:AO1"/>
    <mergeCell ref="A2:A3"/>
    <mergeCell ref="B2:B3"/>
    <mergeCell ref="C2:C3"/>
    <mergeCell ref="D2:D3"/>
    <mergeCell ref="E2:E3"/>
    <mergeCell ref="F2:F3"/>
    <mergeCell ref="G2:G3"/>
    <mergeCell ref="H2:H3"/>
    <mergeCell ref="AI2:AJ2"/>
    <mergeCell ref="AK2:AL2"/>
    <mergeCell ref="AM2:AN2"/>
  </mergeCells>
  <printOptions horizontalCentered="1"/>
  <pageMargins left="0.31496062992125984" right="0.31496062992125984" top="1.1417322834645669" bottom="0.74803149606299213" header="0.31496062992125984" footer="0.31496062992125984"/>
  <pageSetup scale="39"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6287-5990-442C-9892-DD629F7FD7B6}">
  <sheetPr>
    <tabColor theme="5" tint="0.79998168889431442"/>
    <pageSetUpPr fitToPage="1"/>
  </sheetPr>
  <dimension ref="A1:D22"/>
  <sheetViews>
    <sheetView zoomScaleNormal="100" workbookViewId="0">
      <selection activeCell="E1" sqref="E1:E6"/>
    </sheetView>
  </sheetViews>
  <sheetFormatPr baseColWidth="10" defaultRowHeight="15"/>
  <cols>
    <col min="1" max="1" width="7.7109375" customWidth="1"/>
    <col min="2" max="2" width="90.42578125" style="60" customWidth="1"/>
    <col min="3" max="3" width="15" style="60" customWidth="1"/>
    <col min="4" max="4" width="48" style="60" customWidth="1"/>
  </cols>
  <sheetData>
    <row r="1" spans="1:4">
      <c r="A1" s="383" t="s">
        <v>1798</v>
      </c>
      <c r="B1" s="580" t="s">
        <v>2043</v>
      </c>
      <c r="C1" s="580"/>
      <c r="D1" s="580"/>
    </row>
    <row r="2" spans="1:4" ht="24.75" customHeight="1">
      <c r="B2" s="260" t="s">
        <v>2044</v>
      </c>
      <c r="C2" s="261" t="s">
        <v>1523</v>
      </c>
      <c r="D2" s="260" t="s">
        <v>2045</v>
      </c>
    </row>
    <row r="3" spans="1:4" ht="28.5">
      <c r="A3" s="262" t="s">
        <v>2046</v>
      </c>
      <c r="B3" s="54" t="s">
        <v>2047</v>
      </c>
      <c r="C3" s="263" t="s">
        <v>2048</v>
      </c>
      <c r="D3" s="54" t="s">
        <v>2049</v>
      </c>
    </row>
    <row r="4" spans="1:4" ht="28.5">
      <c r="A4" s="262" t="s">
        <v>2046</v>
      </c>
      <c r="B4" s="54" t="s">
        <v>2050</v>
      </c>
      <c r="C4" s="263" t="s">
        <v>2048</v>
      </c>
      <c r="D4" s="54" t="s">
        <v>2051</v>
      </c>
    </row>
    <row r="5" spans="1:4" ht="42.75">
      <c r="A5" s="262" t="s">
        <v>2046</v>
      </c>
      <c r="B5" s="54" t="s">
        <v>2052</v>
      </c>
      <c r="C5" s="263" t="s">
        <v>2048</v>
      </c>
      <c r="D5" s="54" t="s">
        <v>2049</v>
      </c>
    </row>
    <row r="6" spans="1:4" ht="34.5" customHeight="1">
      <c r="A6" s="262" t="s">
        <v>2046</v>
      </c>
      <c r="B6" s="54" t="s">
        <v>2053</v>
      </c>
      <c r="C6" s="263" t="s">
        <v>2048</v>
      </c>
      <c r="D6" s="54" t="s">
        <v>2054</v>
      </c>
    </row>
    <row r="7" spans="1:4" ht="24.75">
      <c r="A7" s="262" t="s">
        <v>2046</v>
      </c>
      <c r="B7" s="54" t="s">
        <v>2055</v>
      </c>
      <c r="C7" s="263" t="s">
        <v>2048</v>
      </c>
      <c r="D7" s="54" t="s">
        <v>2049</v>
      </c>
    </row>
    <row r="8" spans="1:4" ht="96" customHeight="1">
      <c r="A8" s="262" t="s">
        <v>2046</v>
      </c>
      <c r="B8" s="54" t="s">
        <v>2389</v>
      </c>
      <c r="C8" s="264" t="s">
        <v>2056</v>
      </c>
      <c r="D8" s="54" t="s">
        <v>2057</v>
      </c>
    </row>
    <row r="9" spans="1:4" ht="42.75">
      <c r="A9" s="262" t="s">
        <v>2046</v>
      </c>
      <c r="B9" s="54" t="s">
        <v>2058</v>
      </c>
      <c r="C9" s="264" t="s">
        <v>2056</v>
      </c>
      <c r="D9" s="54" t="s">
        <v>2059</v>
      </c>
    </row>
    <row r="10" spans="1:4" ht="57">
      <c r="A10" s="262" t="s">
        <v>2046</v>
      </c>
      <c r="B10" s="54" t="s">
        <v>2060</v>
      </c>
      <c r="C10" s="264" t="s">
        <v>2056</v>
      </c>
      <c r="D10" s="54" t="s">
        <v>2061</v>
      </c>
    </row>
    <row r="11" spans="1:4" ht="57">
      <c r="A11" s="262" t="s">
        <v>2046</v>
      </c>
      <c r="B11" s="54" t="s">
        <v>2062</v>
      </c>
      <c r="C11" s="264" t="s">
        <v>2056</v>
      </c>
      <c r="D11" s="54" t="s">
        <v>2063</v>
      </c>
    </row>
    <row r="12" spans="1:4" ht="35.25" customHeight="1">
      <c r="A12" s="262" t="s">
        <v>2046</v>
      </c>
      <c r="B12" s="54" t="s">
        <v>2064</v>
      </c>
      <c r="C12" s="264" t="s">
        <v>2056</v>
      </c>
      <c r="D12" s="54" t="s">
        <v>2065</v>
      </c>
    </row>
    <row r="13" spans="1:4" ht="31.5" customHeight="1">
      <c r="A13" s="262" t="s">
        <v>2046</v>
      </c>
      <c r="B13" s="54" t="s">
        <v>2066</v>
      </c>
      <c r="C13" s="264" t="s">
        <v>2056</v>
      </c>
      <c r="D13" s="54" t="s">
        <v>2065</v>
      </c>
    </row>
    <row r="14" spans="1:4" ht="44.25" customHeight="1">
      <c r="A14" s="262" t="s">
        <v>2046</v>
      </c>
      <c r="B14" s="54" t="s">
        <v>2390</v>
      </c>
      <c r="C14" s="264" t="s">
        <v>2056</v>
      </c>
      <c r="D14" s="54" t="s">
        <v>2391</v>
      </c>
    </row>
    <row r="15" spans="1:4" ht="71.25" customHeight="1">
      <c r="A15" s="262" t="s">
        <v>2046</v>
      </c>
      <c r="B15" s="54" t="s">
        <v>2392</v>
      </c>
      <c r="C15" s="264" t="s">
        <v>2393</v>
      </c>
      <c r="D15" s="54" t="s">
        <v>2394</v>
      </c>
    </row>
    <row r="16" spans="1:4" ht="28.5">
      <c r="A16" s="262" t="s">
        <v>2046</v>
      </c>
      <c r="B16" s="54" t="s">
        <v>2067</v>
      </c>
      <c r="C16" s="264" t="s">
        <v>2056</v>
      </c>
      <c r="D16" s="54" t="s">
        <v>2068</v>
      </c>
    </row>
    <row r="17" spans="1:4" ht="15.75" customHeight="1">
      <c r="B17" s="581" t="s">
        <v>2408</v>
      </c>
      <c r="C17" s="581"/>
      <c r="D17" s="581"/>
    </row>
    <row r="20" spans="1:4">
      <c r="B20" s="582" t="s">
        <v>2069</v>
      </c>
      <c r="C20" s="582"/>
      <c r="D20" s="582"/>
    </row>
    <row r="21" spans="1:4" ht="249.75" customHeight="1">
      <c r="A21" s="262" t="s">
        <v>2046</v>
      </c>
      <c r="B21" s="583" t="s">
        <v>2388</v>
      </c>
      <c r="C21" s="583"/>
      <c r="D21" s="583"/>
    </row>
    <row r="22" spans="1:4" ht="16.5" customHeight="1">
      <c r="B22" s="584"/>
      <c r="C22" s="584"/>
      <c r="D22" s="584"/>
    </row>
  </sheetData>
  <sheetProtection algorithmName="SHA-512" hashValue="+7I83KuyfXGqkbtW7xm/4Y0D7V77Gap8O4ViCJ3gNhWYIKW5aT3pj90knW9AizIWizxz1/xWoST/bp09QUWM3A==" saltValue="6HMG+gIej5+SC/Utg0c9Tw==" spinCount="100000" sheet="1" objects="1" scenarios="1"/>
  <mergeCells count="5">
    <mergeCell ref="B1:D1"/>
    <mergeCell ref="B17:D17"/>
    <mergeCell ref="B20:D20"/>
    <mergeCell ref="B21:D21"/>
    <mergeCell ref="B22:D22"/>
  </mergeCells>
  <hyperlinks>
    <hyperlink ref="A1" location="PORTADA!A1" display="Portada" xr:uid="{61A8EEF5-E707-4E92-AB4A-D0911A044AC4}"/>
  </hyperlinks>
  <printOptions horizontalCentered="1"/>
  <pageMargins left="0.31496062992125984" right="0.31496062992125984" top="1.1417322834645669" bottom="0.74803149606299213" header="0.31496062992125984" footer="0.31496062992125984"/>
  <pageSetup scale="86"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8A50-47D8-44B5-87F7-E976C194F066}">
  <sheetPr>
    <tabColor theme="6" tint="0.39997558519241921"/>
    <pageSetUpPr fitToPage="1"/>
  </sheetPr>
  <dimension ref="A1:F13"/>
  <sheetViews>
    <sheetView zoomScaleNormal="100" workbookViewId="0">
      <selection activeCell="E1" sqref="E1:E6"/>
    </sheetView>
  </sheetViews>
  <sheetFormatPr baseColWidth="10" defaultColWidth="11.42578125" defaultRowHeight="15"/>
  <cols>
    <col min="1" max="1" width="27.7109375" customWidth="1"/>
    <col min="2" max="2" width="20.7109375" customWidth="1"/>
    <col min="3" max="4" width="47.42578125" customWidth="1"/>
    <col min="5" max="5" width="53.42578125" customWidth="1"/>
    <col min="6" max="6" width="39.85546875" bestFit="1" customWidth="1"/>
    <col min="7" max="7" width="38.140625" bestFit="1" customWidth="1"/>
    <col min="8" max="8" width="34.28515625" bestFit="1" customWidth="1"/>
  </cols>
  <sheetData>
    <row r="1" spans="1:6" ht="29.25" customHeight="1">
      <c r="A1" s="585" t="s">
        <v>2135</v>
      </c>
      <c r="B1" s="586"/>
      <c r="C1" s="586"/>
      <c r="D1" s="587"/>
    </row>
    <row r="2" spans="1:6" ht="14.45" customHeight="1">
      <c r="A2" s="295" t="s">
        <v>1750</v>
      </c>
      <c r="B2" s="295" t="s">
        <v>1750</v>
      </c>
      <c r="C2" s="588" t="s">
        <v>2112</v>
      </c>
      <c r="D2" s="588"/>
    </row>
    <row r="3" spans="1:6" ht="240.75" customHeight="1">
      <c r="A3" s="591" t="s">
        <v>2113</v>
      </c>
      <c r="B3" s="592" t="s">
        <v>2114</v>
      </c>
      <c r="C3" s="589" t="s">
        <v>2144</v>
      </c>
      <c r="D3" s="589"/>
      <c r="E3" s="61"/>
      <c r="F3" s="61"/>
    </row>
    <row r="4" spans="1:6" ht="189" customHeight="1">
      <c r="A4" s="591"/>
      <c r="B4" s="592"/>
      <c r="C4" s="590" t="s">
        <v>2115</v>
      </c>
      <c r="D4" s="590"/>
    </row>
    <row r="5" spans="1:6" ht="150.75" customHeight="1">
      <c r="A5" s="591"/>
      <c r="B5" s="592"/>
      <c r="C5" s="590" t="s">
        <v>2116</v>
      </c>
      <c r="D5" s="590"/>
    </row>
    <row r="6" spans="1:6">
      <c r="A6" t="s">
        <v>2245</v>
      </c>
    </row>
    <row r="9" spans="1:6" ht="15" customHeight="1"/>
    <row r="11" spans="1:6" ht="257.10000000000002" customHeight="1"/>
    <row r="12" spans="1:6" ht="184.5" customHeight="1"/>
    <row r="13" spans="1:6" ht="165" customHeight="1"/>
  </sheetData>
  <sheetProtection algorithmName="SHA-512" hashValue="FFlMOsAX036DwUcJhTrTHDBfX23WM/CYikKf335MIhWguv1JtaPkyt8O2I6r9Df4ulfTSo9ZJUdlZ5+YAtZLog==" saltValue="0oyFz85Q6vAq7DyAxWX5fQ==" spinCount="100000" sheet="1" objects="1" scenarios="1"/>
  <mergeCells count="7">
    <mergeCell ref="A1:D1"/>
    <mergeCell ref="C2:D2"/>
    <mergeCell ref="C3:D3"/>
    <mergeCell ref="C4:D4"/>
    <mergeCell ref="C5:D5"/>
    <mergeCell ref="A3:A5"/>
    <mergeCell ref="B3:B5"/>
  </mergeCells>
  <printOptions horizontalCentered="1"/>
  <pageMargins left="0.31496062992125984" right="0.31496062992125984" top="1.1417322834645669" bottom="0.74803149606299213" header="0.31496062992125984" footer="0.31496062992125984"/>
  <pageSetup scale="92"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0BF7-94DC-4EDB-8C60-E591A34181C0}">
  <sheetPr>
    <tabColor rgb="FFEE0000"/>
    <pageSetUpPr fitToPage="1"/>
  </sheetPr>
  <dimension ref="A1:Z45"/>
  <sheetViews>
    <sheetView topLeftCell="A28" zoomScaleNormal="100" zoomScalePageLayoutView="80" workbookViewId="0">
      <selection activeCell="B45" sqref="B45"/>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c r="A1" s="32"/>
      <c r="B1" s="32"/>
      <c r="C1" s="32"/>
      <c r="D1" s="32"/>
    </row>
    <row r="2" spans="1:9" ht="30" customHeight="1">
      <c r="A2" s="32"/>
      <c r="B2" s="68" t="s">
        <v>1701</v>
      </c>
      <c r="C2" s="67" t="s">
        <v>1586</v>
      </c>
      <c r="D2" s="67" t="s">
        <v>1587</v>
      </c>
      <c r="E2" s="67" t="s">
        <v>1588</v>
      </c>
      <c r="F2" s="67" t="s">
        <v>1702</v>
      </c>
      <c r="G2" s="67" t="s">
        <v>1590</v>
      </c>
    </row>
    <row r="3" spans="1:9" s="14" customFormat="1" ht="30">
      <c r="A3" s="32"/>
      <c r="B3" s="70" t="s">
        <v>1591</v>
      </c>
      <c r="C3" s="71" t="str" cm="1">
        <f t="array" ref="C3">_xlfn._xlws.FILTER('2. Ambientes Edu y Protecto '!B3:F72,'2. Ambientes Edu y Protecto '!D3:D72="NO CUMPLE CONDICIÓN","")</f>
        <v/>
      </c>
      <c r="D3" s="10"/>
      <c r="E3" s="71"/>
      <c r="F3" s="10"/>
      <c r="G3" s="10"/>
      <c r="H3" s="10" t="str">
        <f>CONCATENATE("No ",D3)</f>
        <v xml:space="preserve">No </v>
      </c>
      <c r="I3" s="331" t="s">
        <v>2456</v>
      </c>
    </row>
    <row r="4" spans="1:9" ht="30">
      <c r="A4" s="32"/>
      <c r="B4" s="70" t="s">
        <v>1595</v>
      </c>
      <c r="C4" s="71"/>
      <c r="D4" s="10"/>
      <c r="E4" s="71"/>
      <c r="F4" s="10"/>
      <c r="G4" s="10"/>
      <c r="H4" s="10" t="str">
        <f t="shared" ref="H4:H45" si="0">CONCATENATE("No ",D4)</f>
        <v xml:space="preserve">No </v>
      </c>
      <c r="I4" s="331" t="s">
        <v>2456</v>
      </c>
    </row>
    <row r="5" spans="1:9" ht="30">
      <c r="A5" s="32"/>
      <c r="B5" s="70" t="s">
        <v>1597</v>
      </c>
      <c r="C5" s="71"/>
      <c r="D5" s="10"/>
      <c r="E5" s="71"/>
      <c r="F5" s="10"/>
      <c r="G5" s="10"/>
      <c r="H5" s="10" t="str">
        <f t="shared" si="0"/>
        <v xml:space="preserve">No </v>
      </c>
      <c r="I5" s="331" t="s">
        <v>2456</v>
      </c>
    </row>
    <row r="6" spans="1:9" ht="30">
      <c r="A6" s="32"/>
      <c r="B6" s="70" t="s">
        <v>1599</v>
      </c>
      <c r="C6" s="71"/>
      <c r="D6" s="10"/>
      <c r="E6" s="71"/>
      <c r="F6" s="10"/>
      <c r="G6" s="10"/>
      <c r="H6" s="10" t="str">
        <f t="shared" si="0"/>
        <v xml:space="preserve">No </v>
      </c>
      <c r="I6" s="331" t="s">
        <v>2456</v>
      </c>
    </row>
    <row r="7" spans="1:9" ht="30">
      <c r="A7" s="32"/>
      <c r="B7" s="70" t="s">
        <v>1601</v>
      </c>
      <c r="C7" s="71"/>
      <c r="D7" s="10"/>
      <c r="E7" s="71"/>
      <c r="F7" s="10"/>
      <c r="G7" s="10"/>
      <c r="H7" s="10" t="str">
        <f t="shared" si="0"/>
        <v xml:space="preserve">No </v>
      </c>
      <c r="I7" s="331" t="s">
        <v>2456</v>
      </c>
    </row>
    <row r="8" spans="1:9" ht="30">
      <c r="A8" s="32"/>
      <c r="B8" s="70" t="s">
        <v>1603</v>
      </c>
      <c r="C8" s="71"/>
      <c r="D8" s="10"/>
      <c r="E8" s="71"/>
      <c r="F8" s="10"/>
      <c r="G8" s="10"/>
      <c r="H8" s="10" t="str">
        <f t="shared" si="0"/>
        <v xml:space="preserve">No </v>
      </c>
      <c r="I8" s="331" t="s">
        <v>2456</v>
      </c>
    </row>
    <row r="9" spans="1:9" ht="30">
      <c r="A9" s="32"/>
      <c r="B9" s="70" t="s">
        <v>1603</v>
      </c>
      <c r="C9" s="71"/>
      <c r="D9" s="10"/>
      <c r="E9" s="71"/>
      <c r="F9" s="10"/>
      <c r="G9" s="10"/>
      <c r="H9" s="10" t="str">
        <f t="shared" si="0"/>
        <v xml:space="preserve">No </v>
      </c>
      <c r="I9" s="331" t="s">
        <v>2456</v>
      </c>
    </row>
    <row r="10" spans="1:9" ht="30">
      <c r="B10" s="70" t="s">
        <v>1603</v>
      </c>
      <c r="C10" s="71"/>
      <c r="D10" s="10"/>
      <c r="F10" s="118"/>
      <c r="G10" s="11"/>
      <c r="H10" s="10" t="str">
        <f t="shared" si="0"/>
        <v xml:space="preserve">No </v>
      </c>
      <c r="I10" s="331" t="s">
        <v>2456</v>
      </c>
    </row>
    <row r="11" spans="1:9" ht="30">
      <c r="B11" s="70" t="s">
        <v>1630</v>
      </c>
      <c r="C11" s="71"/>
      <c r="D11" s="10"/>
      <c r="F11" s="118"/>
      <c r="G11" s="11"/>
      <c r="H11" s="10" t="str">
        <f t="shared" si="0"/>
        <v xml:space="preserve">No </v>
      </c>
      <c r="I11" s="331" t="s">
        <v>2456</v>
      </c>
    </row>
    <row r="12" spans="1:9" ht="30">
      <c r="B12" s="70" t="s">
        <v>1633</v>
      </c>
      <c r="C12" s="71"/>
      <c r="D12" s="10"/>
      <c r="F12" s="118"/>
      <c r="G12" s="11"/>
      <c r="H12" s="10" t="str">
        <f t="shared" si="0"/>
        <v xml:space="preserve">No </v>
      </c>
      <c r="I12" s="331" t="s">
        <v>2456</v>
      </c>
    </row>
    <row r="13" spans="1:9" ht="30">
      <c r="B13" s="70" t="s">
        <v>2307</v>
      </c>
      <c r="C13" s="71"/>
      <c r="D13" s="10"/>
      <c r="F13" s="118"/>
      <c r="G13" s="11"/>
      <c r="H13" s="10" t="str">
        <f t="shared" si="0"/>
        <v xml:space="preserve">No </v>
      </c>
      <c r="I13" s="331" t="s">
        <v>2456</v>
      </c>
    </row>
    <row r="14" spans="1:9" ht="30">
      <c r="B14" s="70" t="s">
        <v>2430</v>
      </c>
      <c r="C14" s="71"/>
      <c r="D14" s="10"/>
      <c r="F14" s="118"/>
      <c r="G14" s="11"/>
      <c r="H14" s="10" t="str">
        <f t="shared" si="0"/>
        <v xml:space="preserve">No </v>
      </c>
      <c r="I14" s="331" t="s">
        <v>2456</v>
      </c>
    </row>
    <row r="15" spans="1:9">
      <c r="B15" s="70" t="s">
        <v>1703</v>
      </c>
      <c r="C15" s="71" t="str" cm="1">
        <f t="array" ref="C15">_xlfn._xlws.FILTER('3. Salud y Nutrición'!B3:F65,'3. Salud y Nutrición'!D3:D65="NO CUMPLE CONDICIÓN","")</f>
        <v/>
      </c>
      <c r="D15" s="10"/>
      <c r="E15" s="72"/>
      <c r="F15" s="5"/>
      <c r="G15" s="5"/>
      <c r="H15" s="10" t="str">
        <f t="shared" si="0"/>
        <v xml:space="preserve">No </v>
      </c>
      <c r="I15" s="14" t="s">
        <v>2457</v>
      </c>
    </row>
    <row r="16" spans="1:9">
      <c r="B16" s="70" t="s">
        <v>1704</v>
      </c>
      <c r="C16" s="71"/>
      <c r="D16" s="10"/>
      <c r="E16" s="72"/>
      <c r="F16" s="5"/>
      <c r="G16" s="5"/>
      <c r="H16" s="10" t="str">
        <f t="shared" si="0"/>
        <v xml:space="preserve">No </v>
      </c>
      <c r="I16" s="14" t="s">
        <v>2457</v>
      </c>
    </row>
    <row r="17" spans="2:26">
      <c r="B17" s="70" t="s">
        <v>1705</v>
      </c>
      <c r="C17" s="71"/>
      <c r="D17" s="10"/>
      <c r="E17" s="72"/>
      <c r="F17" s="5"/>
      <c r="G17" s="5"/>
      <c r="H17" s="10" t="str">
        <f t="shared" si="0"/>
        <v xml:space="preserve">No </v>
      </c>
      <c r="I17" s="14" t="s">
        <v>2457</v>
      </c>
    </row>
    <row r="18" spans="2:26">
      <c r="B18" s="70" t="s">
        <v>1706</v>
      </c>
      <c r="C18" s="71"/>
      <c r="D18" s="10"/>
      <c r="E18" s="72"/>
      <c r="F18" s="5"/>
      <c r="G18" s="5"/>
      <c r="H18" s="10" t="str">
        <f t="shared" si="0"/>
        <v xml:space="preserve">No </v>
      </c>
      <c r="I18" s="14" t="s">
        <v>2457</v>
      </c>
    </row>
    <row r="19" spans="2:26">
      <c r="B19" s="70" t="s">
        <v>1707</v>
      </c>
      <c r="D19" s="10"/>
      <c r="F19" s="118"/>
      <c r="G19" s="11"/>
      <c r="H19" s="10" t="str">
        <f t="shared" si="0"/>
        <v xml:space="preserve">No </v>
      </c>
      <c r="I19" s="14" t="s">
        <v>2457</v>
      </c>
    </row>
    <row r="20" spans="2:26">
      <c r="B20" s="70" t="s">
        <v>1708</v>
      </c>
      <c r="D20" s="10"/>
      <c r="F20" s="118"/>
      <c r="G20" s="11"/>
      <c r="H20" s="10" t="str">
        <f t="shared" si="0"/>
        <v xml:space="preserve">No </v>
      </c>
      <c r="I20" s="14" t="s">
        <v>2457</v>
      </c>
    </row>
    <row r="21" spans="2:26">
      <c r="B21" s="70" t="s">
        <v>1709</v>
      </c>
      <c r="D21" s="10"/>
      <c r="F21" s="118"/>
      <c r="G21" s="11"/>
      <c r="H21" s="10" t="str">
        <f t="shared" si="0"/>
        <v xml:space="preserve">No </v>
      </c>
      <c r="I21" s="14" t="s">
        <v>2457</v>
      </c>
    </row>
    <row r="22" spans="2:26">
      <c r="B22" s="70" t="s">
        <v>1710</v>
      </c>
      <c r="D22" s="10"/>
      <c r="F22" s="118"/>
      <c r="G22" s="11"/>
      <c r="H22" s="10" t="str">
        <f t="shared" si="0"/>
        <v xml:space="preserve">No </v>
      </c>
      <c r="I22" s="14" t="s">
        <v>2457</v>
      </c>
    </row>
    <row r="23" spans="2:26">
      <c r="B23" s="70" t="s">
        <v>1711</v>
      </c>
      <c r="D23" s="10"/>
      <c r="F23" s="118"/>
      <c r="G23" s="11"/>
      <c r="H23" s="10" t="str">
        <f t="shared" si="0"/>
        <v xml:space="preserve">No </v>
      </c>
      <c r="I23" s="14" t="s">
        <v>2457</v>
      </c>
    </row>
    <row r="24" spans="2:26">
      <c r="B24" s="70" t="s">
        <v>1712</v>
      </c>
      <c r="D24" s="10"/>
      <c r="F24" s="118"/>
      <c r="G24" s="11"/>
      <c r="H24" s="10" t="str">
        <f t="shared" si="0"/>
        <v xml:space="preserve">No </v>
      </c>
      <c r="I24" s="14" t="s">
        <v>2457</v>
      </c>
    </row>
    <row r="25" spans="2:26">
      <c r="B25" s="70" t="s">
        <v>1713</v>
      </c>
      <c r="D25" s="10"/>
      <c r="F25" s="118"/>
      <c r="G25" s="11"/>
      <c r="H25" s="10" t="str">
        <f t="shared" si="0"/>
        <v xml:space="preserve">No </v>
      </c>
      <c r="I25" s="14" t="s">
        <v>2457</v>
      </c>
    </row>
    <row r="26" spans="2:26">
      <c r="B26" s="70" t="s">
        <v>1714</v>
      </c>
      <c r="D26" s="10"/>
      <c r="F26" s="118"/>
      <c r="G26" s="11"/>
      <c r="H26" s="10" t="str">
        <f t="shared" si="0"/>
        <v xml:space="preserve">No </v>
      </c>
      <c r="I26" s="14" t="s">
        <v>2457</v>
      </c>
    </row>
    <row r="27" spans="2:26" ht="30">
      <c r="B27" s="70" t="s">
        <v>1715</v>
      </c>
      <c r="C27" s="71" t="str" cm="1">
        <f t="array" ref="C27">_xlfn._xlws.FILTER('4. Familia, Comunidad y Redes'!B3:F24,'4. Familia, Comunidad y Redes'!D3:D24="NO CUMPLE CONDICIÓN","")</f>
        <v/>
      </c>
      <c r="D27" s="10"/>
      <c r="E27" s="72"/>
      <c r="F27" s="5"/>
      <c r="G27" s="11"/>
      <c r="H27" s="10" t="str">
        <f t="shared" si="0"/>
        <v xml:space="preserve">No </v>
      </c>
      <c r="I27" s="331" t="s">
        <v>2459</v>
      </c>
    </row>
    <row r="28" spans="2:26" ht="30">
      <c r="B28" s="70" t="s">
        <v>1716</v>
      </c>
      <c r="C28" s="72"/>
      <c r="D28" s="10"/>
      <c r="E28" s="72"/>
      <c r="F28" s="5"/>
      <c r="G28" s="11"/>
      <c r="H28" s="10" t="str">
        <f t="shared" si="0"/>
        <v xml:space="preserve">No </v>
      </c>
      <c r="I28" s="331" t="s">
        <v>2459</v>
      </c>
    </row>
    <row r="29" spans="2:26">
      <c r="B29" s="70" t="s">
        <v>1717</v>
      </c>
      <c r="C29" s="72" t="str" cm="1">
        <f t="array" ref="C29">_xlfn._xlws.FILTER('5. Proceso pedagógico'!B3:F24,'5. Proceso pedagógico'!D3:D24="NO CUMPLE CONDICIÓN","")</f>
        <v/>
      </c>
      <c r="D29" s="10"/>
      <c r="E29" s="72"/>
      <c r="F29" s="5"/>
      <c r="G29" s="11"/>
      <c r="H29" s="10" t="str">
        <f t="shared" si="0"/>
        <v xml:space="preserve">No </v>
      </c>
      <c r="I29" s="331" t="s">
        <v>2458</v>
      </c>
      <c r="J29" s="69"/>
      <c r="K29" s="69"/>
      <c r="L29" s="69"/>
      <c r="M29" s="69"/>
      <c r="N29" s="69"/>
      <c r="O29" s="69"/>
      <c r="P29" s="69"/>
      <c r="Q29" s="69"/>
      <c r="R29" s="69"/>
      <c r="S29" s="69"/>
      <c r="T29" s="69"/>
      <c r="U29" s="69"/>
      <c r="V29" s="69"/>
      <c r="W29" s="69"/>
      <c r="X29" s="69"/>
      <c r="Y29" s="69"/>
      <c r="Z29" s="69"/>
    </row>
    <row r="30" spans="2:26">
      <c r="B30" s="70" t="s">
        <v>1718</v>
      </c>
      <c r="C30" s="72"/>
      <c r="D30" s="10"/>
      <c r="E30" s="72"/>
      <c r="F30" s="5"/>
      <c r="G30" s="11"/>
      <c r="H30" s="10" t="str">
        <f t="shared" si="0"/>
        <v xml:space="preserve">No </v>
      </c>
      <c r="I30" s="331" t="s">
        <v>2458</v>
      </c>
      <c r="J30" s="69"/>
      <c r="K30" s="69"/>
      <c r="L30" s="69"/>
      <c r="M30" s="69"/>
      <c r="N30" s="69"/>
      <c r="O30" s="69"/>
      <c r="P30" s="69"/>
      <c r="Q30" s="69"/>
      <c r="R30" s="69"/>
      <c r="S30" s="69"/>
      <c r="T30" s="69"/>
      <c r="U30" s="69"/>
      <c r="V30" s="69"/>
      <c r="W30" s="69"/>
      <c r="X30" s="69"/>
      <c r="Y30" s="69"/>
      <c r="Z30" s="69"/>
    </row>
    <row r="31" spans="2:26">
      <c r="B31" s="70" t="s">
        <v>1719</v>
      </c>
      <c r="C31" s="72"/>
      <c r="D31" s="10"/>
      <c r="E31" s="72"/>
      <c r="F31" s="5"/>
      <c r="G31" s="11"/>
      <c r="H31" s="10" t="str">
        <f t="shared" si="0"/>
        <v xml:space="preserve">No </v>
      </c>
      <c r="I31" s="331" t="s">
        <v>2458</v>
      </c>
      <c r="J31" s="69"/>
      <c r="K31" s="69"/>
      <c r="L31" s="69"/>
      <c r="M31" s="69"/>
      <c r="N31" s="69"/>
      <c r="O31" s="69"/>
      <c r="P31" s="69"/>
      <c r="Q31" s="69"/>
      <c r="R31" s="69"/>
      <c r="S31" s="69"/>
      <c r="T31" s="69"/>
      <c r="U31" s="69"/>
      <c r="V31" s="69"/>
      <c r="W31" s="69"/>
      <c r="X31" s="69"/>
      <c r="Y31" s="69"/>
      <c r="Z31" s="69"/>
    </row>
    <row r="32" spans="2:26">
      <c r="B32" s="70" t="s">
        <v>1720</v>
      </c>
      <c r="C32" s="72"/>
      <c r="D32" s="10"/>
      <c r="E32" s="72"/>
      <c r="F32" s="5"/>
      <c r="G32" s="11"/>
      <c r="H32" s="10" t="str">
        <f t="shared" si="0"/>
        <v xml:space="preserve">No </v>
      </c>
      <c r="I32" s="331" t="s">
        <v>2458</v>
      </c>
      <c r="J32" s="69"/>
      <c r="K32" s="69"/>
      <c r="L32" s="69"/>
      <c r="M32" s="69"/>
      <c r="N32" s="69"/>
      <c r="O32" s="69"/>
      <c r="P32" s="69"/>
      <c r="Q32" s="69"/>
      <c r="R32" s="69"/>
      <c r="S32" s="69"/>
      <c r="T32" s="69"/>
      <c r="U32" s="69"/>
      <c r="V32" s="69"/>
      <c r="W32" s="69"/>
      <c r="X32" s="69"/>
      <c r="Y32" s="69"/>
      <c r="Z32" s="69"/>
    </row>
    <row r="33" spans="2:26" ht="30">
      <c r="B33" s="70" t="s">
        <v>1721</v>
      </c>
      <c r="C33" s="72" t="str" cm="1">
        <f t="array" ref="C33">_xlfn._xlws.FILTER('6. Administrativo y de Gestión'!B3:F22,'6. Administrativo y de Gestión'!D3:D22="NO CUMPLE CONDICIÓN","")</f>
        <v/>
      </c>
      <c r="D33" s="10"/>
      <c r="E33" s="72"/>
      <c r="F33" s="5"/>
      <c r="G33" s="11"/>
      <c r="H33" s="10" t="str">
        <f t="shared" si="0"/>
        <v xml:space="preserve">No </v>
      </c>
      <c r="I33" s="331" t="s">
        <v>2460</v>
      </c>
      <c r="J33" s="69"/>
      <c r="K33" s="69"/>
      <c r="L33" s="69"/>
      <c r="M33" s="69"/>
      <c r="N33" s="69"/>
      <c r="O33" s="69"/>
      <c r="P33" s="69"/>
      <c r="Q33" s="69"/>
      <c r="R33" s="69"/>
      <c r="S33" s="69"/>
      <c r="T33" s="69"/>
      <c r="U33" s="69"/>
      <c r="V33" s="69"/>
      <c r="W33" s="69"/>
      <c r="X33" s="69"/>
      <c r="Y33" s="69"/>
      <c r="Z33" s="69"/>
    </row>
    <row r="34" spans="2:26" ht="30">
      <c r="B34" s="70" t="s">
        <v>1722</v>
      </c>
      <c r="C34" s="72"/>
      <c r="D34" s="10"/>
      <c r="E34" s="72"/>
      <c r="F34" s="5"/>
      <c r="G34" s="11"/>
      <c r="H34" s="10" t="str">
        <f t="shared" si="0"/>
        <v xml:space="preserve">No </v>
      </c>
      <c r="I34" s="331" t="s">
        <v>2460</v>
      </c>
      <c r="J34" s="69"/>
      <c r="K34" s="69"/>
      <c r="L34" s="69"/>
      <c r="M34" s="69"/>
      <c r="N34" s="69"/>
      <c r="O34" s="69"/>
      <c r="P34" s="69"/>
      <c r="Q34" s="69"/>
      <c r="R34" s="69"/>
      <c r="S34" s="69"/>
      <c r="T34" s="69"/>
      <c r="U34" s="69"/>
      <c r="V34" s="69"/>
      <c r="W34" s="69"/>
      <c r="X34" s="69"/>
      <c r="Y34" s="69"/>
      <c r="Z34" s="69"/>
    </row>
    <row r="35" spans="2:26" ht="30">
      <c r="B35" s="70" t="s">
        <v>1723</v>
      </c>
      <c r="C35" s="72"/>
      <c r="D35" s="10"/>
      <c r="E35" s="72"/>
      <c r="F35" s="5"/>
      <c r="G35" s="11"/>
      <c r="H35" s="10" t="str">
        <f t="shared" si="0"/>
        <v xml:space="preserve">No </v>
      </c>
      <c r="I35" s="331" t="s">
        <v>2460</v>
      </c>
      <c r="J35" s="69"/>
      <c r="K35" s="69"/>
      <c r="L35" s="69"/>
      <c r="M35" s="69"/>
      <c r="N35" s="69"/>
      <c r="O35" s="69"/>
      <c r="P35" s="69"/>
      <c r="Q35" s="69"/>
      <c r="R35" s="69"/>
      <c r="S35" s="69"/>
      <c r="T35" s="69"/>
      <c r="U35" s="69"/>
      <c r="V35" s="69"/>
      <c r="W35" s="69"/>
      <c r="X35" s="69"/>
      <c r="Y35" s="69"/>
      <c r="Z35" s="69"/>
    </row>
    <row r="36" spans="2:26" ht="30">
      <c r="B36" s="70" t="s">
        <v>2099</v>
      </c>
      <c r="C36" s="72"/>
      <c r="D36" s="10"/>
      <c r="E36" s="72"/>
      <c r="F36" s="5"/>
      <c r="G36" s="11"/>
      <c r="H36" s="10" t="str">
        <f t="shared" si="0"/>
        <v xml:space="preserve">No </v>
      </c>
      <c r="I36" s="331" t="s">
        <v>2460</v>
      </c>
      <c r="J36" s="69"/>
      <c r="K36" s="69"/>
      <c r="L36" s="69"/>
      <c r="M36" s="69"/>
      <c r="N36" s="69"/>
      <c r="O36" s="69"/>
      <c r="P36" s="69"/>
      <c r="Q36" s="69"/>
      <c r="R36" s="69"/>
      <c r="S36" s="69"/>
      <c r="T36" s="69"/>
      <c r="U36" s="69"/>
      <c r="V36" s="69"/>
      <c r="W36" s="69"/>
      <c r="X36" s="69"/>
      <c r="Y36" s="69"/>
      <c r="Z36" s="69"/>
    </row>
    <row r="37" spans="2:26" ht="30">
      <c r="B37" s="70" t="s">
        <v>2215</v>
      </c>
      <c r="C37" s="72"/>
      <c r="D37" s="10"/>
      <c r="E37" s="72"/>
      <c r="F37" s="5"/>
      <c r="G37" s="11"/>
      <c r="H37" s="10" t="str">
        <f t="shared" si="0"/>
        <v xml:space="preserve">No </v>
      </c>
      <c r="I37" s="331" t="s">
        <v>2460</v>
      </c>
      <c r="J37" s="69"/>
      <c r="K37" s="69"/>
      <c r="L37" s="69"/>
      <c r="M37" s="69"/>
      <c r="N37" s="69"/>
      <c r="O37" s="69"/>
      <c r="P37" s="69"/>
      <c r="Q37" s="69"/>
      <c r="R37" s="69"/>
      <c r="S37" s="69"/>
      <c r="T37" s="69"/>
      <c r="U37" s="69"/>
      <c r="V37" s="69"/>
      <c r="W37" s="69"/>
      <c r="X37" s="69"/>
      <c r="Y37" s="69"/>
      <c r="Z37" s="69"/>
    </row>
    <row r="38" spans="2:26" ht="30">
      <c r="B38" s="70" t="s">
        <v>2213</v>
      </c>
      <c r="C38" s="72"/>
      <c r="D38" s="10"/>
      <c r="E38" s="72"/>
      <c r="F38" s="5"/>
      <c r="G38" s="11"/>
      <c r="H38" s="10" t="str">
        <f t="shared" si="0"/>
        <v xml:space="preserve">No </v>
      </c>
      <c r="I38" s="331" t="s">
        <v>2460</v>
      </c>
      <c r="J38" s="69"/>
      <c r="K38" s="69"/>
      <c r="L38" s="69"/>
      <c r="M38" s="69"/>
      <c r="N38" s="69"/>
      <c r="O38" s="69"/>
      <c r="P38" s="69"/>
      <c r="Q38" s="69"/>
      <c r="R38" s="69"/>
      <c r="S38" s="69"/>
      <c r="T38" s="69"/>
      <c r="U38" s="69"/>
      <c r="V38" s="69"/>
      <c r="W38" s="69"/>
      <c r="X38" s="69"/>
      <c r="Y38" s="69"/>
      <c r="Z38" s="69"/>
    </row>
    <row r="39" spans="2:26">
      <c r="B39" s="70" t="s">
        <v>1724</v>
      </c>
      <c r="C39" s="72" t="str" cm="1">
        <f t="array" ref="C39">_xlfn._xlws.FILTER('7. Financiero '!B3:F12,'7. Financiero '!D3:D12="NO CUMPLE CONDICIÓN","")</f>
        <v/>
      </c>
      <c r="D39" s="10"/>
      <c r="E39" s="72"/>
      <c r="F39" s="5"/>
      <c r="G39" s="11"/>
      <c r="H39" s="10" t="str">
        <f t="shared" si="0"/>
        <v xml:space="preserve">No </v>
      </c>
      <c r="I39" s="14" t="s">
        <v>2454</v>
      </c>
    </row>
    <row r="40" spans="2:26">
      <c r="B40" s="70" t="s">
        <v>1725</v>
      </c>
      <c r="C40" s="72"/>
      <c r="D40" s="10"/>
      <c r="E40" s="72"/>
      <c r="F40" s="5"/>
      <c r="G40" s="11"/>
      <c r="H40" s="10" t="str">
        <f t="shared" si="0"/>
        <v xml:space="preserve">No </v>
      </c>
      <c r="I40" s="14" t="s">
        <v>2454</v>
      </c>
    </row>
    <row r="41" spans="2:26">
      <c r="B41" s="70" t="s">
        <v>2110</v>
      </c>
      <c r="C41" s="72" t="str" cm="1">
        <f t="array" ref="C41">_xlfn._xlws.FILTER('8. Talento Humano '!B3:F29,'8. Talento Humano '!D3:D29="NO CUMPLE CONDICIÓN","")</f>
        <v/>
      </c>
      <c r="D41" s="10"/>
      <c r="E41" s="72"/>
      <c r="F41" s="5"/>
      <c r="G41" s="11"/>
      <c r="H41" s="10" t="str">
        <f t="shared" si="0"/>
        <v xml:space="preserve">No </v>
      </c>
      <c r="I41" s="14" t="s">
        <v>2455</v>
      </c>
    </row>
    <row r="42" spans="2:26">
      <c r="B42" s="70" t="s">
        <v>2123</v>
      </c>
      <c r="C42" s="72"/>
      <c r="D42" s="10"/>
      <c r="E42" s="72"/>
      <c r="F42" s="5"/>
      <c r="G42" s="11"/>
      <c r="H42" s="10" t="str">
        <f t="shared" si="0"/>
        <v xml:space="preserve">No </v>
      </c>
      <c r="I42" s="14" t="s">
        <v>2455</v>
      </c>
    </row>
    <row r="43" spans="2:26">
      <c r="B43" s="70" t="s">
        <v>2129</v>
      </c>
      <c r="C43" s="72"/>
      <c r="D43" s="10"/>
      <c r="E43" s="72"/>
      <c r="F43" s="5"/>
      <c r="G43" s="11"/>
      <c r="H43" s="10" t="str">
        <f t="shared" si="0"/>
        <v xml:space="preserve">No </v>
      </c>
      <c r="I43" s="14" t="s">
        <v>2455</v>
      </c>
    </row>
    <row r="44" spans="2:26">
      <c r="B44" s="70" t="s">
        <v>2132</v>
      </c>
      <c r="C44" s="72"/>
      <c r="D44" s="10"/>
      <c r="E44" s="72"/>
      <c r="F44" s="5"/>
      <c r="G44" s="11"/>
      <c r="H44" s="10" t="str">
        <f t="shared" si="0"/>
        <v xml:space="preserve">No </v>
      </c>
      <c r="I44" s="14" t="s">
        <v>2455</v>
      </c>
    </row>
    <row r="45" spans="2:26">
      <c r="B45" s="70" t="s">
        <v>2156</v>
      </c>
      <c r="C45" s="72"/>
      <c r="D45" s="10"/>
      <c r="E45" s="72"/>
      <c r="F45" s="5"/>
      <c r="G45" s="11"/>
      <c r="H45" s="10" t="str">
        <f t="shared" si="0"/>
        <v xml:space="preserve">No </v>
      </c>
      <c r="I45" s="14" t="s">
        <v>2455</v>
      </c>
    </row>
  </sheetData>
  <sheetProtection algorithmName="SHA-512" hashValue="9HTv/qHSjSnkuzI0Ggqk8mWZi1n0l8aHNQsT4WbP5UW2j1e13PzI0/30OGUcqFvFo/xrrpG1uwmk7D845RTlEw==" saltValue="lb4M8pOGe+adj7xOesPGWg==" spinCount="100000" sheet="1" objects="1" scenarios="1"/>
  <phoneticPr fontId="31"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G39"/>
  <sheetViews>
    <sheetView workbookViewId="0">
      <selection activeCell="E1" sqref="E1:E6"/>
    </sheetView>
  </sheetViews>
  <sheetFormatPr baseColWidth="10" defaultColWidth="11.42578125" defaultRowHeight="15.75"/>
  <cols>
    <col min="1" max="1" width="11.140625" style="132"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7" ht="21.75" customHeight="1">
      <c r="A1" s="543" t="s">
        <v>1733</v>
      </c>
      <c r="B1" s="544"/>
      <c r="C1" s="544"/>
      <c r="D1" s="544"/>
      <c r="E1" s="544"/>
      <c r="F1" s="544"/>
      <c r="G1" s="545"/>
    </row>
    <row r="2" spans="1:7" ht="45.75" thickBot="1">
      <c r="A2" s="129" t="s">
        <v>1734</v>
      </c>
      <c r="B2" s="73" t="s">
        <v>1587</v>
      </c>
      <c r="C2" s="73" t="s">
        <v>1588</v>
      </c>
      <c r="D2" s="73" t="s">
        <v>1589</v>
      </c>
      <c r="E2" s="73" t="s">
        <v>1590</v>
      </c>
      <c r="F2" s="73" t="s">
        <v>1735</v>
      </c>
      <c r="G2" s="74" t="s">
        <v>1726</v>
      </c>
    </row>
    <row r="3" spans="1:7" ht="27">
      <c r="A3" s="130" t="str" cm="1">
        <f t="array" ref="A3">_xlfn._xlws.FILTER(TEMP!C3:I45,TEMP!E3:E45="NO CUMPLE CONDICIÓN","")</f>
        <v/>
      </c>
      <c r="B3" s="119"/>
      <c r="C3" s="120"/>
      <c r="D3" s="123"/>
      <c r="E3" s="133"/>
      <c r="F3" s="124"/>
      <c r="G3" s="125"/>
    </row>
    <row r="4" spans="1:7" ht="27">
      <c r="A4" s="131"/>
      <c r="B4" s="121"/>
      <c r="C4" s="122"/>
      <c r="D4" s="126"/>
      <c r="E4" s="134"/>
      <c r="F4" s="127"/>
      <c r="G4" s="128"/>
    </row>
    <row r="5" spans="1:7" ht="44.1" customHeight="1">
      <c r="A5" s="131"/>
      <c r="B5" s="121"/>
      <c r="C5" s="122"/>
      <c r="D5" s="126"/>
      <c r="E5" s="134"/>
      <c r="F5" s="127"/>
      <c r="G5" s="128"/>
    </row>
    <row r="6" spans="1:7" ht="50.1" customHeight="1">
      <c r="A6" s="131"/>
      <c r="B6" s="121"/>
      <c r="C6" s="122"/>
      <c r="D6" s="126"/>
      <c r="E6" s="134"/>
      <c r="F6" s="127"/>
      <c r="G6" s="128"/>
    </row>
    <row r="7" spans="1:7" ht="50.1" customHeight="1">
      <c r="A7" s="131"/>
      <c r="B7" s="121"/>
      <c r="C7" s="122"/>
      <c r="D7" s="126"/>
      <c r="E7" s="134"/>
      <c r="F7" s="127"/>
      <c r="G7" s="128"/>
    </row>
    <row r="8" spans="1:7" ht="50.1" customHeight="1">
      <c r="A8" s="131"/>
      <c r="B8" s="121"/>
      <c r="C8" s="122"/>
      <c r="D8" s="126"/>
      <c r="E8" s="134"/>
      <c r="F8" s="127"/>
      <c r="G8" s="128"/>
    </row>
    <row r="9" spans="1:7" ht="50.1" customHeight="1">
      <c r="A9" s="131"/>
      <c r="B9" s="121"/>
      <c r="C9" s="122"/>
      <c r="D9" s="126"/>
      <c r="E9" s="134"/>
      <c r="F9" s="127"/>
      <c r="G9" s="128"/>
    </row>
    <row r="10" spans="1:7" ht="50.1" customHeight="1">
      <c r="A10" s="131"/>
      <c r="B10" s="121"/>
      <c r="C10" s="122"/>
      <c r="D10" s="126"/>
      <c r="E10" s="134"/>
      <c r="F10" s="127"/>
      <c r="G10" s="128"/>
    </row>
    <row r="11" spans="1:7" ht="50.1" customHeight="1">
      <c r="A11" s="131"/>
      <c r="B11" s="121"/>
      <c r="C11" s="122"/>
      <c r="D11" s="126"/>
      <c r="E11" s="134"/>
      <c r="F11" s="127"/>
      <c r="G11" s="128"/>
    </row>
    <row r="12" spans="1:7" ht="50.1" customHeight="1">
      <c r="A12" s="131"/>
      <c r="B12" s="121"/>
      <c r="C12" s="122"/>
      <c r="D12" s="126"/>
      <c r="E12" s="134"/>
      <c r="F12" s="127"/>
      <c r="G12" s="128"/>
    </row>
    <row r="13" spans="1:7" ht="50.1" customHeight="1">
      <c r="A13" s="131"/>
      <c r="B13" s="121"/>
      <c r="C13" s="122"/>
      <c r="D13" s="126"/>
      <c r="E13" s="134"/>
      <c r="F13" s="127"/>
      <c r="G13" s="128"/>
    </row>
    <row r="14" spans="1:7" ht="50.1" customHeight="1">
      <c r="A14" s="131"/>
      <c r="B14" s="121"/>
      <c r="C14" s="122"/>
      <c r="D14" s="126"/>
      <c r="E14" s="134"/>
      <c r="F14" s="127"/>
      <c r="G14" s="128"/>
    </row>
    <row r="15" spans="1:7" ht="50.1" customHeight="1">
      <c r="A15" s="131"/>
      <c r="B15" s="121"/>
      <c r="C15" s="122"/>
      <c r="D15" s="126"/>
      <c r="E15" s="134"/>
      <c r="F15" s="127"/>
      <c r="G15" s="128"/>
    </row>
    <row r="16" spans="1:7" ht="50.1" customHeight="1">
      <c r="A16" s="131"/>
      <c r="B16" s="121"/>
      <c r="C16" s="122"/>
      <c r="D16" s="126"/>
      <c r="E16" s="134"/>
      <c r="F16" s="127"/>
      <c r="G16" s="128"/>
    </row>
    <row r="17" spans="1:7" ht="50.1" customHeight="1">
      <c r="A17" s="131"/>
      <c r="B17" s="121"/>
      <c r="C17" s="122"/>
      <c r="D17" s="126"/>
      <c r="E17" s="134"/>
      <c r="F17" s="127"/>
      <c r="G17" s="128"/>
    </row>
    <row r="18" spans="1:7" ht="50.1" customHeight="1">
      <c r="A18" s="131"/>
      <c r="B18" s="121"/>
      <c r="C18" s="122"/>
      <c r="D18" s="126"/>
      <c r="E18" s="134"/>
      <c r="F18" s="127"/>
      <c r="G18" s="128"/>
    </row>
    <row r="19" spans="1:7" ht="50.1" customHeight="1">
      <c r="A19" s="131"/>
      <c r="B19" s="121"/>
      <c r="C19" s="122"/>
      <c r="D19" s="126"/>
      <c r="E19" s="134"/>
      <c r="F19" s="127"/>
      <c r="G19" s="128"/>
    </row>
    <row r="20" spans="1:7" ht="50.1" customHeight="1">
      <c r="A20" s="131"/>
      <c r="B20" s="121"/>
      <c r="C20" s="122"/>
      <c r="D20" s="126"/>
      <c r="E20" s="134"/>
      <c r="F20" s="127"/>
      <c r="G20" s="128"/>
    </row>
    <row r="21" spans="1:7" ht="50.1" customHeight="1">
      <c r="A21" s="131"/>
      <c r="B21" s="121"/>
      <c r="C21" s="122"/>
      <c r="D21" s="126"/>
      <c r="E21" s="134"/>
      <c r="F21" s="127"/>
      <c r="G21" s="128"/>
    </row>
    <row r="22" spans="1:7" ht="50.1" customHeight="1">
      <c r="A22" s="131"/>
      <c r="B22" s="121"/>
      <c r="C22" s="122"/>
      <c r="D22" s="126"/>
      <c r="E22" s="134"/>
      <c r="F22" s="127"/>
      <c r="G22" s="128"/>
    </row>
    <row r="23" spans="1:7" ht="50.1" customHeight="1">
      <c r="A23" s="131"/>
      <c r="B23" s="121"/>
      <c r="C23" s="122"/>
      <c r="D23" s="126"/>
      <c r="E23" s="134"/>
      <c r="F23" s="127"/>
      <c r="G23" s="128"/>
    </row>
    <row r="24" spans="1:7" ht="50.1" customHeight="1">
      <c r="A24" s="131"/>
      <c r="B24" s="121"/>
      <c r="C24" s="122"/>
      <c r="D24" s="126"/>
      <c r="E24" s="134"/>
      <c r="F24" s="127"/>
      <c r="G24" s="128"/>
    </row>
    <row r="25" spans="1:7" ht="50.1" customHeight="1">
      <c r="A25" s="131"/>
      <c r="B25" s="121"/>
      <c r="C25" s="122"/>
      <c r="D25" s="126"/>
      <c r="E25" s="134"/>
      <c r="F25" s="127"/>
      <c r="G25" s="128"/>
    </row>
    <row r="26" spans="1:7" ht="50.1" customHeight="1">
      <c r="A26" s="131"/>
      <c r="B26" s="121"/>
      <c r="C26" s="122"/>
      <c r="D26" s="126"/>
      <c r="E26" s="134"/>
      <c r="F26" s="127"/>
      <c r="G26" s="128"/>
    </row>
    <row r="27" spans="1:7" ht="50.1" customHeight="1">
      <c r="A27" s="131"/>
      <c r="B27" s="121"/>
      <c r="C27" s="122"/>
      <c r="D27" s="126"/>
      <c r="E27" s="134"/>
      <c r="F27" s="127"/>
      <c r="G27" s="128"/>
    </row>
    <row r="28" spans="1:7" ht="50.1" customHeight="1">
      <c r="A28" s="131"/>
      <c r="B28" s="121"/>
      <c r="C28" s="122"/>
      <c r="D28" s="126"/>
      <c r="E28" s="134"/>
      <c r="F28" s="127"/>
      <c r="G28" s="128"/>
    </row>
    <row r="29" spans="1:7" ht="50.1" customHeight="1">
      <c r="A29" s="131"/>
      <c r="B29" s="121"/>
      <c r="C29" s="122"/>
      <c r="D29" s="126"/>
      <c r="E29" s="134"/>
      <c r="F29" s="127"/>
      <c r="G29" s="128"/>
    </row>
    <row r="30" spans="1:7" ht="50.1" customHeight="1">
      <c r="A30" s="131"/>
      <c r="B30" s="121"/>
      <c r="C30" s="122"/>
      <c r="D30" s="126"/>
      <c r="E30" s="134"/>
      <c r="F30" s="127"/>
      <c r="G30" s="128"/>
    </row>
    <row r="31" spans="1:7" ht="50.1" customHeight="1">
      <c r="A31" s="131"/>
      <c r="B31" s="121"/>
      <c r="C31" s="122"/>
      <c r="D31" s="126"/>
      <c r="E31" s="134"/>
      <c r="F31" s="127"/>
      <c r="G31" s="128"/>
    </row>
    <row r="32" spans="1:7" ht="50.1" customHeight="1">
      <c r="A32" s="131"/>
      <c r="B32" s="121"/>
      <c r="C32" s="122"/>
      <c r="D32" s="126"/>
      <c r="E32" s="134"/>
      <c r="F32" s="127"/>
      <c r="G32" s="128"/>
    </row>
    <row r="33" spans="1:7" ht="50.1" customHeight="1">
      <c r="A33" s="131"/>
      <c r="B33" s="121"/>
      <c r="C33" s="122"/>
      <c r="D33" s="126"/>
      <c r="E33" s="134"/>
      <c r="F33" s="127"/>
      <c r="G33" s="128"/>
    </row>
    <row r="34" spans="1:7" ht="50.1" customHeight="1">
      <c r="A34" s="131"/>
      <c r="B34" s="121"/>
      <c r="C34" s="122"/>
      <c r="D34" s="126"/>
      <c r="E34" s="134"/>
      <c r="F34" s="127"/>
      <c r="G34" s="128"/>
    </row>
    <row r="35" spans="1:7" ht="50.1" customHeight="1">
      <c r="A35" s="131"/>
      <c r="B35" s="121"/>
      <c r="C35" s="122"/>
      <c r="D35" s="126"/>
      <c r="E35" s="134"/>
      <c r="F35" s="127"/>
      <c r="G35" s="128"/>
    </row>
    <row r="36" spans="1:7" ht="50.1" customHeight="1">
      <c r="A36" s="131"/>
      <c r="B36" s="121"/>
      <c r="C36" s="122"/>
      <c r="D36" s="126"/>
      <c r="E36" s="134"/>
      <c r="F36" s="127"/>
      <c r="G36" s="128"/>
    </row>
    <row r="37" spans="1:7" ht="50.1" customHeight="1">
      <c r="A37" s="131"/>
      <c r="B37" s="121"/>
      <c r="C37" s="122"/>
      <c r="D37" s="126"/>
      <c r="E37" s="134"/>
      <c r="F37" s="127"/>
      <c r="G37" s="128"/>
    </row>
    <row r="38" spans="1:7" ht="50.1" customHeight="1">
      <c r="A38" s="131"/>
      <c r="B38" s="121"/>
      <c r="C38" s="122"/>
      <c r="D38" s="126"/>
      <c r="E38" s="134"/>
      <c r="F38" s="127"/>
      <c r="G38" s="128"/>
    </row>
    <row r="39" spans="1:7" ht="50.1" customHeight="1">
      <c r="A39" s="131"/>
      <c r="B39" s="121"/>
      <c r="C39" s="122"/>
      <c r="D39" s="126"/>
      <c r="E39" s="134"/>
      <c r="F39" s="127"/>
      <c r="G39" s="128"/>
    </row>
  </sheetData>
  <sheetProtection algorithmName="SHA-512" hashValue="rHjNl8ml0w1/npSM4jE+gjrGHUAIIid6rK4zhsJPRo9a29bAKJamM5UFt4xzEBklt9BTJBdS1AarZa29yXXq2w==" saltValue="oAVJHObUH7NiVoLeexSg4w==" spinCount="100000" sheet="1" formatRows="0"/>
  <mergeCells count="1">
    <mergeCell ref="A1:G1"/>
  </mergeCell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FB63-994B-4634-B760-8CDA95DF4B2F}">
  <sheetPr>
    <pageSetUpPr fitToPage="1"/>
  </sheetPr>
  <dimension ref="A1:E38"/>
  <sheetViews>
    <sheetView showGridLines="0" tabSelected="1" zoomScale="90" zoomScaleNormal="90" workbookViewId="0">
      <selection activeCell="E13" sqref="E13"/>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486" t="s">
        <v>2473</v>
      </c>
    </row>
    <row r="2" spans="1:5" ht="23.25" customHeight="1">
      <c r="A2" s="1"/>
      <c r="B2" s="488" t="s">
        <v>2470</v>
      </c>
      <c r="C2" s="488"/>
      <c r="D2" s="488"/>
      <c r="E2" s="487"/>
    </row>
    <row r="3" spans="1:5">
      <c r="B3" s="488"/>
      <c r="C3" s="488"/>
      <c r="D3" s="488"/>
      <c r="E3" s="487"/>
    </row>
    <row r="4" spans="1:5" ht="24" customHeight="1">
      <c r="A4" s="1"/>
      <c r="B4" s="488"/>
      <c r="C4" s="488"/>
      <c r="D4" s="488"/>
      <c r="E4" s="487"/>
    </row>
    <row r="5" spans="1:5" ht="30.6" customHeight="1">
      <c r="A5" s="1"/>
      <c r="B5" s="1"/>
      <c r="C5" s="1"/>
      <c r="D5" s="1"/>
      <c r="E5" s="487"/>
    </row>
    <row r="6" spans="1:5" ht="15.6" customHeight="1">
      <c r="A6" s="1"/>
      <c r="B6" s="1"/>
      <c r="C6" s="1"/>
      <c r="D6" s="1"/>
      <c r="E6" s="487"/>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89"/>
      <c r="B35" s="490"/>
      <c r="C35" s="490"/>
      <c r="D35" s="490"/>
      <c r="E35" s="490"/>
    </row>
    <row r="38" spans="1:5" ht="54" customHeight="1">
      <c r="A38" s="489" t="s">
        <v>2472</v>
      </c>
      <c r="B38" s="490"/>
      <c r="C38" s="490"/>
      <c r="D38" s="490"/>
      <c r="E38" s="490"/>
    </row>
  </sheetData>
  <sheetProtection algorithmName="SHA-512" hashValue="cijRZoq00til6wQgPseuYPIs4rL34UAZXN0Isx5HozJM6wi9WEZAzEKVaTjeZ98i9wN6QqYUeXWbenJEACwaug==" saltValue="26mlWqw+jqONdhh0gGXqxg=="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45"/>
  <sheetViews>
    <sheetView zoomScaleNormal="100" workbookViewId="0">
      <selection activeCell="E1" sqref="E1:E6"/>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c r="A1" s="593" t="s">
        <v>1736</v>
      </c>
      <c r="B1" s="594"/>
      <c r="C1" s="594"/>
      <c r="D1" s="594"/>
      <c r="E1" s="594"/>
      <c r="F1" s="595"/>
    </row>
    <row r="2" spans="1:10" ht="33" customHeight="1" thickBot="1">
      <c r="A2" s="635" t="s">
        <v>1737</v>
      </c>
      <c r="B2" s="636"/>
      <c r="C2" s="633" t="s">
        <v>2471</v>
      </c>
      <c r="D2" s="633"/>
      <c r="E2" s="633"/>
      <c r="F2" s="634"/>
    </row>
    <row r="3" spans="1:10" s="34" customFormat="1" ht="15.75" customHeight="1">
      <c r="A3" s="639" t="s">
        <v>1738</v>
      </c>
      <c r="B3" s="640"/>
      <c r="C3" s="598" t="s">
        <v>1739</v>
      </c>
      <c r="D3" s="598"/>
      <c r="E3" s="598"/>
      <c r="F3" s="599"/>
      <c r="G3" s="32"/>
      <c r="H3" s="32"/>
      <c r="I3" s="32"/>
      <c r="J3" s="32"/>
    </row>
    <row r="4" spans="1:10" ht="14.25" customHeight="1">
      <c r="A4" s="639"/>
      <c r="B4" s="640"/>
      <c r="C4" s="102" t="s">
        <v>1680</v>
      </c>
      <c r="D4" s="102" t="s">
        <v>1740</v>
      </c>
      <c r="E4" s="102" t="s">
        <v>1741</v>
      </c>
      <c r="F4" s="103" t="s">
        <v>1742</v>
      </c>
      <c r="G4" s="32"/>
      <c r="H4" s="32"/>
      <c r="I4" s="32"/>
      <c r="J4" s="32"/>
    </row>
    <row r="5" spans="1:10" s="14" customFormat="1" ht="15.75" customHeight="1">
      <c r="A5" s="600" t="s">
        <v>2461</v>
      </c>
      <c r="B5" s="601"/>
      <c r="C5" s="37">
        <f>+'2. Ambientes Edu y Protecto '!D75</f>
        <v>0</v>
      </c>
      <c r="D5" s="37">
        <f>+'2. Ambientes Edu y Protecto '!D76</f>
        <v>0</v>
      </c>
      <c r="E5" s="37">
        <f>+'2. Ambientes Edu y Protecto '!D77</f>
        <v>12</v>
      </c>
      <c r="F5" s="104">
        <f>SUM(C5:E5)</f>
        <v>12</v>
      </c>
      <c r="G5" s="32"/>
      <c r="H5" s="32"/>
      <c r="I5" s="32"/>
      <c r="J5" s="32"/>
    </row>
    <row r="6" spans="1:10">
      <c r="A6" s="600" t="s">
        <v>2462</v>
      </c>
      <c r="B6" s="601"/>
      <c r="C6" s="78">
        <f>+'3. Salud y Nutrición'!D68</f>
        <v>0</v>
      </c>
      <c r="D6" s="78">
        <f>+'3. Salud y Nutrición'!D69</f>
        <v>0</v>
      </c>
      <c r="E6" s="78">
        <f>+'3. Salud y Nutrición'!D70</f>
        <v>12</v>
      </c>
      <c r="F6" s="104">
        <f t="shared" ref="F6:F11" si="0">SUM(C6:E6)</f>
        <v>12</v>
      </c>
      <c r="G6" s="32"/>
      <c r="H6" s="32"/>
      <c r="I6" s="32"/>
      <c r="J6" s="32"/>
    </row>
    <row r="7" spans="1:10">
      <c r="A7" s="600" t="s">
        <v>2463</v>
      </c>
      <c r="B7" s="601"/>
      <c r="C7" s="78">
        <f>+'4. Familia, Comunidad y Redes'!D27</f>
        <v>0</v>
      </c>
      <c r="D7" s="78">
        <f>+'4. Familia, Comunidad y Redes'!D28</f>
        <v>0</v>
      </c>
      <c r="E7" s="78">
        <f>+'4. Familia, Comunidad y Redes'!D29</f>
        <v>2</v>
      </c>
      <c r="F7" s="104">
        <f t="shared" si="0"/>
        <v>2</v>
      </c>
      <c r="G7" s="32"/>
      <c r="H7" s="32"/>
      <c r="I7" s="32"/>
      <c r="J7" s="32"/>
    </row>
    <row r="8" spans="1:10" ht="15" customHeight="1">
      <c r="A8" s="600" t="s">
        <v>2464</v>
      </c>
      <c r="B8" s="601"/>
      <c r="C8" s="78">
        <f>+'5. Proceso pedagógico'!D27</f>
        <v>0</v>
      </c>
      <c r="D8" s="78">
        <f>+'5. Proceso pedagógico'!D28</f>
        <v>0</v>
      </c>
      <c r="E8" s="78">
        <f>+'5. Proceso pedagógico'!D29</f>
        <v>4</v>
      </c>
      <c r="F8" s="104">
        <f t="shared" si="0"/>
        <v>4</v>
      </c>
      <c r="G8" s="32"/>
      <c r="H8" s="32"/>
      <c r="I8" s="32"/>
      <c r="J8" s="32"/>
    </row>
    <row r="9" spans="1:10" ht="15" customHeight="1">
      <c r="A9" s="600" t="s">
        <v>2465</v>
      </c>
      <c r="B9" s="601"/>
      <c r="C9" s="78">
        <f>+'6. Administrativo y de Gestión'!D25</f>
        <v>0</v>
      </c>
      <c r="D9" s="78">
        <f>+'6. Administrativo y de Gestión'!D26</f>
        <v>0</v>
      </c>
      <c r="E9" s="78">
        <f>+'6. Administrativo y de Gestión'!D27</f>
        <v>6</v>
      </c>
      <c r="F9" s="104">
        <f t="shared" si="0"/>
        <v>6</v>
      </c>
      <c r="G9" s="32"/>
      <c r="H9" s="32"/>
      <c r="I9" s="32"/>
      <c r="J9" s="32"/>
    </row>
    <row r="10" spans="1:10">
      <c r="A10" s="600" t="s">
        <v>2466</v>
      </c>
      <c r="B10" s="601"/>
      <c r="C10" s="78">
        <f>+'7. Financiero '!D15</f>
        <v>0</v>
      </c>
      <c r="D10" s="78">
        <f>+'7. Financiero '!D16</f>
        <v>0</v>
      </c>
      <c r="E10" s="78">
        <f>+'7. Financiero '!D17</f>
        <v>2</v>
      </c>
      <c r="F10" s="104">
        <f t="shared" si="0"/>
        <v>2</v>
      </c>
      <c r="G10" s="32"/>
      <c r="H10" s="32"/>
      <c r="I10" s="32"/>
      <c r="J10" s="32"/>
    </row>
    <row r="11" spans="1:10">
      <c r="A11" s="600" t="s">
        <v>2467</v>
      </c>
      <c r="B11" s="601"/>
      <c r="C11" s="78">
        <f>+'8. Talento Humano '!D31</f>
        <v>0</v>
      </c>
      <c r="D11" s="78">
        <f>+'8. Talento Humano '!D32</f>
        <v>0</v>
      </c>
      <c r="E11" s="78">
        <f>+'8. Talento Humano '!D33</f>
        <v>5</v>
      </c>
      <c r="F11" s="104">
        <f t="shared" si="0"/>
        <v>5</v>
      </c>
      <c r="G11" s="32"/>
      <c r="H11" s="32"/>
      <c r="I11" s="32"/>
      <c r="J11" s="32"/>
    </row>
    <row r="12" spans="1:10">
      <c r="A12" s="617" t="s">
        <v>1743</v>
      </c>
      <c r="B12" s="618"/>
      <c r="C12" s="105">
        <f>SUM(C5:C11)</f>
        <v>0</v>
      </c>
      <c r="D12" s="105">
        <f>SUM(D5:D11)</f>
        <v>0</v>
      </c>
      <c r="E12" s="105">
        <f>SUM(E5:E11)</f>
        <v>43</v>
      </c>
      <c r="F12" s="106">
        <f>SUM(F5:F11)</f>
        <v>43</v>
      </c>
    </row>
    <row r="13" spans="1:10" ht="30.75" thickBot="1">
      <c r="A13" s="107"/>
      <c r="B13" s="108"/>
      <c r="C13" s="109" t="s">
        <v>1744</v>
      </c>
      <c r="D13" s="110" t="s">
        <v>1745</v>
      </c>
      <c r="E13" s="109" t="s">
        <v>1744</v>
      </c>
      <c r="F13" s="111"/>
    </row>
    <row r="14" spans="1:10">
      <c r="A14" s="605" t="s">
        <v>1567</v>
      </c>
      <c r="B14" s="606"/>
      <c r="C14" s="606"/>
      <c r="D14" s="606"/>
      <c r="E14" s="606"/>
      <c r="F14" s="607"/>
    </row>
    <row r="15" spans="1:10">
      <c r="A15" s="619"/>
      <c r="B15" s="620"/>
      <c r="C15" s="620"/>
      <c r="D15" s="620"/>
      <c r="E15" s="620"/>
      <c r="F15" s="621"/>
    </row>
    <row r="16" spans="1:10" ht="109.5" customHeight="1" thickBot="1">
      <c r="A16" s="622"/>
      <c r="B16" s="623"/>
      <c r="C16" s="623"/>
      <c r="D16" s="623"/>
      <c r="E16" s="623"/>
      <c r="F16" s="624"/>
    </row>
    <row r="17" spans="1:7" ht="25.5" customHeight="1">
      <c r="A17" s="605" t="s">
        <v>1569</v>
      </c>
      <c r="B17" s="606"/>
      <c r="C17" s="606"/>
      <c r="D17" s="606"/>
      <c r="E17" s="606"/>
      <c r="F17" s="607"/>
    </row>
    <row r="18" spans="1:7">
      <c r="A18" s="602"/>
      <c r="B18" s="603"/>
      <c r="C18" s="603"/>
      <c r="D18" s="603"/>
      <c r="E18" s="603"/>
      <c r="F18" s="604"/>
    </row>
    <row r="19" spans="1:7">
      <c r="A19" s="602"/>
      <c r="B19" s="603"/>
      <c r="C19" s="603"/>
      <c r="D19" s="603"/>
      <c r="E19" s="603"/>
      <c r="F19" s="604"/>
    </row>
    <row r="20" spans="1:7">
      <c r="A20" s="602"/>
      <c r="B20" s="603"/>
      <c r="C20" s="603"/>
      <c r="D20" s="603"/>
      <c r="E20" s="603"/>
      <c r="F20" s="604"/>
    </row>
    <row r="21" spans="1:7">
      <c r="A21" s="602"/>
      <c r="B21" s="603"/>
      <c r="C21" s="603"/>
      <c r="D21" s="603"/>
      <c r="E21" s="603"/>
      <c r="F21" s="604"/>
    </row>
    <row r="22" spans="1:7">
      <c r="A22" s="602"/>
      <c r="B22" s="603"/>
      <c r="C22" s="603"/>
      <c r="D22" s="603"/>
      <c r="E22" s="603"/>
      <c r="F22" s="604"/>
    </row>
    <row r="23" spans="1:7">
      <c r="A23" s="602"/>
      <c r="B23" s="603"/>
      <c r="C23" s="603"/>
      <c r="D23" s="603"/>
      <c r="E23" s="603"/>
      <c r="F23" s="604"/>
    </row>
    <row r="24" spans="1:7">
      <c r="A24" s="602"/>
      <c r="B24" s="603"/>
      <c r="C24" s="603"/>
      <c r="D24" s="603"/>
      <c r="E24" s="603"/>
      <c r="F24" s="604"/>
    </row>
    <row r="25" spans="1:7" ht="18" customHeight="1">
      <c r="A25" s="602"/>
      <c r="B25" s="603"/>
      <c r="C25" s="603"/>
      <c r="D25" s="603"/>
      <c r="E25" s="603"/>
      <c r="F25" s="604"/>
    </row>
    <row r="26" spans="1:7" ht="18" customHeight="1">
      <c r="A26" s="602"/>
      <c r="B26" s="603"/>
      <c r="C26" s="603"/>
      <c r="D26" s="603"/>
      <c r="E26" s="603"/>
      <c r="F26" s="604"/>
    </row>
    <row r="27" spans="1:7">
      <c r="A27" s="602"/>
      <c r="B27" s="603"/>
      <c r="C27" s="603"/>
      <c r="D27" s="603"/>
      <c r="E27" s="603"/>
      <c r="F27" s="604"/>
    </row>
    <row r="28" spans="1:7">
      <c r="A28" s="602"/>
      <c r="B28" s="603"/>
      <c r="C28" s="603"/>
      <c r="D28" s="603"/>
      <c r="E28" s="603"/>
      <c r="F28" s="604"/>
    </row>
    <row r="29" spans="1:7" ht="15" customHeight="1">
      <c r="A29" s="602"/>
      <c r="B29" s="603"/>
      <c r="C29" s="603"/>
      <c r="D29" s="603"/>
      <c r="E29" s="603"/>
      <c r="F29" s="604"/>
    </row>
    <row r="30" spans="1:7" ht="68.25" customHeight="1">
      <c r="A30" s="638" t="s">
        <v>1746</v>
      </c>
      <c r="B30" s="638"/>
      <c r="C30" s="637" t="s">
        <v>1747</v>
      </c>
      <c r="D30" s="637"/>
      <c r="E30" s="637"/>
      <c r="F30" s="637"/>
    </row>
    <row r="31" spans="1:7" ht="29.45" customHeight="1">
      <c r="A31" s="608" t="s">
        <v>1748</v>
      </c>
      <c r="B31" s="609"/>
      <c r="C31" s="609"/>
      <c r="D31" s="609"/>
      <c r="E31" s="609"/>
      <c r="F31" s="610"/>
      <c r="G31" s="39"/>
    </row>
    <row r="32" spans="1:7" ht="19.350000000000001" customHeight="1">
      <c r="A32" s="611" t="s">
        <v>1749</v>
      </c>
      <c r="B32" s="612"/>
      <c r="C32" s="613" t="s">
        <v>1750</v>
      </c>
      <c r="D32" s="614"/>
      <c r="E32" s="612"/>
      <c r="F32" s="40" t="s">
        <v>1751</v>
      </c>
      <c r="G32" s="39"/>
    </row>
    <row r="33" spans="1:10" ht="30" customHeight="1">
      <c r="A33" s="596"/>
      <c r="B33" s="597"/>
      <c r="C33" s="615"/>
      <c r="D33" s="616"/>
      <c r="E33" s="597"/>
      <c r="F33" s="112"/>
      <c r="G33" s="39"/>
      <c r="H33" s="38"/>
      <c r="I33" s="38"/>
      <c r="J33" s="38"/>
    </row>
    <row r="34" spans="1:10" ht="30" customHeight="1">
      <c r="A34" s="596"/>
      <c r="B34" s="597"/>
      <c r="C34" s="615"/>
      <c r="D34" s="616"/>
      <c r="E34" s="597"/>
      <c r="F34" s="112"/>
      <c r="G34" s="39"/>
    </row>
    <row r="35" spans="1:10" ht="30" customHeight="1">
      <c r="A35" s="596"/>
      <c r="B35" s="597"/>
      <c r="C35" s="615"/>
      <c r="D35" s="616"/>
      <c r="E35" s="597"/>
      <c r="F35" s="112"/>
      <c r="G35" s="39"/>
    </row>
    <row r="36" spans="1:10" ht="30" customHeight="1">
      <c r="A36" s="596"/>
      <c r="B36" s="597"/>
      <c r="C36" s="615"/>
      <c r="D36" s="616"/>
      <c r="E36" s="597"/>
      <c r="F36" s="112"/>
      <c r="G36" s="39"/>
    </row>
    <row r="37" spans="1:10" ht="30" customHeight="1" thickBot="1">
      <c r="A37" s="625"/>
      <c r="B37" s="626"/>
      <c r="C37" s="627"/>
      <c r="D37" s="628"/>
      <c r="E37" s="626"/>
      <c r="F37" s="113"/>
      <c r="G37" s="39"/>
    </row>
    <row r="38" spans="1:10" ht="15.75" thickBot="1">
      <c r="A38" s="629"/>
      <c r="B38" s="629"/>
      <c r="C38" s="629"/>
      <c r="D38" s="629"/>
      <c r="E38" s="629"/>
      <c r="F38" s="41"/>
      <c r="G38" s="39"/>
    </row>
    <row r="39" spans="1:10">
      <c r="A39" s="630" t="s">
        <v>1752</v>
      </c>
      <c r="B39" s="631"/>
      <c r="C39" s="631"/>
      <c r="D39" s="631"/>
      <c r="E39" s="631"/>
      <c r="F39" s="632"/>
      <c r="G39" s="39"/>
    </row>
    <row r="40" spans="1:10">
      <c r="A40" s="611" t="s">
        <v>1749</v>
      </c>
      <c r="B40" s="612"/>
      <c r="C40" s="613" t="s">
        <v>1750</v>
      </c>
      <c r="D40" s="614"/>
      <c r="E40" s="612"/>
      <c r="F40" s="40" t="s">
        <v>1751</v>
      </c>
      <c r="G40" s="39"/>
    </row>
    <row r="41" spans="1:10" ht="30" customHeight="1">
      <c r="A41" s="596"/>
      <c r="B41" s="597"/>
      <c r="C41" s="615"/>
      <c r="D41" s="616"/>
      <c r="E41" s="597"/>
      <c r="F41" s="112"/>
      <c r="G41" s="39"/>
    </row>
    <row r="42" spans="1:10" ht="30" customHeight="1">
      <c r="A42" s="596"/>
      <c r="B42" s="597"/>
      <c r="C42" s="615"/>
      <c r="D42" s="616"/>
      <c r="E42" s="597"/>
      <c r="F42" s="112"/>
      <c r="G42" s="39"/>
    </row>
    <row r="43" spans="1:10" ht="30" customHeight="1">
      <c r="A43" s="596"/>
      <c r="B43" s="597"/>
      <c r="C43" s="615"/>
      <c r="D43" s="616"/>
      <c r="E43" s="597"/>
      <c r="F43" s="112"/>
      <c r="G43" s="39"/>
    </row>
    <row r="44" spans="1:10" ht="30" customHeight="1">
      <c r="A44" s="596"/>
      <c r="B44" s="597"/>
      <c r="C44" s="615"/>
      <c r="D44" s="616"/>
      <c r="E44" s="597"/>
      <c r="F44" s="112"/>
      <c r="G44" s="39"/>
    </row>
    <row r="45" spans="1:10" ht="30" customHeight="1" thickBot="1">
      <c r="A45" s="625"/>
      <c r="B45" s="626"/>
      <c r="C45" s="627"/>
      <c r="D45" s="628"/>
      <c r="E45" s="626"/>
      <c r="F45" s="113"/>
      <c r="G45" s="39"/>
    </row>
  </sheetData>
  <sheetProtection algorithmName="SHA-512" hashValue="gyEhz2utROcHlV7c4eNJd0ZgITibF95gmpQ+FdU56trrPxb1f6EHq3U4vtmuQ5OczR5EF7VVV/kRtlu8I2M83g==" saltValue="U9LapkQfROByA3DJd3sT1A==" spinCount="100000" sheet="1" formatRows="0"/>
  <mergeCells count="47">
    <mergeCell ref="C2:F2"/>
    <mergeCell ref="A2:B2"/>
    <mergeCell ref="C30:F30"/>
    <mergeCell ref="A30:B30"/>
    <mergeCell ref="A14:F14"/>
    <mergeCell ref="A3:B4"/>
    <mergeCell ref="A45:B45"/>
    <mergeCell ref="C45:E45"/>
    <mergeCell ref="A42:B42"/>
    <mergeCell ref="C42:E42"/>
    <mergeCell ref="A43:B43"/>
    <mergeCell ref="C43:E43"/>
    <mergeCell ref="A44:B44"/>
    <mergeCell ref="C44:E44"/>
    <mergeCell ref="A39:F39"/>
    <mergeCell ref="A40:B40"/>
    <mergeCell ref="C40:E40"/>
    <mergeCell ref="A41:B41"/>
    <mergeCell ref="C41:E41"/>
    <mergeCell ref="A38:B38"/>
    <mergeCell ref="C38:E38"/>
    <mergeCell ref="A35:B35"/>
    <mergeCell ref="C35:E35"/>
    <mergeCell ref="A36:B36"/>
    <mergeCell ref="C36:E36"/>
    <mergeCell ref="C33:E33"/>
    <mergeCell ref="A12:B12"/>
    <mergeCell ref="A15:F16"/>
    <mergeCell ref="C34:E34"/>
    <mergeCell ref="A37:B37"/>
    <mergeCell ref="C37:E37"/>
    <mergeCell ref="A1:F1"/>
    <mergeCell ref="A34:B34"/>
    <mergeCell ref="C3:F3"/>
    <mergeCell ref="A5:B5"/>
    <mergeCell ref="A6:B6"/>
    <mergeCell ref="A7:B7"/>
    <mergeCell ref="A8:B8"/>
    <mergeCell ref="A9:B9"/>
    <mergeCell ref="A10:B10"/>
    <mergeCell ref="A18:F29"/>
    <mergeCell ref="A17:F17"/>
    <mergeCell ref="A31:F31"/>
    <mergeCell ref="A11:B11"/>
    <mergeCell ref="A32:B32"/>
    <mergeCell ref="C32:E32"/>
    <mergeCell ref="A33:B33"/>
  </mergeCell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dimension ref="A1:KD4"/>
  <sheetViews>
    <sheetView topLeftCell="X1" workbookViewId="0">
      <selection activeCell="AG4" sqref="AG4"/>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38.85546875" customWidth="1"/>
    <col min="10" max="10" width="17.7109375" customWidth="1"/>
    <col min="11" max="11" width="17.28515625" customWidth="1"/>
    <col min="12" max="12" width="19.42578125" customWidth="1"/>
    <col min="13" max="13" width="30.28515625" customWidth="1"/>
    <col min="14" max="14" width="37" customWidth="1"/>
    <col min="15" max="15" width="18.140625" customWidth="1"/>
    <col min="16" max="16" width="21.28515625" customWidth="1"/>
    <col min="17" max="17" width="24.7109375" customWidth="1"/>
    <col min="18" max="18" width="34.140625" customWidth="1"/>
    <col min="19" max="19" width="20.140625" customWidth="1"/>
    <col min="20" max="20" width="25.85546875" customWidth="1"/>
    <col min="21" max="21" width="40.42578125" customWidth="1"/>
    <col min="22" max="22" width="23.85546875" customWidth="1"/>
    <col min="23" max="23" width="20.42578125" customWidth="1"/>
    <col min="24" max="24" width="23" customWidth="1"/>
    <col min="25" max="25" width="39.140625" customWidth="1"/>
    <col min="26" max="26" width="20.7109375" customWidth="1"/>
    <col min="27" max="27" width="18.42578125" customWidth="1"/>
    <col min="28" max="28" width="16.140625" customWidth="1"/>
    <col min="29" max="29" width="33.7109375" customWidth="1"/>
    <col min="30" max="30" width="45.42578125" customWidth="1"/>
    <col min="31" max="31" width="23.7109375" customWidth="1"/>
    <col min="32" max="32" width="28" customWidth="1"/>
    <col min="33" max="33" width="19.42578125" customWidth="1"/>
    <col min="34" max="34" width="23" customWidth="1"/>
    <col min="35" max="35" width="20" customWidth="1"/>
    <col min="36" max="36" width="31.42578125" customWidth="1"/>
    <col min="37" max="37" width="41.140625" customWidth="1"/>
    <col min="38" max="38" width="42" customWidth="1"/>
    <col min="39" max="39" width="49.85546875" customWidth="1"/>
    <col min="40" max="40" width="23.85546875" customWidth="1"/>
    <col min="41" max="41" width="42.42578125" customWidth="1"/>
    <col min="42" max="42" width="19.42578125" customWidth="1"/>
    <col min="43" max="43" width="18.28515625" customWidth="1"/>
    <col min="44" max="44" width="18.42578125" customWidth="1"/>
    <col min="45" max="45" width="32" customWidth="1"/>
    <col min="46" max="46" width="27" customWidth="1"/>
    <col min="49" max="49" width="15.140625" customWidth="1"/>
    <col min="50" max="50" width="30.42578125" customWidth="1"/>
    <col min="51" max="51" width="40.140625" customWidth="1"/>
    <col min="52" max="52" width="19.140625" customWidth="1"/>
    <col min="53" max="53" width="17.85546875" customWidth="1"/>
    <col min="54" max="54" width="17.42578125" customWidth="1"/>
    <col min="55" max="55" width="42.7109375" customWidth="1"/>
    <col min="56" max="56" width="35.140625" customWidth="1"/>
    <col min="59" max="59" width="26.140625" customWidth="1"/>
    <col min="60" max="60" width="20.7109375" customWidth="1"/>
    <col min="61" max="61" width="7" customWidth="1"/>
    <col min="62" max="62" width="46.7109375" customWidth="1"/>
    <col min="63" max="63" width="25.140625" customWidth="1"/>
    <col min="64" max="64" width="51.140625" customWidth="1"/>
    <col min="65" max="65" width="5.42578125" customWidth="1"/>
    <col min="66" max="66" width="47.42578125" customWidth="1"/>
    <col min="67" max="67" width="30" customWidth="1"/>
    <col min="68" max="68" width="34.28515625" customWidth="1"/>
    <col min="69" max="69" width="8" customWidth="1"/>
    <col min="70" max="70" width="45.42578125" customWidth="1"/>
    <col min="71" max="71" width="23" customWidth="1"/>
    <col min="72" max="72" width="38.85546875" customWidth="1"/>
    <col min="73" max="75" width="7.7109375" customWidth="1"/>
    <col min="76" max="76" width="45" customWidth="1"/>
    <col min="77" max="77" width="27.42578125" customWidth="1"/>
    <col min="78" max="78" width="40.85546875" customWidth="1"/>
    <col min="79" max="79" width="7" customWidth="1"/>
    <col min="80" max="80" width="45" customWidth="1"/>
    <col min="81" max="81" width="28.42578125" customWidth="1"/>
    <col min="82" max="82" width="38.28515625" customWidth="1"/>
    <col min="83" max="83" width="6.42578125" customWidth="1"/>
    <col min="84" max="84" width="45.28515625" customWidth="1"/>
    <col min="85" max="85" width="25" customWidth="1"/>
    <col min="86" max="86" width="43" customWidth="1"/>
    <col min="87" max="87" width="6.42578125" customWidth="1"/>
    <col min="88" max="88" width="46.28515625" customWidth="1"/>
    <col min="89" max="89" width="29.42578125" customWidth="1"/>
    <col min="90" max="90" width="39.85546875" customWidth="1"/>
    <col min="91" max="91" width="6.42578125" customWidth="1"/>
    <col min="92" max="92" width="44.7109375" customWidth="1"/>
    <col min="93" max="93" width="28.140625" customWidth="1"/>
    <col min="94" max="94" width="35.140625" customWidth="1"/>
    <col min="95" max="95" width="7.85546875" customWidth="1"/>
    <col min="96" max="96" width="45" customWidth="1"/>
    <col min="97" max="97" width="27.42578125" customWidth="1"/>
    <col min="98" max="98" width="38.7109375" customWidth="1"/>
    <col min="99" max="99" width="7.42578125" customWidth="1"/>
    <col min="100" max="100" width="45.42578125" customWidth="1"/>
    <col min="101" max="101" width="28.7109375" customWidth="1"/>
    <col min="102" max="102" width="36" customWidth="1"/>
    <col min="103" max="103" width="8.42578125" customWidth="1"/>
    <col min="104" max="104" width="45.28515625" customWidth="1"/>
    <col min="105" max="105" width="20.42578125" customWidth="1"/>
    <col min="106" max="106" width="36.85546875" customWidth="1"/>
    <col min="107" max="107" width="8.42578125" customWidth="1"/>
    <col min="108" max="108" width="45.140625" customWidth="1"/>
    <col min="109" max="109" width="26.140625" customWidth="1"/>
    <col min="110" max="110" width="39.42578125" customWidth="1"/>
    <col min="112" max="112" width="44.85546875" customWidth="1"/>
    <col min="113" max="113" width="25" customWidth="1"/>
    <col min="114" max="114" width="43.85546875" customWidth="1"/>
    <col min="115" max="115" width="18.7109375" customWidth="1"/>
    <col min="116" max="116" width="9" customWidth="1"/>
    <col min="117" max="117" width="47.42578125" customWidth="1"/>
    <col min="118" max="118" width="27.140625" customWidth="1"/>
    <col min="119" max="119" width="45.7109375" customWidth="1"/>
    <col min="120" max="120" width="8.28515625" customWidth="1"/>
    <col min="121" max="121" width="45.7109375" customWidth="1"/>
    <col min="122" max="122" width="27" customWidth="1"/>
    <col min="123" max="123" width="48.85546875" customWidth="1"/>
    <col min="124" max="124" width="8.42578125" customWidth="1"/>
    <col min="125" max="125" width="46" customWidth="1"/>
    <col min="126" max="126" width="29.42578125" customWidth="1"/>
    <col min="127" max="127" width="47.7109375" customWidth="1"/>
    <col min="128" max="128" width="8.140625" customWidth="1"/>
    <col min="129" max="129" width="46.140625" customWidth="1"/>
    <col min="130" max="130" width="23" customWidth="1"/>
    <col min="131" max="131" width="53.28515625" customWidth="1"/>
    <col min="132" max="132" width="7.42578125" customWidth="1"/>
    <col min="133" max="133" width="46.42578125" customWidth="1"/>
    <col min="134" max="134" width="24.42578125" customWidth="1"/>
    <col min="135" max="135" width="39.42578125" customWidth="1"/>
    <col min="136" max="136" width="7.85546875" customWidth="1"/>
    <col min="137" max="137" width="44.7109375" customWidth="1"/>
    <col min="138" max="138" width="22.28515625" customWidth="1"/>
    <col min="139" max="139" width="45.42578125" customWidth="1"/>
    <col min="140" max="140" width="7.85546875" customWidth="1"/>
    <col min="141" max="141" width="47" customWidth="1"/>
    <col min="142" max="142" width="25.140625" customWidth="1"/>
    <col min="143" max="143" width="48.7109375" customWidth="1"/>
    <col min="144" max="144" width="9.140625" customWidth="1"/>
    <col min="145" max="145" width="45.28515625" customWidth="1"/>
    <col min="146" max="146" width="25.85546875" customWidth="1"/>
    <col min="147" max="147" width="39.85546875" customWidth="1"/>
    <col min="148" max="148" width="8.42578125" customWidth="1"/>
    <col min="149" max="149" width="45.42578125" customWidth="1"/>
    <col min="150" max="150" width="25.7109375" customWidth="1"/>
    <col min="151" max="151" width="47.140625" customWidth="1"/>
    <col min="152" max="152" width="8.28515625" customWidth="1"/>
    <col min="153" max="153" width="46.140625" customWidth="1"/>
    <col min="154" max="154" width="25" customWidth="1"/>
    <col min="155" max="155" width="37.85546875" customWidth="1"/>
    <col min="156" max="156" width="8.85546875" customWidth="1"/>
    <col min="157" max="157" width="45.140625" customWidth="1"/>
    <col min="158" max="158" width="25.28515625" customWidth="1"/>
    <col min="159" max="159" width="43.42578125" customWidth="1"/>
    <col min="160" max="160" width="7.85546875" customWidth="1"/>
    <col min="161" max="161" width="45" customWidth="1"/>
    <col min="162" max="162" width="27.7109375" customWidth="1"/>
    <col min="163" max="163" width="40.85546875" customWidth="1"/>
    <col min="164" max="164" width="7.42578125" customWidth="1"/>
    <col min="165" max="165" width="44.7109375" customWidth="1"/>
    <col min="166" max="166" width="24.28515625" customWidth="1"/>
    <col min="167" max="167" width="36.7109375" customWidth="1"/>
    <col min="168" max="168" width="21.28515625" customWidth="1"/>
    <col min="169" max="169" width="7.85546875" customWidth="1"/>
    <col min="170" max="170" width="45.85546875" customWidth="1"/>
    <col min="171" max="171" width="24.85546875" customWidth="1"/>
    <col min="172" max="172" width="47.7109375" customWidth="1"/>
    <col min="173" max="173" width="9.140625" customWidth="1"/>
    <col min="174" max="174" width="45.7109375" customWidth="1"/>
    <col min="175" max="175" width="24.7109375" customWidth="1"/>
    <col min="176" max="176" width="50.28515625" customWidth="1"/>
    <col min="177" max="177" width="8.85546875" customWidth="1"/>
    <col min="178" max="178" width="45.42578125" customWidth="1"/>
    <col min="179" max="179" width="29.140625" customWidth="1"/>
    <col min="180" max="180" width="8.42578125" customWidth="1"/>
    <col min="181" max="181" width="45.7109375" customWidth="1"/>
    <col min="182" max="182" width="30.7109375" customWidth="1"/>
    <col min="183" max="183" width="41.28515625" customWidth="1"/>
    <col min="184" max="184" width="23.42578125" customWidth="1"/>
    <col min="185" max="185" width="8.28515625" customWidth="1"/>
    <col min="186" max="186" width="45.42578125" customWidth="1"/>
    <col min="187" max="187" width="23.42578125" customWidth="1"/>
    <col min="188" max="188" width="45.140625" customWidth="1"/>
    <col min="189" max="189" width="7.42578125" customWidth="1"/>
    <col min="190" max="190" width="42.140625" customWidth="1"/>
    <col min="191" max="191" width="27.140625" customWidth="1"/>
    <col min="192" max="192" width="16.140625" customWidth="1"/>
    <col min="193" max="193" width="34.85546875" customWidth="1"/>
    <col min="194" max="194" width="45.42578125" customWidth="1"/>
    <col min="195" max="195" width="29.42578125" customWidth="1"/>
    <col min="196" max="196" width="45.42578125" customWidth="1"/>
    <col min="197" max="197" width="9" customWidth="1"/>
    <col min="198" max="198" width="45.42578125" customWidth="1"/>
    <col min="199" max="199" width="27.42578125" customWidth="1"/>
    <col min="200" max="200" width="45.140625" customWidth="1"/>
    <col min="201" max="201" width="7.42578125" customWidth="1"/>
    <col min="202" max="202" width="45" customWidth="1"/>
    <col min="203" max="203" width="27.85546875" customWidth="1"/>
    <col min="204" max="204" width="22.7109375" customWidth="1"/>
    <col min="205" max="205" width="23.85546875" customWidth="1"/>
    <col min="206" max="206" width="28.140625" customWidth="1"/>
    <col min="207" max="207" width="45" customWidth="1"/>
    <col min="208" max="208" width="27.42578125" customWidth="1"/>
    <col min="209" max="209" width="49" customWidth="1"/>
    <col min="210" max="210" width="34" customWidth="1"/>
    <col min="211" max="211" width="45" customWidth="1"/>
    <col min="212" max="212" width="26.85546875" customWidth="1"/>
    <col min="213" max="213" width="45.28515625" customWidth="1"/>
    <col min="214" max="214" width="7.7109375" customWidth="1"/>
    <col min="215" max="215" width="45.28515625" customWidth="1"/>
    <col min="216" max="216" width="27.28515625" customWidth="1"/>
    <col min="217" max="217" width="22.28515625" customWidth="1"/>
    <col min="218" max="218" width="7.7109375" customWidth="1"/>
    <col min="219" max="219" width="45.7109375" customWidth="1"/>
    <col min="220" max="220" width="28.28515625" customWidth="1"/>
    <col min="221" max="221" width="45.28515625" customWidth="1"/>
    <col min="222" max="222" width="7.85546875" customWidth="1"/>
    <col min="223" max="223" width="28.85546875" customWidth="1"/>
    <col min="224" max="224" width="49.42578125" customWidth="1"/>
    <col min="225" max="225" width="7" customWidth="1"/>
    <col min="226" max="226" width="45.7109375" customWidth="1"/>
    <col min="227" max="227" width="29.42578125" customWidth="1"/>
    <col min="228" max="228" width="52.28515625" customWidth="1"/>
    <col min="229" max="229" width="8.140625" customWidth="1"/>
    <col min="230" max="230" width="45.42578125" customWidth="1"/>
    <col min="231" max="231" width="27.42578125" customWidth="1"/>
    <col min="232" max="232" width="46.85546875" customWidth="1"/>
    <col min="233" max="233" width="7.7109375" customWidth="1"/>
    <col min="234" max="234" width="16.140625" customWidth="1"/>
    <col min="235" max="235" width="30.42578125" customWidth="1"/>
    <col min="236" max="236" width="50.140625" customWidth="1"/>
    <col min="237" max="237" width="19" customWidth="1"/>
    <col min="238" max="238" width="8.42578125" customWidth="1"/>
    <col min="239" max="239" width="46.85546875" customWidth="1"/>
    <col min="240" max="240" width="27.140625" customWidth="1"/>
    <col min="241" max="241" width="40.42578125" customWidth="1"/>
    <col min="242" max="242" width="22.42578125" customWidth="1"/>
    <col min="243" max="243" width="8" customWidth="1"/>
    <col min="244" max="244" width="45.42578125" customWidth="1"/>
    <col min="245" max="245" width="28.85546875" customWidth="1"/>
    <col min="246" max="246" width="43.42578125" customWidth="1"/>
    <col min="247" max="247" width="7.28515625" customWidth="1"/>
    <col min="248" max="248" width="45" customWidth="1"/>
    <col min="249" max="249" width="29.42578125" customWidth="1"/>
    <col min="250" max="250" width="42.7109375" customWidth="1"/>
    <col min="251" max="251" width="8.28515625" customWidth="1"/>
    <col min="252" max="252" width="46.28515625" customWidth="1"/>
    <col min="253" max="253" width="29.140625" customWidth="1"/>
    <col min="254" max="254" width="48.85546875" customWidth="1"/>
    <col min="255" max="255" width="7.7109375" customWidth="1"/>
    <col min="256" max="256" width="45.42578125" customWidth="1"/>
    <col min="257" max="257" width="29" customWidth="1"/>
    <col min="258" max="258" width="46.28515625" customWidth="1"/>
    <col min="259" max="259" width="21" customWidth="1"/>
    <col min="260" max="260" width="7.42578125" customWidth="1"/>
    <col min="261" max="261" width="46.42578125" customWidth="1"/>
    <col min="262" max="262" width="27" customWidth="1"/>
    <col min="263" max="263" width="54.42578125" customWidth="1"/>
    <col min="264" max="264" width="7.42578125" customWidth="1"/>
    <col min="265" max="265" width="45.28515625" customWidth="1"/>
    <col min="266" max="266" width="28" customWidth="1"/>
    <col min="267" max="267" width="59.28515625" customWidth="1"/>
    <col min="268" max="268" width="7.7109375" customWidth="1"/>
    <col min="269" max="269" width="45.42578125" customWidth="1"/>
    <col min="270" max="270" width="26.140625" customWidth="1"/>
    <col min="271" max="271" width="63.28515625" customWidth="1"/>
    <col min="272" max="272" width="7.42578125" customWidth="1"/>
    <col min="273" max="273" width="45.7109375" customWidth="1"/>
    <col min="274" max="274" width="23.7109375" customWidth="1"/>
    <col min="275" max="275" width="52.85546875" customWidth="1"/>
    <col min="277" max="277" width="8.42578125" customWidth="1"/>
    <col min="278" max="278" width="45.7109375" customWidth="1"/>
    <col min="279" max="279" width="29.140625" customWidth="1"/>
    <col min="280" max="280" width="57" customWidth="1"/>
    <col min="281" max="281" width="7.140625" customWidth="1"/>
    <col min="282" max="282" width="45.42578125" customWidth="1"/>
    <col min="283" max="283" width="29.140625" customWidth="1"/>
    <col min="284" max="284" width="52.140625" customWidth="1"/>
    <col min="285" max="285" width="7.42578125" customWidth="1"/>
    <col min="286" max="286" width="45.28515625" customWidth="1"/>
    <col min="287" max="287" width="29.42578125" customWidth="1"/>
    <col min="288" max="288" width="51.140625" customWidth="1"/>
    <col min="289" max="289" width="7.7109375" customWidth="1"/>
    <col min="290" max="290" width="47.42578125" customWidth="1"/>
  </cols>
  <sheetData>
    <row r="1" spans="1:290" ht="15.75" thickBot="1">
      <c r="A1" s="645"/>
      <c r="B1" s="645"/>
      <c r="C1" s="645"/>
      <c r="D1" s="645"/>
      <c r="E1" s="645"/>
      <c r="F1" s="645"/>
      <c r="G1" s="645"/>
      <c r="H1" s="645"/>
      <c r="I1" s="645"/>
      <c r="J1" s="645"/>
      <c r="K1" s="645"/>
      <c r="L1" s="645"/>
      <c r="M1" s="646"/>
      <c r="N1" s="647"/>
      <c r="O1" s="647"/>
      <c r="P1" s="647"/>
      <c r="Q1" s="647"/>
      <c r="R1" s="647"/>
      <c r="S1" s="647"/>
      <c r="T1" s="647"/>
      <c r="U1" s="647"/>
      <c r="V1" s="647"/>
      <c r="W1" s="647"/>
      <c r="X1" s="647"/>
      <c r="Y1" s="647"/>
      <c r="Z1" s="647"/>
      <c r="AA1" s="647"/>
      <c r="AB1" s="647"/>
      <c r="AC1" s="647"/>
      <c r="AD1" s="647"/>
      <c r="AE1" s="647"/>
      <c r="AF1" s="648"/>
      <c r="AN1" s="650"/>
      <c r="AO1" s="651"/>
      <c r="AP1" s="651"/>
      <c r="AQ1" s="651"/>
      <c r="AR1" s="651"/>
      <c r="AS1" s="651"/>
      <c r="AT1" s="651"/>
      <c r="AU1" s="651"/>
      <c r="AV1" s="651"/>
      <c r="AW1" s="651"/>
      <c r="AX1" s="651"/>
      <c r="AY1" s="651"/>
      <c r="AZ1" s="651"/>
      <c r="BA1" s="651"/>
      <c r="BB1" s="651"/>
      <c r="BC1" s="651"/>
      <c r="BD1" s="651"/>
      <c r="BE1" s="651"/>
      <c r="BF1" s="651"/>
      <c r="BG1" s="651"/>
      <c r="BH1" s="661" t="s">
        <v>1754</v>
      </c>
      <c r="BI1" s="662"/>
      <c r="BJ1" s="662"/>
      <c r="BK1" s="662"/>
      <c r="BL1" s="662"/>
      <c r="BM1" s="662"/>
      <c r="BN1" s="662"/>
      <c r="BO1" s="662"/>
      <c r="BP1" s="662"/>
      <c r="BQ1" s="662"/>
      <c r="BR1" s="662"/>
      <c r="BS1" s="662"/>
      <c r="BT1" s="662"/>
      <c r="BU1" s="662"/>
      <c r="BV1" s="662"/>
      <c r="BW1" s="662"/>
      <c r="BX1" s="662"/>
      <c r="BY1" s="662"/>
      <c r="BZ1" s="662"/>
      <c r="CA1" s="662"/>
      <c r="CB1" s="662"/>
      <c r="CC1" s="662"/>
      <c r="CD1" s="662"/>
      <c r="CE1" s="662"/>
      <c r="CF1" s="662"/>
      <c r="CG1" s="662"/>
      <c r="CH1" s="662"/>
      <c r="CI1" s="662"/>
      <c r="CJ1" s="662"/>
      <c r="CK1" s="662"/>
      <c r="CL1" s="662"/>
      <c r="CM1" s="662"/>
      <c r="CN1" s="662"/>
      <c r="CO1" s="662"/>
      <c r="CP1" s="662"/>
      <c r="CQ1" s="662"/>
      <c r="CR1" s="662"/>
      <c r="CS1" s="662"/>
      <c r="CT1" s="662"/>
      <c r="CU1" s="662"/>
      <c r="CV1" s="662"/>
      <c r="CW1" s="662"/>
      <c r="CX1" s="662"/>
      <c r="CY1" s="662"/>
      <c r="CZ1" s="662"/>
      <c r="DA1" s="662"/>
      <c r="DB1" s="662"/>
      <c r="DC1" s="662"/>
      <c r="DD1" s="662"/>
      <c r="DE1" s="662"/>
      <c r="DF1" s="662"/>
      <c r="DG1" s="662"/>
      <c r="DH1" s="662"/>
      <c r="DI1" s="662"/>
      <c r="DJ1" s="662"/>
      <c r="DK1" s="662"/>
      <c r="DL1" s="662"/>
      <c r="DM1" s="662"/>
      <c r="DN1" s="662"/>
      <c r="DO1" s="662"/>
      <c r="DP1" s="662"/>
      <c r="DQ1" s="662"/>
      <c r="DR1" s="662"/>
      <c r="DS1" s="662"/>
      <c r="DT1" s="662"/>
      <c r="DU1" s="662"/>
      <c r="DV1" s="662"/>
      <c r="DW1" s="662"/>
      <c r="DX1" s="662"/>
      <c r="DY1" s="663"/>
      <c r="DZ1" s="664" t="s">
        <v>1755</v>
      </c>
      <c r="EA1" s="665"/>
      <c r="EB1" s="665"/>
      <c r="EC1" s="665"/>
      <c r="ED1" s="665"/>
      <c r="EE1" s="665"/>
      <c r="EF1" s="665"/>
      <c r="EG1" s="665"/>
      <c r="EH1" s="665"/>
      <c r="EI1" s="665"/>
      <c r="EJ1" s="665"/>
      <c r="EK1" s="665"/>
      <c r="EL1" s="665"/>
      <c r="EM1" s="665"/>
      <c r="EN1" s="665"/>
      <c r="EO1" s="665"/>
      <c r="EP1" s="665"/>
      <c r="EQ1" s="665"/>
      <c r="ER1" s="665"/>
      <c r="ES1" s="665"/>
      <c r="ET1" s="665"/>
      <c r="EU1" s="665"/>
      <c r="EV1" s="665"/>
      <c r="EW1" s="665"/>
      <c r="EX1" s="665"/>
      <c r="EY1" s="665"/>
      <c r="EZ1" s="665"/>
      <c r="FA1" s="665"/>
      <c r="FB1" s="665"/>
      <c r="FC1" s="665"/>
      <c r="FD1" s="665"/>
      <c r="FE1" s="665"/>
      <c r="FF1" s="665"/>
      <c r="FG1" s="665"/>
      <c r="FH1" s="665"/>
      <c r="FI1" s="665"/>
      <c r="FJ1" s="665"/>
      <c r="FK1" s="665"/>
      <c r="FL1" s="665"/>
      <c r="FM1" s="665"/>
      <c r="FN1" s="665"/>
      <c r="FO1" s="665"/>
      <c r="FP1" s="665"/>
      <c r="FQ1" s="665"/>
      <c r="FR1" s="665"/>
      <c r="FS1" s="665"/>
      <c r="FT1" s="665"/>
      <c r="FU1" s="665"/>
      <c r="FV1" s="665"/>
      <c r="FW1" s="665"/>
      <c r="FX1" s="665"/>
      <c r="FY1" s="665"/>
      <c r="FZ1" s="665"/>
      <c r="GA1" s="665"/>
      <c r="GB1" s="665"/>
      <c r="GC1" s="665"/>
      <c r="GD1" s="665"/>
      <c r="GE1" s="665"/>
      <c r="GF1" s="665"/>
      <c r="GG1" s="665"/>
      <c r="GH1" s="665"/>
      <c r="GI1" s="665"/>
      <c r="GJ1" s="652" t="s">
        <v>2443</v>
      </c>
      <c r="GK1" s="653"/>
      <c r="GL1" s="653"/>
      <c r="GM1" s="653"/>
      <c r="GN1" s="653"/>
      <c r="GO1" s="653"/>
      <c r="GP1" s="653"/>
      <c r="GQ1" s="653"/>
      <c r="GR1" s="653"/>
      <c r="GS1" s="653"/>
      <c r="GT1" s="653"/>
      <c r="GU1" s="653"/>
      <c r="GV1" s="653"/>
      <c r="GW1" s="653"/>
      <c r="GX1" s="653"/>
      <c r="GY1" s="653"/>
      <c r="GZ1" s="653"/>
      <c r="HA1" s="653"/>
      <c r="HB1" s="653"/>
      <c r="HC1" s="653"/>
      <c r="HD1" s="653"/>
      <c r="HE1" s="654"/>
      <c r="HF1" s="655" t="s">
        <v>2211</v>
      </c>
      <c r="HG1" s="656"/>
      <c r="HH1" s="656"/>
      <c r="HI1" s="656"/>
      <c r="HJ1" s="656"/>
      <c r="HK1" s="656"/>
      <c r="HL1" s="656"/>
      <c r="HM1" s="656"/>
      <c r="HN1" s="656"/>
      <c r="HO1" s="656"/>
      <c r="HP1" s="656"/>
      <c r="HQ1" s="656"/>
      <c r="HR1" s="656"/>
      <c r="HS1" s="656"/>
      <c r="HT1" s="656"/>
      <c r="HU1" s="656"/>
      <c r="HV1" s="656"/>
      <c r="HW1" s="656"/>
      <c r="HX1" s="656"/>
      <c r="HY1" s="656"/>
      <c r="HZ1" s="657" t="s">
        <v>2444</v>
      </c>
      <c r="IA1" s="657"/>
      <c r="IB1" s="657"/>
      <c r="IC1" s="657"/>
      <c r="ID1" s="657"/>
      <c r="IE1" s="657"/>
      <c r="IF1" s="657"/>
      <c r="IG1" s="657"/>
      <c r="IH1" s="657"/>
      <c r="II1" s="657"/>
      <c r="IJ1" s="657"/>
      <c r="IK1" s="657"/>
      <c r="IL1" s="657"/>
      <c r="IM1" s="657"/>
      <c r="IN1" s="657"/>
      <c r="IO1" s="657"/>
      <c r="IP1" s="657"/>
      <c r="IQ1" s="657"/>
      <c r="IR1" s="657"/>
      <c r="IS1" s="658"/>
      <c r="IT1" s="643" t="s">
        <v>2445</v>
      </c>
      <c r="IU1" s="644"/>
      <c r="IV1" s="644"/>
      <c r="IW1" s="644"/>
      <c r="IX1" s="644"/>
      <c r="IY1" s="644"/>
      <c r="IZ1" s="644"/>
      <c r="JA1" s="644"/>
      <c r="JB1" s="644"/>
      <c r="JC1" s="644"/>
      <c r="JD1" s="641" t="s">
        <v>2446</v>
      </c>
      <c r="JE1" s="641"/>
      <c r="JF1" s="641"/>
      <c r="JG1" s="641"/>
      <c r="JH1" s="641"/>
      <c r="JI1" s="641"/>
      <c r="JJ1" s="641"/>
      <c r="JK1" s="641"/>
      <c r="JL1" s="641"/>
      <c r="JM1" s="641"/>
      <c r="JN1" s="641"/>
      <c r="JO1" s="641"/>
      <c r="JP1" s="641"/>
      <c r="JQ1" s="641"/>
      <c r="JR1" s="641"/>
      <c r="JS1" s="641"/>
      <c r="JT1" s="641"/>
      <c r="JU1" s="641"/>
      <c r="JV1" s="641"/>
      <c r="JW1" s="641"/>
      <c r="JX1" s="641"/>
      <c r="JY1" s="641"/>
      <c r="JZ1" s="641"/>
      <c r="KA1" s="641"/>
      <c r="KB1" s="641"/>
      <c r="KC1" s="641"/>
      <c r="KD1" s="642"/>
    </row>
    <row r="2" spans="1:290" ht="15.75" thickBot="1">
      <c r="A2" s="666" t="s">
        <v>1753</v>
      </c>
      <c r="B2" s="666"/>
      <c r="C2" s="666"/>
      <c r="D2" s="666"/>
      <c r="E2" s="666"/>
      <c r="F2" s="666"/>
      <c r="G2" s="666"/>
      <c r="H2" s="666"/>
      <c r="I2" s="666"/>
      <c r="J2" s="666"/>
      <c r="K2" s="666"/>
      <c r="L2" s="666"/>
      <c r="M2" s="667"/>
      <c r="N2" s="647" t="s">
        <v>1573</v>
      </c>
      <c r="O2" s="647"/>
      <c r="P2" s="647"/>
      <c r="Q2" s="647"/>
      <c r="R2" s="647"/>
      <c r="S2" s="647"/>
      <c r="T2" s="647"/>
      <c r="U2" s="647"/>
      <c r="V2" s="647"/>
      <c r="W2" s="647"/>
      <c r="X2" s="647"/>
      <c r="Y2" s="647"/>
      <c r="Z2" s="647"/>
      <c r="AA2" s="647"/>
      <c r="AB2" s="647"/>
      <c r="AC2" s="647"/>
      <c r="AD2" s="647"/>
      <c r="AE2" s="647"/>
      <c r="AF2" s="648"/>
      <c r="AG2" s="649" t="s">
        <v>1577</v>
      </c>
      <c r="AH2" s="649"/>
      <c r="AI2" s="649"/>
      <c r="AJ2" s="649"/>
      <c r="AK2" s="649"/>
      <c r="AL2" s="649"/>
      <c r="AM2" s="649"/>
      <c r="AN2" s="659" t="s">
        <v>1582</v>
      </c>
      <c r="AO2" s="660"/>
      <c r="AP2" s="660"/>
      <c r="AQ2" s="660"/>
      <c r="AR2" s="660"/>
      <c r="AS2" s="660"/>
      <c r="AT2" s="660"/>
      <c r="AU2" s="660"/>
      <c r="AV2" s="660"/>
      <c r="AW2" s="660"/>
      <c r="AX2" s="660"/>
      <c r="AY2" s="660"/>
      <c r="AZ2" s="660"/>
      <c r="BA2" s="660"/>
      <c r="BB2" s="660"/>
      <c r="BC2" s="660"/>
      <c r="BD2" s="660"/>
      <c r="BE2" s="660"/>
      <c r="BF2" s="660"/>
      <c r="BG2" s="660"/>
      <c r="BH2" s="44" t="s">
        <v>1591</v>
      </c>
      <c r="BI2" s="45" t="s">
        <v>1593</v>
      </c>
      <c r="BJ2" s="45" t="s">
        <v>1594</v>
      </c>
      <c r="BK2" s="47" t="s">
        <v>1595</v>
      </c>
      <c r="BL2" s="45" t="s">
        <v>1596</v>
      </c>
      <c r="BM2" s="47" t="s">
        <v>1597</v>
      </c>
      <c r="BN2" s="45" t="s">
        <v>1598</v>
      </c>
      <c r="BO2" s="45" t="s">
        <v>2414</v>
      </c>
      <c r="BP2" s="45" t="s">
        <v>2415</v>
      </c>
      <c r="BQ2" s="47" t="s">
        <v>1599</v>
      </c>
      <c r="BR2" s="45" t="s">
        <v>1600</v>
      </c>
      <c r="BS2" s="47" t="s">
        <v>1601</v>
      </c>
      <c r="BT2" s="55" t="s">
        <v>1602</v>
      </c>
      <c r="BU2" s="47" t="s">
        <v>1603</v>
      </c>
      <c r="BV2" s="47" t="s">
        <v>1603</v>
      </c>
      <c r="BW2" s="47" t="s">
        <v>1603</v>
      </c>
      <c r="BX2" s="45" t="s">
        <v>1604</v>
      </c>
      <c r="BY2" s="45" t="s">
        <v>1605</v>
      </c>
      <c r="BZ2" s="45" t="s">
        <v>1606</v>
      </c>
      <c r="CA2" s="45" t="s">
        <v>1607</v>
      </c>
      <c r="CB2" s="45" t="s">
        <v>1608</v>
      </c>
      <c r="CC2" s="45" t="s">
        <v>1609</v>
      </c>
      <c r="CD2" s="45" t="s">
        <v>1610</v>
      </c>
      <c r="CE2" s="45" t="s">
        <v>1611</v>
      </c>
      <c r="CF2" s="45" t="s">
        <v>1612</v>
      </c>
      <c r="CG2" s="45" t="s">
        <v>1613</v>
      </c>
      <c r="CH2" s="45" t="s">
        <v>1614</v>
      </c>
      <c r="CI2" s="45" t="s">
        <v>1615</v>
      </c>
      <c r="CJ2" s="45" t="s">
        <v>1616</v>
      </c>
      <c r="CK2" s="45" t="s">
        <v>1617</v>
      </c>
      <c r="CL2" s="45" t="s">
        <v>1618</v>
      </c>
      <c r="CM2" s="45" t="s">
        <v>1619</v>
      </c>
      <c r="CN2" s="45" t="s">
        <v>1620</v>
      </c>
      <c r="CO2" s="45" t="s">
        <v>1621</v>
      </c>
      <c r="CP2" s="45" t="s">
        <v>1622</v>
      </c>
      <c r="CQ2" s="45" t="s">
        <v>1623</v>
      </c>
      <c r="CR2" s="45" t="s">
        <v>1624</v>
      </c>
      <c r="CS2" s="45" t="s">
        <v>1625</v>
      </c>
      <c r="CT2" s="45" t="s">
        <v>1626</v>
      </c>
      <c r="CU2" s="45" t="s">
        <v>1627</v>
      </c>
      <c r="CV2" s="45" t="s">
        <v>1628</v>
      </c>
      <c r="CW2" s="45" t="s">
        <v>1629</v>
      </c>
      <c r="CX2" s="45" t="s">
        <v>2416</v>
      </c>
      <c r="CY2" s="45" t="s">
        <v>2417</v>
      </c>
      <c r="CZ2" s="45" t="s">
        <v>2418</v>
      </c>
      <c r="DA2" s="45" t="s">
        <v>2419</v>
      </c>
      <c r="DB2" s="47" t="s">
        <v>1630</v>
      </c>
      <c r="DC2" s="45" t="s">
        <v>1631</v>
      </c>
      <c r="DD2" s="45" t="s">
        <v>1632</v>
      </c>
      <c r="DE2" s="45" t="s">
        <v>2420</v>
      </c>
      <c r="DF2" s="45" t="s">
        <v>2421</v>
      </c>
      <c r="DG2" s="45" t="s">
        <v>2422</v>
      </c>
      <c r="DH2" s="45" t="s">
        <v>2423</v>
      </c>
      <c r="DI2" s="45" t="s">
        <v>2424</v>
      </c>
      <c r="DJ2" s="45" t="s">
        <v>2425</v>
      </c>
      <c r="DK2" s="45" t="s">
        <v>2426</v>
      </c>
      <c r="DL2" s="45" t="s">
        <v>2427</v>
      </c>
      <c r="DM2" s="47" t="s">
        <v>1633</v>
      </c>
      <c r="DN2" s="45" t="s">
        <v>1634</v>
      </c>
      <c r="DO2" s="45" t="s">
        <v>1635</v>
      </c>
      <c r="DP2" s="47" t="s">
        <v>2307</v>
      </c>
      <c r="DQ2" s="45" t="s">
        <v>2308</v>
      </c>
      <c r="DR2" s="45" t="s">
        <v>2309</v>
      </c>
      <c r="DS2" s="45" t="s">
        <v>2310</v>
      </c>
      <c r="DT2" s="45" t="s">
        <v>2428</v>
      </c>
      <c r="DU2" s="45" t="s">
        <v>2429</v>
      </c>
      <c r="DV2" s="47" t="s">
        <v>2430</v>
      </c>
      <c r="DW2" s="45" t="s">
        <v>2431</v>
      </c>
      <c r="DX2" s="192" t="s">
        <v>2432</v>
      </c>
      <c r="DY2" s="49" t="s">
        <v>2433</v>
      </c>
      <c r="DZ2" s="47" t="s">
        <v>1639</v>
      </c>
      <c r="EA2" s="55" t="s">
        <v>1848</v>
      </c>
      <c r="EB2" s="55" t="s">
        <v>1850</v>
      </c>
      <c r="EC2" s="47" t="s">
        <v>1704</v>
      </c>
      <c r="ED2" s="55" t="s">
        <v>1641</v>
      </c>
      <c r="EE2" s="55" t="s">
        <v>1642</v>
      </c>
      <c r="EF2" s="55" t="s">
        <v>1643</v>
      </c>
      <c r="EG2" s="55" t="s">
        <v>1856</v>
      </c>
      <c r="EH2" s="47" t="s">
        <v>1705</v>
      </c>
      <c r="EI2" s="55" t="s">
        <v>1644</v>
      </c>
      <c r="EJ2" s="210" t="s">
        <v>1706</v>
      </c>
      <c r="EK2" s="45" t="s">
        <v>1645</v>
      </c>
      <c r="EL2" s="45" t="s">
        <v>1646</v>
      </c>
      <c r="EM2" s="45" t="s">
        <v>1648</v>
      </c>
      <c r="EN2" s="47" t="s">
        <v>1707</v>
      </c>
      <c r="EO2" s="55" t="s">
        <v>1650</v>
      </c>
      <c r="EP2" s="55" t="s">
        <v>1651</v>
      </c>
      <c r="EQ2" s="55" t="s">
        <v>1652</v>
      </c>
      <c r="ER2" s="55" t="s">
        <v>1654</v>
      </c>
      <c r="ES2" s="55" t="s">
        <v>2434</v>
      </c>
      <c r="ET2" s="55" t="s">
        <v>2435</v>
      </c>
      <c r="EU2" s="55" t="s">
        <v>1867</v>
      </c>
      <c r="EV2" s="55" t="s">
        <v>1869</v>
      </c>
      <c r="EW2" s="55" t="s">
        <v>1871</v>
      </c>
      <c r="EX2" s="55" t="s">
        <v>1873</v>
      </c>
      <c r="EY2" s="47" t="s">
        <v>1708</v>
      </c>
      <c r="EZ2" s="325" t="s">
        <v>1655</v>
      </c>
      <c r="FA2" s="325" t="s">
        <v>1656</v>
      </c>
      <c r="FB2" s="325" t="s">
        <v>1657</v>
      </c>
      <c r="FC2" s="47" t="s">
        <v>1709</v>
      </c>
      <c r="FD2" s="45" t="s">
        <v>1658</v>
      </c>
      <c r="FE2" s="45" t="s">
        <v>1882</v>
      </c>
      <c r="FF2" s="45" t="s">
        <v>1883</v>
      </c>
      <c r="FG2" s="45" t="s">
        <v>1884</v>
      </c>
      <c r="FH2" s="45" t="s">
        <v>1885</v>
      </c>
      <c r="FI2" s="45" t="s">
        <v>1887</v>
      </c>
      <c r="FJ2" s="45" t="s">
        <v>1888</v>
      </c>
      <c r="FK2" s="45" t="s">
        <v>1890</v>
      </c>
      <c r="FL2" s="45" t="s">
        <v>1892</v>
      </c>
      <c r="FM2" s="45" t="s">
        <v>1894</v>
      </c>
      <c r="FN2" s="45" t="s">
        <v>1896</v>
      </c>
      <c r="FO2" s="47" t="s">
        <v>1710</v>
      </c>
      <c r="FP2" s="45" t="s">
        <v>1659</v>
      </c>
      <c r="FQ2" s="45" t="s">
        <v>1660</v>
      </c>
      <c r="FR2" s="45" t="s">
        <v>1661</v>
      </c>
      <c r="FS2" s="45" t="s">
        <v>1663</v>
      </c>
      <c r="FT2" s="45" t="s">
        <v>1665</v>
      </c>
      <c r="FU2" s="47" t="s">
        <v>1711</v>
      </c>
      <c r="FV2" s="55" t="s">
        <v>1667</v>
      </c>
      <c r="FW2" s="47" t="s">
        <v>1712</v>
      </c>
      <c r="FX2" s="45" t="s">
        <v>1668</v>
      </c>
      <c r="FY2" s="45" t="s">
        <v>1669</v>
      </c>
      <c r="FZ2" s="45" t="s">
        <v>1670</v>
      </c>
      <c r="GA2" s="45" t="s">
        <v>1671</v>
      </c>
      <c r="GB2" s="45" t="s">
        <v>1672</v>
      </c>
      <c r="GC2" s="45" t="s">
        <v>1673</v>
      </c>
      <c r="GD2" s="47" t="s">
        <v>1713</v>
      </c>
      <c r="GE2" s="45" t="s">
        <v>1674</v>
      </c>
      <c r="GF2" s="45" t="s">
        <v>1676</v>
      </c>
      <c r="GG2" s="47" t="s">
        <v>1714</v>
      </c>
      <c r="GH2" s="45" t="s">
        <v>1678</v>
      </c>
      <c r="GI2" s="49" t="s">
        <v>1914</v>
      </c>
      <c r="GJ2" s="44" t="s">
        <v>1715</v>
      </c>
      <c r="GK2" s="45" t="s">
        <v>2041</v>
      </c>
      <c r="GL2" s="45" t="s">
        <v>1921</v>
      </c>
      <c r="GM2" s="45" t="s">
        <v>2196</v>
      </c>
      <c r="GN2" s="45" t="s">
        <v>2197</v>
      </c>
      <c r="GO2" s="45" t="s">
        <v>2210</v>
      </c>
      <c r="GP2" s="45" t="s">
        <v>2198</v>
      </c>
      <c r="GQ2" s="45" t="s">
        <v>2199</v>
      </c>
      <c r="GR2" s="45" t="s">
        <v>2200</v>
      </c>
      <c r="GS2" s="45" t="s">
        <v>2201</v>
      </c>
      <c r="GT2" s="45" t="s">
        <v>2202</v>
      </c>
      <c r="GU2" s="45" t="s">
        <v>2203</v>
      </c>
      <c r="GV2" s="47" t="s">
        <v>2204</v>
      </c>
      <c r="GW2" s="45" t="s">
        <v>2246</v>
      </c>
      <c r="GX2" s="45" t="s">
        <v>2247</v>
      </c>
      <c r="GY2" s="45" t="s">
        <v>2248</v>
      </c>
      <c r="GZ2" s="45" t="s">
        <v>2205</v>
      </c>
      <c r="HA2" s="45" t="s">
        <v>2209</v>
      </c>
      <c r="HB2" s="45" t="s">
        <v>2206</v>
      </c>
      <c r="HC2" s="45" t="s">
        <v>2207</v>
      </c>
      <c r="HD2" s="45" t="s">
        <v>2208</v>
      </c>
      <c r="HE2" s="45" t="s">
        <v>2249</v>
      </c>
      <c r="HF2" s="44" t="s">
        <v>1717</v>
      </c>
      <c r="HG2" s="45" t="s">
        <v>2089</v>
      </c>
      <c r="HH2" s="45" t="s">
        <v>2090</v>
      </c>
      <c r="HI2" s="45" t="s">
        <v>2091</v>
      </c>
      <c r="HJ2" s="45" t="s">
        <v>2092</v>
      </c>
      <c r="HK2" s="45" t="s">
        <v>2093</v>
      </c>
      <c r="HL2" s="45" t="s">
        <v>2468</v>
      </c>
      <c r="HM2" s="45" t="s">
        <v>2094</v>
      </c>
      <c r="HN2" s="47" t="s">
        <v>1718</v>
      </c>
      <c r="HO2" s="45" t="s">
        <v>2220</v>
      </c>
      <c r="HP2" s="45" t="s">
        <v>2221</v>
      </c>
      <c r="HQ2" s="45" t="s">
        <v>2222</v>
      </c>
      <c r="HR2" s="47" t="s">
        <v>1719</v>
      </c>
      <c r="HS2" s="45" t="s">
        <v>1688</v>
      </c>
      <c r="HT2" s="45" t="s">
        <v>1689</v>
      </c>
      <c r="HU2" s="45" t="s">
        <v>1690</v>
      </c>
      <c r="HV2" s="45" t="s">
        <v>2223</v>
      </c>
      <c r="HW2" s="47" t="s">
        <v>1720</v>
      </c>
      <c r="HX2" s="45" t="s">
        <v>1691</v>
      </c>
      <c r="HY2" s="45" t="s">
        <v>1692</v>
      </c>
      <c r="HZ2" s="288" t="s">
        <v>1721</v>
      </c>
      <c r="IA2" s="286" t="s">
        <v>2095</v>
      </c>
      <c r="IB2" s="286" t="s">
        <v>2096</v>
      </c>
      <c r="IC2" s="290" t="s">
        <v>1722</v>
      </c>
      <c r="ID2" s="286" t="s">
        <v>1695</v>
      </c>
      <c r="IE2" s="263" t="s">
        <v>1696</v>
      </c>
      <c r="IF2" s="290" t="s">
        <v>1723</v>
      </c>
      <c r="IG2" s="263" t="s">
        <v>1697</v>
      </c>
      <c r="IH2" s="263" t="s">
        <v>2097</v>
      </c>
      <c r="II2" s="263" t="s">
        <v>2098</v>
      </c>
      <c r="IJ2" s="47" t="s">
        <v>2099</v>
      </c>
      <c r="IK2" s="55" t="s">
        <v>2101</v>
      </c>
      <c r="IL2" s="55" t="s">
        <v>2139</v>
      </c>
      <c r="IM2" s="55" t="s">
        <v>2217</v>
      </c>
      <c r="IN2" s="55" t="s">
        <v>2218</v>
      </c>
      <c r="IO2" s="55" t="s">
        <v>2219</v>
      </c>
      <c r="IP2" s="47" t="s">
        <v>2215</v>
      </c>
      <c r="IQ2" s="55" t="s">
        <v>2216</v>
      </c>
      <c r="IR2" s="290" t="s">
        <v>2213</v>
      </c>
      <c r="IS2" s="263" t="s">
        <v>2214</v>
      </c>
      <c r="IT2" s="234" t="s">
        <v>1724</v>
      </c>
      <c r="IU2" s="236" t="s">
        <v>2103</v>
      </c>
      <c r="IV2" s="236" t="s">
        <v>2102</v>
      </c>
      <c r="IW2" s="236" t="s">
        <v>2104</v>
      </c>
      <c r="IX2" s="236" t="s">
        <v>2105</v>
      </c>
      <c r="IY2" s="234" t="s">
        <v>1725</v>
      </c>
      <c r="IZ2" s="236" t="s">
        <v>2106</v>
      </c>
      <c r="JA2" s="236" t="s">
        <v>2107</v>
      </c>
      <c r="JB2" s="236" t="s">
        <v>2108</v>
      </c>
      <c r="JC2" s="236" t="s">
        <v>2109</v>
      </c>
      <c r="JD2" s="240" t="s">
        <v>2110</v>
      </c>
      <c r="JE2" s="241" t="s">
        <v>2452</v>
      </c>
      <c r="JF2" s="241" t="s">
        <v>2111</v>
      </c>
      <c r="JG2" s="241" t="s">
        <v>2117</v>
      </c>
      <c r="JH2" s="241" t="s">
        <v>2118</v>
      </c>
      <c r="JI2" s="241" t="s">
        <v>2119</v>
      </c>
      <c r="JJ2" s="241" t="s">
        <v>2120</v>
      </c>
      <c r="JK2" s="241" t="s">
        <v>2121</v>
      </c>
      <c r="JL2" s="241" t="s">
        <v>2122</v>
      </c>
      <c r="JM2" s="241" t="s">
        <v>2123</v>
      </c>
      <c r="JN2" s="241" t="s">
        <v>2124</v>
      </c>
      <c r="JO2" s="241" t="s">
        <v>2125</v>
      </c>
      <c r="JP2" s="241" t="s">
        <v>2126</v>
      </c>
      <c r="JQ2" s="241" t="s">
        <v>2127</v>
      </c>
      <c r="JR2" s="241" t="s">
        <v>2128</v>
      </c>
      <c r="JS2" s="241" t="s">
        <v>2272</v>
      </c>
      <c r="JT2" s="241" t="s">
        <v>2273</v>
      </c>
      <c r="JU2" s="241" t="s">
        <v>2274</v>
      </c>
      <c r="JV2" s="242" t="s">
        <v>2129</v>
      </c>
      <c r="JW2" s="242" t="s">
        <v>2130</v>
      </c>
      <c r="JX2" s="242" t="s">
        <v>2131</v>
      </c>
      <c r="JY2" s="245" t="s">
        <v>2132</v>
      </c>
      <c r="JZ2" s="242" t="s">
        <v>2133</v>
      </c>
      <c r="KA2" s="298" t="s">
        <v>2134</v>
      </c>
      <c r="KB2" s="247" t="s">
        <v>2156</v>
      </c>
      <c r="KC2" s="247" t="s">
        <v>2157</v>
      </c>
      <c r="KD2" s="247" t="s">
        <v>2158</v>
      </c>
    </row>
    <row r="3" spans="1:290" ht="396" customHeight="1" thickBot="1">
      <c r="A3" s="154" t="s">
        <v>1572</v>
      </c>
      <c r="B3" s="154" t="s">
        <v>1473</v>
      </c>
      <c r="C3" s="154" t="s">
        <v>1475</v>
      </c>
      <c r="D3" s="154" t="s">
        <v>1476</v>
      </c>
      <c r="E3" s="154" t="s">
        <v>1478</v>
      </c>
      <c r="F3" s="154" t="s">
        <v>1479</v>
      </c>
      <c r="G3" s="154" t="s">
        <v>1480</v>
      </c>
      <c r="H3" s="154" t="s">
        <v>1482</v>
      </c>
      <c r="I3" s="154" t="s">
        <v>1484</v>
      </c>
      <c r="J3" s="154" t="s">
        <v>1505</v>
      </c>
      <c r="K3" s="154" t="s">
        <v>1485</v>
      </c>
      <c r="L3" s="154" t="s">
        <v>1487</v>
      </c>
      <c r="M3" s="155" t="s">
        <v>1489</v>
      </c>
      <c r="N3" s="154" t="s">
        <v>1491</v>
      </c>
      <c r="O3" s="154" t="s">
        <v>1574</v>
      </c>
      <c r="P3" s="154" t="s">
        <v>1493</v>
      </c>
      <c r="Q3" s="154" t="s">
        <v>1494</v>
      </c>
      <c r="R3" s="154" t="s">
        <v>1495</v>
      </c>
      <c r="S3" s="154" t="s">
        <v>1476</v>
      </c>
      <c r="T3" s="154" t="s">
        <v>1575</v>
      </c>
      <c r="U3" s="154" t="s">
        <v>1498</v>
      </c>
      <c r="V3" s="154" t="s">
        <v>1576</v>
      </c>
      <c r="W3" s="154" t="s">
        <v>1500</v>
      </c>
      <c r="X3" s="154" t="s">
        <v>1501</v>
      </c>
      <c r="Y3" s="154" t="s">
        <v>1503</v>
      </c>
      <c r="Z3" s="154" t="s">
        <v>1505</v>
      </c>
      <c r="AA3" s="154" t="s">
        <v>1485</v>
      </c>
      <c r="AB3" s="154" t="s">
        <v>1487</v>
      </c>
      <c r="AC3" s="154" t="s">
        <v>1509</v>
      </c>
      <c r="AD3" s="154" t="s">
        <v>1511</v>
      </c>
      <c r="AE3" s="156" t="s">
        <v>1513</v>
      </c>
      <c r="AF3" s="157" t="s">
        <v>1515</v>
      </c>
      <c r="AG3" s="154" t="s">
        <v>1517</v>
      </c>
      <c r="AH3" s="154" t="s">
        <v>1519</v>
      </c>
      <c r="AI3" s="154" t="s">
        <v>1756</v>
      </c>
      <c r="AJ3" s="154" t="s">
        <v>1523</v>
      </c>
      <c r="AK3" s="158" t="s">
        <v>1525</v>
      </c>
      <c r="AL3" s="154" t="s">
        <v>1528</v>
      </c>
      <c r="AM3" s="155" t="s">
        <v>1529</v>
      </c>
      <c r="AN3" s="154" t="s">
        <v>1583</v>
      </c>
      <c r="AO3" s="154" t="s">
        <v>1533</v>
      </c>
      <c r="AP3" s="154" t="s">
        <v>1535</v>
      </c>
      <c r="AQ3" s="154" t="s">
        <v>1537</v>
      </c>
      <c r="AR3" s="154" t="s">
        <v>1539</v>
      </c>
      <c r="AS3" s="154" t="s">
        <v>1541</v>
      </c>
      <c r="AT3" s="154" t="s">
        <v>1545</v>
      </c>
      <c r="AU3" s="154" t="s">
        <v>1547</v>
      </c>
      <c r="AV3" s="154" t="s">
        <v>1549</v>
      </c>
      <c r="AW3" s="154" t="s">
        <v>1501</v>
      </c>
      <c r="AX3" s="154" t="s">
        <v>1584</v>
      </c>
      <c r="AY3" s="154" t="s">
        <v>1533</v>
      </c>
      <c r="AZ3" s="154" t="s">
        <v>1535</v>
      </c>
      <c r="BA3" s="154" t="s">
        <v>1537</v>
      </c>
      <c r="BB3" s="154" t="s">
        <v>1539</v>
      </c>
      <c r="BC3" s="154" t="s">
        <v>1541</v>
      </c>
      <c r="BD3" s="154" t="s">
        <v>1545</v>
      </c>
      <c r="BE3" s="154" t="s">
        <v>1547</v>
      </c>
      <c r="BF3" s="154" t="s">
        <v>1549</v>
      </c>
      <c r="BG3" s="155" t="s">
        <v>1501</v>
      </c>
      <c r="BH3" s="185" t="s">
        <v>2257</v>
      </c>
      <c r="BI3" s="186" t="s">
        <v>1932</v>
      </c>
      <c r="BJ3" s="186" t="s">
        <v>2194</v>
      </c>
      <c r="BK3" s="187" t="s">
        <v>2258</v>
      </c>
      <c r="BL3" s="189" t="s">
        <v>1933</v>
      </c>
      <c r="BM3" s="187" t="s">
        <v>2259</v>
      </c>
      <c r="BN3" s="299" t="s">
        <v>2178</v>
      </c>
      <c r="BO3" s="46" t="s">
        <v>1941</v>
      </c>
      <c r="BP3" s="46" t="s">
        <v>1940</v>
      </c>
      <c r="BQ3" s="187" t="s">
        <v>2260</v>
      </c>
      <c r="BR3" s="46" t="s">
        <v>1799</v>
      </c>
      <c r="BS3" s="320" t="s">
        <v>2285</v>
      </c>
      <c r="BT3" s="174" t="s">
        <v>2287</v>
      </c>
      <c r="BU3" s="222" t="s">
        <v>2261</v>
      </c>
      <c r="BV3" s="222" t="s">
        <v>2261</v>
      </c>
      <c r="BW3" s="222" t="s">
        <v>2261</v>
      </c>
      <c r="BX3" s="46" t="s">
        <v>1934</v>
      </c>
      <c r="BY3" s="46" t="s">
        <v>1800</v>
      </c>
      <c r="BZ3" s="46" t="s">
        <v>1801</v>
      </c>
      <c r="CA3" s="46" t="s">
        <v>1802</v>
      </c>
      <c r="CB3" s="46" t="s">
        <v>1803</v>
      </c>
      <c r="CC3" s="46" t="s">
        <v>1804</v>
      </c>
      <c r="CD3" s="46" t="s">
        <v>1805</v>
      </c>
      <c r="CE3" s="46" t="s">
        <v>1806</v>
      </c>
      <c r="CF3" s="46" t="s">
        <v>1807</v>
      </c>
      <c r="CG3" s="46" t="s">
        <v>1808</v>
      </c>
      <c r="CH3" s="46" t="s">
        <v>1809</v>
      </c>
      <c r="CI3" s="46" t="s">
        <v>1810</v>
      </c>
      <c r="CJ3" s="46" t="s">
        <v>1811</v>
      </c>
      <c r="CK3" s="46" t="s">
        <v>1812</v>
      </c>
      <c r="CL3" s="46" t="s">
        <v>1813</v>
      </c>
      <c r="CM3" s="46" t="s">
        <v>1814</v>
      </c>
      <c r="CN3" s="46" t="s">
        <v>1815</v>
      </c>
      <c r="CO3" s="46" t="s">
        <v>1816</v>
      </c>
      <c r="CP3" s="46" t="s">
        <v>1817</v>
      </c>
      <c r="CQ3" s="46" t="s">
        <v>1818</v>
      </c>
      <c r="CR3" s="48" t="s">
        <v>2140</v>
      </c>
      <c r="CS3" s="48" t="s">
        <v>2141</v>
      </c>
      <c r="CT3" s="48" t="s">
        <v>2142</v>
      </c>
      <c r="CU3" s="46" t="s">
        <v>1819</v>
      </c>
      <c r="CV3" s="46" t="s">
        <v>1820</v>
      </c>
      <c r="CW3" s="46" t="s">
        <v>1821</v>
      </c>
      <c r="CX3" s="46" t="s">
        <v>1822</v>
      </c>
      <c r="CY3" s="46" t="s">
        <v>1935</v>
      </c>
      <c r="CZ3" s="46" t="s">
        <v>1823</v>
      </c>
      <c r="DA3" s="46" t="s">
        <v>1824</v>
      </c>
      <c r="DB3" s="222" t="s">
        <v>2262</v>
      </c>
      <c r="DC3" s="46" t="s">
        <v>1826</v>
      </c>
      <c r="DD3" s="46" t="s">
        <v>1827</v>
      </c>
      <c r="DE3" s="174" t="s">
        <v>2313</v>
      </c>
      <c r="DF3" s="46" t="s">
        <v>1942</v>
      </c>
      <c r="DG3" s="46" t="s">
        <v>1828</v>
      </c>
      <c r="DH3" s="46" t="s">
        <v>1829</v>
      </c>
      <c r="DI3" s="46" t="s">
        <v>1830</v>
      </c>
      <c r="DJ3" s="46" t="s">
        <v>1831</v>
      </c>
      <c r="DK3" s="46" t="s">
        <v>1832</v>
      </c>
      <c r="DL3" s="46" t="s">
        <v>1936</v>
      </c>
      <c r="DM3" s="308" t="s">
        <v>2263</v>
      </c>
      <c r="DN3" s="46" t="s">
        <v>1833</v>
      </c>
      <c r="DO3" s="46" t="s">
        <v>1834</v>
      </c>
      <c r="DP3" s="76" t="s">
        <v>2264</v>
      </c>
      <c r="DQ3" s="46" t="s">
        <v>1943</v>
      </c>
      <c r="DR3" s="46" t="s">
        <v>1835</v>
      </c>
      <c r="DS3" s="46" t="s">
        <v>1836</v>
      </c>
      <c r="DT3" s="46" t="s">
        <v>1837</v>
      </c>
      <c r="DU3" s="46" t="s">
        <v>1838</v>
      </c>
      <c r="DV3" s="76" t="s">
        <v>1839</v>
      </c>
      <c r="DW3" s="189" t="s">
        <v>1944</v>
      </c>
      <c r="DX3" s="189" t="s">
        <v>1840</v>
      </c>
      <c r="DY3" s="193" t="s">
        <v>2442</v>
      </c>
      <c r="DZ3" s="180" t="s">
        <v>1847</v>
      </c>
      <c r="EA3" s="206" t="s">
        <v>1849</v>
      </c>
      <c r="EB3" s="206" t="s">
        <v>1851</v>
      </c>
      <c r="EC3" s="180" t="s">
        <v>1852</v>
      </c>
      <c r="ED3" s="209" t="s">
        <v>1853</v>
      </c>
      <c r="EE3" s="209" t="s">
        <v>1854</v>
      </c>
      <c r="EF3" s="209" t="s">
        <v>1855</v>
      </c>
      <c r="EG3" s="209" t="s">
        <v>1857</v>
      </c>
      <c r="EH3" s="187" t="s">
        <v>1858</v>
      </c>
      <c r="EI3" s="209" t="s">
        <v>1859</v>
      </c>
      <c r="EJ3" s="187" t="s">
        <v>1860</v>
      </c>
      <c r="EK3" s="46" t="s">
        <v>1861</v>
      </c>
      <c r="EL3" s="46" t="s">
        <v>1862</v>
      </c>
      <c r="EM3" s="46" t="s">
        <v>1863</v>
      </c>
      <c r="EN3" s="187" t="s">
        <v>1864</v>
      </c>
      <c r="EO3" s="209" t="s">
        <v>2441</v>
      </c>
      <c r="EP3" s="209" t="s">
        <v>1865</v>
      </c>
      <c r="EQ3" s="209" t="s">
        <v>1866</v>
      </c>
      <c r="ER3" s="209" t="s">
        <v>2396</v>
      </c>
      <c r="ES3" s="211" t="s">
        <v>1868</v>
      </c>
      <c r="ET3" s="209" t="s">
        <v>1870</v>
      </c>
      <c r="EU3" s="209" t="s">
        <v>1872</v>
      </c>
      <c r="EV3" s="209" t="s">
        <v>1874</v>
      </c>
      <c r="EW3" s="209" t="s">
        <v>1875</v>
      </c>
      <c r="EX3" s="209" t="s">
        <v>1876</v>
      </c>
      <c r="EY3" s="187" t="s">
        <v>1877</v>
      </c>
      <c r="EZ3" s="211" t="s">
        <v>1878</v>
      </c>
      <c r="FA3" s="209" t="s">
        <v>1879</v>
      </c>
      <c r="FB3" s="211" t="s">
        <v>2397</v>
      </c>
      <c r="FC3" s="187" t="s">
        <v>1880</v>
      </c>
      <c r="FD3" s="174" t="s">
        <v>1881</v>
      </c>
      <c r="FE3" s="46" t="s">
        <v>1647</v>
      </c>
      <c r="FF3" s="174" t="s">
        <v>1649</v>
      </c>
      <c r="FG3" s="174" t="s">
        <v>1653</v>
      </c>
      <c r="FH3" s="174" t="s">
        <v>1886</v>
      </c>
      <c r="FI3" s="174" t="s">
        <v>2333</v>
      </c>
      <c r="FJ3" s="174" t="s">
        <v>1889</v>
      </c>
      <c r="FK3" s="174" t="s">
        <v>1891</v>
      </c>
      <c r="FL3" s="174" t="s">
        <v>1893</v>
      </c>
      <c r="FM3" s="174" t="s">
        <v>1895</v>
      </c>
      <c r="FN3" s="212" t="s">
        <v>1897</v>
      </c>
      <c r="FO3" s="180" t="s">
        <v>1898</v>
      </c>
      <c r="FP3" s="174" t="s">
        <v>1899</v>
      </c>
      <c r="FQ3" s="174" t="s">
        <v>1900</v>
      </c>
      <c r="FR3" s="174" t="s">
        <v>1662</v>
      </c>
      <c r="FS3" s="174" t="s">
        <v>1664</v>
      </c>
      <c r="FT3" s="174" t="s">
        <v>1901</v>
      </c>
      <c r="FU3" s="180" t="s">
        <v>1902</v>
      </c>
      <c r="FV3" s="174" t="s">
        <v>1903</v>
      </c>
      <c r="FW3" s="180" t="s">
        <v>1904</v>
      </c>
      <c r="FX3" s="174" t="s">
        <v>1905</v>
      </c>
      <c r="FY3" s="174" t="s">
        <v>1906</v>
      </c>
      <c r="FZ3" s="216" t="s">
        <v>1907</v>
      </c>
      <c r="GA3" s="174" t="s">
        <v>1908</v>
      </c>
      <c r="GB3" s="174" t="s">
        <v>1909</v>
      </c>
      <c r="GC3" s="174" t="s">
        <v>1910</v>
      </c>
      <c r="GD3" s="180" t="s">
        <v>1911</v>
      </c>
      <c r="GE3" s="174" t="s">
        <v>1675</v>
      </c>
      <c r="GF3" s="46" t="s">
        <v>1677</v>
      </c>
      <c r="GG3" s="180" t="s">
        <v>1912</v>
      </c>
      <c r="GH3" s="174" t="s">
        <v>1913</v>
      </c>
      <c r="GI3" s="217" t="s">
        <v>1915</v>
      </c>
      <c r="GJ3" s="428" t="s">
        <v>1937</v>
      </c>
      <c r="GK3" s="46" t="s">
        <v>2350</v>
      </c>
      <c r="GL3" s="46" t="s">
        <v>2351</v>
      </c>
      <c r="GM3" s="46" t="s">
        <v>1916</v>
      </c>
      <c r="GN3" s="174" t="s">
        <v>2398</v>
      </c>
      <c r="GO3" s="218" t="s">
        <v>1922</v>
      </c>
      <c r="GP3" s="46" t="s">
        <v>1923</v>
      </c>
      <c r="GQ3" s="46" t="s">
        <v>2352</v>
      </c>
      <c r="GR3" s="218" t="s">
        <v>1917</v>
      </c>
      <c r="GS3" s="46" t="s">
        <v>2224</v>
      </c>
      <c r="GT3" s="46" t="s">
        <v>2225</v>
      </c>
      <c r="GU3" s="174" t="s">
        <v>1924</v>
      </c>
      <c r="GV3" s="56" t="s">
        <v>1938</v>
      </c>
      <c r="GW3" s="268" t="s">
        <v>2252</v>
      </c>
      <c r="GX3" s="46" t="s">
        <v>1925</v>
      </c>
      <c r="GY3" s="46" t="s">
        <v>1918</v>
      </c>
      <c r="GZ3" s="46" t="s">
        <v>2399</v>
      </c>
      <c r="HA3" s="46" t="s">
        <v>2400</v>
      </c>
      <c r="HB3" s="57" t="s">
        <v>2401</v>
      </c>
      <c r="HC3" s="46" t="s">
        <v>1681</v>
      </c>
      <c r="HD3" s="46" t="s">
        <v>1919</v>
      </c>
      <c r="HE3" s="174" t="s">
        <v>2227</v>
      </c>
      <c r="HF3" s="117" t="s">
        <v>1939</v>
      </c>
      <c r="HG3" s="46" t="s">
        <v>2226</v>
      </c>
      <c r="HH3" s="46" t="s">
        <v>2268</v>
      </c>
      <c r="HI3" s="46" t="s">
        <v>2266</v>
      </c>
      <c r="HJ3" s="48" t="s">
        <v>1683</v>
      </c>
      <c r="HK3" s="46" t="s">
        <v>2402</v>
      </c>
      <c r="HL3" s="46" t="s">
        <v>2403</v>
      </c>
      <c r="HM3" s="48" t="s">
        <v>2404</v>
      </c>
      <c r="HN3" s="56" t="s">
        <v>1684</v>
      </c>
      <c r="HO3" s="46" t="s">
        <v>2265</v>
      </c>
      <c r="HP3" s="46" t="s">
        <v>1926</v>
      </c>
      <c r="HQ3" s="46" t="s">
        <v>2406</v>
      </c>
      <c r="HR3" s="56" t="s">
        <v>1685</v>
      </c>
      <c r="HS3" s="46" t="s">
        <v>1928</v>
      </c>
      <c r="HT3" s="46" t="s">
        <v>2269</v>
      </c>
      <c r="HU3" s="46" t="s">
        <v>1929</v>
      </c>
      <c r="HV3" s="46" t="s">
        <v>1930</v>
      </c>
      <c r="HW3" s="56" t="s">
        <v>1686</v>
      </c>
      <c r="HX3" s="46" t="s">
        <v>1931</v>
      </c>
      <c r="HY3" s="46" t="s">
        <v>2270</v>
      </c>
      <c r="HZ3" s="289" t="s">
        <v>1846</v>
      </c>
      <c r="IA3" s="174" t="s">
        <v>2147</v>
      </c>
      <c r="IB3" s="48" t="s">
        <v>2154</v>
      </c>
      <c r="IC3" s="291" t="s">
        <v>1699</v>
      </c>
      <c r="ID3" s="174" t="s">
        <v>2149</v>
      </c>
      <c r="IE3" s="174" t="s">
        <v>1700</v>
      </c>
      <c r="IF3" s="180" t="s">
        <v>1920</v>
      </c>
      <c r="IG3" s="48" t="s">
        <v>2151</v>
      </c>
      <c r="IH3" s="297" t="s">
        <v>2152</v>
      </c>
      <c r="II3" s="54" t="s">
        <v>2150</v>
      </c>
      <c r="IJ3" s="179" t="s">
        <v>2042</v>
      </c>
      <c r="IK3" s="174" t="s">
        <v>2230</v>
      </c>
      <c r="IL3" s="268" t="s">
        <v>2072</v>
      </c>
      <c r="IM3" s="267" t="s">
        <v>2070</v>
      </c>
      <c r="IN3" s="267" t="s">
        <v>2071</v>
      </c>
      <c r="IO3" s="206" t="s">
        <v>2148</v>
      </c>
      <c r="IP3" s="56" t="s">
        <v>2100</v>
      </c>
      <c r="IQ3" s="293" t="s">
        <v>2073</v>
      </c>
      <c r="IR3" s="56" t="s">
        <v>2159</v>
      </c>
      <c r="IS3" s="48" t="s">
        <v>2160</v>
      </c>
      <c r="IT3" s="235" t="s">
        <v>1963</v>
      </c>
      <c r="IU3" s="237" t="s">
        <v>1698</v>
      </c>
      <c r="IV3" s="237" t="s">
        <v>1693</v>
      </c>
      <c r="IW3" s="237" t="s">
        <v>1965</v>
      </c>
      <c r="IX3" s="237" t="s">
        <v>1694</v>
      </c>
      <c r="IY3" s="235" t="s">
        <v>1967</v>
      </c>
      <c r="IZ3" s="238" t="s">
        <v>1968</v>
      </c>
      <c r="JA3" s="238" t="s">
        <v>1969</v>
      </c>
      <c r="JB3" s="238" t="s">
        <v>1970</v>
      </c>
      <c r="JC3" s="238" t="s">
        <v>1971</v>
      </c>
      <c r="JD3" s="310" t="s">
        <v>1973</v>
      </c>
      <c r="JE3" s="311" t="s">
        <v>2234</v>
      </c>
      <c r="JF3" s="311" t="s">
        <v>2236</v>
      </c>
      <c r="JG3" s="312" t="s">
        <v>1974</v>
      </c>
      <c r="JH3" s="313" t="s">
        <v>1975</v>
      </c>
      <c r="JI3" s="314" t="s">
        <v>1976</v>
      </c>
      <c r="JJ3" s="314" t="s">
        <v>1977</v>
      </c>
      <c r="JK3" s="315" t="s">
        <v>1978</v>
      </c>
      <c r="JL3" s="316" t="s">
        <v>2277</v>
      </c>
      <c r="JM3" s="310" t="s">
        <v>2136</v>
      </c>
      <c r="JN3" s="312" t="s">
        <v>2278</v>
      </c>
      <c r="JO3" s="311" t="s">
        <v>2143</v>
      </c>
      <c r="JP3" s="312" t="s">
        <v>2279</v>
      </c>
      <c r="JQ3" s="315" t="s">
        <v>2280</v>
      </c>
      <c r="JR3" s="314" t="s">
        <v>2281</v>
      </c>
      <c r="JS3" s="313" t="s">
        <v>2282</v>
      </c>
      <c r="JT3" s="313" t="s">
        <v>2283</v>
      </c>
      <c r="JU3" s="313" t="s">
        <v>1980</v>
      </c>
      <c r="JV3" s="243" t="s">
        <v>2145</v>
      </c>
      <c r="JW3" s="296" t="s">
        <v>2271</v>
      </c>
      <c r="JX3" s="326" t="s">
        <v>2146</v>
      </c>
      <c r="JY3" s="327" t="s">
        <v>2137</v>
      </c>
      <c r="JZ3" s="328" t="s">
        <v>2275</v>
      </c>
      <c r="KA3" s="429" t="s">
        <v>1981</v>
      </c>
      <c r="KB3" s="317" t="s">
        <v>2155</v>
      </c>
      <c r="KC3" s="318" t="s">
        <v>2276</v>
      </c>
      <c r="KD3" s="259" t="s">
        <v>2284</v>
      </c>
    </row>
    <row r="4" spans="1:290">
      <c r="A4" s="426">
        <f>+'1. Información General'!B2</f>
        <v>0</v>
      </c>
      <c r="B4" s="78">
        <f>+'1. Información General'!F2</f>
        <v>0</v>
      </c>
      <c r="C4" s="426">
        <f>+'1. Información General'!B3</f>
        <v>0</v>
      </c>
      <c r="D4" s="159">
        <f>+'1. Información General'!F3</f>
        <v>0</v>
      </c>
      <c r="E4" s="426">
        <f>+'1. Información General'!B4</f>
        <v>0</v>
      </c>
      <c r="F4" s="159">
        <f>+'1. Información General'!D4</f>
        <v>0</v>
      </c>
      <c r="G4" s="78">
        <f>+'1. Información General'!B5</f>
        <v>0</v>
      </c>
      <c r="H4" s="78">
        <f>+'1. Información General'!D5</f>
        <v>0</v>
      </c>
      <c r="I4" s="78">
        <f>+'1. Información General'!B6</f>
        <v>0</v>
      </c>
      <c r="J4" s="159">
        <f>+'1. Información General'!F6</f>
        <v>0</v>
      </c>
      <c r="K4" s="426">
        <f>+'1. Información General'!B7</f>
        <v>0</v>
      </c>
      <c r="L4" s="159">
        <f>+'1. Información General'!D7</f>
        <v>0</v>
      </c>
      <c r="M4" s="78">
        <f>+'1. Información General'!F7</f>
        <v>0</v>
      </c>
      <c r="N4" s="78">
        <f>+'1. Información General'!B10</f>
        <v>0</v>
      </c>
      <c r="O4" s="426">
        <f>+'1. Información General'!F10</f>
        <v>0</v>
      </c>
      <c r="P4" s="426">
        <f>+'1. Información General'!B11</f>
        <v>0</v>
      </c>
      <c r="Q4" s="78">
        <f>+'1. Información General'!D11</f>
        <v>0</v>
      </c>
      <c r="R4" s="78">
        <f>+'1. Información General'!B12</f>
        <v>0</v>
      </c>
      <c r="S4" s="159">
        <f>+'1. Información General'!F12</f>
        <v>0</v>
      </c>
      <c r="T4" s="426">
        <f>+'1. Información General'!B13</f>
        <v>0</v>
      </c>
      <c r="U4" s="159">
        <f>+'1. Información General'!D13</f>
        <v>0</v>
      </c>
      <c r="V4" s="78">
        <f>+'1. Información General'!B14</f>
        <v>0</v>
      </c>
      <c r="W4" s="426">
        <f>+'1. Información General'!D14</f>
        <v>0</v>
      </c>
      <c r="X4" s="78">
        <f>+'1. Información General'!F14</f>
        <v>0</v>
      </c>
      <c r="Y4" s="78">
        <f>+'1. Información General'!B15</f>
        <v>0</v>
      </c>
      <c r="Z4" s="159">
        <f>+'1. Información General'!F15</f>
        <v>0</v>
      </c>
      <c r="AA4" s="426">
        <f>+'1. Información General'!B16</f>
        <v>0</v>
      </c>
      <c r="AB4" s="159">
        <f>+'1. Información General'!D16</f>
        <v>0</v>
      </c>
      <c r="AC4" s="78">
        <f>+'1. Información General'!F16</f>
        <v>0</v>
      </c>
      <c r="AD4" s="78">
        <f>+'1. Información General'!B17</f>
        <v>0</v>
      </c>
      <c r="AE4" s="78" t="str">
        <f>+'1. Información General'!D17</f>
        <v xml:space="preserve"> </v>
      </c>
      <c r="AF4" s="78" t="str">
        <f>+'1. Información General'!F17</f>
        <v xml:space="preserve"> </v>
      </c>
      <c r="AG4">
        <f>+'1. Información General'!B20</f>
        <v>0</v>
      </c>
      <c r="AH4" s="427">
        <f>+'1. Información General'!D20</f>
        <v>0</v>
      </c>
      <c r="AI4" s="427">
        <f>+'1. Información General'!F20</f>
        <v>0</v>
      </c>
      <c r="AJ4" t="str">
        <f>+'1. Información General'!B22</f>
        <v>PROMOCIÓN Y PREVENCIÓN</v>
      </c>
      <c r="AK4" t="str">
        <f>+'1. Información General'!D22</f>
        <v>PRIMERA INFANCIA</v>
      </c>
      <c r="AL4" t="str">
        <f>+'1. Información General'!B31</f>
        <v>FAMILIAR Y COMUNITARIA</v>
      </c>
      <c r="AM4" t="str">
        <f>+'1. Información General'!E31</f>
        <v>HOGAR COMUNITARIO DE BIENESTAR</v>
      </c>
      <c r="AN4">
        <f>+'1. Información General'!B34</f>
        <v>0</v>
      </c>
      <c r="AO4">
        <f>+'1. Información General'!D34</f>
        <v>0</v>
      </c>
      <c r="AP4">
        <f>+'1. Información General'!B35</f>
        <v>0</v>
      </c>
      <c r="AQ4" s="427">
        <f>+'1. Información General'!D35</f>
        <v>0</v>
      </c>
      <c r="AR4" s="427">
        <f>+'1. Información General'!F35</f>
        <v>0</v>
      </c>
      <c r="AS4">
        <f>+'1. Información General'!B36</f>
        <v>0</v>
      </c>
      <c r="AT4">
        <f>+'1. Información General'!F36</f>
        <v>0</v>
      </c>
      <c r="AU4">
        <f>+'1. Información General'!B37</f>
        <v>0</v>
      </c>
      <c r="AV4">
        <f>+'1. Información General'!D37</f>
        <v>0</v>
      </c>
      <c r="AW4">
        <f>+'1. Información General'!F37</f>
        <v>0</v>
      </c>
      <c r="AX4">
        <f>+'1. Información General'!B38</f>
        <v>0</v>
      </c>
      <c r="AY4">
        <f>+'1. Información General'!D38</f>
        <v>0</v>
      </c>
      <c r="AZ4">
        <f>+'1. Información General'!B39</f>
        <v>0</v>
      </c>
      <c r="BA4" s="427">
        <f>+'1. Información General'!D39</f>
        <v>0</v>
      </c>
      <c r="BB4" s="427">
        <f>+'1. Información General'!F39</f>
        <v>0</v>
      </c>
      <c r="BC4">
        <f>+'1. Información General'!B40</f>
        <v>0</v>
      </c>
      <c r="BD4">
        <f>+'1. Información General'!F40</f>
        <v>0</v>
      </c>
      <c r="BE4">
        <f>+'1. Información General'!B41</f>
        <v>0</v>
      </c>
      <c r="BF4">
        <f>+'1. Información General'!D41</f>
        <v>0</v>
      </c>
      <c r="BG4">
        <f>+'1. Información General'!F41</f>
        <v>0</v>
      </c>
      <c r="BH4" t="str">
        <f>+'2. Ambientes Edu y Protecto '!D3</f>
        <v>NO APLICA</v>
      </c>
      <c r="BI4">
        <f>+'2. Ambientes Edu y Protecto '!D4</f>
        <v>0</v>
      </c>
      <c r="BJ4">
        <f>+'2. Ambientes Edu y Protecto '!D5</f>
        <v>0</v>
      </c>
      <c r="BK4" t="str">
        <f>+'2. Ambientes Edu y Protecto '!D6</f>
        <v>NO APLICA</v>
      </c>
      <c r="BL4">
        <f>+'2. Ambientes Edu y Protecto '!D7</f>
        <v>0</v>
      </c>
      <c r="BM4" t="str">
        <f>+'2. Ambientes Edu y Protecto '!D8</f>
        <v>NO APLICA</v>
      </c>
      <c r="BN4">
        <f>+'2. Ambientes Edu y Protecto '!D9</f>
        <v>0</v>
      </c>
      <c r="BO4">
        <f>+'2. Ambientes Edu y Protecto '!D10</f>
        <v>0</v>
      </c>
      <c r="BP4">
        <f>+'2. Ambientes Edu y Protecto '!D11</f>
        <v>0</v>
      </c>
      <c r="BQ4" t="str">
        <f>+'2. Ambientes Edu y Protecto '!D12</f>
        <v>NO APLICA</v>
      </c>
      <c r="BR4">
        <f>+'2. Ambientes Edu y Protecto '!D13</f>
        <v>0</v>
      </c>
      <c r="BS4" t="str">
        <f>+'2. Ambientes Edu y Protecto '!D14</f>
        <v>NO APLICA</v>
      </c>
      <c r="BT4">
        <f>+'2. Ambientes Edu y Protecto '!D15</f>
        <v>0</v>
      </c>
      <c r="BU4" t="str">
        <f>+'2. Ambientes Edu y Protecto '!D16</f>
        <v>NO APLICA</v>
      </c>
      <c r="BV4" t="str">
        <f>+'2. Ambientes Edu y Protecto '!D17</f>
        <v>NO APLICA</v>
      </c>
      <c r="BW4" t="str">
        <f>+'2. Ambientes Edu y Protecto '!D18</f>
        <v>NO APLICA</v>
      </c>
      <c r="BX4">
        <f>+'2. Ambientes Edu y Protecto '!D19</f>
        <v>0</v>
      </c>
      <c r="BY4">
        <f>+'2. Ambientes Edu y Protecto '!D20</f>
        <v>0</v>
      </c>
      <c r="BZ4">
        <f>+'2. Ambientes Edu y Protecto '!D21</f>
        <v>0</v>
      </c>
      <c r="CA4">
        <f>+'2. Ambientes Edu y Protecto '!D22</f>
        <v>0</v>
      </c>
      <c r="CB4">
        <f>+'2. Ambientes Edu y Protecto '!D23</f>
        <v>0</v>
      </c>
      <c r="CC4">
        <f>+'2. Ambientes Edu y Protecto '!D24</f>
        <v>0</v>
      </c>
      <c r="CD4">
        <f>+'2. Ambientes Edu y Protecto '!D25</f>
        <v>0</v>
      </c>
      <c r="CE4">
        <f>+'2. Ambientes Edu y Protecto '!D26</f>
        <v>0</v>
      </c>
      <c r="CF4">
        <f>+'2. Ambientes Edu y Protecto '!D27</f>
        <v>0</v>
      </c>
      <c r="CG4">
        <f>+'2. Ambientes Edu y Protecto '!D28</f>
        <v>0</v>
      </c>
      <c r="CH4">
        <f>+'2. Ambientes Edu y Protecto '!D29</f>
        <v>0</v>
      </c>
      <c r="CI4">
        <f>+'2. Ambientes Edu y Protecto '!D30</f>
        <v>0</v>
      </c>
      <c r="CJ4">
        <f>+'2. Ambientes Edu y Protecto '!D31</f>
        <v>0</v>
      </c>
      <c r="CK4">
        <f>+'2. Ambientes Edu y Protecto '!D32</f>
        <v>0</v>
      </c>
      <c r="CL4">
        <f>+'2. Ambientes Edu y Protecto '!D33</f>
        <v>0</v>
      </c>
      <c r="CM4">
        <f>+'2. Ambientes Edu y Protecto '!D34</f>
        <v>0</v>
      </c>
      <c r="CN4">
        <f>+'2. Ambientes Edu y Protecto '!D35</f>
        <v>0</v>
      </c>
      <c r="CO4">
        <f>+'2. Ambientes Edu y Protecto '!D36</f>
        <v>0</v>
      </c>
      <c r="CP4">
        <f>+'2. Ambientes Edu y Protecto '!D37</f>
        <v>0</v>
      </c>
      <c r="CQ4">
        <f>+'2. Ambientes Edu y Protecto '!D38</f>
        <v>0</v>
      </c>
      <c r="CR4">
        <f>+'2. Ambientes Edu y Protecto '!D39</f>
        <v>0</v>
      </c>
      <c r="CS4">
        <f>+'2. Ambientes Edu y Protecto '!D40</f>
        <v>0</v>
      </c>
      <c r="CT4">
        <f>+'2. Ambientes Edu y Protecto '!D41</f>
        <v>0</v>
      </c>
      <c r="CU4">
        <f>+'2. Ambientes Edu y Protecto '!D42</f>
        <v>0</v>
      </c>
      <c r="CV4">
        <f>+'2. Ambientes Edu y Protecto '!D43</f>
        <v>0</v>
      </c>
      <c r="CW4">
        <f>+'2. Ambientes Edu y Protecto '!D44</f>
        <v>0</v>
      </c>
      <c r="CX4">
        <f>+'2. Ambientes Edu y Protecto '!D45</f>
        <v>0</v>
      </c>
      <c r="CY4">
        <f>+'2. Ambientes Edu y Protecto '!D46</f>
        <v>0</v>
      </c>
      <c r="CZ4">
        <f>+'2. Ambientes Edu y Protecto '!D47</f>
        <v>0</v>
      </c>
      <c r="DA4">
        <f>+'2. Ambientes Edu y Protecto '!D48</f>
        <v>0</v>
      </c>
      <c r="DB4" t="str">
        <f>+'2. Ambientes Edu y Protecto '!D49</f>
        <v>NO APLICA</v>
      </c>
      <c r="DC4">
        <f>+'2. Ambientes Edu y Protecto '!D50</f>
        <v>0</v>
      </c>
      <c r="DD4">
        <f>+'2. Ambientes Edu y Protecto '!D51</f>
        <v>0</v>
      </c>
      <c r="DE4">
        <f>+'2. Ambientes Edu y Protecto '!D52</f>
        <v>0</v>
      </c>
      <c r="DF4">
        <f>+'2. Ambientes Edu y Protecto '!D53</f>
        <v>0</v>
      </c>
      <c r="DG4">
        <f>+'2. Ambientes Edu y Protecto '!D54</f>
        <v>0</v>
      </c>
      <c r="DH4">
        <f>+'2. Ambientes Edu y Protecto '!D55</f>
        <v>0</v>
      </c>
      <c r="DI4">
        <f>+'2. Ambientes Edu y Protecto '!D56</f>
        <v>0</v>
      </c>
      <c r="DJ4">
        <f>+'2. Ambientes Edu y Protecto '!D57</f>
        <v>0</v>
      </c>
      <c r="DK4">
        <f>+'2. Ambientes Edu y Protecto '!D58</f>
        <v>0</v>
      </c>
      <c r="DL4">
        <f>+'2. Ambientes Edu y Protecto '!D59</f>
        <v>0</v>
      </c>
      <c r="DM4" t="str">
        <f>+'2. Ambientes Edu y Protecto '!D60</f>
        <v>NO APLICA</v>
      </c>
      <c r="DN4">
        <f>+'2. Ambientes Edu y Protecto '!D61</f>
        <v>0</v>
      </c>
      <c r="DO4">
        <f>+'2. Ambientes Edu y Protecto '!D62</f>
        <v>0</v>
      </c>
      <c r="DP4" t="str">
        <f>+'2. Ambientes Edu y Protecto '!D63</f>
        <v>NO APLICA</v>
      </c>
      <c r="DQ4">
        <f>+'2. Ambientes Edu y Protecto '!D64</f>
        <v>0</v>
      </c>
      <c r="DR4">
        <f>+'2. Ambientes Edu y Protecto '!D65</f>
        <v>0</v>
      </c>
      <c r="DS4">
        <f>+'2. Ambientes Edu y Protecto '!D66</f>
        <v>0</v>
      </c>
      <c r="DT4">
        <f>+'2. Ambientes Edu y Protecto '!D67</f>
        <v>0</v>
      </c>
      <c r="DU4">
        <f>+'2. Ambientes Edu y Protecto '!D68</f>
        <v>0</v>
      </c>
      <c r="DV4" t="str">
        <f>+'2. Ambientes Edu y Protecto '!D69</f>
        <v>NO APLICA</v>
      </c>
      <c r="DW4">
        <f>+'2. Ambientes Edu y Protecto '!D70</f>
        <v>0</v>
      </c>
      <c r="DX4">
        <f>+'2. Ambientes Edu y Protecto '!D71</f>
        <v>0</v>
      </c>
      <c r="DY4">
        <f>+'2. Ambientes Edu y Protecto '!D72</f>
        <v>0</v>
      </c>
      <c r="DZ4" t="str">
        <f>+'3. Salud y Nutrición'!D3</f>
        <v>NO APLICA</v>
      </c>
      <c r="EA4">
        <f>+'3. Salud y Nutrición'!D4</f>
        <v>0</v>
      </c>
      <c r="EB4">
        <f>+'3. Salud y Nutrición'!D5</f>
        <v>0</v>
      </c>
      <c r="EC4" t="str">
        <f>+'3. Salud y Nutrición'!D6</f>
        <v>NO APLICA</v>
      </c>
      <c r="ED4">
        <f>+'3. Salud y Nutrición'!D7</f>
        <v>0</v>
      </c>
      <c r="EE4">
        <f>+'3. Salud y Nutrición'!D8</f>
        <v>0</v>
      </c>
      <c r="EF4">
        <f>+'3. Salud y Nutrición'!D9</f>
        <v>0</v>
      </c>
      <c r="EG4">
        <f>+'3. Salud y Nutrición'!D10</f>
        <v>0</v>
      </c>
      <c r="EH4" t="str">
        <f>+'3. Salud y Nutrición'!D11</f>
        <v>NO APLICA</v>
      </c>
      <c r="EI4">
        <f>+'3. Salud y Nutrición'!D12</f>
        <v>0</v>
      </c>
      <c r="EJ4" t="str">
        <f>+'3. Salud y Nutrición'!D13</f>
        <v>NO APLICA</v>
      </c>
      <c r="EK4">
        <f>+'3. Salud y Nutrición'!D14</f>
        <v>0</v>
      </c>
      <c r="EL4">
        <f>+'3. Salud y Nutrición'!D15</f>
        <v>0</v>
      </c>
      <c r="EM4">
        <f>+'3. Salud y Nutrición'!D16</f>
        <v>0</v>
      </c>
      <c r="EN4" t="str">
        <f>+'3. Salud y Nutrición'!D17</f>
        <v>NO APLICA</v>
      </c>
      <c r="EO4">
        <f>+'3. Salud y Nutrición'!D18</f>
        <v>0</v>
      </c>
      <c r="EP4">
        <f>+'3. Salud y Nutrición'!D19</f>
        <v>0</v>
      </c>
      <c r="EQ4">
        <f>+'3. Salud y Nutrición'!D20</f>
        <v>0</v>
      </c>
      <c r="ER4">
        <f>+'3. Salud y Nutrición'!D21</f>
        <v>0</v>
      </c>
      <c r="ES4">
        <f>+'3. Salud y Nutrición'!D22</f>
        <v>0</v>
      </c>
      <c r="ET4">
        <f>+'3. Salud y Nutrición'!D23</f>
        <v>0</v>
      </c>
      <c r="EU4">
        <f>+'3. Salud y Nutrición'!D24</f>
        <v>0</v>
      </c>
      <c r="EV4">
        <f>+'3. Salud y Nutrición'!D25</f>
        <v>0</v>
      </c>
      <c r="EW4">
        <f>+'3. Salud y Nutrición'!D26</f>
        <v>0</v>
      </c>
      <c r="EX4">
        <f>+'3. Salud y Nutrición'!D27</f>
        <v>0</v>
      </c>
      <c r="EY4" t="str">
        <f>+'3. Salud y Nutrición'!D28</f>
        <v>NO APLICA</v>
      </c>
      <c r="EZ4">
        <f>+'3. Salud y Nutrición'!D29</f>
        <v>0</v>
      </c>
      <c r="FA4">
        <f>+'3. Salud y Nutrición'!D30</f>
        <v>0</v>
      </c>
      <c r="FB4">
        <f>+'3. Salud y Nutrición'!D31</f>
        <v>0</v>
      </c>
      <c r="FC4" t="str">
        <f>+'3. Salud y Nutrición'!D32</f>
        <v>NO APLICA</v>
      </c>
      <c r="FD4">
        <f>+'3. Salud y Nutrición'!D33</f>
        <v>0</v>
      </c>
      <c r="FE4">
        <f>+'3. Salud y Nutrición'!D34</f>
        <v>0</v>
      </c>
      <c r="FF4">
        <f>+'3. Salud y Nutrición'!D35</f>
        <v>0</v>
      </c>
      <c r="FG4">
        <f>+'3. Salud y Nutrición'!D36</f>
        <v>0</v>
      </c>
      <c r="FH4">
        <f>+'3. Salud y Nutrición'!D37</f>
        <v>0</v>
      </c>
      <c r="FI4">
        <f>+'3. Salud y Nutrición'!D38</f>
        <v>0</v>
      </c>
      <c r="FJ4">
        <f>+'3. Salud y Nutrición'!D39</f>
        <v>0</v>
      </c>
      <c r="FK4">
        <f>+'3. Salud y Nutrición'!D40</f>
        <v>0</v>
      </c>
      <c r="FL4">
        <f>+'3. Salud y Nutrición'!D41</f>
        <v>0</v>
      </c>
      <c r="FM4">
        <f>+'3. Salud y Nutrición'!D42</f>
        <v>0</v>
      </c>
      <c r="FN4">
        <f>+'3. Salud y Nutrición'!D43</f>
        <v>0</v>
      </c>
      <c r="FO4" t="str">
        <f>+'3. Salud y Nutrición'!D44</f>
        <v>NO APLICA</v>
      </c>
      <c r="FP4">
        <f>+'3. Salud y Nutrición'!D45</f>
        <v>0</v>
      </c>
      <c r="FQ4">
        <f>+'3. Salud y Nutrición'!D46</f>
        <v>0</v>
      </c>
      <c r="FR4">
        <f>+'3. Salud y Nutrición'!D47</f>
        <v>0</v>
      </c>
      <c r="FS4">
        <f>+'3. Salud y Nutrición'!D48</f>
        <v>0</v>
      </c>
      <c r="FT4">
        <f>+'3. Salud y Nutrición'!D49</f>
        <v>0</v>
      </c>
      <c r="FU4" t="str">
        <f>+'3. Salud y Nutrición'!D50</f>
        <v>NO APLICA</v>
      </c>
      <c r="FV4">
        <f>+'3. Salud y Nutrición'!D51</f>
        <v>0</v>
      </c>
      <c r="FW4" t="str">
        <f>+'3. Salud y Nutrición'!D52</f>
        <v>NO APLICA</v>
      </c>
      <c r="FX4">
        <f>+'3. Salud y Nutrición'!D54</f>
        <v>0</v>
      </c>
      <c r="FY4">
        <f>+'3. Salud y Nutrición'!D55</f>
        <v>0</v>
      </c>
      <c r="FZ4">
        <f>+'3. Salud y Nutrición'!D56</f>
        <v>0</v>
      </c>
      <c r="GA4">
        <f>+'3. Salud y Nutrición'!D57</f>
        <v>0</v>
      </c>
      <c r="GB4">
        <f>+'3. Salud y Nutrición'!D58</f>
        <v>0</v>
      </c>
      <c r="GC4">
        <f>+'3. Salud y Nutrición'!D59</f>
        <v>0</v>
      </c>
      <c r="GD4" t="str">
        <f>+'3. Salud y Nutrición'!D60</f>
        <v>NO APLICA</v>
      </c>
      <c r="GE4">
        <f>+'3. Salud y Nutrición'!D61</f>
        <v>0</v>
      </c>
      <c r="GF4">
        <f>+'3. Salud y Nutrición'!D62</f>
        <v>0</v>
      </c>
      <c r="GG4" t="str">
        <f>+'3. Salud y Nutrición'!D63</f>
        <v>NO APLICA</v>
      </c>
      <c r="GH4">
        <f>+'3. Salud y Nutrición'!D64</f>
        <v>0</v>
      </c>
      <c r="GI4">
        <f>+'3. Salud y Nutrición'!D65</f>
        <v>0</v>
      </c>
      <c r="GJ4" t="str">
        <f>+'4. Familia, Comunidad y Redes'!D3</f>
        <v>NO APLICA</v>
      </c>
      <c r="GK4">
        <f>+'4. Familia, Comunidad y Redes'!D4</f>
        <v>0</v>
      </c>
      <c r="GL4">
        <f>+'4. Familia, Comunidad y Redes'!D5</f>
        <v>0</v>
      </c>
      <c r="GM4">
        <f>+'4. Familia, Comunidad y Redes'!D6</f>
        <v>0</v>
      </c>
      <c r="GN4">
        <f>+'4. Familia, Comunidad y Redes'!D7</f>
        <v>0</v>
      </c>
      <c r="GO4">
        <f>+'4. Familia, Comunidad y Redes'!D8</f>
        <v>0</v>
      </c>
      <c r="GP4">
        <f>+'4. Familia, Comunidad y Redes'!D9</f>
        <v>0</v>
      </c>
      <c r="GQ4">
        <f>+'4. Familia, Comunidad y Redes'!D10</f>
        <v>0</v>
      </c>
      <c r="GR4">
        <f>+'4. Familia, Comunidad y Redes'!D11</f>
        <v>0</v>
      </c>
      <c r="GS4">
        <f>+'4. Familia, Comunidad y Redes'!D12</f>
        <v>0</v>
      </c>
      <c r="GT4">
        <f>+'4. Familia, Comunidad y Redes'!D13</f>
        <v>0</v>
      </c>
      <c r="GU4">
        <f>+'4. Familia, Comunidad y Redes'!D14</f>
        <v>0</v>
      </c>
      <c r="GV4" t="str">
        <f>+'4. Familia, Comunidad y Redes'!D15</f>
        <v>NO APLICA</v>
      </c>
      <c r="GW4">
        <f>+'4. Familia, Comunidad y Redes'!D16</f>
        <v>0</v>
      </c>
      <c r="GX4">
        <f>+'4. Familia, Comunidad y Redes'!D17</f>
        <v>0</v>
      </c>
      <c r="GY4">
        <f>+'4. Familia, Comunidad y Redes'!D18</f>
        <v>0</v>
      </c>
      <c r="GZ4">
        <f>+'4. Familia, Comunidad y Redes'!D19</f>
        <v>0</v>
      </c>
      <c r="HA4">
        <f>+'4. Familia, Comunidad y Redes'!D20</f>
        <v>0</v>
      </c>
      <c r="HB4">
        <f>+'4. Familia, Comunidad y Redes'!D21</f>
        <v>0</v>
      </c>
      <c r="HC4">
        <f>+'4. Familia, Comunidad y Redes'!D22</f>
        <v>0</v>
      </c>
      <c r="HD4">
        <f>+'4. Familia, Comunidad y Redes'!D23</f>
        <v>0</v>
      </c>
      <c r="HE4">
        <f>+'4. Familia, Comunidad y Redes'!D24</f>
        <v>0</v>
      </c>
      <c r="HF4" t="str">
        <f>+'5. Proceso pedagógico'!D3</f>
        <v>NO APLICA</v>
      </c>
      <c r="HG4">
        <f>+'5. Proceso pedagógico'!D4</f>
        <v>0</v>
      </c>
      <c r="HH4">
        <f>+'5. Proceso pedagógico'!D5</f>
        <v>0</v>
      </c>
      <c r="HI4">
        <f>+'5. Proceso pedagógico'!D7</f>
        <v>0</v>
      </c>
      <c r="HJ4">
        <f>+'5. Proceso pedagógico'!D8</f>
        <v>0</v>
      </c>
      <c r="HK4">
        <f>+'5. Proceso pedagógico'!D9</f>
        <v>0</v>
      </c>
      <c r="HL4">
        <f>+'5. Proceso pedagógico'!D10</f>
        <v>0</v>
      </c>
      <c r="HM4">
        <f>+'5. Proceso pedagógico'!D11</f>
        <v>0</v>
      </c>
      <c r="HN4" t="str">
        <f>+'5. Proceso pedagógico'!D12</f>
        <v>NO APLICA</v>
      </c>
      <c r="HO4">
        <f>+'5. Proceso pedagógico'!D14</f>
        <v>0</v>
      </c>
      <c r="HP4">
        <f>+'5. Proceso pedagógico'!D15</f>
        <v>0</v>
      </c>
      <c r="HQ4">
        <f>+'5. Proceso pedagógico'!D16</f>
        <v>0</v>
      </c>
      <c r="HR4" t="str">
        <f>+'5. Proceso pedagógico'!D17</f>
        <v>NO APLICA</v>
      </c>
      <c r="HS4">
        <f>+'5. Proceso pedagógico'!D18</f>
        <v>0</v>
      </c>
      <c r="HT4">
        <f>+'5. Proceso pedagógico'!D19</f>
        <v>0</v>
      </c>
      <c r="HU4">
        <f>+'5. Proceso pedagógico'!D20</f>
        <v>0</v>
      </c>
      <c r="HV4">
        <f>+'5. Proceso pedagógico'!D21</f>
        <v>0</v>
      </c>
      <c r="HW4" t="str">
        <f>+'5. Proceso pedagógico'!D22</f>
        <v>NO APLICA</v>
      </c>
      <c r="HX4">
        <f>+'5. Proceso pedagógico'!D23</f>
        <v>0</v>
      </c>
      <c r="HY4">
        <f>+'5. Proceso pedagógico'!D24</f>
        <v>0</v>
      </c>
      <c r="HZ4" t="str">
        <f>+'6. Administrativo y de Gestión'!D3</f>
        <v>NO APLICA</v>
      </c>
      <c r="IA4">
        <f>+'6. Administrativo y de Gestión'!D4</f>
        <v>0</v>
      </c>
      <c r="IB4">
        <f>+'6. Administrativo y de Gestión'!D5</f>
        <v>0</v>
      </c>
      <c r="IC4" t="str">
        <f>+'6. Administrativo y de Gestión'!D6</f>
        <v>NO APLICA</v>
      </c>
      <c r="ID4">
        <f>+'6. Administrativo y de Gestión'!D7</f>
        <v>0</v>
      </c>
      <c r="IE4">
        <f>+'6. Administrativo y de Gestión'!D8</f>
        <v>0</v>
      </c>
      <c r="IF4" t="str">
        <f>+'6. Administrativo y de Gestión'!D9</f>
        <v>NO APLICA</v>
      </c>
      <c r="IG4">
        <f>+'6. Administrativo y de Gestión'!D10</f>
        <v>0</v>
      </c>
      <c r="IH4">
        <f>+'6. Administrativo y de Gestión'!D11</f>
        <v>0</v>
      </c>
      <c r="II4">
        <f>+'6. Administrativo y de Gestión'!D12</f>
        <v>0</v>
      </c>
      <c r="IJ4" t="str">
        <f>+'6. Administrativo y de Gestión'!D13</f>
        <v>NO APLICA</v>
      </c>
      <c r="IK4">
        <f>+'6. Administrativo y de Gestión'!D14</f>
        <v>0</v>
      </c>
      <c r="IL4">
        <f>+'6. Administrativo y de Gestión'!D15</f>
        <v>0</v>
      </c>
      <c r="IM4">
        <f>+'6. Administrativo y de Gestión'!D16</f>
        <v>0</v>
      </c>
      <c r="IN4">
        <f>+'6. Administrativo y de Gestión'!D17</f>
        <v>0</v>
      </c>
      <c r="IO4">
        <f>+'6. Administrativo y de Gestión'!D18</f>
        <v>0</v>
      </c>
      <c r="IP4" t="str">
        <f>+'6. Administrativo y de Gestión'!D19</f>
        <v>NO APLICA</v>
      </c>
      <c r="IQ4">
        <f>+'6. Administrativo y de Gestión'!D20</f>
        <v>0</v>
      </c>
      <c r="IR4" t="str">
        <f>+'6. Administrativo y de Gestión'!D21</f>
        <v>NO APLICA</v>
      </c>
      <c r="IS4">
        <f>+'6. Administrativo y de Gestión'!D22</f>
        <v>0</v>
      </c>
      <c r="IT4" t="str">
        <f>+'7. Financiero '!D3</f>
        <v>NO APLICA</v>
      </c>
      <c r="IU4">
        <f>+'7. Financiero '!D4</f>
        <v>0</v>
      </c>
      <c r="IV4">
        <f>+'7. Financiero '!D5</f>
        <v>0</v>
      </c>
      <c r="IW4">
        <f>+'7. Financiero '!D6</f>
        <v>0</v>
      </c>
      <c r="IX4">
        <f>+'7. Financiero '!D7</f>
        <v>0</v>
      </c>
      <c r="IY4" t="str">
        <f>+'7. Financiero '!D8</f>
        <v>NO APLICA</v>
      </c>
      <c r="IZ4">
        <f>+'7. Financiero '!D9</f>
        <v>0</v>
      </c>
      <c r="JA4">
        <f>+'7. Financiero '!D10</f>
        <v>0</v>
      </c>
      <c r="JB4">
        <f>+'7. Financiero '!D11</f>
        <v>0</v>
      </c>
      <c r="JC4">
        <f>+'7. Financiero '!D12</f>
        <v>0</v>
      </c>
      <c r="JD4" t="str">
        <f>+'8. Talento Humano '!D3</f>
        <v>NO APLICA</v>
      </c>
      <c r="JE4">
        <f>+'8. Talento Humano '!D4</f>
        <v>0</v>
      </c>
      <c r="JF4">
        <f>+'8. Talento Humano '!D5</f>
        <v>0</v>
      </c>
      <c r="JG4">
        <f>+'8. Talento Humano '!D6</f>
        <v>0</v>
      </c>
      <c r="JH4">
        <f>+'8. Talento Humano '!D7</f>
        <v>0</v>
      </c>
      <c r="JI4">
        <f>+'8. Talento Humano '!D8</f>
        <v>0</v>
      </c>
      <c r="JJ4">
        <f>+'8. Talento Humano '!D9</f>
        <v>0</v>
      </c>
      <c r="JK4">
        <f>+'8. Talento Humano '!D10</f>
        <v>0</v>
      </c>
      <c r="JL4">
        <f>+'8. Talento Humano '!D11</f>
        <v>0</v>
      </c>
      <c r="JM4" t="str">
        <f>+'8. Talento Humano '!D12</f>
        <v>NO APLICA</v>
      </c>
      <c r="JN4">
        <f>+'8. Talento Humano '!D13</f>
        <v>0</v>
      </c>
      <c r="JO4">
        <f>+'8. Talento Humano '!D14</f>
        <v>0</v>
      </c>
      <c r="JP4">
        <f>+'8. Talento Humano '!D15</f>
        <v>0</v>
      </c>
      <c r="JQ4">
        <f>+'8. Talento Humano '!D16</f>
        <v>0</v>
      </c>
      <c r="JR4">
        <f>+'8. Talento Humano '!D17</f>
        <v>0</v>
      </c>
      <c r="JS4">
        <f>+'8. Talento Humano '!D18</f>
        <v>0</v>
      </c>
      <c r="JT4">
        <f>+'8. Talento Humano '!D19</f>
        <v>0</v>
      </c>
      <c r="JU4">
        <f>+'8. Talento Humano '!D20</f>
        <v>0</v>
      </c>
      <c r="JV4" t="str">
        <f>+'8. Talento Humano '!D21</f>
        <v>NO APLICA</v>
      </c>
      <c r="JW4">
        <f>+'8. Talento Humano '!D22</f>
        <v>0</v>
      </c>
      <c r="JX4">
        <f>+'8. Talento Humano '!D23</f>
        <v>0</v>
      </c>
      <c r="JY4" t="str">
        <f>+'8. Talento Humano '!D24</f>
        <v>NO APLICA</v>
      </c>
      <c r="JZ4">
        <f>+'8. Talento Humano '!D25</f>
        <v>0</v>
      </c>
      <c r="KA4">
        <f>+'8. Talento Humano '!D26</f>
        <v>0</v>
      </c>
      <c r="KB4" t="str">
        <f>+'8. Talento Humano '!D27</f>
        <v>NO APLICA</v>
      </c>
      <c r="KC4">
        <f>+'8. Talento Humano '!D28</f>
        <v>0</v>
      </c>
      <c r="KD4">
        <f>+'8. Talento Humano '!D29</f>
        <v>0</v>
      </c>
    </row>
  </sheetData>
  <sheetProtection algorithmName="SHA-512" hashValue="/rAYNdHdNd6859dmURQ0ppscx2xp9r4w1kfveLf7TpDMyT7z5iC1qpLDC4TAg1wInpz1bGqShpWdsEcvTmKc3w==" saltValue="FT+iJHQha5MU7MUMy55wAw==" spinCount="100000" sheet="1" formatRows="0"/>
  <mergeCells count="14">
    <mergeCell ref="JD1:KD1"/>
    <mergeCell ref="IT1:JC1"/>
    <mergeCell ref="A1:M1"/>
    <mergeCell ref="N2:AF2"/>
    <mergeCell ref="AG2:AM2"/>
    <mergeCell ref="AN1:BG1"/>
    <mergeCell ref="GJ1:HE1"/>
    <mergeCell ref="HF1:HY1"/>
    <mergeCell ref="HZ1:IS1"/>
    <mergeCell ref="AN2:BG2"/>
    <mergeCell ref="BH1:DY1"/>
    <mergeCell ref="DZ1:GI1"/>
    <mergeCell ref="N1:AF1"/>
    <mergeCell ref="A2:M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336D-71C2-4B1C-89F7-08AC3ED286D3}">
  <sheetPr>
    <pageSetUpPr fitToPage="1"/>
  </sheetPr>
  <dimension ref="A1:T34"/>
  <sheetViews>
    <sheetView zoomScale="50" zoomScaleNormal="50" zoomScaleSheetLayoutView="100" zoomScalePageLayoutView="60" workbookViewId="0">
      <selection activeCell="D4" sqref="D4"/>
    </sheetView>
  </sheetViews>
  <sheetFormatPr baseColWidth="10" defaultColWidth="11.42578125" defaultRowHeight="14.25"/>
  <cols>
    <col min="1" max="1" width="5.42578125" style="90" customWidth="1"/>
    <col min="2" max="2" width="24.7109375" style="90" customWidth="1"/>
    <col min="3" max="3" width="54" style="90" customWidth="1"/>
    <col min="4" max="4" width="86.42578125" style="90" customWidth="1"/>
    <col min="5" max="7" width="41" style="164" customWidth="1"/>
    <col min="8" max="8" width="33" style="164" customWidth="1"/>
    <col min="9" max="10" width="37.42578125" style="90" customWidth="1"/>
    <col min="11" max="11" width="32.42578125" style="90" customWidth="1"/>
    <col min="12" max="12" width="36.28515625" style="90" customWidth="1"/>
    <col min="13" max="13" width="20.85546875" style="90" customWidth="1"/>
    <col min="14" max="14" width="27.42578125" style="90" customWidth="1"/>
    <col min="15" max="15" width="34" style="90" customWidth="1"/>
    <col min="16" max="17" width="40.42578125" style="90" customWidth="1"/>
    <col min="18" max="18" width="68.7109375" style="90" customWidth="1"/>
    <col min="19" max="19" width="11.42578125" style="90"/>
    <col min="20" max="20" width="101" style="90" hidden="1" customWidth="1"/>
    <col min="21" max="16384" width="11.42578125" style="90"/>
  </cols>
  <sheetData>
    <row r="1" spans="1:20" ht="42.75">
      <c r="A1" s="669" t="s">
        <v>1757</v>
      </c>
      <c r="B1" s="669"/>
      <c r="C1" s="669"/>
      <c r="D1" s="669"/>
      <c r="E1" s="669"/>
      <c r="F1" s="669"/>
      <c r="G1" s="669"/>
      <c r="H1" s="669"/>
      <c r="I1" s="669"/>
      <c r="J1" s="669"/>
      <c r="K1" s="669"/>
      <c r="L1" s="669"/>
      <c r="M1" s="669"/>
      <c r="N1" s="669"/>
      <c r="O1" s="669"/>
      <c r="P1" s="669"/>
      <c r="Q1" s="669"/>
      <c r="R1" s="669"/>
      <c r="T1" s="165" t="s">
        <v>1758</v>
      </c>
    </row>
    <row r="2" spans="1:20" ht="42.75" customHeight="1">
      <c r="A2" s="668" t="s">
        <v>1759</v>
      </c>
      <c r="B2" s="668"/>
      <c r="C2" s="668"/>
      <c r="D2" s="668"/>
      <c r="E2" s="674" t="s">
        <v>1760</v>
      </c>
      <c r="F2" s="674"/>
      <c r="G2" s="674"/>
      <c r="H2" s="674"/>
      <c r="I2" s="668" t="s">
        <v>1761</v>
      </c>
      <c r="J2" s="668"/>
      <c r="K2" s="668"/>
      <c r="L2" s="668"/>
      <c r="M2" s="668"/>
      <c r="N2" s="668"/>
      <c r="O2" s="668"/>
      <c r="P2" s="173" t="s">
        <v>1762</v>
      </c>
      <c r="Q2" s="668" t="s">
        <v>1763</v>
      </c>
      <c r="R2" s="668"/>
      <c r="T2" s="165" t="s">
        <v>1764</v>
      </c>
    </row>
    <row r="3" spans="1:20" ht="85.5" customHeight="1">
      <c r="A3" s="172" t="s">
        <v>1765</v>
      </c>
      <c r="B3" s="172" t="s">
        <v>1766</v>
      </c>
      <c r="C3" s="172" t="s">
        <v>1767</v>
      </c>
      <c r="D3" s="172" t="s">
        <v>1768</v>
      </c>
      <c r="E3" s="169" t="s">
        <v>1769</v>
      </c>
      <c r="F3" s="169" t="s">
        <v>1770</v>
      </c>
      <c r="G3" s="169" t="s">
        <v>1771</v>
      </c>
      <c r="H3" s="169" t="s">
        <v>1772</v>
      </c>
      <c r="I3" s="172" t="s">
        <v>1773</v>
      </c>
      <c r="J3" s="172" t="s">
        <v>1774</v>
      </c>
      <c r="K3" s="172" t="s">
        <v>1775</v>
      </c>
      <c r="L3" s="172" t="s">
        <v>1776</v>
      </c>
      <c r="M3" s="172" t="s">
        <v>1777</v>
      </c>
      <c r="N3" s="172" t="s">
        <v>1778</v>
      </c>
      <c r="O3" s="172" t="s">
        <v>1779</v>
      </c>
      <c r="P3" s="169" t="s">
        <v>1780</v>
      </c>
      <c r="Q3" s="172" t="s">
        <v>1781</v>
      </c>
      <c r="R3" s="172" t="s">
        <v>1782</v>
      </c>
      <c r="T3" s="165" t="s">
        <v>1783</v>
      </c>
    </row>
    <row r="4" spans="1:20" s="162" customFormat="1" ht="306">
      <c r="A4" s="166">
        <v>1</v>
      </c>
      <c r="B4" s="166">
        <f>+'Condiciones NO cumplimiento'!G3</f>
        <v>0</v>
      </c>
      <c r="C4" s="170">
        <f>+'Condiciones NO cumplimiento'!F3</f>
        <v>0</v>
      </c>
      <c r="D4" s="170">
        <f>+'Condiciones NO cumplimiento'!D3</f>
        <v>0</v>
      </c>
      <c r="E4" s="160" t="s">
        <v>1784</v>
      </c>
      <c r="F4" s="160" t="s">
        <v>1785</v>
      </c>
      <c r="G4" s="160" t="s">
        <v>1786</v>
      </c>
      <c r="H4" s="160" t="s">
        <v>1787</v>
      </c>
      <c r="I4" s="161" t="s">
        <v>1788</v>
      </c>
      <c r="J4" s="161"/>
      <c r="K4" s="161" t="s">
        <v>1789</v>
      </c>
      <c r="L4" s="161" t="s">
        <v>1790</v>
      </c>
      <c r="M4" s="161" t="s">
        <v>1791</v>
      </c>
      <c r="N4" s="161" t="s">
        <v>1792</v>
      </c>
      <c r="O4" s="161" t="s">
        <v>1793</v>
      </c>
      <c r="P4" s="161" t="s">
        <v>1794</v>
      </c>
      <c r="Q4" s="161"/>
      <c r="R4" s="161"/>
    </row>
    <row r="5" spans="1:20" s="162" customFormat="1" ht="306">
      <c r="A5" s="166">
        <v>2</v>
      </c>
      <c r="B5" s="166">
        <f>+'Condiciones NO cumplimiento'!G4</f>
        <v>0</v>
      </c>
      <c r="C5" s="170">
        <f>+'Condiciones NO cumplimiento'!F4</f>
        <v>0</v>
      </c>
      <c r="D5" s="170">
        <f>+'Condiciones NO cumplimiento'!D4</f>
        <v>0</v>
      </c>
      <c r="E5" s="160" t="s">
        <v>1784</v>
      </c>
      <c r="F5" s="160" t="s">
        <v>1785</v>
      </c>
      <c r="G5" s="160" t="s">
        <v>1786</v>
      </c>
      <c r="H5" s="160" t="s">
        <v>1787</v>
      </c>
      <c r="I5" s="161" t="s">
        <v>1788</v>
      </c>
      <c r="J5" s="161"/>
      <c r="K5" s="161" t="s">
        <v>1789</v>
      </c>
      <c r="L5" s="161" t="s">
        <v>1790</v>
      </c>
      <c r="M5" s="161" t="s">
        <v>1791</v>
      </c>
      <c r="N5" s="161" t="s">
        <v>1792</v>
      </c>
      <c r="O5" s="161" t="s">
        <v>1793</v>
      </c>
      <c r="P5" s="161" t="s">
        <v>1794</v>
      </c>
      <c r="Q5" s="161"/>
      <c r="R5" s="161"/>
    </row>
    <row r="6" spans="1:20" s="162" customFormat="1" ht="306">
      <c r="A6" s="166">
        <v>3</v>
      </c>
      <c r="B6" s="166">
        <f>+'Condiciones NO cumplimiento'!G5</f>
        <v>0</v>
      </c>
      <c r="C6" s="170">
        <f>+'Condiciones NO cumplimiento'!F5</f>
        <v>0</v>
      </c>
      <c r="D6" s="170">
        <f>+'Condiciones NO cumplimiento'!D5</f>
        <v>0</v>
      </c>
      <c r="E6" s="160" t="s">
        <v>1784</v>
      </c>
      <c r="F6" s="160" t="s">
        <v>1785</v>
      </c>
      <c r="G6" s="160" t="s">
        <v>1786</v>
      </c>
      <c r="H6" s="160" t="s">
        <v>1787</v>
      </c>
      <c r="I6" s="163" t="s">
        <v>1788</v>
      </c>
      <c r="J6" s="163"/>
      <c r="K6" s="163" t="s">
        <v>1789</v>
      </c>
      <c r="L6" s="163" t="s">
        <v>1790</v>
      </c>
      <c r="M6" s="161" t="s">
        <v>1791</v>
      </c>
      <c r="N6" s="161" t="s">
        <v>1792</v>
      </c>
      <c r="O6" s="161" t="s">
        <v>1793</v>
      </c>
      <c r="P6" s="161" t="s">
        <v>1794</v>
      </c>
      <c r="Q6" s="161"/>
      <c r="R6" s="161"/>
    </row>
    <row r="7" spans="1:20" s="162" customFormat="1" ht="306">
      <c r="A7" s="166">
        <v>4</v>
      </c>
      <c r="B7" s="166">
        <f>+'Condiciones NO cumplimiento'!G6</f>
        <v>0</v>
      </c>
      <c r="C7" s="170">
        <f>+'Condiciones NO cumplimiento'!F6</f>
        <v>0</v>
      </c>
      <c r="D7" s="170">
        <f>+'Condiciones NO cumplimiento'!D6</f>
        <v>0</v>
      </c>
      <c r="E7" s="160" t="s">
        <v>1784</v>
      </c>
      <c r="F7" s="160" t="s">
        <v>1785</v>
      </c>
      <c r="G7" s="160" t="s">
        <v>1786</v>
      </c>
      <c r="H7" s="160" t="s">
        <v>1787</v>
      </c>
      <c r="I7" s="163" t="s">
        <v>1788</v>
      </c>
      <c r="J7" s="163"/>
      <c r="K7" s="163" t="s">
        <v>1789</v>
      </c>
      <c r="L7" s="163" t="s">
        <v>1790</v>
      </c>
      <c r="M7" s="161" t="s">
        <v>1791</v>
      </c>
      <c r="N7" s="161" t="s">
        <v>1792</v>
      </c>
      <c r="O7" s="161" t="s">
        <v>1793</v>
      </c>
      <c r="P7" s="161" t="s">
        <v>1794</v>
      </c>
      <c r="Q7" s="161"/>
      <c r="R7" s="161"/>
    </row>
    <row r="8" spans="1:20" s="162" customFormat="1" ht="306">
      <c r="A8" s="166">
        <v>5</v>
      </c>
      <c r="B8" s="166">
        <f>+'Condiciones NO cumplimiento'!G7</f>
        <v>0</v>
      </c>
      <c r="C8" s="170">
        <f>+'Condiciones NO cumplimiento'!F7</f>
        <v>0</v>
      </c>
      <c r="D8" s="170">
        <f>+'Condiciones NO cumplimiento'!D7</f>
        <v>0</v>
      </c>
      <c r="E8" s="160" t="s">
        <v>1784</v>
      </c>
      <c r="F8" s="160" t="s">
        <v>1785</v>
      </c>
      <c r="G8" s="160" t="s">
        <v>1786</v>
      </c>
      <c r="H8" s="160" t="s">
        <v>1787</v>
      </c>
      <c r="I8" s="163" t="s">
        <v>1788</v>
      </c>
      <c r="J8" s="163"/>
      <c r="K8" s="163" t="s">
        <v>1789</v>
      </c>
      <c r="L8" s="163" t="s">
        <v>1790</v>
      </c>
      <c r="M8" s="161" t="s">
        <v>1791</v>
      </c>
      <c r="N8" s="161" t="s">
        <v>1792</v>
      </c>
      <c r="O8" s="161" t="s">
        <v>1793</v>
      </c>
      <c r="P8" s="161" t="s">
        <v>1794</v>
      </c>
      <c r="Q8" s="161"/>
      <c r="R8" s="161"/>
    </row>
    <row r="9" spans="1:20" s="162" customFormat="1" ht="306">
      <c r="A9" s="166">
        <v>6</v>
      </c>
      <c r="B9" s="166">
        <f>+'Condiciones NO cumplimiento'!G8</f>
        <v>0</v>
      </c>
      <c r="C9" s="170">
        <f>+'Condiciones NO cumplimiento'!F8</f>
        <v>0</v>
      </c>
      <c r="D9" s="170">
        <f>+'Condiciones NO cumplimiento'!D8</f>
        <v>0</v>
      </c>
      <c r="E9" s="160" t="s">
        <v>1784</v>
      </c>
      <c r="F9" s="160" t="s">
        <v>1785</v>
      </c>
      <c r="G9" s="160" t="s">
        <v>1786</v>
      </c>
      <c r="H9" s="160" t="s">
        <v>1787</v>
      </c>
      <c r="I9" s="161" t="s">
        <v>1788</v>
      </c>
      <c r="J9" s="161"/>
      <c r="K9" s="161" t="s">
        <v>1789</v>
      </c>
      <c r="L9" s="161" t="s">
        <v>1790</v>
      </c>
      <c r="M9" s="161" t="s">
        <v>1791</v>
      </c>
      <c r="N9" s="161" t="s">
        <v>1792</v>
      </c>
      <c r="O9" s="161" t="s">
        <v>1793</v>
      </c>
      <c r="P9" s="161" t="s">
        <v>1794</v>
      </c>
      <c r="Q9" s="161"/>
      <c r="R9" s="161"/>
    </row>
    <row r="10" spans="1:20" s="162" customFormat="1" ht="306">
      <c r="A10" s="166">
        <v>7</v>
      </c>
      <c r="B10" s="166">
        <f>+'Condiciones NO cumplimiento'!G9</f>
        <v>0</v>
      </c>
      <c r="C10" s="170">
        <f>+'Condiciones NO cumplimiento'!F9</f>
        <v>0</v>
      </c>
      <c r="D10" s="170">
        <f>+'Condiciones NO cumplimiento'!D9</f>
        <v>0</v>
      </c>
      <c r="E10" s="160" t="s">
        <v>1784</v>
      </c>
      <c r="F10" s="160" t="s">
        <v>1785</v>
      </c>
      <c r="G10" s="160" t="s">
        <v>1786</v>
      </c>
      <c r="H10" s="160" t="s">
        <v>1787</v>
      </c>
      <c r="I10" s="161" t="s">
        <v>1788</v>
      </c>
      <c r="J10" s="161"/>
      <c r="K10" s="161" t="s">
        <v>1789</v>
      </c>
      <c r="L10" s="161" t="s">
        <v>1790</v>
      </c>
      <c r="M10" s="161" t="s">
        <v>1791</v>
      </c>
      <c r="N10" s="161" t="s">
        <v>1792</v>
      </c>
      <c r="O10" s="161" t="s">
        <v>1793</v>
      </c>
      <c r="P10" s="161" t="s">
        <v>1794</v>
      </c>
      <c r="Q10" s="161"/>
      <c r="R10" s="161"/>
    </row>
    <row r="11" spans="1:20" s="162" customFormat="1" ht="306">
      <c r="A11" s="166">
        <v>8</v>
      </c>
      <c r="B11" s="166">
        <f>+'Condiciones NO cumplimiento'!G10</f>
        <v>0</v>
      </c>
      <c r="C11" s="170">
        <f>+'Condiciones NO cumplimiento'!F10</f>
        <v>0</v>
      </c>
      <c r="D11" s="170">
        <f>+'Condiciones NO cumplimiento'!D10</f>
        <v>0</v>
      </c>
      <c r="E11" s="160" t="s">
        <v>1784</v>
      </c>
      <c r="F11" s="160" t="s">
        <v>1785</v>
      </c>
      <c r="G11" s="160" t="s">
        <v>1786</v>
      </c>
      <c r="H11" s="160" t="s">
        <v>1787</v>
      </c>
      <c r="I11" s="163" t="s">
        <v>1788</v>
      </c>
      <c r="J11" s="163"/>
      <c r="K11" s="163" t="s">
        <v>1789</v>
      </c>
      <c r="L11" s="163" t="s">
        <v>1790</v>
      </c>
      <c r="M11" s="161" t="s">
        <v>1791</v>
      </c>
      <c r="N11" s="161" t="s">
        <v>1792</v>
      </c>
      <c r="O11" s="161" t="s">
        <v>1793</v>
      </c>
      <c r="P11" s="161" t="s">
        <v>1794</v>
      </c>
      <c r="Q11" s="161"/>
      <c r="R11" s="161"/>
    </row>
    <row r="12" spans="1:20" s="162" customFormat="1" ht="306">
      <c r="A12" s="166">
        <v>9</v>
      </c>
      <c r="B12" s="166">
        <f>+'Condiciones NO cumplimiento'!G11</f>
        <v>0</v>
      </c>
      <c r="C12" s="170">
        <f>+'Condiciones NO cumplimiento'!F11</f>
        <v>0</v>
      </c>
      <c r="D12" s="170">
        <f>+'Condiciones NO cumplimiento'!D11</f>
        <v>0</v>
      </c>
      <c r="E12" s="160" t="s">
        <v>1784</v>
      </c>
      <c r="F12" s="160" t="s">
        <v>1785</v>
      </c>
      <c r="G12" s="160" t="s">
        <v>1786</v>
      </c>
      <c r="H12" s="160" t="s">
        <v>1787</v>
      </c>
      <c r="I12" s="163" t="s">
        <v>1788</v>
      </c>
      <c r="J12" s="163"/>
      <c r="K12" s="163" t="s">
        <v>1789</v>
      </c>
      <c r="L12" s="163" t="s">
        <v>1790</v>
      </c>
      <c r="M12" s="161" t="s">
        <v>1791</v>
      </c>
      <c r="N12" s="161" t="s">
        <v>1792</v>
      </c>
      <c r="O12" s="161" t="s">
        <v>1793</v>
      </c>
      <c r="P12" s="161" t="s">
        <v>1794</v>
      </c>
      <c r="Q12" s="161"/>
      <c r="R12" s="161"/>
    </row>
    <row r="13" spans="1:20" s="162" customFormat="1" ht="306">
      <c r="A13" s="166">
        <v>10</v>
      </c>
      <c r="B13" s="166">
        <f>+'Condiciones NO cumplimiento'!G12</f>
        <v>0</v>
      </c>
      <c r="C13" s="170">
        <f>+'Condiciones NO cumplimiento'!F12</f>
        <v>0</v>
      </c>
      <c r="D13" s="170">
        <f>+'Condiciones NO cumplimiento'!D12</f>
        <v>0</v>
      </c>
      <c r="E13" s="160" t="s">
        <v>1784</v>
      </c>
      <c r="F13" s="160" t="s">
        <v>1785</v>
      </c>
      <c r="G13" s="160" t="s">
        <v>1786</v>
      </c>
      <c r="H13" s="160" t="s">
        <v>1787</v>
      </c>
      <c r="I13" s="163" t="s">
        <v>1788</v>
      </c>
      <c r="J13" s="163"/>
      <c r="K13" s="163" t="s">
        <v>1789</v>
      </c>
      <c r="L13" s="163" t="s">
        <v>1790</v>
      </c>
      <c r="M13" s="161" t="s">
        <v>1791</v>
      </c>
      <c r="N13" s="161" t="s">
        <v>1792</v>
      </c>
      <c r="O13" s="161" t="s">
        <v>1793</v>
      </c>
      <c r="P13" s="161" t="s">
        <v>1794</v>
      </c>
      <c r="Q13" s="161"/>
      <c r="R13" s="161"/>
    </row>
    <row r="14" spans="1:20" s="162" customFormat="1" ht="306">
      <c r="A14" s="166">
        <v>11</v>
      </c>
      <c r="B14" s="166">
        <f>+'Condiciones NO cumplimiento'!G13</f>
        <v>0</v>
      </c>
      <c r="C14" s="170">
        <f>+'Condiciones NO cumplimiento'!F13</f>
        <v>0</v>
      </c>
      <c r="D14" s="170">
        <f>+'Condiciones NO cumplimiento'!D13</f>
        <v>0</v>
      </c>
      <c r="E14" s="160" t="s">
        <v>1784</v>
      </c>
      <c r="F14" s="160" t="s">
        <v>1785</v>
      </c>
      <c r="G14" s="160" t="s">
        <v>1786</v>
      </c>
      <c r="H14" s="160" t="s">
        <v>1787</v>
      </c>
      <c r="I14" s="161" t="s">
        <v>1788</v>
      </c>
      <c r="J14" s="161"/>
      <c r="K14" s="161" t="s">
        <v>1789</v>
      </c>
      <c r="L14" s="161" t="s">
        <v>1790</v>
      </c>
      <c r="M14" s="161" t="s">
        <v>1791</v>
      </c>
      <c r="N14" s="161" t="s">
        <v>1792</v>
      </c>
      <c r="O14" s="161" t="s">
        <v>1793</v>
      </c>
      <c r="P14" s="161" t="s">
        <v>1794</v>
      </c>
      <c r="Q14" s="161"/>
      <c r="R14" s="161"/>
    </row>
    <row r="15" spans="1:20" s="162" customFormat="1" ht="306">
      <c r="A15" s="166">
        <v>12</v>
      </c>
      <c r="B15" s="166">
        <f>+'Condiciones NO cumplimiento'!G14</f>
        <v>0</v>
      </c>
      <c r="C15" s="170">
        <f>+'Condiciones NO cumplimiento'!F14</f>
        <v>0</v>
      </c>
      <c r="D15" s="170">
        <f>+'Condiciones NO cumplimiento'!D14</f>
        <v>0</v>
      </c>
      <c r="E15" s="160" t="s">
        <v>1784</v>
      </c>
      <c r="F15" s="160" t="s">
        <v>1785</v>
      </c>
      <c r="G15" s="160" t="s">
        <v>1786</v>
      </c>
      <c r="H15" s="160" t="s">
        <v>1787</v>
      </c>
      <c r="I15" s="161" t="s">
        <v>1788</v>
      </c>
      <c r="J15" s="161"/>
      <c r="K15" s="161" t="s">
        <v>1789</v>
      </c>
      <c r="L15" s="161" t="s">
        <v>1790</v>
      </c>
      <c r="M15" s="161" t="s">
        <v>1791</v>
      </c>
      <c r="N15" s="161" t="s">
        <v>1792</v>
      </c>
      <c r="O15" s="161" t="s">
        <v>1793</v>
      </c>
      <c r="P15" s="161" t="s">
        <v>1794</v>
      </c>
      <c r="Q15" s="161"/>
      <c r="R15" s="161"/>
    </row>
    <row r="16" spans="1:20" s="162" customFormat="1" ht="306">
      <c r="A16" s="166">
        <v>13</v>
      </c>
      <c r="B16" s="166">
        <f>+'Condiciones NO cumplimiento'!G15</f>
        <v>0</v>
      </c>
      <c r="C16" s="170">
        <f>+'Condiciones NO cumplimiento'!F15</f>
        <v>0</v>
      </c>
      <c r="D16" s="170">
        <f>+'Condiciones NO cumplimiento'!D15</f>
        <v>0</v>
      </c>
      <c r="E16" s="160" t="s">
        <v>1784</v>
      </c>
      <c r="F16" s="160" t="s">
        <v>1785</v>
      </c>
      <c r="G16" s="160" t="s">
        <v>1786</v>
      </c>
      <c r="H16" s="160" t="s">
        <v>1787</v>
      </c>
      <c r="I16" s="163" t="s">
        <v>1788</v>
      </c>
      <c r="J16" s="163"/>
      <c r="K16" s="163" t="s">
        <v>1789</v>
      </c>
      <c r="L16" s="163" t="s">
        <v>1790</v>
      </c>
      <c r="M16" s="161" t="s">
        <v>1791</v>
      </c>
      <c r="N16" s="161" t="s">
        <v>1792</v>
      </c>
      <c r="O16" s="161" t="s">
        <v>1793</v>
      </c>
      <c r="P16" s="161" t="s">
        <v>1794</v>
      </c>
      <c r="Q16" s="161"/>
      <c r="R16" s="161"/>
    </row>
    <row r="17" spans="1:18" s="162" customFormat="1" ht="306">
      <c r="A17" s="166">
        <v>14</v>
      </c>
      <c r="B17" s="166">
        <f>+'Condiciones NO cumplimiento'!G16</f>
        <v>0</v>
      </c>
      <c r="C17" s="170">
        <f>+'Condiciones NO cumplimiento'!F16</f>
        <v>0</v>
      </c>
      <c r="D17" s="170">
        <f>+'Condiciones NO cumplimiento'!D16</f>
        <v>0</v>
      </c>
      <c r="E17" s="160" t="s">
        <v>1784</v>
      </c>
      <c r="F17" s="160" t="s">
        <v>1785</v>
      </c>
      <c r="G17" s="160" t="s">
        <v>1786</v>
      </c>
      <c r="H17" s="160" t="s">
        <v>1787</v>
      </c>
      <c r="I17" s="163" t="s">
        <v>1788</v>
      </c>
      <c r="J17" s="163"/>
      <c r="K17" s="163" t="s">
        <v>1789</v>
      </c>
      <c r="L17" s="163" t="s">
        <v>1790</v>
      </c>
      <c r="M17" s="161" t="s">
        <v>1791</v>
      </c>
      <c r="N17" s="161" t="s">
        <v>1792</v>
      </c>
      <c r="O17" s="161" t="s">
        <v>1793</v>
      </c>
      <c r="P17" s="161" t="s">
        <v>1794</v>
      </c>
      <c r="Q17" s="161"/>
      <c r="R17" s="161"/>
    </row>
    <row r="18" spans="1:18" s="162" customFormat="1" ht="306">
      <c r="A18" s="166">
        <v>15</v>
      </c>
      <c r="B18" s="166">
        <f>+'Condiciones NO cumplimiento'!G17</f>
        <v>0</v>
      </c>
      <c r="C18" s="170">
        <f>+'Condiciones NO cumplimiento'!F17</f>
        <v>0</v>
      </c>
      <c r="D18" s="170">
        <f>+'Condiciones NO cumplimiento'!D17</f>
        <v>0</v>
      </c>
      <c r="E18" s="160" t="s">
        <v>1784</v>
      </c>
      <c r="F18" s="160" t="s">
        <v>1785</v>
      </c>
      <c r="G18" s="160" t="s">
        <v>1786</v>
      </c>
      <c r="H18" s="160" t="s">
        <v>1787</v>
      </c>
      <c r="I18" s="163" t="s">
        <v>1788</v>
      </c>
      <c r="J18" s="163"/>
      <c r="K18" s="163" t="s">
        <v>1789</v>
      </c>
      <c r="L18" s="163" t="s">
        <v>1790</v>
      </c>
      <c r="M18" s="161" t="s">
        <v>1791</v>
      </c>
      <c r="N18" s="161" t="s">
        <v>1792</v>
      </c>
      <c r="O18" s="161" t="s">
        <v>1793</v>
      </c>
      <c r="P18" s="161" t="s">
        <v>1794</v>
      </c>
      <c r="Q18" s="161"/>
      <c r="R18" s="161"/>
    </row>
    <row r="19" spans="1:18" s="162" customFormat="1" ht="306">
      <c r="A19" s="166">
        <v>16</v>
      </c>
      <c r="B19" s="166">
        <f>+'Condiciones NO cumplimiento'!G18</f>
        <v>0</v>
      </c>
      <c r="C19" s="170">
        <f>+'Condiciones NO cumplimiento'!F18</f>
        <v>0</v>
      </c>
      <c r="D19" s="170">
        <f>+'Condiciones NO cumplimiento'!D18</f>
        <v>0</v>
      </c>
      <c r="E19" s="160" t="s">
        <v>1784</v>
      </c>
      <c r="F19" s="160" t="s">
        <v>1785</v>
      </c>
      <c r="G19" s="160" t="s">
        <v>1786</v>
      </c>
      <c r="H19" s="160" t="s">
        <v>1787</v>
      </c>
      <c r="I19" s="161" t="s">
        <v>1788</v>
      </c>
      <c r="J19" s="161"/>
      <c r="K19" s="161" t="s">
        <v>1789</v>
      </c>
      <c r="L19" s="161" t="s">
        <v>1790</v>
      </c>
      <c r="M19" s="161" t="s">
        <v>1791</v>
      </c>
      <c r="N19" s="161" t="s">
        <v>1792</v>
      </c>
      <c r="O19" s="161" t="s">
        <v>1793</v>
      </c>
      <c r="P19" s="161" t="s">
        <v>1794</v>
      </c>
      <c r="Q19" s="161"/>
      <c r="R19" s="161"/>
    </row>
    <row r="20" spans="1:18" s="162" customFormat="1" ht="306">
      <c r="A20" s="166">
        <v>17</v>
      </c>
      <c r="B20" s="166">
        <f>+'Condiciones NO cumplimiento'!G19</f>
        <v>0</v>
      </c>
      <c r="C20" s="170">
        <f>+'Condiciones NO cumplimiento'!F19</f>
        <v>0</v>
      </c>
      <c r="D20" s="170">
        <f>+'Condiciones NO cumplimiento'!D19</f>
        <v>0</v>
      </c>
      <c r="E20" s="160" t="s">
        <v>1784</v>
      </c>
      <c r="F20" s="160" t="s">
        <v>1785</v>
      </c>
      <c r="G20" s="160" t="s">
        <v>1786</v>
      </c>
      <c r="H20" s="160" t="s">
        <v>1787</v>
      </c>
      <c r="I20" s="163" t="s">
        <v>1788</v>
      </c>
      <c r="J20" s="163"/>
      <c r="K20" s="163" t="s">
        <v>1789</v>
      </c>
      <c r="L20" s="163" t="s">
        <v>1790</v>
      </c>
      <c r="M20" s="161" t="s">
        <v>1791</v>
      </c>
      <c r="N20" s="161" t="s">
        <v>1792</v>
      </c>
      <c r="O20" s="161" t="s">
        <v>1793</v>
      </c>
      <c r="P20" s="161" t="s">
        <v>1794</v>
      </c>
      <c r="Q20" s="161"/>
      <c r="R20" s="161"/>
    </row>
    <row r="21" spans="1:18" s="162" customFormat="1" ht="306">
      <c r="A21" s="166">
        <v>18</v>
      </c>
      <c r="B21" s="166">
        <f>+'Condiciones NO cumplimiento'!G20</f>
        <v>0</v>
      </c>
      <c r="C21" s="170">
        <f>+'Condiciones NO cumplimiento'!F20</f>
        <v>0</v>
      </c>
      <c r="D21" s="170">
        <f>+'Condiciones NO cumplimiento'!D20</f>
        <v>0</v>
      </c>
      <c r="E21" s="160" t="s">
        <v>1784</v>
      </c>
      <c r="F21" s="160" t="s">
        <v>1785</v>
      </c>
      <c r="G21" s="160" t="s">
        <v>1786</v>
      </c>
      <c r="H21" s="160" t="s">
        <v>1787</v>
      </c>
      <c r="I21" s="163" t="s">
        <v>1788</v>
      </c>
      <c r="J21" s="163"/>
      <c r="K21" s="163" t="s">
        <v>1789</v>
      </c>
      <c r="L21" s="163" t="s">
        <v>1790</v>
      </c>
      <c r="M21" s="161" t="s">
        <v>1791</v>
      </c>
      <c r="N21" s="161" t="s">
        <v>1792</v>
      </c>
      <c r="O21" s="161" t="s">
        <v>1793</v>
      </c>
      <c r="P21" s="161" t="s">
        <v>1794</v>
      </c>
      <c r="Q21" s="161"/>
      <c r="R21" s="161"/>
    </row>
    <row r="22" spans="1:18" s="162" customFormat="1" ht="306">
      <c r="A22" s="166">
        <v>19</v>
      </c>
      <c r="B22" s="166">
        <f>+'Condiciones NO cumplimiento'!G21</f>
        <v>0</v>
      </c>
      <c r="C22" s="170">
        <f>+'Condiciones NO cumplimiento'!F21</f>
        <v>0</v>
      </c>
      <c r="D22" s="170">
        <f>+'Condiciones NO cumplimiento'!D21</f>
        <v>0</v>
      </c>
      <c r="E22" s="160" t="s">
        <v>1784</v>
      </c>
      <c r="F22" s="160" t="s">
        <v>1785</v>
      </c>
      <c r="G22" s="160" t="s">
        <v>1786</v>
      </c>
      <c r="H22" s="160" t="s">
        <v>1787</v>
      </c>
      <c r="I22" s="163" t="s">
        <v>1788</v>
      </c>
      <c r="J22" s="163"/>
      <c r="K22" s="163" t="s">
        <v>1789</v>
      </c>
      <c r="L22" s="163" t="s">
        <v>1790</v>
      </c>
      <c r="M22" s="161" t="s">
        <v>1791</v>
      </c>
      <c r="N22" s="161" t="s">
        <v>1792</v>
      </c>
      <c r="O22" s="161" t="s">
        <v>1793</v>
      </c>
      <c r="P22" s="161" t="s">
        <v>1794</v>
      </c>
      <c r="Q22" s="161"/>
      <c r="R22" s="161"/>
    </row>
    <row r="23" spans="1:18" ht="306">
      <c r="A23" s="166">
        <v>20</v>
      </c>
      <c r="B23" s="166">
        <f>+'Condiciones NO cumplimiento'!G22</f>
        <v>0</v>
      </c>
      <c r="C23" s="170">
        <f>+'Condiciones NO cumplimiento'!F22</f>
        <v>0</v>
      </c>
      <c r="D23" s="170">
        <f>+'Condiciones NO cumplimiento'!D22</f>
        <v>0</v>
      </c>
      <c r="E23" s="160" t="s">
        <v>1784</v>
      </c>
      <c r="F23" s="160" t="s">
        <v>1785</v>
      </c>
      <c r="G23" s="160" t="s">
        <v>1786</v>
      </c>
      <c r="H23" s="160" t="s">
        <v>1787</v>
      </c>
      <c r="I23" s="163" t="s">
        <v>1788</v>
      </c>
      <c r="J23" s="163"/>
      <c r="K23" s="163" t="s">
        <v>1789</v>
      </c>
      <c r="L23" s="163" t="s">
        <v>1790</v>
      </c>
      <c r="M23" s="161" t="s">
        <v>1791</v>
      </c>
      <c r="N23" s="161" t="s">
        <v>1792</v>
      </c>
      <c r="O23" s="161" t="s">
        <v>1793</v>
      </c>
      <c r="P23" s="161" t="s">
        <v>1794</v>
      </c>
      <c r="Q23" s="161"/>
      <c r="R23" s="161"/>
    </row>
    <row r="24" spans="1:18" ht="306">
      <c r="A24" s="166">
        <v>21</v>
      </c>
      <c r="B24" s="166">
        <f>+'Condiciones NO cumplimiento'!G23</f>
        <v>0</v>
      </c>
      <c r="C24" s="170">
        <f>+'Condiciones NO cumplimiento'!F23</f>
        <v>0</v>
      </c>
      <c r="D24" s="170">
        <f>+'Condiciones NO cumplimiento'!D23</f>
        <v>0</v>
      </c>
      <c r="E24" s="160" t="s">
        <v>1784</v>
      </c>
      <c r="F24" s="160" t="s">
        <v>1785</v>
      </c>
      <c r="G24" s="160" t="s">
        <v>1786</v>
      </c>
      <c r="H24" s="160" t="s">
        <v>1787</v>
      </c>
      <c r="I24" s="163" t="s">
        <v>1788</v>
      </c>
      <c r="J24" s="163"/>
      <c r="K24" s="163" t="s">
        <v>1789</v>
      </c>
      <c r="L24" s="163" t="s">
        <v>1790</v>
      </c>
      <c r="M24" s="161" t="s">
        <v>1791</v>
      </c>
      <c r="N24" s="161" t="s">
        <v>1792</v>
      </c>
      <c r="O24" s="171" t="s">
        <v>1793</v>
      </c>
      <c r="P24" s="171" t="s">
        <v>1794</v>
      </c>
      <c r="Q24" s="171"/>
      <c r="R24" s="171"/>
    </row>
    <row r="25" spans="1:18" ht="306">
      <c r="A25" s="166">
        <v>22</v>
      </c>
      <c r="B25" s="166">
        <f>+'Condiciones NO cumplimiento'!G24</f>
        <v>0</v>
      </c>
      <c r="C25" s="170">
        <f>+'Condiciones NO cumplimiento'!F24</f>
        <v>0</v>
      </c>
      <c r="D25" s="170">
        <f>+'Condiciones NO cumplimiento'!D24</f>
        <v>0</v>
      </c>
      <c r="E25" s="160" t="s">
        <v>1784</v>
      </c>
      <c r="F25" s="160" t="s">
        <v>1785</v>
      </c>
      <c r="G25" s="160" t="s">
        <v>1786</v>
      </c>
      <c r="H25" s="160" t="s">
        <v>1787</v>
      </c>
      <c r="I25" s="163" t="s">
        <v>1788</v>
      </c>
      <c r="J25" s="163"/>
      <c r="K25" s="163" t="s">
        <v>1789</v>
      </c>
      <c r="L25" s="163" t="s">
        <v>1790</v>
      </c>
      <c r="M25" s="161" t="s">
        <v>1791</v>
      </c>
      <c r="N25" s="161" t="s">
        <v>1792</v>
      </c>
      <c r="O25" s="171" t="s">
        <v>1793</v>
      </c>
      <c r="P25" s="171" t="s">
        <v>1794</v>
      </c>
      <c r="Q25" s="171"/>
      <c r="R25" s="171"/>
    </row>
    <row r="26" spans="1:18" ht="306">
      <c r="A26" s="166">
        <v>23</v>
      </c>
      <c r="B26" s="166">
        <f>+'Condiciones NO cumplimiento'!G25</f>
        <v>0</v>
      </c>
      <c r="C26" s="170">
        <f>+'Condiciones NO cumplimiento'!F25</f>
        <v>0</v>
      </c>
      <c r="D26" s="170">
        <f>+'Condiciones NO cumplimiento'!D25</f>
        <v>0</v>
      </c>
      <c r="E26" s="160" t="s">
        <v>1784</v>
      </c>
      <c r="F26" s="160" t="s">
        <v>1785</v>
      </c>
      <c r="G26" s="160" t="s">
        <v>1786</v>
      </c>
      <c r="H26" s="160" t="s">
        <v>1787</v>
      </c>
      <c r="I26" s="163" t="s">
        <v>1788</v>
      </c>
      <c r="J26" s="163"/>
      <c r="K26" s="163" t="s">
        <v>1789</v>
      </c>
      <c r="L26" s="163" t="s">
        <v>1790</v>
      </c>
      <c r="M26" s="161" t="s">
        <v>1791</v>
      </c>
      <c r="N26" s="161" t="s">
        <v>1792</v>
      </c>
      <c r="O26" s="171" t="s">
        <v>1793</v>
      </c>
      <c r="P26" s="171" t="s">
        <v>1794</v>
      </c>
      <c r="Q26" s="171"/>
      <c r="R26" s="171"/>
    </row>
    <row r="27" spans="1:18" ht="306">
      <c r="A27" s="166">
        <v>24</v>
      </c>
      <c r="B27" s="166">
        <f>+'Condiciones NO cumplimiento'!G26</f>
        <v>0</v>
      </c>
      <c r="C27" s="170">
        <f>+'Condiciones NO cumplimiento'!F26</f>
        <v>0</v>
      </c>
      <c r="D27" s="170">
        <f>+'Condiciones NO cumplimiento'!D26</f>
        <v>0</v>
      </c>
      <c r="E27" s="160" t="s">
        <v>1784</v>
      </c>
      <c r="F27" s="160" t="s">
        <v>1785</v>
      </c>
      <c r="G27" s="160" t="s">
        <v>1786</v>
      </c>
      <c r="H27" s="160" t="s">
        <v>1787</v>
      </c>
      <c r="I27" s="163" t="s">
        <v>1788</v>
      </c>
      <c r="J27" s="163"/>
      <c r="K27" s="163" t="s">
        <v>1789</v>
      </c>
      <c r="L27" s="163" t="s">
        <v>1790</v>
      </c>
      <c r="M27" s="161" t="s">
        <v>1791</v>
      </c>
      <c r="N27" s="161" t="s">
        <v>1792</v>
      </c>
      <c r="O27" s="171" t="s">
        <v>1793</v>
      </c>
      <c r="P27" s="171" t="s">
        <v>1794</v>
      </c>
      <c r="Q27" s="171"/>
      <c r="R27" s="171"/>
    </row>
    <row r="28" spans="1:18" ht="306">
      <c r="A28" s="166">
        <v>25</v>
      </c>
      <c r="B28" s="166">
        <f>+'Condiciones NO cumplimiento'!G27</f>
        <v>0</v>
      </c>
      <c r="C28" s="170">
        <f>+'Condiciones NO cumplimiento'!F27</f>
        <v>0</v>
      </c>
      <c r="D28" s="170">
        <f>+'Condiciones NO cumplimiento'!D27</f>
        <v>0</v>
      </c>
      <c r="E28" s="160" t="s">
        <v>1784</v>
      </c>
      <c r="F28" s="160" t="s">
        <v>1785</v>
      </c>
      <c r="G28" s="160" t="s">
        <v>1786</v>
      </c>
      <c r="H28" s="160" t="s">
        <v>1787</v>
      </c>
      <c r="I28" s="163" t="s">
        <v>1788</v>
      </c>
      <c r="J28" s="163"/>
      <c r="K28" s="163" t="s">
        <v>1789</v>
      </c>
      <c r="L28" s="163" t="s">
        <v>1790</v>
      </c>
      <c r="M28" s="161" t="s">
        <v>1791</v>
      </c>
      <c r="N28" s="161" t="s">
        <v>1792</v>
      </c>
      <c r="O28" s="171" t="s">
        <v>1793</v>
      </c>
      <c r="P28" s="171" t="s">
        <v>1794</v>
      </c>
      <c r="Q28" s="171"/>
      <c r="R28" s="171"/>
    </row>
    <row r="29" spans="1:18" ht="306">
      <c r="A29" s="166">
        <v>26</v>
      </c>
      <c r="B29" s="166">
        <f>+'Condiciones NO cumplimiento'!G28</f>
        <v>0</v>
      </c>
      <c r="C29" s="170">
        <f>+'Condiciones NO cumplimiento'!F28</f>
        <v>0</v>
      </c>
      <c r="D29" s="170">
        <f>+'Condiciones NO cumplimiento'!D28</f>
        <v>0</v>
      </c>
      <c r="E29" s="160" t="s">
        <v>1784</v>
      </c>
      <c r="F29" s="160" t="s">
        <v>1785</v>
      </c>
      <c r="G29" s="160" t="s">
        <v>1786</v>
      </c>
      <c r="H29" s="160" t="s">
        <v>1787</v>
      </c>
      <c r="I29" s="163" t="s">
        <v>1788</v>
      </c>
      <c r="J29" s="163"/>
      <c r="K29" s="163" t="s">
        <v>1789</v>
      </c>
      <c r="L29" s="163" t="s">
        <v>1790</v>
      </c>
      <c r="M29" s="161" t="s">
        <v>1791</v>
      </c>
      <c r="N29" s="161" t="s">
        <v>1792</v>
      </c>
      <c r="O29" s="171" t="s">
        <v>1793</v>
      </c>
      <c r="P29" s="171" t="s">
        <v>1794</v>
      </c>
      <c r="Q29" s="171"/>
      <c r="R29" s="171"/>
    </row>
    <row r="30" spans="1:18" ht="306">
      <c r="A30" s="166">
        <v>27</v>
      </c>
      <c r="B30" s="166">
        <f>+'Condiciones NO cumplimiento'!G29</f>
        <v>0</v>
      </c>
      <c r="C30" s="170">
        <f>+'Condiciones NO cumplimiento'!F29</f>
        <v>0</v>
      </c>
      <c r="D30" s="170">
        <f>+'Condiciones NO cumplimiento'!D29</f>
        <v>0</v>
      </c>
      <c r="E30" s="160" t="s">
        <v>1784</v>
      </c>
      <c r="F30" s="160" t="s">
        <v>1785</v>
      </c>
      <c r="G30" s="160" t="s">
        <v>1786</v>
      </c>
      <c r="H30" s="160" t="s">
        <v>1787</v>
      </c>
      <c r="I30" s="163" t="s">
        <v>1788</v>
      </c>
      <c r="J30" s="163"/>
      <c r="K30" s="163" t="s">
        <v>1789</v>
      </c>
      <c r="L30" s="163" t="s">
        <v>1790</v>
      </c>
      <c r="M30" s="161" t="s">
        <v>1791</v>
      </c>
      <c r="N30" s="161" t="s">
        <v>1792</v>
      </c>
      <c r="O30" s="171" t="s">
        <v>1793</v>
      </c>
      <c r="P30" s="171" t="s">
        <v>1794</v>
      </c>
      <c r="Q30" s="171"/>
      <c r="R30" s="171"/>
    </row>
    <row r="31" spans="1:18" ht="306">
      <c r="A31" s="166">
        <v>28</v>
      </c>
      <c r="B31" s="166">
        <f>+'Condiciones NO cumplimiento'!G30</f>
        <v>0</v>
      </c>
      <c r="C31" s="170">
        <f>+'Condiciones NO cumplimiento'!F30</f>
        <v>0</v>
      </c>
      <c r="D31" s="170">
        <f>+'Condiciones NO cumplimiento'!D30</f>
        <v>0</v>
      </c>
      <c r="E31" s="160" t="s">
        <v>1784</v>
      </c>
      <c r="F31" s="160" t="s">
        <v>1785</v>
      </c>
      <c r="G31" s="160" t="s">
        <v>1786</v>
      </c>
      <c r="H31" s="160" t="s">
        <v>1787</v>
      </c>
      <c r="I31" s="163" t="s">
        <v>1788</v>
      </c>
      <c r="J31" s="163"/>
      <c r="K31" s="163" t="s">
        <v>1789</v>
      </c>
      <c r="L31" s="163" t="s">
        <v>1790</v>
      </c>
      <c r="M31" s="161" t="s">
        <v>1791</v>
      </c>
      <c r="N31" s="161" t="s">
        <v>1792</v>
      </c>
      <c r="O31" s="171" t="s">
        <v>1793</v>
      </c>
      <c r="P31" s="171" t="s">
        <v>1794</v>
      </c>
      <c r="Q31" s="171"/>
      <c r="R31" s="171"/>
    </row>
    <row r="32" spans="1:18" ht="306">
      <c r="A32" s="166">
        <v>29</v>
      </c>
      <c r="B32" s="166">
        <f>+'Condiciones NO cumplimiento'!G31</f>
        <v>0</v>
      </c>
      <c r="C32" s="170">
        <f>+'Condiciones NO cumplimiento'!F31</f>
        <v>0</v>
      </c>
      <c r="D32" s="170">
        <f>+'Condiciones NO cumplimiento'!D31</f>
        <v>0</v>
      </c>
      <c r="E32" s="160" t="s">
        <v>1784</v>
      </c>
      <c r="F32" s="160" t="s">
        <v>1785</v>
      </c>
      <c r="G32" s="160" t="s">
        <v>1786</v>
      </c>
      <c r="H32" s="160" t="s">
        <v>1787</v>
      </c>
      <c r="I32" s="163" t="s">
        <v>1788</v>
      </c>
      <c r="J32" s="163"/>
      <c r="K32" s="163" t="s">
        <v>1789</v>
      </c>
      <c r="L32" s="163" t="s">
        <v>1790</v>
      </c>
      <c r="M32" s="161" t="s">
        <v>1791</v>
      </c>
      <c r="N32" s="161" t="s">
        <v>1792</v>
      </c>
      <c r="O32" s="171" t="s">
        <v>1793</v>
      </c>
      <c r="P32" s="171" t="s">
        <v>1794</v>
      </c>
      <c r="Q32" s="171"/>
      <c r="R32" s="171"/>
    </row>
    <row r="33" spans="1:18" ht="306">
      <c r="A33" s="166">
        <v>30</v>
      </c>
      <c r="B33" s="166">
        <f>+'Condiciones NO cumplimiento'!G32</f>
        <v>0</v>
      </c>
      <c r="C33" s="170">
        <f>+'Condiciones NO cumplimiento'!F32</f>
        <v>0</v>
      </c>
      <c r="D33" s="170">
        <f>+'Condiciones NO cumplimiento'!D32</f>
        <v>0</v>
      </c>
      <c r="E33" s="160" t="s">
        <v>1784</v>
      </c>
      <c r="F33" s="160" t="s">
        <v>1785</v>
      </c>
      <c r="G33" s="160" t="s">
        <v>1786</v>
      </c>
      <c r="H33" s="160" t="s">
        <v>1787</v>
      </c>
      <c r="I33" s="163" t="s">
        <v>1788</v>
      </c>
      <c r="J33" s="163"/>
      <c r="K33" s="163" t="s">
        <v>1789</v>
      </c>
      <c r="L33" s="163" t="s">
        <v>1790</v>
      </c>
      <c r="M33" s="161" t="s">
        <v>1791</v>
      </c>
      <c r="N33" s="161" t="s">
        <v>1792</v>
      </c>
      <c r="O33" s="171" t="s">
        <v>1793</v>
      </c>
      <c r="P33" s="171" t="s">
        <v>1794</v>
      </c>
      <c r="Q33" s="171"/>
      <c r="R33" s="171"/>
    </row>
    <row r="34" spans="1:18" ht="39" customHeight="1">
      <c r="A34" s="670" t="s">
        <v>1795</v>
      </c>
      <c r="B34" s="670"/>
      <c r="C34" s="671" t="s">
        <v>1764</v>
      </c>
      <c r="D34" s="672"/>
      <c r="E34" s="672"/>
      <c r="F34" s="672"/>
      <c r="G34" s="672"/>
      <c r="H34" s="673"/>
      <c r="I34" s="168"/>
      <c r="J34" s="168"/>
      <c r="K34" s="168"/>
      <c r="L34" s="168"/>
      <c r="M34" s="167"/>
      <c r="N34" s="167"/>
      <c r="O34" s="167"/>
      <c r="P34" s="167"/>
      <c r="Q34" s="167"/>
      <c r="R34" s="167"/>
    </row>
  </sheetData>
  <sheetProtection algorithmName="SHA-512" hashValue="c1Ldh4BwM6ruhSzJsHDVpd8O3ax3QhiAj2sjBqY1mxR9FW0X7DJvCod8Z29V2UYYsXubQczvN5tx/MnsMTVEsw==" saltValue="kncKWS+khXn/XT+RKkVLTQ==" spinCount="100000" sheet="1" objects="1" scenarios="1" formatRows="0"/>
  <dataConsolidate/>
  <mergeCells count="7">
    <mergeCell ref="Q2:R2"/>
    <mergeCell ref="A1:R1"/>
    <mergeCell ref="A2:D2"/>
    <mergeCell ref="A34:B34"/>
    <mergeCell ref="C34:H34"/>
    <mergeCell ref="E2:H2"/>
    <mergeCell ref="I2:O2"/>
  </mergeCells>
  <dataValidations count="3">
    <dataValidation type="list" allowBlank="1" showInputMessage="1" showErrorMessage="1" sqref="K10:K13 K15:K18 K6:K8 K35:K1047885 K20:K33 C35:C2003 D35:D2003" xr:uid="{9E96C1A6-17E8-4FF3-B4DD-FB7A39C12013}">
      <formula1>#REF!</formula1>
    </dataValidation>
    <dataValidation type="list" allowBlank="1" showInputMessage="1" showErrorMessage="1" sqref="M34" xr:uid="{BF268B07-9F83-4565-85A5-D7CD7737B535}">
      <formula1>$T$1:$T$2</formula1>
    </dataValidation>
    <dataValidation type="list" allowBlank="1" showInputMessage="1" showErrorMessage="1" sqref="C34" xr:uid="{FE550C20-566E-422E-BC33-22CCC5A535C6}">
      <formula1>$T$1:$T$3</formula1>
    </dataValidation>
  </dataValidations>
  <pageMargins left="0.31496062992125984" right="0.23622047244094491" top="0.94488188976377963" bottom="0.74803149606299213" header="0.31496062992125984" footer="0.31496062992125984"/>
  <pageSetup scale="19" fitToHeight="0" orientation="landscape" horizontalDpi="300" verticalDpi="300" r:id="rId1"/>
  <headerFooter>
    <oddHeader>&amp;L&amp;G&amp;C&amp;"Arial,Negrita"&amp;10
PROCESO DE INSPECCIÓN, VIGILANCIA Y CONTROL
PLAN DE MEJORAMIENTO
INTERNADO&amp;R&amp;"Arial,Normal"&amp;10INXX.IVC
Versión 1
Página &amp;P de &amp;N 
XX/XX/2025
Clasificación de la Información
CLASIFICADA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1EB08-F849-4A1D-A3C8-B22B88EF3C30}">
  <sheetPr>
    <tabColor theme="3" tint="0.249977111117893"/>
    <pageSetUpPr fitToPage="1"/>
  </sheetPr>
  <dimension ref="A2:E92"/>
  <sheetViews>
    <sheetView zoomScaleNormal="100" workbookViewId="0">
      <selection activeCell="E1" sqref="E1:E6"/>
    </sheetView>
  </sheetViews>
  <sheetFormatPr baseColWidth="10" defaultColWidth="11.42578125" defaultRowHeight="15"/>
  <cols>
    <col min="1" max="1" width="86.85546875" style="79" customWidth="1"/>
    <col min="2" max="2" width="150.85546875" style="30" customWidth="1"/>
  </cols>
  <sheetData>
    <row r="2" spans="1:5" ht="17.25" thickBot="1">
      <c r="A2" s="506" t="s">
        <v>1961</v>
      </c>
      <c r="B2" s="507"/>
    </row>
    <row r="3" spans="1:5" ht="17.25" customHeight="1">
      <c r="A3" s="143" t="s">
        <v>1468</v>
      </c>
      <c r="B3" s="143" t="s">
        <v>1469</v>
      </c>
      <c r="E3" t="str">
        <f>UPPER(D2)</f>
        <v/>
      </c>
    </row>
    <row r="4" spans="1:5" ht="17.25" thickBot="1">
      <c r="A4" s="506" t="s">
        <v>1470</v>
      </c>
      <c r="B4" s="507"/>
    </row>
    <row r="5" spans="1:5" ht="16.5">
      <c r="A5" s="505" t="s">
        <v>1471</v>
      </c>
      <c r="B5" s="505"/>
    </row>
    <row r="6" spans="1:5">
      <c r="A6" s="79" t="s">
        <v>1472</v>
      </c>
      <c r="B6" s="301" t="s">
        <v>2161</v>
      </c>
    </row>
    <row r="7" spans="1:5">
      <c r="A7" s="79" t="s">
        <v>1473</v>
      </c>
      <c r="B7" s="301" t="s">
        <v>1474</v>
      </c>
    </row>
    <row r="8" spans="1:5">
      <c r="A8" s="79" t="s">
        <v>1475</v>
      </c>
      <c r="B8" s="301" t="s">
        <v>2162</v>
      </c>
    </row>
    <row r="9" spans="1:5">
      <c r="A9" s="79" t="s">
        <v>1476</v>
      </c>
      <c r="B9" s="301" t="s">
        <v>1477</v>
      </c>
    </row>
    <row r="10" spans="1:5" ht="17.25" customHeight="1">
      <c r="A10" s="79" t="s">
        <v>1478</v>
      </c>
      <c r="B10" s="301" t="s">
        <v>2163</v>
      </c>
    </row>
    <row r="11" spans="1:5">
      <c r="A11" s="79" t="s">
        <v>1479</v>
      </c>
      <c r="B11" s="301" t="s">
        <v>2164</v>
      </c>
    </row>
    <row r="12" spans="1:5">
      <c r="A12" s="79" t="s">
        <v>1480</v>
      </c>
      <c r="B12" s="301" t="s">
        <v>1481</v>
      </c>
    </row>
    <row r="13" spans="1:5">
      <c r="A13" s="79" t="s">
        <v>1482</v>
      </c>
      <c r="B13" s="301" t="s">
        <v>1483</v>
      </c>
    </row>
    <row r="14" spans="1:5">
      <c r="A14" s="79" t="s">
        <v>1484</v>
      </c>
      <c r="B14" s="301" t="s">
        <v>2165</v>
      </c>
    </row>
    <row r="15" spans="1:5">
      <c r="A15" s="79" t="s">
        <v>1485</v>
      </c>
      <c r="B15" s="301" t="s">
        <v>1486</v>
      </c>
    </row>
    <row r="16" spans="1:5">
      <c r="A16" s="79" t="s">
        <v>1487</v>
      </c>
      <c r="B16" s="301" t="s">
        <v>1488</v>
      </c>
    </row>
    <row r="17" spans="1:2" ht="15.75" thickBot="1">
      <c r="A17" s="79" t="s">
        <v>1489</v>
      </c>
      <c r="B17" s="30" t="s">
        <v>1490</v>
      </c>
    </row>
    <row r="18" spans="1:2" ht="16.5">
      <c r="A18" s="505" t="s">
        <v>1945</v>
      </c>
      <c r="B18" s="505"/>
    </row>
    <row r="19" spans="1:2" ht="30">
      <c r="A19" s="144" t="s">
        <v>1946</v>
      </c>
      <c r="B19" s="30" t="s">
        <v>1947</v>
      </c>
    </row>
    <row r="20" spans="1:2">
      <c r="A20" s="302" t="s">
        <v>2173</v>
      </c>
      <c r="B20" s="301" t="s">
        <v>2174</v>
      </c>
    </row>
    <row r="21" spans="1:2">
      <c r="A21" s="302" t="s">
        <v>1492</v>
      </c>
      <c r="B21" s="301" t="s">
        <v>2166</v>
      </c>
    </row>
    <row r="22" spans="1:2">
      <c r="A22" s="302" t="s">
        <v>1948</v>
      </c>
      <c r="B22" s="301" t="s">
        <v>2167</v>
      </c>
    </row>
    <row r="23" spans="1:2">
      <c r="A23" s="302" t="s">
        <v>1949</v>
      </c>
      <c r="B23" s="301" t="s">
        <v>2168</v>
      </c>
    </row>
    <row r="24" spans="1:2">
      <c r="A24" s="302" t="s">
        <v>1950</v>
      </c>
      <c r="B24" s="301" t="s">
        <v>2169</v>
      </c>
    </row>
    <row r="25" spans="1:2">
      <c r="A25" s="79" t="s">
        <v>1476</v>
      </c>
      <c r="B25" s="30" t="s">
        <v>1951</v>
      </c>
    </row>
    <row r="26" spans="1:2">
      <c r="A26" s="79" t="s">
        <v>1496</v>
      </c>
      <c r="B26" s="30" t="s">
        <v>1497</v>
      </c>
    </row>
    <row r="27" spans="1:2" ht="30">
      <c r="A27" s="79" t="s">
        <v>1498</v>
      </c>
      <c r="B27" s="30" t="s">
        <v>1499</v>
      </c>
    </row>
    <row r="28" spans="1:2">
      <c r="A28" s="79" t="s">
        <v>1952</v>
      </c>
      <c r="B28" s="301" t="s">
        <v>2170</v>
      </c>
    </row>
    <row r="29" spans="1:2">
      <c r="A29" s="79" t="s">
        <v>1501</v>
      </c>
      <c r="B29" s="30" t="s">
        <v>1502</v>
      </c>
    </row>
    <row r="30" spans="1:2">
      <c r="A30" s="79" t="s">
        <v>1503</v>
      </c>
      <c r="B30" s="30" t="s">
        <v>1504</v>
      </c>
    </row>
    <row r="31" spans="1:2">
      <c r="A31" s="79" t="s">
        <v>1505</v>
      </c>
      <c r="B31" s="30" t="s">
        <v>1506</v>
      </c>
    </row>
    <row r="32" spans="1:2">
      <c r="A32" s="79" t="s">
        <v>1485</v>
      </c>
      <c r="B32" s="30" t="s">
        <v>1507</v>
      </c>
    </row>
    <row r="33" spans="1:2">
      <c r="A33" s="79" t="s">
        <v>1487</v>
      </c>
      <c r="B33" s="30" t="s">
        <v>1508</v>
      </c>
    </row>
    <row r="34" spans="1:2">
      <c r="A34" s="79" t="s">
        <v>1509</v>
      </c>
      <c r="B34" s="30" t="s">
        <v>1510</v>
      </c>
    </row>
    <row r="35" spans="1:2" ht="75">
      <c r="A35" s="79" t="s">
        <v>1511</v>
      </c>
      <c r="B35" s="30" t="s">
        <v>1512</v>
      </c>
    </row>
    <row r="36" spans="1:2">
      <c r="A36" s="79" t="s">
        <v>1513</v>
      </c>
      <c r="B36" s="30" t="s">
        <v>1514</v>
      </c>
    </row>
    <row r="37" spans="1:2" ht="15.75" thickBot="1">
      <c r="A37" s="79" t="s">
        <v>1515</v>
      </c>
      <c r="B37" s="30" t="s">
        <v>1514</v>
      </c>
    </row>
    <row r="38" spans="1:2" ht="16.5">
      <c r="A38" s="505" t="s">
        <v>1516</v>
      </c>
      <c r="B38" s="505"/>
    </row>
    <row r="39" spans="1:2">
      <c r="A39" s="79" t="s">
        <v>1517</v>
      </c>
      <c r="B39" s="30" t="s">
        <v>1518</v>
      </c>
    </row>
    <row r="40" spans="1:2">
      <c r="A40" s="79" t="s">
        <v>1519</v>
      </c>
      <c r="B40" s="30" t="s">
        <v>1520</v>
      </c>
    </row>
    <row r="41" spans="1:2">
      <c r="A41" s="79" t="s">
        <v>1521</v>
      </c>
      <c r="B41" s="30" t="s">
        <v>1522</v>
      </c>
    </row>
    <row r="42" spans="1:2">
      <c r="A42" s="79" t="s">
        <v>1523</v>
      </c>
      <c r="B42" s="30" t="s">
        <v>1524</v>
      </c>
    </row>
    <row r="43" spans="1:2">
      <c r="A43" s="79" t="s">
        <v>1525</v>
      </c>
      <c r="B43" s="30" t="s">
        <v>1526</v>
      </c>
    </row>
    <row r="44" spans="1:2" ht="82.5" customHeight="1">
      <c r="A44" s="79" t="s">
        <v>1527</v>
      </c>
      <c r="B44" s="145" t="s">
        <v>2153</v>
      </c>
    </row>
    <row r="45" spans="1:2">
      <c r="A45" s="302" t="s">
        <v>1528</v>
      </c>
      <c r="B45" s="301" t="s">
        <v>2171</v>
      </c>
    </row>
    <row r="46" spans="1:2" ht="15.75" thickBot="1">
      <c r="A46" s="302" t="s">
        <v>1529</v>
      </c>
      <c r="B46" s="301" t="s">
        <v>2172</v>
      </c>
    </row>
    <row r="47" spans="1:2" ht="16.5">
      <c r="A47" s="505" t="s">
        <v>1530</v>
      </c>
      <c r="B47" s="505"/>
    </row>
    <row r="48" spans="1:2">
      <c r="A48" s="79" t="s">
        <v>1531</v>
      </c>
      <c r="B48" s="30" t="s">
        <v>1532</v>
      </c>
    </row>
    <row r="49" spans="1:2">
      <c r="A49" s="79" t="s">
        <v>1533</v>
      </c>
      <c r="B49" s="30" t="s">
        <v>1534</v>
      </c>
    </row>
    <row r="50" spans="1:2">
      <c r="A50" s="79" t="s">
        <v>1535</v>
      </c>
      <c r="B50" s="30" t="s">
        <v>1536</v>
      </c>
    </row>
    <row r="51" spans="1:2">
      <c r="A51" s="79" t="s">
        <v>1537</v>
      </c>
      <c r="B51" s="30" t="s">
        <v>1538</v>
      </c>
    </row>
    <row r="52" spans="1:2">
      <c r="A52" s="79" t="s">
        <v>1539</v>
      </c>
      <c r="B52" s="30" t="s">
        <v>1540</v>
      </c>
    </row>
    <row r="53" spans="1:2">
      <c r="A53" s="79" t="s">
        <v>1541</v>
      </c>
      <c r="B53" s="30" t="s">
        <v>1542</v>
      </c>
    </row>
    <row r="54" spans="1:2">
      <c r="A54" s="79" t="s">
        <v>1543</v>
      </c>
      <c r="B54" s="30" t="s">
        <v>1544</v>
      </c>
    </row>
    <row r="55" spans="1:2">
      <c r="A55" s="79" t="s">
        <v>1545</v>
      </c>
      <c r="B55" s="30" t="s">
        <v>1546</v>
      </c>
    </row>
    <row r="56" spans="1:2">
      <c r="A56" s="79" t="s">
        <v>1547</v>
      </c>
      <c r="B56" s="30" t="s">
        <v>1548</v>
      </c>
    </row>
    <row r="57" spans="1:2">
      <c r="A57" s="79" t="s">
        <v>1549</v>
      </c>
      <c r="B57" s="30" t="s">
        <v>1550</v>
      </c>
    </row>
    <row r="58" spans="1:2" ht="65.25" customHeight="1">
      <c r="A58" s="79" t="s">
        <v>1501</v>
      </c>
      <c r="B58" s="301" t="s">
        <v>2175</v>
      </c>
    </row>
    <row r="59" spans="1:2" ht="16.5">
      <c r="A59" s="495" t="s">
        <v>1551</v>
      </c>
      <c r="B59" s="496"/>
    </row>
    <row r="60" spans="1:2">
      <c r="A60" s="497" t="s">
        <v>1552</v>
      </c>
      <c r="B60" s="146" t="s">
        <v>1553</v>
      </c>
    </row>
    <row r="61" spans="1:2">
      <c r="A61" s="497"/>
      <c r="B61" s="147" t="s">
        <v>1554</v>
      </c>
    </row>
    <row r="62" spans="1:2">
      <c r="A62" s="497"/>
      <c r="B62" s="148" t="s">
        <v>1555</v>
      </c>
    </row>
    <row r="63" spans="1:2">
      <c r="A63" s="497"/>
      <c r="B63" s="149" t="s">
        <v>1953</v>
      </c>
    </row>
    <row r="64" spans="1:2">
      <c r="A64" s="497"/>
      <c r="B64" s="150" t="s">
        <v>1556</v>
      </c>
    </row>
    <row r="65" spans="1:2">
      <c r="A65" s="223" t="s">
        <v>1557</v>
      </c>
      <c r="B65" s="146" t="s">
        <v>1558</v>
      </c>
    </row>
    <row r="66" spans="1:2" ht="90">
      <c r="A66" s="223" t="s">
        <v>1559</v>
      </c>
      <c r="B66" s="146" t="s">
        <v>1560</v>
      </c>
    </row>
    <row r="67" spans="1:2" ht="59.25" customHeight="1">
      <c r="A67" s="223" t="s">
        <v>1561</v>
      </c>
      <c r="B67" s="146" t="s">
        <v>1562</v>
      </c>
    </row>
    <row r="68" spans="1:2" ht="24" customHeight="1">
      <c r="A68" s="493" t="s">
        <v>2253</v>
      </c>
      <c r="B68" s="501"/>
    </row>
    <row r="69" spans="1:2" ht="51.75" customHeight="1">
      <c r="A69" s="146" t="s">
        <v>2436</v>
      </c>
      <c r="B69" s="146" t="s">
        <v>2254</v>
      </c>
    </row>
    <row r="70" spans="1:2" ht="60" customHeight="1">
      <c r="A70" s="146" t="s">
        <v>2437</v>
      </c>
      <c r="B70" s="146" t="s">
        <v>2255</v>
      </c>
    </row>
    <row r="71" spans="1:2" ht="60" customHeight="1">
      <c r="A71" s="146" t="s">
        <v>2438</v>
      </c>
      <c r="B71" s="146" t="s">
        <v>2256</v>
      </c>
    </row>
    <row r="72" spans="1:2" ht="26.25" customHeight="1">
      <c r="A72" s="502" t="s">
        <v>2412</v>
      </c>
      <c r="B72" s="503"/>
    </row>
    <row r="73" spans="1:2" ht="120">
      <c r="A73" s="146" t="s">
        <v>2439</v>
      </c>
      <c r="B73" s="330" t="s">
        <v>2413</v>
      </c>
    </row>
    <row r="74" spans="1:2" ht="23.25" customHeight="1">
      <c r="A74" s="500" t="s">
        <v>1958</v>
      </c>
      <c r="B74" s="500"/>
    </row>
    <row r="75" spans="1:2" ht="144.75" customHeight="1">
      <c r="A75" s="225" t="s">
        <v>2250</v>
      </c>
      <c r="B75" s="225" t="s">
        <v>2138</v>
      </c>
    </row>
    <row r="76" spans="1:2" ht="24" customHeight="1">
      <c r="A76" s="504" t="s">
        <v>2440</v>
      </c>
      <c r="B76" s="504"/>
    </row>
    <row r="77" spans="1:2" ht="276" customHeight="1">
      <c r="A77" s="225" t="s">
        <v>2267</v>
      </c>
      <c r="B77" s="319" t="s">
        <v>2395</v>
      </c>
    </row>
    <row r="78" spans="1:2" ht="22.5" customHeight="1">
      <c r="A78" s="498" t="s">
        <v>1954</v>
      </c>
      <c r="B78" s="499"/>
    </row>
    <row r="79" spans="1:2" ht="43.5" customHeight="1">
      <c r="A79" s="225" t="s">
        <v>2229</v>
      </c>
      <c r="B79" s="225" t="s">
        <v>1955</v>
      </c>
    </row>
    <row r="80" spans="1:2" ht="41.25" customHeight="1">
      <c r="A80" s="225" t="s">
        <v>2231</v>
      </c>
      <c r="B80" s="226" t="s">
        <v>1956</v>
      </c>
    </row>
    <row r="81" spans="1:2" ht="31.5" customHeight="1">
      <c r="A81" s="225" t="s">
        <v>2232</v>
      </c>
      <c r="B81" s="226" t="s">
        <v>1957</v>
      </c>
    </row>
    <row r="82" spans="1:2" ht="24.75" customHeight="1">
      <c r="A82" s="491" t="s">
        <v>1563</v>
      </c>
      <c r="B82" s="492"/>
    </row>
    <row r="83" spans="1:2" ht="33">
      <c r="A83" s="225" t="s">
        <v>2235</v>
      </c>
      <c r="B83" s="225" t="s">
        <v>2176</v>
      </c>
    </row>
    <row r="84" spans="1:2" ht="33">
      <c r="A84" s="225" t="s">
        <v>2237</v>
      </c>
      <c r="B84" s="225" t="s">
        <v>2238</v>
      </c>
    </row>
    <row r="85" spans="1:2" ht="51.75" customHeight="1">
      <c r="A85" s="225" t="s">
        <v>2233</v>
      </c>
      <c r="B85" s="225" t="s">
        <v>2239</v>
      </c>
    </row>
    <row r="86" spans="1:2" ht="126" customHeight="1">
      <c r="A86" s="225" t="s">
        <v>2228</v>
      </c>
      <c r="B86" s="225" t="s">
        <v>2251</v>
      </c>
    </row>
    <row r="87" spans="1:2" ht="19.5" customHeight="1">
      <c r="A87" s="493" t="s">
        <v>2088</v>
      </c>
      <c r="B87" s="493"/>
    </row>
    <row r="88" spans="1:2" ht="42" customHeight="1">
      <c r="A88" s="227" t="s">
        <v>1959</v>
      </c>
      <c r="B88" s="224" t="s">
        <v>1960</v>
      </c>
    </row>
    <row r="89" spans="1:2" ht="21" customHeight="1">
      <c r="A89" s="494" t="s">
        <v>1564</v>
      </c>
      <c r="B89" s="494"/>
    </row>
    <row r="90" spans="1:2" ht="36" customHeight="1">
      <c r="A90" s="223" t="s">
        <v>1565</v>
      </c>
      <c r="B90" s="146" t="s">
        <v>1566</v>
      </c>
    </row>
    <row r="91" spans="1:2" ht="33" customHeight="1">
      <c r="A91" s="223" t="s">
        <v>1567</v>
      </c>
      <c r="B91" s="146" t="s">
        <v>1568</v>
      </c>
    </row>
    <row r="92" spans="1:2" ht="21.75" customHeight="1">
      <c r="A92" s="223" t="s">
        <v>1569</v>
      </c>
      <c r="B92" s="146" t="s">
        <v>1570</v>
      </c>
    </row>
  </sheetData>
  <sheetProtection algorithmName="SHA-512" hashValue="CKxCV/j3SKMb50NWQ6cVIdv0twasFeei+lNAWcIpBt/Pc+TaTltSthTukcP7/IrbqdY5doBc9C0A7HbjaDoYxA==" saltValue="0HSjbZ890PqlIMpMlr4mbg==" spinCount="100000" sheet="1" formatRows="0"/>
  <mergeCells count="16">
    <mergeCell ref="A47:B47"/>
    <mergeCell ref="A2:B2"/>
    <mergeCell ref="A4:B4"/>
    <mergeCell ref="A5:B5"/>
    <mergeCell ref="A18:B18"/>
    <mergeCell ref="A38:B38"/>
    <mergeCell ref="A82:B82"/>
    <mergeCell ref="A87:B87"/>
    <mergeCell ref="A89:B89"/>
    <mergeCell ref="A59:B59"/>
    <mergeCell ref="A60:A64"/>
    <mergeCell ref="A78:B78"/>
    <mergeCell ref="A74:B74"/>
    <mergeCell ref="A68:B68"/>
    <mergeCell ref="A72:B72"/>
    <mergeCell ref="A76:B76"/>
  </mergeCell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AAD43-539C-432B-92F6-828D8016780F}">
  <sheetPr>
    <tabColor rgb="FFF57C00"/>
    <pageSetUpPr fitToPage="1"/>
  </sheetPr>
  <dimension ref="A1:F41"/>
  <sheetViews>
    <sheetView topLeftCell="A16" zoomScale="110" zoomScaleNormal="110" workbookViewId="0">
      <selection sqref="A1:F6"/>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c r="A1" s="511" t="s">
        <v>1571</v>
      </c>
      <c r="B1" s="512"/>
      <c r="C1" s="512"/>
      <c r="D1" s="512"/>
      <c r="E1" s="512"/>
      <c r="F1" s="513"/>
    </row>
    <row r="2" spans="1:6" ht="29.25" customHeight="1" thickBot="1">
      <c r="A2" s="12" t="s">
        <v>1572</v>
      </c>
      <c r="B2" s="535"/>
      <c r="C2" s="535"/>
      <c r="D2" s="536"/>
      <c r="E2" s="12" t="s">
        <v>1473</v>
      </c>
      <c r="F2" s="92"/>
    </row>
    <row r="3" spans="1:6" ht="36" customHeight="1" thickBot="1">
      <c r="A3" s="12" t="s">
        <v>1475</v>
      </c>
      <c r="B3" s="508"/>
      <c r="C3" s="508"/>
      <c r="D3" s="508"/>
      <c r="E3" s="12" t="s">
        <v>1476</v>
      </c>
      <c r="F3" s="93"/>
    </row>
    <row r="4" spans="1:6" ht="33.6" customHeight="1" thickBot="1">
      <c r="A4" s="12" t="s">
        <v>1478</v>
      </c>
      <c r="B4" s="94"/>
      <c r="C4" s="12" t="s">
        <v>1479</v>
      </c>
      <c r="D4" s="514"/>
      <c r="E4" s="514"/>
      <c r="F4" s="515"/>
    </row>
    <row r="5" spans="1:6" ht="30.75" thickBot="1">
      <c r="A5" s="12" t="s">
        <v>1480</v>
      </c>
      <c r="B5" s="92"/>
      <c r="C5" s="12" t="s">
        <v>1482</v>
      </c>
      <c r="D5" s="508"/>
      <c r="E5" s="508"/>
      <c r="F5" s="531"/>
    </row>
    <row r="6" spans="1:6" ht="31.5" customHeight="1" thickBot="1">
      <c r="A6" s="12" t="s">
        <v>1484</v>
      </c>
      <c r="B6" s="508"/>
      <c r="C6" s="508"/>
      <c r="D6" s="531"/>
      <c r="E6" s="12" t="s">
        <v>1505</v>
      </c>
      <c r="F6" s="93"/>
    </row>
    <row r="7" spans="1:6" ht="30" customHeight="1" thickBot="1">
      <c r="A7" s="12" t="s">
        <v>1485</v>
      </c>
      <c r="B7" s="92"/>
      <c r="C7" s="12" t="s">
        <v>1487</v>
      </c>
      <c r="D7" s="92"/>
      <c r="E7" s="12" t="s">
        <v>1489</v>
      </c>
      <c r="F7" s="92"/>
    </row>
    <row r="8" spans="1:6" ht="9" customHeight="1" thickBot="1">
      <c r="A8" s="28"/>
      <c r="B8" s="28"/>
      <c r="C8" s="28"/>
      <c r="D8" s="28"/>
      <c r="E8" s="28"/>
      <c r="F8" s="28"/>
    </row>
    <row r="9" spans="1:6" ht="15.75" thickBot="1">
      <c r="A9" s="532" t="s">
        <v>2180</v>
      </c>
      <c r="B9" s="533"/>
      <c r="C9" s="533"/>
      <c r="D9" s="533"/>
      <c r="E9" s="533"/>
      <c r="F9" s="534"/>
    </row>
    <row r="10" spans="1:6" ht="45.75" thickBot="1">
      <c r="A10" s="12" t="s">
        <v>2181</v>
      </c>
      <c r="B10" s="535"/>
      <c r="C10" s="535"/>
      <c r="D10" s="536"/>
      <c r="E10" s="12" t="s">
        <v>1574</v>
      </c>
      <c r="F10" s="92"/>
    </row>
    <row r="11" spans="1:6" ht="53.25" customHeight="1" thickBot="1">
      <c r="A11" s="12" t="s">
        <v>1948</v>
      </c>
      <c r="B11" s="94"/>
      <c r="C11" s="12" t="s">
        <v>1949</v>
      </c>
      <c r="D11" s="514"/>
      <c r="E11" s="514"/>
      <c r="F11" s="515"/>
    </row>
    <row r="12" spans="1:6" ht="30.75" thickBot="1">
      <c r="A12" s="12" t="s">
        <v>1950</v>
      </c>
      <c r="B12" s="508"/>
      <c r="C12" s="508"/>
      <c r="D12" s="508"/>
      <c r="E12" s="12" t="s">
        <v>1476</v>
      </c>
      <c r="F12" s="93"/>
    </row>
    <row r="13" spans="1:6" ht="60.75" thickBot="1">
      <c r="A13" s="12" t="s">
        <v>1575</v>
      </c>
      <c r="B13" s="138"/>
      <c r="C13" s="12" t="s">
        <v>1498</v>
      </c>
      <c r="D13" s="508"/>
      <c r="E13" s="508"/>
      <c r="F13" s="531"/>
    </row>
    <row r="14" spans="1:6" ht="37.5" customHeight="1" thickBot="1">
      <c r="A14" s="12" t="s">
        <v>1576</v>
      </c>
      <c r="B14" s="92"/>
      <c r="C14" s="12" t="s">
        <v>1500</v>
      </c>
      <c r="D14" s="92"/>
      <c r="E14" s="12" t="s">
        <v>1501</v>
      </c>
      <c r="F14" s="92"/>
    </row>
    <row r="15" spans="1:6" ht="45.75" thickBot="1">
      <c r="A15" s="12" t="s">
        <v>1503</v>
      </c>
      <c r="B15" s="508"/>
      <c r="C15" s="508"/>
      <c r="D15" s="531"/>
      <c r="E15" s="12" t="s">
        <v>1505</v>
      </c>
      <c r="F15" s="93"/>
    </row>
    <row r="16" spans="1:6" ht="22.35" customHeight="1" thickBot="1">
      <c r="A16" s="12" t="s">
        <v>1485</v>
      </c>
      <c r="B16" s="92"/>
      <c r="C16" s="12" t="s">
        <v>1487</v>
      </c>
      <c r="D16" s="92"/>
      <c r="E16" s="12" t="s">
        <v>1509</v>
      </c>
      <c r="F16" s="92"/>
    </row>
    <row r="17" spans="1:6" ht="48.6" customHeight="1" thickBot="1">
      <c r="A17" s="12" t="s">
        <v>1511</v>
      </c>
      <c r="B17" s="142"/>
      <c r="C17" s="140" t="s">
        <v>1513</v>
      </c>
      <c r="D17" s="139" t="str">
        <f>IFERROR(LEFT($B$17,FIND(",",$B$17)-1)," ")</f>
        <v xml:space="preserve"> </v>
      </c>
      <c r="E17" s="141" t="s">
        <v>1515</v>
      </c>
      <c r="F17" s="139" t="str">
        <f>IFERROR(RIGHT($B$17,FIND(",",$B$17))," ")</f>
        <v xml:space="preserve"> </v>
      </c>
    </row>
    <row r="18" spans="1:6" ht="15.75" thickBot="1">
      <c r="A18" s="28"/>
      <c r="B18" s="28"/>
      <c r="C18" s="28"/>
      <c r="D18" s="28"/>
      <c r="E18" s="28"/>
      <c r="F18" s="28"/>
    </row>
    <row r="19" spans="1:6" ht="15.75" thickBot="1">
      <c r="A19" s="511" t="s">
        <v>1577</v>
      </c>
      <c r="B19" s="512"/>
      <c r="C19" s="512"/>
      <c r="D19" s="512"/>
      <c r="E19" s="512"/>
      <c r="F19" s="513"/>
    </row>
    <row r="20" spans="1:6" ht="30.75" thickBot="1">
      <c r="A20" s="12" t="s">
        <v>1517</v>
      </c>
      <c r="B20" s="95"/>
      <c r="C20" s="12" t="s">
        <v>1519</v>
      </c>
      <c r="D20" s="96"/>
      <c r="E20" s="12" t="s">
        <v>1578</v>
      </c>
      <c r="F20" s="96"/>
    </row>
    <row r="21" spans="1:6" ht="30.75" thickBot="1">
      <c r="A21" s="12" t="s">
        <v>2182</v>
      </c>
      <c r="B21" s="537"/>
      <c r="C21" s="537"/>
      <c r="D21" s="537"/>
      <c r="E21" s="21" t="s">
        <v>2183</v>
      </c>
      <c r="F21" s="95"/>
    </row>
    <row r="22" spans="1:6" ht="35.25" customHeight="1" thickBot="1">
      <c r="A22" s="12" t="s">
        <v>1523</v>
      </c>
      <c r="B22" s="300" t="s">
        <v>2184</v>
      </c>
      <c r="C22" s="13" t="s">
        <v>1525</v>
      </c>
      <c r="D22" s="538" t="s">
        <v>2185</v>
      </c>
      <c r="E22" s="538"/>
      <c r="F22" s="539"/>
    </row>
    <row r="23" spans="1:6" ht="23.25" customHeight="1" thickBot="1">
      <c r="A23" s="516" t="s">
        <v>1579</v>
      </c>
      <c r="B23" s="519" t="s">
        <v>2186</v>
      </c>
      <c r="C23" s="520"/>
      <c r="D23" s="520"/>
      <c r="E23" s="520"/>
      <c r="F23" s="521"/>
    </row>
    <row r="24" spans="1:6" ht="20.25" customHeight="1" thickBot="1">
      <c r="A24" s="517"/>
      <c r="B24" s="81" t="s">
        <v>1580</v>
      </c>
      <c r="C24" s="81" t="s">
        <v>1581</v>
      </c>
      <c r="D24" s="522" t="s">
        <v>2187</v>
      </c>
      <c r="E24" s="523"/>
      <c r="F24" s="524"/>
    </row>
    <row r="25" spans="1:6" ht="19.5" customHeight="1">
      <c r="A25" s="517"/>
      <c r="B25" s="441" t="b">
        <v>0</v>
      </c>
      <c r="C25" s="54" t="s">
        <v>2188</v>
      </c>
      <c r="D25" s="525"/>
      <c r="E25" s="526"/>
      <c r="F25" s="527"/>
    </row>
    <row r="26" spans="1:6" ht="19.5" customHeight="1">
      <c r="A26" s="517"/>
      <c r="B26" s="441" t="b">
        <v>0</v>
      </c>
      <c r="C26" s="54" t="s">
        <v>2189</v>
      </c>
      <c r="D26" s="525"/>
      <c r="E26" s="526"/>
      <c r="F26" s="527"/>
    </row>
    <row r="27" spans="1:6" ht="18" customHeight="1">
      <c r="A27" s="517"/>
      <c r="B27" s="441" t="b">
        <v>0</v>
      </c>
      <c r="C27" s="54" t="s">
        <v>2190</v>
      </c>
      <c r="D27" s="525"/>
      <c r="E27" s="526"/>
      <c r="F27" s="527"/>
    </row>
    <row r="28" spans="1:6" ht="33.75" customHeight="1">
      <c r="A28" s="517"/>
      <c r="B28" s="441" t="b">
        <v>0</v>
      </c>
      <c r="C28" s="54" t="s">
        <v>2191</v>
      </c>
      <c r="D28" s="525"/>
      <c r="E28" s="526"/>
      <c r="F28" s="527"/>
    </row>
    <row r="29" spans="1:6" ht="31.5" customHeight="1">
      <c r="A29" s="517"/>
      <c r="B29" s="441" t="b">
        <v>0</v>
      </c>
      <c r="C29" s="54" t="s">
        <v>2192</v>
      </c>
      <c r="D29" s="525"/>
      <c r="E29" s="526"/>
      <c r="F29" s="527"/>
    </row>
    <row r="30" spans="1:6" ht="20.25" customHeight="1" thickBot="1">
      <c r="A30" s="518"/>
      <c r="B30" s="441" t="b">
        <v>0</v>
      </c>
      <c r="C30" s="54" t="s">
        <v>2193</v>
      </c>
      <c r="D30" s="528"/>
      <c r="E30" s="529"/>
      <c r="F30" s="530"/>
    </row>
    <row r="31" spans="1:6" ht="31.5" customHeight="1" thickBot="1">
      <c r="A31" s="12" t="s">
        <v>1528</v>
      </c>
      <c r="B31" s="509" t="s">
        <v>2447</v>
      </c>
      <c r="C31" s="510"/>
      <c r="D31" s="80" t="s">
        <v>1529</v>
      </c>
      <c r="E31" s="509" t="s">
        <v>2448</v>
      </c>
      <c r="F31" s="510"/>
    </row>
    <row r="32" spans="1:6" ht="8.25" customHeight="1" thickBot="1"/>
    <row r="33" spans="1:6" ht="15.75" thickBot="1">
      <c r="A33" s="511" t="s">
        <v>1582</v>
      </c>
      <c r="B33" s="512"/>
      <c r="C33" s="512"/>
      <c r="D33" s="512"/>
      <c r="E33" s="512"/>
      <c r="F33" s="513"/>
    </row>
    <row r="34" spans="1:6" ht="20.25" customHeight="1" thickBot="1">
      <c r="A34" s="12" t="s">
        <v>1583</v>
      </c>
      <c r="B34" s="94"/>
      <c r="C34" s="12" t="s">
        <v>1533</v>
      </c>
      <c r="D34" s="514"/>
      <c r="E34" s="514"/>
      <c r="F34" s="515"/>
    </row>
    <row r="35" spans="1:6" ht="30.75" thickBot="1">
      <c r="A35" s="12" t="s">
        <v>1535</v>
      </c>
      <c r="B35" s="151"/>
      <c r="C35" s="12" t="s">
        <v>1537</v>
      </c>
      <c r="D35" s="152"/>
      <c r="E35" s="12" t="s">
        <v>1539</v>
      </c>
      <c r="F35" s="152"/>
    </row>
    <row r="36" spans="1:6" ht="30.75" thickBot="1">
      <c r="A36" s="12" t="s">
        <v>1541</v>
      </c>
      <c r="B36" s="508"/>
      <c r="C36" s="508"/>
      <c r="D36" s="508"/>
      <c r="E36" s="12" t="s">
        <v>1545</v>
      </c>
      <c r="F36" s="92"/>
    </row>
    <row r="37" spans="1:6" ht="30.75" thickBot="1">
      <c r="A37" s="12" t="s">
        <v>1547</v>
      </c>
      <c r="B37" s="92"/>
      <c r="C37" s="12" t="s">
        <v>1549</v>
      </c>
      <c r="D37" s="92"/>
      <c r="E37" s="12" t="s">
        <v>1501</v>
      </c>
      <c r="F37" s="92"/>
    </row>
    <row r="38" spans="1:6" ht="20.25" customHeight="1" thickBot="1">
      <c r="A38" s="12" t="s">
        <v>1584</v>
      </c>
      <c r="B38" s="94"/>
      <c r="C38" s="12" t="s">
        <v>1533</v>
      </c>
      <c r="D38" s="514"/>
      <c r="E38" s="514"/>
      <c r="F38" s="515"/>
    </row>
    <row r="39" spans="1:6" ht="30.75" thickBot="1">
      <c r="A39" s="12" t="s">
        <v>1535</v>
      </c>
      <c r="B39" s="151"/>
      <c r="C39" s="12" t="s">
        <v>1537</v>
      </c>
      <c r="D39" s="152"/>
      <c r="E39" s="12" t="s">
        <v>1539</v>
      </c>
      <c r="F39" s="152"/>
    </row>
    <row r="40" spans="1:6" ht="30.75" thickBot="1">
      <c r="A40" s="12" t="s">
        <v>1541</v>
      </c>
      <c r="B40" s="508"/>
      <c r="C40" s="508"/>
      <c r="D40" s="508"/>
      <c r="E40" s="12" t="s">
        <v>1545</v>
      </c>
      <c r="F40" s="151"/>
    </row>
    <row r="41" spans="1:6" ht="30.75" thickBot="1">
      <c r="A41" s="12" t="s">
        <v>1547</v>
      </c>
      <c r="B41" s="151"/>
      <c r="C41" s="12" t="s">
        <v>1549</v>
      </c>
      <c r="D41" s="151"/>
      <c r="E41" s="12" t="s">
        <v>1501</v>
      </c>
      <c r="F41" s="151"/>
    </row>
  </sheetData>
  <sheetProtection algorithmName="SHA-512" hashValue="5hIr9jZmXvKPW/pWkbY1J85NBj6xHiw1sYz7FLu02QMcAsH0e0mzfPEbcnA5DDVZ8vdWiJ/LrRWPne8J4XmhvQ==" saltValue="GHOSyzBY/u6+qeS462VLgA==" spinCount="100000" sheet="1" scenarios="1" formatRows="0" autoFilter="0"/>
  <mergeCells count="26">
    <mergeCell ref="A1:F1"/>
    <mergeCell ref="B2:D2"/>
    <mergeCell ref="B3:D3"/>
    <mergeCell ref="D4:F4"/>
    <mergeCell ref="D5:F5"/>
    <mergeCell ref="A23:A30"/>
    <mergeCell ref="B23:F23"/>
    <mergeCell ref="D24:F24"/>
    <mergeCell ref="D25:F30"/>
    <mergeCell ref="B6:D6"/>
    <mergeCell ref="A9:F9"/>
    <mergeCell ref="B10:D10"/>
    <mergeCell ref="D11:F11"/>
    <mergeCell ref="B12:D12"/>
    <mergeCell ref="D13:F13"/>
    <mergeCell ref="B15:D15"/>
    <mergeCell ref="A19:F19"/>
    <mergeCell ref="B21:D21"/>
    <mergeCell ref="D22:F22"/>
    <mergeCell ref="B40:D40"/>
    <mergeCell ref="B31:C31"/>
    <mergeCell ref="E31:F31"/>
    <mergeCell ref="A33:F33"/>
    <mergeCell ref="D34:F34"/>
    <mergeCell ref="B36:D36"/>
    <mergeCell ref="D38:F38"/>
  </mergeCells>
  <dataValidations count="9">
    <dataValidation type="list" allowBlank="1" showInputMessage="1" showErrorMessage="1" sqref="D38:F38" xr:uid="{AC4D815B-CA99-4C13-9C78-D04C23F14713}">
      <formula1>INDIRECT($B$38)</formula1>
    </dataValidation>
    <dataValidation type="list" allowBlank="1" showInputMessage="1" showErrorMessage="1" sqref="B13" xr:uid="{DFFB62C7-D199-488A-9638-6AF18CCBBF44}">
      <formula1>"Propiedad ICBF,En Comodato,En Convenio Interadministrativo,Propiedad del Operador,Arriendo,Propiedad Entidad Territorial,Otro"</formula1>
    </dataValidation>
    <dataValidation showInputMessage="1" showErrorMessage="1" promptTitle="RANGOS DE EDAD: ETAPA DE LA VIDA" sqref="B23 D24 B24:C30" xr:uid="{122A1C5F-8369-4D32-A958-3DDDF212AC24}"/>
    <dataValidation type="list" allowBlank="1" showInputMessage="1" showErrorMessage="1" sqref="D11:F11" xr:uid="{79BB4EB0-3B4D-4745-9E34-400B39B19AE6}">
      <formula1>INDIRECT($B$11)</formula1>
    </dataValidation>
    <dataValidation type="list" allowBlank="1" showInputMessage="1" showErrorMessage="1" sqref="D4:F4" xr:uid="{B5B9EBD6-03A8-47BC-BB74-A161DD6C568E}">
      <formula1>INDIRECT($B$4)</formula1>
    </dataValidation>
    <dataValidation type="list" allowBlank="1" showInputMessage="1" showErrorMessage="1" sqref="D34:F34" xr:uid="{82B42CE6-9606-46D6-A3C2-C39C70D23D81}">
      <formula1>INDIRECT($B$34)</formula1>
    </dataValidation>
    <dataValidation type="list" allowBlank="1" showInputMessage="1" showErrorMessage="1" sqref="F10" xr:uid="{EC79BC64-01CE-47BD-8A6D-975623F90ACB}">
      <formula1>"Rural,Úrbano"</formula1>
    </dataValidation>
    <dataValidation type="list" allowBlank="1" showInputMessage="1" showErrorMessage="1" sqref="B7 B16" xr:uid="{321DE283-28B8-40D2-B379-AF98CED8BA76}">
      <formula1>"Cédula,Cédula de Extranjeria,Pasaporte,PPT"</formula1>
    </dataValidation>
    <dataValidation type="list" allowBlank="1" showInputMessage="1" showErrorMessage="1" sqref="B20" xr:uid="{7F8517D3-F4F4-460F-9BF2-F81276141140}">
      <formula1>"Visita de Inspección,Visita de Vigilancia"</formula1>
    </dataValidation>
  </dataValidations>
  <printOptions horizontalCentered="1"/>
  <pageMargins left="0.51181102362204722" right="0.51181102362204722" top="1.1811023622047245" bottom="0.74803149606299213" header="0.19685039370078741" footer="0.31496062992125984"/>
  <pageSetup scale="70" fitToHeight="0" orientation="landscape" r:id="rId1"/>
  <headerFooter>
    <oddHeader>&amp;L&amp;G&amp;C
PROCESO DE INSPECCIÓN, VIGILANCIA Y CONTROL
INSTRUMENTO DE VERIFICACIÓN  DE LAS CONDICIONES  DE PRESTACIÓN DEL SERVICIO
HOGAR COMUNITARIO DE BIENESTAR&amp;RIN73.IVC
Versión 3
XX/06/2026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A8B1E34E-6180-422E-80DA-09B03ABB3A23}">
          <x14:formula1>
            <xm:f>LISTAS!$D$204:$AJ$204</xm:f>
          </x14:formula1>
          <xm:sqref>B4 B11</xm:sqref>
        </x14:dataValidation>
        <x14:dataValidation type="list" allowBlank="1" showInputMessage="1" showErrorMessage="1" xr:uid="{1D600626-213F-4700-B5CE-86EF9A885636}">
          <x14:formula1>
            <xm:f>LISTAS!$D$171:$AJ$171</xm:f>
          </x14:formula1>
          <xm:sqref>B34 B38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BE04-4EF1-458D-89F3-62EBB0C1FDAF}">
  <sheetPr>
    <tabColor rgb="FFFFFF00"/>
    <pageSetUpPr fitToPage="1"/>
  </sheetPr>
  <dimension ref="A1:G77"/>
  <sheetViews>
    <sheetView topLeftCell="A2" zoomScale="90" zoomScaleNormal="90" zoomScalePageLayoutView="60" workbookViewId="0">
      <selection activeCell="E1" sqref="E1:E6"/>
    </sheetView>
  </sheetViews>
  <sheetFormatPr baseColWidth="10" defaultColWidth="11.42578125" defaultRowHeight="15"/>
  <cols>
    <col min="1" max="1" width="7.42578125" style="85" customWidth="1"/>
    <col min="2" max="2" width="7.85546875" style="14" customWidth="1"/>
    <col min="3" max="3" width="141.42578125" customWidth="1"/>
    <col min="4" max="4" width="21.140625" customWidth="1"/>
    <col min="5" max="5" width="54.42578125" customWidth="1"/>
    <col min="6" max="6" width="37.42578125" customWidth="1"/>
    <col min="7" max="7" width="11.42578125" hidden="1" customWidth="1"/>
  </cols>
  <sheetData>
    <row r="1" spans="1:7" s="34" customFormat="1" ht="21.75" customHeight="1" thickBot="1">
      <c r="A1" s="228" t="s">
        <v>1798</v>
      </c>
      <c r="B1" s="540" t="s">
        <v>2177</v>
      </c>
      <c r="C1" s="541"/>
      <c r="D1" s="541"/>
      <c r="E1" s="542"/>
      <c r="F1" s="31"/>
    </row>
    <row r="2" spans="1:7" s="33" customFormat="1" ht="59.25" customHeight="1" thickBot="1">
      <c r="A2" s="82" t="s">
        <v>1585</v>
      </c>
      <c r="B2" s="50" t="s">
        <v>1586</v>
      </c>
      <c r="C2" s="53" t="s">
        <v>1587</v>
      </c>
      <c r="D2" s="51" t="s">
        <v>1588</v>
      </c>
      <c r="E2" s="52" t="s">
        <v>1589</v>
      </c>
      <c r="F2" s="184" t="s">
        <v>1590</v>
      </c>
    </row>
    <row r="3" spans="1:7" ht="48.95" customHeight="1">
      <c r="A3" s="83"/>
      <c r="B3" s="44" t="s">
        <v>1591</v>
      </c>
      <c r="C3" s="185" t="s">
        <v>2257</v>
      </c>
      <c r="D3" s="62" t="str">
        <f>IF(COUNTIF(D4:D5,"NO CUMPLE")&gt;0,"NO CUMPLE CONDICIÓN",IF(COUNTIF(D4:D5,"CUMPLE")=0,"NO APLICA","CUMPLE"))</f>
        <v>NO APLICA</v>
      </c>
      <c r="E3" s="430" t="str">
        <f>CONCATENATE(IF(D4="NO CUMPLE",CONCATENATE(E4," / "),""),IF(D5="NO CUMPLE",CONCATENATE(E5," / "),""))</f>
        <v/>
      </c>
      <c r="F3" s="322" t="s">
        <v>2289</v>
      </c>
      <c r="G3" s="14">
        <f>IF(D3="CUMPLE",1,IF(D3="NO CUMPLE CONDICIÓN",2,3))</f>
        <v>3</v>
      </c>
    </row>
    <row r="4" spans="1:7" ht="314.45" customHeight="1">
      <c r="A4" s="84" t="s">
        <v>1592</v>
      </c>
      <c r="B4" s="45" t="s">
        <v>1593</v>
      </c>
      <c r="C4" s="186" t="s">
        <v>1932</v>
      </c>
      <c r="D4" s="97"/>
      <c r="E4" s="431"/>
      <c r="F4" s="323" t="s">
        <v>2290</v>
      </c>
      <c r="G4" s="14"/>
    </row>
    <row r="5" spans="1:7" ht="116.45" customHeight="1">
      <c r="A5" s="84" t="s">
        <v>1592</v>
      </c>
      <c r="B5" s="45" t="s">
        <v>1594</v>
      </c>
      <c r="C5" s="186" t="s">
        <v>2194</v>
      </c>
      <c r="D5" s="97"/>
      <c r="E5" s="431"/>
      <c r="F5" s="323" t="s">
        <v>2291</v>
      </c>
      <c r="G5" s="14"/>
    </row>
    <row r="6" spans="1:7" ht="42" customHeight="1">
      <c r="B6" s="47" t="s">
        <v>1595</v>
      </c>
      <c r="C6" s="187" t="s">
        <v>2258</v>
      </c>
      <c r="D6" s="63" t="str">
        <f>IF(COUNTIF(D7:D7,"NO CUMPLE")&gt;0,"NO CUMPLE CONDICIÓN",IF(COUNTIF(D7:D7,"CUMPLE")=0,"NO APLICA","CUMPLE"))</f>
        <v>NO APLICA</v>
      </c>
      <c r="E6" s="188" t="str">
        <f>CONCATENATE(IF(D7="NO CUMPLE",CONCATENATE(E7," "),""))</f>
        <v/>
      </c>
      <c r="F6" s="321" t="s">
        <v>2292</v>
      </c>
      <c r="G6" s="14">
        <f t="shared" ref="G6:G69" si="0">IF(D6="CUMPLE",1,IF(D6="NO CUMPLE CONDICIÓN",2,3))</f>
        <v>3</v>
      </c>
    </row>
    <row r="7" spans="1:7" ht="144.6" customHeight="1">
      <c r="A7" s="84" t="s">
        <v>1592</v>
      </c>
      <c r="B7" s="45" t="s">
        <v>1596</v>
      </c>
      <c r="C7" s="189" t="s">
        <v>1933</v>
      </c>
      <c r="D7" s="97"/>
      <c r="E7" s="431"/>
      <c r="F7" s="323" t="s">
        <v>2293</v>
      </c>
      <c r="G7" s="14"/>
    </row>
    <row r="8" spans="1:7" ht="53.1" customHeight="1">
      <c r="B8" s="47" t="s">
        <v>1597</v>
      </c>
      <c r="C8" s="187" t="s">
        <v>2259</v>
      </c>
      <c r="D8" s="63" t="str">
        <f>IF(COUNTIF(D9:D11,"NO CUMPLE")&gt;0,"NO CUMPLE CONDICIÓN",IF(COUNTIF(D9:D11,"CUMPLE")=0,"NO APLICA","CUMPLE"))</f>
        <v>NO APLICA</v>
      </c>
      <c r="E8" s="188" t="str">
        <f>CONCATENATE(IF(D9="NO CUMPLE",CONCATENATE(E9," / "),""),IF(D10="NO CUMPLE",CONCATENATE(E10," / "),""),IF(D11="NO CUMPLE",CONCATENATE(E11," / "),""))</f>
        <v/>
      </c>
      <c r="F8" s="321" t="s">
        <v>2294</v>
      </c>
      <c r="G8" s="14">
        <f t="shared" si="0"/>
        <v>3</v>
      </c>
    </row>
    <row r="9" spans="1:7" ht="96" customHeight="1">
      <c r="A9" s="204" t="s">
        <v>1796</v>
      </c>
      <c r="B9" s="45" t="s">
        <v>1598</v>
      </c>
      <c r="C9" s="299" t="s">
        <v>2178</v>
      </c>
      <c r="D9" s="97"/>
      <c r="E9" s="309"/>
      <c r="F9" s="323" t="s">
        <v>2295</v>
      </c>
      <c r="G9" s="14"/>
    </row>
    <row r="10" spans="1:7" ht="329.45" customHeight="1">
      <c r="A10" s="204" t="s">
        <v>1796</v>
      </c>
      <c r="B10" s="45" t="s">
        <v>2414</v>
      </c>
      <c r="C10" s="46" t="s">
        <v>1941</v>
      </c>
      <c r="D10" s="97"/>
      <c r="E10" s="309"/>
      <c r="F10" s="323" t="s">
        <v>2295</v>
      </c>
      <c r="G10" s="14"/>
    </row>
    <row r="11" spans="1:7" ht="63.6" customHeight="1">
      <c r="A11" s="84" t="s">
        <v>1592</v>
      </c>
      <c r="B11" s="45" t="s">
        <v>2415</v>
      </c>
      <c r="C11" s="46" t="s">
        <v>1940</v>
      </c>
      <c r="D11" s="97"/>
      <c r="E11" s="190"/>
      <c r="F11" s="323" t="s">
        <v>2296</v>
      </c>
      <c r="G11" s="14"/>
    </row>
    <row r="12" spans="1:7" ht="65.099999999999994" customHeight="1">
      <c r="B12" s="47" t="s">
        <v>1599</v>
      </c>
      <c r="C12" s="187" t="s">
        <v>2260</v>
      </c>
      <c r="D12" s="63" t="str">
        <f>IF(COUNTIF(D13:D13,"NO CUMPLE")&gt;0,"NO CUMPLE CONDICIÓN",IF(COUNTIF(D13:D13,"CUMPLE")=0,"NO APLICA","CUMPLE"))</f>
        <v>NO APLICA</v>
      </c>
      <c r="E12" s="188" t="str">
        <f>CONCATENATE(IF(D13="NO CUMPLE",CONCATENATE(E13," "),""))</f>
        <v/>
      </c>
      <c r="F12" s="321" t="s">
        <v>2297</v>
      </c>
      <c r="G12" s="14">
        <f t="shared" si="0"/>
        <v>3</v>
      </c>
    </row>
    <row r="13" spans="1:7" ht="179.45" customHeight="1">
      <c r="A13" s="84" t="s">
        <v>1592</v>
      </c>
      <c r="B13" s="45" t="s">
        <v>1600</v>
      </c>
      <c r="C13" s="46" t="s">
        <v>1799</v>
      </c>
      <c r="D13" s="97"/>
      <c r="E13" s="190"/>
      <c r="F13" s="323" t="s">
        <v>2298</v>
      </c>
      <c r="G13" s="14"/>
    </row>
    <row r="14" spans="1:7" ht="75" customHeight="1">
      <c r="A14" s="83"/>
      <c r="B14" s="47" t="s">
        <v>1601</v>
      </c>
      <c r="C14" s="320" t="s">
        <v>2285</v>
      </c>
      <c r="D14" s="63" t="str">
        <f>IF(COUNTIF(D15:D15,"NO CUMPLE")&gt;0,"NO CUMPLE CONDICIÓN",IF(COUNTIF(D15:D15,"CUMPLE")=0,"NO APLICA","CUMPLE"))</f>
        <v>NO APLICA</v>
      </c>
      <c r="E14" s="188" t="str">
        <f>CONCATENATE(IF(D15="NO CUMPLE",CONCATENATE(E15," "),""))</f>
        <v/>
      </c>
      <c r="F14" s="321" t="s">
        <v>2286</v>
      </c>
      <c r="G14" s="14">
        <f>IF(D14="CUMPLE",1,IF(D12="NO CUMPLE CONDICIÓN",2,3))</f>
        <v>3</v>
      </c>
    </row>
    <row r="15" spans="1:7" ht="179.45" customHeight="1">
      <c r="A15" s="84" t="s">
        <v>1592</v>
      </c>
      <c r="B15" s="55" t="s">
        <v>1602</v>
      </c>
      <c r="C15" s="174" t="s">
        <v>2287</v>
      </c>
      <c r="D15" s="202"/>
      <c r="E15" s="329"/>
      <c r="F15" s="323" t="s">
        <v>2288</v>
      </c>
      <c r="G15" s="14"/>
    </row>
    <row r="16" spans="1:7" s="14" customFormat="1" ht="44.25" customHeight="1">
      <c r="A16" s="83"/>
      <c r="B16" s="47" t="s">
        <v>1603</v>
      </c>
      <c r="C16" s="222" t="s">
        <v>2449</v>
      </c>
      <c r="D16" s="63" t="str">
        <f>IF(COUNTIF(D19:D28,"NO CUMPLE")&gt;0,"NO CUMPLE CONDICIÓN",IF(COUNTIF(D19:D28,"CUMPLE")=0,"NO APLICA","CUMPLE"))</f>
        <v>NO APLICA</v>
      </c>
      <c r="E16" s="191" t="str">
        <f>CONCATENATE(IF(D19="NO CUMPLE",CONCATENATE(E19," / "),""),IF(D20="NO CUMPLE",CONCATENATE(E20," / "),""),IF(D21="NO CUMPLE",CONCATENATE(E21," / "),""),IF(D22="NO CUMPLE",CONCATENATE(E22," / "),""),IF(D23="NO CUMPLE",CONCATENATE(E23," / "),""),IF(D24="NO CUMPLE",CONCATENATE(E24," / "),""),IF(D25="NO CUMPLE",CONCATENATE(E25," / "),""),IF(D26="NO CUMPLE",CONCATENATE(E26," / "),""),IF(D27="NO CUMPLE",CONCATENATE(E27," / "),""),IF(D28="NO CUMPLE",CONCATENATE(E28," / "),""))</f>
        <v/>
      </c>
      <c r="F16" s="324" t="s">
        <v>2299</v>
      </c>
      <c r="G16" s="14">
        <f>IF(D16="CUMPLE",1,IF(D16="NO CUMPLE CONDICIÓN",2,3))</f>
        <v>3</v>
      </c>
    </row>
    <row r="17" spans="1:7" s="14" customFormat="1" ht="44.25" customHeight="1">
      <c r="A17" s="83"/>
      <c r="B17" s="47" t="s">
        <v>1603</v>
      </c>
      <c r="C17" s="222" t="s">
        <v>2449</v>
      </c>
      <c r="D17" s="63" t="str">
        <f>IF(COUNTIF(D29:D38,"NO CUMPLE")&gt;0,"NO CUMPLE CONDICIÓN",IF(COUNTIF(D29:D38,"CUMPLE")=0,"NO APLICA","CUMPLE"))</f>
        <v>NO APLICA</v>
      </c>
      <c r="E17" s="191" t="str">
        <f>CONCATENATE(IF(D29="NO CUMPLE",CONCATENATE(E29," / "),""),IF(D30="NO CUMPLE",CONCATENATE(E30," / "),""),IF(D31="NO CUMPLE",CONCATENATE(E31," / "),""),IF(D32="NO CUMPLE",CONCATENATE(E32," / "),""),IF(D33="NO CUMPLE",CONCATENATE(E33," / "),""),IF(D34="NO CUMPLE",CONCATENATE(E34," / "),""),IF(D35="NO CUMPLE",CONCATENATE(E35," / "),""),IF(D36="NO CUMPLE",CONCATENATE(E36," / "),""),IF(D37="NO CUMPLE",CONCATENATE(E37," / "),""),IF(D38="NO CUMPLE",CONCATENATE(E38," / "),""))</f>
        <v/>
      </c>
      <c r="F17" s="324" t="s">
        <v>2299</v>
      </c>
      <c r="G17" s="14">
        <f t="shared" ref="G17:G18" si="1">IF(D17="CUMPLE",1,IF(D17="NO CUMPLE CONDICIÓN",2,3))</f>
        <v>3</v>
      </c>
    </row>
    <row r="18" spans="1:7" s="14" customFormat="1" ht="44.25" customHeight="1">
      <c r="A18" s="83"/>
      <c r="B18" s="47" t="s">
        <v>1603</v>
      </c>
      <c r="C18" s="222" t="s">
        <v>2449</v>
      </c>
      <c r="D18" s="63" t="str">
        <f>IF(COUNTIF(D39:D48,"NO CUMPLE")&gt;0,"NO CUMPLE CONDICIÓN",IF(COUNTIF(D39:D48,"CUMPLE")=0,"NO APLICA","CUMPLE"))</f>
        <v>NO APLICA</v>
      </c>
      <c r="E18" s="191" t="str">
        <f>CONCATENATE(IF(D39="NO CUMPLE",CONCATENATE(E39," / "),""),IF(D40="NO CUMPLE",CONCATENATE(E40," / "),""),IF(D41="NO CUMPLE",CONCATENATE(E41," / "),""),IF(D42="NO CUMPLE",CONCATENATE(E42," / "),""),IF(D43="NO CUMPLE",CONCATENATE(E43," / "),""),IF(D44="NO CUMPLE",CONCATENATE(E44," / "),""),IF(D45="NO CUMPLE",CONCATENATE(E45," / "),""),IF(D46="NO CUMPLE",CONCATENATE(E46," / "),""),IF(D47="NO CUMPLE",CONCATENATE(E47," / "),""),IF(D48="NO CUMPLE",CONCATENATE(E48," / "),""))</f>
        <v/>
      </c>
      <c r="F18" s="324" t="s">
        <v>2299</v>
      </c>
      <c r="G18" s="14">
        <f t="shared" si="1"/>
        <v>3</v>
      </c>
    </row>
    <row r="19" spans="1:7" ht="57" customHeight="1">
      <c r="A19" s="84" t="s">
        <v>1592</v>
      </c>
      <c r="B19" s="45" t="s">
        <v>1604</v>
      </c>
      <c r="C19" s="46" t="s">
        <v>1934</v>
      </c>
      <c r="D19" s="97"/>
      <c r="E19" s="431"/>
      <c r="F19" s="323" t="s">
        <v>2300</v>
      </c>
      <c r="G19" s="14"/>
    </row>
    <row r="20" spans="1:7" ht="85.5" customHeight="1">
      <c r="A20" s="84" t="s">
        <v>1592</v>
      </c>
      <c r="B20" s="45" t="s">
        <v>1605</v>
      </c>
      <c r="C20" s="46" t="s">
        <v>1800</v>
      </c>
      <c r="D20" s="97"/>
      <c r="E20" s="431"/>
      <c r="F20" s="323" t="s">
        <v>2300</v>
      </c>
      <c r="G20" s="14"/>
    </row>
    <row r="21" spans="1:7" ht="57.95" customHeight="1">
      <c r="A21" s="84" t="s">
        <v>1592</v>
      </c>
      <c r="B21" s="45" t="s">
        <v>1606</v>
      </c>
      <c r="C21" s="46" t="s">
        <v>1801</v>
      </c>
      <c r="D21" s="97"/>
      <c r="E21" s="431"/>
      <c r="F21" s="323" t="s">
        <v>2300</v>
      </c>
      <c r="G21" s="14"/>
    </row>
    <row r="22" spans="1:7" ht="33" customHeight="1">
      <c r="A22" s="84" t="s">
        <v>1592</v>
      </c>
      <c r="B22" s="45" t="s">
        <v>1607</v>
      </c>
      <c r="C22" s="46" t="s">
        <v>1802</v>
      </c>
      <c r="D22" s="97"/>
      <c r="E22" s="190"/>
      <c r="F22" s="323" t="s">
        <v>2300</v>
      </c>
      <c r="G22" s="14"/>
    </row>
    <row r="23" spans="1:7" ht="33" customHeight="1">
      <c r="A23" s="84" t="s">
        <v>1592</v>
      </c>
      <c r="B23" s="45" t="s">
        <v>1608</v>
      </c>
      <c r="C23" s="46" t="s">
        <v>1803</v>
      </c>
      <c r="D23" s="97"/>
      <c r="E23" s="190"/>
      <c r="F23" s="323" t="s">
        <v>2300</v>
      </c>
      <c r="G23" s="14"/>
    </row>
    <row r="24" spans="1:7" ht="48.95" customHeight="1">
      <c r="A24" s="84" t="s">
        <v>1592</v>
      </c>
      <c r="B24" s="45" t="s">
        <v>1609</v>
      </c>
      <c r="C24" s="46" t="s">
        <v>1804</v>
      </c>
      <c r="D24" s="97"/>
      <c r="E24" s="190"/>
      <c r="F24" s="323" t="s">
        <v>2300</v>
      </c>
      <c r="G24" s="14"/>
    </row>
    <row r="25" spans="1:7" ht="50.45" customHeight="1">
      <c r="A25" s="84" t="s">
        <v>1592</v>
      </c>
      <c r="B25" s="45" t="s">
        <v>1610</v>
      </c>
      <c r="C25" s="46" t="s">
        <v>1805</v>
      </c>
      <c r="D25" s="97"/>
      <c r="E25" s="431"/>
      <c r="F25" s="323" t="s">
        <v>2300</v>
      </c>
      <c r="G25" s="14"/>
    </row>
    <row r="26" spans="1:7" ht="33" customHeight="1">
      <c r="A26" s="84" t="s">
        <v>1592</v>
      </c>
      <c r="B26" s="45" t="s">
        <v>1611</v>
      </c>
      <c r="C26" s="46" t="s">
        <v>1806</v>
      </c>
      <c r="D26" s="97"/>
      <c r="E26" s="431"/>
      <c r="F26" s="323" t="s">
        <v>2300</v>
      </c>
      <c r="G26" s="14"/>
    </row>
    <row r="27" spans="1:7" ht="33" customHeight="1">
      <c r="A27" s="84" t="s">
        <v>1592</v>
      </c>
      <c r="B27" s="45" t="s">
        <v>1612</v>
      </c>
      <c r="C27" s="46" t="s">
        <v>1807</v>
      </c>
      <c r="D27" s="97"/>
      <c r="E27" s="190"/>
      <c r="F27" s="323" t="s">
        <v>2300</v>
      </c>
      <c r="G27" s="14"/>
    </row>
    <row r="28" spans="1:7" ht="33" customHeight="1">
      <c r="A28" s="84" t="s">
        <v>1592</v>
      </c>
      <c r="B28" s="45" t="s">
        <v>1613</v>
      </c>
      <c r="C28" s="46" t="s">
        <v>1808</v>
      </c>
      <c r="D28" s="97"/>
      <c r="E28" s="190"/>
      <c r="F28" s="323" t="s">
        <v>2300</v>
      </c>
      <c r="G28" s="14"/>
    </row>
    <row r="29" spans="1:7" ht="33" customHeight="1">
      <c r="A29" s="84" t="s">
        <v>1592</v>
      </c>
      <c r="B29" s="45" t="s">
        <v>1614</v>
      </c>
      <c r="C29" s="46" t="s">
        <v>1809</v>
      </c>
      <c r="D29" s="97"/>
      <c r="E29" s="190"/>
      <c r="F29" s="323" t="s">
        <v>2300</v>
      </c>
      <c r="G29" s="14"/>
    </row>
    <row r="30" spans="1:7" ht="33" customHeight="1">
      <c r="A30" s="84" t="s">
        <v>1592</v>
      </c>
      <c r="B30" s="45" t="s">
        <v>1615</v>
      </c>
      <c r="C30" s="46" t="s">
        <v>1810</v>
      </c>
      <c r="D30" s="97"/>
      <c r="E30" s="431"/>
      <c r="F30" s="323" t="s">
        <v>2300</v>
      </c>
      <c r="G30" s="14"/>
    </row>
    <row r="31" spans="1:7" ht="42.95" customHeight="1">
      <c r="A31" s="84" t="s">
        <v>1592</v>
      </c>
      <c r="B31" s="45" t="s">
        <v>1616</v>
      </c>
      <c r="C31" s="46" t="s">
        <v>1811</v>
      </c>
      <c r="D31" s="97"/>
      <c r="E31" s="431"/>
      <c r="F31" s="323" t="s">
        <v>2300</v>
      </c>
      <c r="G31" s="14"/>
    </row>
    <row r="32" spans="1:7" ht="78.599999999999994" customHeight="1">
      <c r="A32" s="84" t="s">
        <v>1592</v>
      </c>
      <c r="B32" s="45" t="s">
        <v>1617</v>
      </c>
      <c r="C32" s="46" t="s">
        <v>1812</v>
      </c>
      <c r="D32" s="97"/>
      <c r="E32" s="190"/>
      <c r="F32" s="323" t="s">
        <v>2300</v>
      </c>
      <c r="G32" s="14"/>
    </row>
    <row r="33" spans="1:7" ht="90.95" customHeight="1">
      <c r="A33" s="84" t="s">
        <v>1592</v>
      </c>
      <c r="B33" s="45" t="s">
        <v>1618</v>
      </c>
      <c r="C33" s="46" t="s">
        <v>1813</v>
      </c>
      <c r="D33" s="97"/>
      <c r="E33" s="190"/>
      <c r="F33" s="323" t="s">
        <v>2300</v>
      </c>
      <c r="G33" s="14"/>
    </row>
    <row r="34" spans="1:7" ht="33" customHeight="1">
      <c r="A34" s="84" t="s">
        <v>1592</v>
      </c>
      <c r="B34" s="45" t="s">
        <v>1619</v>
      </c>
      <c r="C34" s="46" t="s">
        <v>1814</v>
      </c>
      <c r="D34" s="97"/>
      <c r="E34" s="190"/>
      <c r="F34" s="323" t="s">
        <v>2300</v>
      </c>
      <c r="G34" s="14"/>
    </row>
    <row r="35" spans="1:7" ht="33" customHeight="1">
      <c r="A35" s="84" t="s">
        <v>1592</v>
      </c>
      <c r="B35" s="45" t="s">
        <v>1620</v>
      </c>
      <c r="C35" s="46" t="s">
        <v>1815</v>
      </c>
      <c r="D35" s="97"/>
      <c r="E35" s="190"/>
      <c r="F35" s="323" t="s">
        <v>2300</v>
      </c>
      <c r="G35" s="14"/>
    </row>
    <row r="36" spans="1:7" ht="33" customHeight="1">
      <c r="A36" s="84" t="s">
        <v>1592</v>
      </c>
      <c r="B36" s="45" t="s">
        <v>1621</v>
      </c>
      <c r="C36" s="46" t="s">
        <v>1816</v>
      </c>
      <c r="D36" s="97"/>
      <c r="E36" s="190"/>
      <c r="F36" s="323" t="s">
        <v>2300</v>
      </c>
      <c r="G36" s="14"/>
    </row>
    <row r="37" spans="1:7" ht="48" customHeight="1">
      <c r="A37" s="84" t="s">
        <v>1592</v>
      </c>
      <c r="B37" s="45" t="s">
        <v>1622</v>
      </c>
      <c r="C37" s="46" t="s">
        <v>1817</v>
      </c>
      <c r="D37" s="97"/>
      <c r="E37" s="431"/>
      <c r="F37" s="323" t="s">
        <v>2300</v>
      </c>
      <c r="G37" s="14"/>
    </row>
    <row r="38" spans="1:7" ht="50.45" customHeight="1">
      <c r="A38" s="84" t="s">
        <v>1592</v>
      </c>
      <c r="B38" s="45" t="s">
        <v>1623</v>
      </c>
      <c r="C38" s="46" t="s">
        <v>1818</v>
      </c>
      <c r="D38" s="97"/>
      <c r="E38" s="431"/>
      <c r="F38" s="323" t="s">
        <v>2300</v>
      </c>
      <c r="G38" s="14"/>
    </row>
    <row r="39" spans="1:7" ht="69.599999999999994" customHeight="1">
      <c r="A39" s="84" t="s">
        <v>1592</v>
      </c>
      <c r="B39" s="45" t="s">
        <v>1624</v>
      </c>
      <c r="C39" s="48" t="s">
        <v>2140</v>
      </c>
      <c r="D39" s="97"/>
      <c r="E39" s="431"/>
      <c r="F39" s="323" t="s">
        <v>2300</v>
      </c>
      <c r="G39" s="14"/>
    </row>
    <row r="40" spans="1:7" ht="71.45" customHeight="1">
      <c r="A40" s="84" t="s">
        <v>1592</v>
      </c>
      <c r="B40" s="45" t="s">
        <v>1625</v>
      </c>
      <c r="C40" s="48" t="s">
        <v>2141</v>
      </c>
      <c r="D40" s="97"/>
      <c r="E40" s="431"/>
      <c r="F40" s="323" t="s">
        <v>2300</v>
      </c>
      <c r="G40" s="14"/>
    </row>
    <row r="41" spans="1:7" ht="72.599999999999994" customHeight="1">
      <c r="A41" s="84" t="s">
        <v>1592</v>
      </c>
      <c r="B41" s="45" t="s">
        <v>1626</v>
      </c>
      <c r="C41" s="48" t="s">
        <v>2142</v>
      </c>
      <c r="D41" s="97"/>
      <c r="E41" s="431"/>
      <c r="F41" s="323" t="s">
        <v>2300</v>
      </c>
      <c r="G41" s="14"/>
    </row>
    <row r="42" spans="1:7" ht="96.95" customHeight="1">
      <c r="A42" s="84" t="s">
        <v>1592</v>
      </c>
      <c r="B42" s="45" t="s">
        <v>1627</v>
      </c>
      <c r="C42" s="46" t="s">
        <v>1819</v>
      </c>
      <c r="D42" s="97"/>
      <c r="E42" s="431"/>
      <c r="F42" s="323" t="s">
        <v>2300</v>
      </c>
      <c r="G42" s="14"/>
    </row>
    <row r="43" spans="1:7" ht="33" customHeight="1">
      <c r="A43" s="84" t="s">
        <v>1592</v>
      </c>
      <c r="B43" s="45" t="s">
        <v>1628</v>
      </c>
      <c r="C43" s="46" t="s">
        <v>1820</v>
      </c>
      <c r="D43" s="97"/>
      <c r="E43" s="431"/>
      <c r="F43" s="323" t="s">
        <v>2300</v>
      </c>
      <c r="G43" s="14"/>
    </row>
    <row r="44" spans="1:7" ht="61.5" customHeight="1">
      <c r="A44" s="84" t="s">
        <v>1592</v>
      </c>
      <c r="B44" s="45" t="s">
        <v>1629</v>
      </c>
      <c r="C44" s="46" t="s">
        <v>1821</v>
      </c>
      <c r="D44" s="97"/>
      <c r="E44" s="431"/>
      <c r="F44" s="323" t="s">
        <v>2300</v>
      </c>
      <c r="G44" s="14"/>
    </row>
    <row r="45" spans="1:7" ht="61.5" customHeight="1">
      <c r="A45" s="84" t="s">
        <v>1592</v>
      </c>
      <c r="B45" s="45" t="s">
        <v>2416</v>
      </c>
      <c r="C45" s="46" t="s">
        <v>1822</v>
      </c>
      <c r="D45" s="97"/>
      <c r="E45" s="431"/>
      <c r="F45" s="323" t="s">
        <v>2300</v>
      </c>
      <c r="G45" s="14"/>
    </row>
    <row r="46" spans="1:7" ht="42.75" customHeight="1">
      <c r="A46" s="84" t="s">
        <v>1592</v>
      </c>
      <c r="B46" s="45" t="s">
        <v>2417</v>
      </c>
      <c r="C46" s="46" t="s">
        <v>1935</v>
      </c>
      <c r="D46" s="97"/>
      <c r="E46" s="190"/>
      <c r="F46" s="323" t="s">
        <v>2300</v>
      </c>
      <c r="G46" s="14"/>
    </row>
    <row r="47" spans="1:7" ht="33.75" customHeight="1">
      <c r="A47" s="84" t="s">
        <v>1592</v>
      </c>
      <c r="B47" s="45" t="s">
        <v>2418</v>
      </c>
      <c r="C47" s="46" t="s">
        <v>1823</v>
      </c>
      <c r="D47" s="97"/>
      <c r="E47" s="431"/>
      <c r="F47" s="323" t="s">
        <v>2300</v>
      </c>
      <c r="G47" s="14"/>
    </row>
    <row r="48" spans="1:7" ht="54.95" customHeight="1">
      <c r="A48" s="84" t="s">
        <v>1592</v>
      </c>
      <c r="B48" s="45" t="s">
        <v>2419</v>
      </c>
      <c r="C48" s="46" t="s">
        <v>1824</v>
      </c>
      <c r="D48" s="97"/>
      <c r="E48" s="431"/>
      <c r="F48" s="323" t="s">
        <v>2300</v>
      </c>
      <c r="G48" s="14"/>
    </row>
    <row r="49" spans="1:7" ht="57.75" customHeight="1">
      <c r="A49" s="383" t="s">
        <v>1825</v>
      </c>
      <c r="B49" s="47" t="s">
        <v>1630</v>
      </c>
      <c r="C49" s="222" t="s">
        <v>2450</v>
      </c>
      <c r="D49" s="63" t="str">
        <f>IF(COUNTIF(D50:D59,"NO CUMPLE")&gt;0,"NO CUMPLE CONDICIÓN",IF(COUNTIF(D50:D59,"CUMPLE")=0,"NO APLICA","CUMPLE"))</f>
        <v>NO APLICA</v>
      </c>
      <c r="E49" s="191"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9" s="324" t="s">
        <v>2301</v>
      </c>
      <c r="G49" s="14">
        <f t="shared" ref="G49" si="2">IF(D49="CUMPLE",1,IF(D49="NO CUMPLE CONDICIÓN",2,3))</f>
        <v>3</v>
      </c>
    </row>
    <row r="50" spans="1:7" ht="89.45" customHeight="1">
      <c r="A50" s="84" t="s">
        <v>1592</v>
      </c>
      <c r="B50" s="45" t="s">
        <v>1631</v>
      </c>
      <c r="C50" s="46" t="s">
        <v>1826</v>
      </c>
      <c r="D50" s="97"/>
      <c r="E50" s="190"/>
      <c r="F50" s="323" t="s">
        <v>2302</v>
      </c>
      <c r="G50" s="14"/>
    </row>
    <row r="51" spans="1:7" ht="44.45" customHeight="1">
      <c r="A51" s="84" t="s">
        <v>1592</v>
      </c>
      <c r="B51" s="45" t="s">
        <v>1632</v>
      </c>
      <c r="C51" s="46" t="s">
        <v>1827</v>
      </c>
      <c r="D51" s="97"/>
      <c r="E51" s="190"/>
      <c r="F51" s="323" t="s">
        <v>2302</v>
      </c>
      <c r="G51" s="14"/>
    </row>
    <row r="52" spans="1:7" ht="106.5" customHeight="1">
      <c r="A52" s="84" t="s">
        <v>1592</v>
      </c>
      <c r="B52" s="45" t="s">
        <v>2420</v>
      </c>
      <c r="C52" s="174" t="s">
        <v>2313</v>
      </c>
      <c r="D52" s="97"/>
      <c r="E52" s="190"/>
      <c r="F52" s="323" t="s">
        <v>2302</v>
      </c>
      <c r="G52" s="14"/>
    </row>
    <row r="53" spans="1:7" ht="42" customHeight="1">
      <c r="A53" s="84" t="s">
        <v>1592</v>
      </c>
      <c r="B53" s="45" t="s">
        <v>2421</v>
      </c>
      <c r="C53" s="46" t="s">
        <v>1942</v>
      </c>
      <c r="D53" s="97"/>
      <c r="E53" s="190"/>
      <c r="F53" s="323" t="s">
        <v>2302</v>
      </c>
      <c r="G53" s="14"/>
    </row>
    <row r="54" spans="1:7" ht="61.5" customHeight="1">
      <c r="A54" s="84" t="s">
        <v>1592</v>
      </c>
      <c r="B54" s="45" t="s">
        <v>2422</v>
      </c>
      <c r="C54" s="46" t="s">
        <v>1828</v>
      </c>
      <c r="D54" s="97"/>
      <c r="E54" s="190"/>
      <c r="F54" s="323" t="s">
        <v>2302</v>
      </c>
      <c r="G54" s="14"/>
    </row>
    <row r="55" spans="1:7" ht="39.950000000000003" customHeight="1">
      <c r="A55" s="84" t="s">
        <v>1592</v>
      </c>
      <c r="B55" s="45" t="s">
        <v>2423</v>
      </c>
      <c r="C55" s="46" t="s">
        <v>1829</v>
      </c>
      <c r="D55" s="97"/>
      <c r="E55" s="190"/>
      <c r="F55" s="323" t="s">
        <v>2302</v>
      </c>
      <c r="G55" s="14"/>
    </row>
    <row r="56" spans="1:7" ht="63.6" customHeight="1">
      <c r="A56" s="84" t="s">
        <v>1592</v>
      </c>
      <c r="B56" s="45" t="s">
        <v>2424</v>
      </c>
      <c r="C56" s="46" t="s">
        <v>1830</v>
      </c>
      <c r="D56" s="97"/>
      <c r="E56" s="190"/>
      <c r="F56" s="323" t="s">
        <v>2302</v>
      </c>
      <c r="G56" s="14"/>
    </row>
    <row r="57" spans="1:7" ht="45.6" customHeight="1">
      <c r="A57" s="84" t="s">
        <v>1592</v>
      </c>
      <c r="B57" s="45" t="s">
        <v>2425</v>
      </c>
      <c r="C57" s="46" t="s">
        <v>1831</v>
      </c>
      <c r="D57" s="97"/>
      <c r="E57" s="190"/>
      <c r="F57" s="323" t="s">
        <v>2302</v>
      </c>
      <c r="G57" s="14"/>
    </row>
    <row r="58" spans="1:7" ht="38.25" customHeight="1">
      <c r="A58" s="84" t="s">
        <v>1592</v>
      </c>
      <c r="B58" s="45" t="s">
        <v>2426</v>
      </c>
      <c r="C58" s="46" t="s">
        <v>1832</v>
      </c>
      <c r="D58" s="97"/>
      <c r="E58" s="190"/>
      <c r="F58" s="323" t="s">
        <v>2302</v>
      </c>
      <c r="G58" s="14"/>
    </row>
    <row r="59" spans="1:7" ht="38.25" customHeight="1">
      <c r="A59" s="84" t="s">
        <v>1592</v>
      </c>
      <c r="B59" s="45" t="s">
        <v>2427</v>
      </c>
      <c r="C59" s="46" t="s">
        <v>1936</v>
      </c>
      <c r="D59" s="266"/>
      <c r="E59" s="333"/>
      <c r="F59" s="323" t="s">
        <v>2302</v>
      </c>
      <c r="G59" s="14"/>
    </row>
    <row r="60" spans="1:7" ht="48.75" customHeight="1">
      <c r="B60" s="47" t="s">
        <v>1633</v>
      </c>
      <c r="C60" s="308" t="s">
        <v>2451</v>
      </c>
      <c r="D60" s="63" t="str">
        <f>IF(COUNTIF(D61:D62,"NO CUMPLE")&gt;0,"NO CUMPLE CONDICIÓN",IF(COUNTIF(D61:D62,"CUMPLE")=0,"NO APLICA","CUMPLE"))</f>
        <v>NO APLICA</v>
      </c>
      <c r="E60" s="180" t="str">
        <f>CONCATENATE(IF(D61="NO CUMPLE",CONCATENATE(E61," / "),""),IF(D62="NO CUMPLE",CONCATENATE(E62," / "),""))</f>
        <v/>
      </c>
      <c r="F60" s="332" t="s">
        <v>2303</v>
      </c>
      <c r="G60" s="14">
        <f t="shared" ref="G60" si="3">IF(D60="CUMPLE",1,IF(D60="NO CUMPLE CONDICIÓN",2,3))</f>
        <v>3</v>
      </c>
    </row>
    <row r="61" spans="1:7" ht="75.599999999999994" customHeight="1">
      <c r="A61" s="84" t="s">
        <v>1592</v>
      </c>
      <c r="B61" s="45" t="s">
        <v>1634</v>
      </c>
      <c r="C61" s="46" t="s">
        <v>1833</v>
      </c>
      <c r="D61" s="97"/>
      <c r="E61" s="190"/>
      <c r="F61" s="323" t="s">
        <v>2304</v>
      </c>
      <c r="G61" s="14"/>
    </row>
    <row r="62" spans="1:7" ht="60" customHeight="1">
      <c r="A62" s="84" t="s">
        <v>1592</v>
      </c>
      <c r="B62" s="45" t="s">
        <v>1635</v>
      </c>
      <c r="C62" s="46" t="s">
        <v>1834</v>
      </c>
      <c r="D62" s="97"/>
      <c r="E62" s="190"/>
      <c r="F62" s="323" t="s">
        <v>2304</v>
      </c>
      <c r="G62" s="14"/>
    </row>
    <row r="63" spans="1:7" ht="32.450000000000003" customHeight="1">
      <c r="B63" s="47" t="s">
        <v>2307</v>
      </c>
      <c r="C63" s="76" t="s">
        <v>2264</v>
      </c>
      <c r="D63" s="63" t="str">
        <f>IF(COUNTIF(D64:D68,"NO CUMPLE")&gt;0,"NO CUMPLE CONDICIÓN",IF(COUNTIF(D64:D68,"CUMPLE")=0,"NO APLICA","CUMPLE"))</f>
        <v>NO APLICA</v>
      </c>
      <c r="E63" s="180" t="str">
        <f>CONCATENATE(IF(D64="NO CUMPLE",CONCATENATE(E64," / "),""),IF(D65="NO CUMPLE",CONCATENATE(E65," / "),""),IF(D66="NO CUMPLE",CONCATENATE(E66," / "),""),IF(D67="NO CUMPLE",CONCATENATE(E67," / "),""),IF(D68="NO CUMPLE",CONCATENATE(E68," / "),""))</f>
        <v/>
      </c>
      <c r="F63" s="321" t="s">
        <v>2305</v>
      </c>
      <c r="G63" s="14">
        <f t="shared" ref="G63" si="4">IF(D63="CUMPLE",1,IF(D63="NO CUMPLE CONDICIÓN",2,3))</f>
        <v>3</v>
      </c>
    </row>
    <row r="64" spans="1:7" ht="105.6" customHeight="1">
      <c r="A64" s="84" t="s">
        <v>1592</v>
      </c>
      <c r="B64" s="45" t="s">
        <v>2308</v>
      </c>
      <c r="C64" s="46" t="s">
        <v>1943</v>
      </c>
      <c r="D64" s="97"/>
      <c r="E64" s="190"/>
      <c r="F64" s="323" t="s">
        <v>2306</v>
      </c>
      <c r="G64" s="14"/>
    </row>
    <row r="65" spans="1:7" ht="100.5" customHeight="1">
      <c r="A65" s="84" t="s">
        <v>1592</v>
      </c>
      <c r="B65" s="45" t="s">
        <v>2309</v>
      </c>
      <c r="C65" s="46" t="s">
        <v>1835</v>
      </c>
      <c r="D65" s="97"/>
      <c r="E65" s="190"/>
      <c r="F65" s="323" t="s">
        <v>2306</v>
      </c>
      <c r="G65" s="14"/>
    </row>
    <row r="66" spans="1:7" ht="97.5" customHeight="1">
      <c r="A66" s="84" t="s">
        <v>1592</v>
      </c>
      <c r="B66" s="45" t="s">
        <v>2310</v>
      </c>
      <c r="C66" s="46" t="s">
        <v>1836</v>
      </c>
      <c r="D66" s="97"/>
      <c r="E66" s="190"/>
      <c r="F66" s="323" t="s">
        <v>2306</v>
      </c>
      <c r="G66" s="14"/>
    </row>
    <row r="67" spans="1:7" ht="110.45" customHeight="1">
      <c r="A67" s="84" t="s">
        <v>1592</v>
      </c>
      <c r="B67" s="45" t="s">
        <v>2428</v>
      </c>
      <c r="C67" s="46" t="s">
        <v>1837</v>
      </c>
      <c r="D67" s="97"/>
      <c r="E67" s="190"/>
      <c r="F67" s="323" t="s">
        <v>2306</v>
      </c>
      <c r="G67" s="14"/>
    </row>
    <row r="68" spans="1:7" ht="110.45" customHeight="1">
      <c r="A68" s="84" t="s">
        <v>1592</v>
      </c>
      <c r="B68" s="45" t="s">
        <v>2429</v>
      </c>
      <c r="C68" s="46" t="s">
        <v>1838</v>
      </c>
      <c r="D68" s="97"/>
      <c r="E68" s="190"/>
      <c r="F68" s="323" t="s">
        <v>2306</v>
      </c>
      <c r="G68" s="14"/>
    </row>
    <row r="69" spans="1:7" ht="31.5" customHeight="1">
      <c r="B69" s="47" t="s">
        <v>2430</v>
      </c>
      <c r="C69" s="76" t="s">
        <v>1839</v>
      </c>
      <c r="D69" s="63" t="str">
        <f>IF(COUNTIF(D70:D72,"NO CUMPLE")&gt;0,"NO CUMPLE CONDICIÓN",IF(COUNTIF(D70:D72,"CUMPLE")=0,"NO APLICA","CUMPLE"))</f>
        <v>NO APLICA</v>
      </c>
      <c r="E69" s="180" t="str">
        <f>CONCATENATE(IF(D70="NO CUMPLE",CONCATENATE(E70," / "),""),IF(D71="NO CUMPLE",CONCATENATE(E71," / "),""),IF(D72="NO CUMPLE",CONCATENATE(E72," / "),""))</f>
        <v/>
      </c>
      <c r="F69" s="321" t="s">
        <v>2311</v>
      </c>
      <c r="G69" s="14">
        <f t="shared" si="0"/>
        <v>3</v>
      </c>
    </row>
    <row r="70" spans="1:7" ht="45.95" customHeight="1">
      <c r="A70" s="84" t="s">
        <v>1592</v>
      </c>
      <c r="B70" s="45" t="s">
        <v>2431</v>
      </c>
      <c r="C70" s="189" t="s">
        <v>1944</v>
      </c>
      <c r="D70" s="97"/>
      <c r="E70" s="431"/>
      <c r="F70" s="323" t="s">
        <v>2312</v>
      </c>
      <c r="G70" s="14"/>
    </row>
    <row r="71" spans="1:7" ht="45.95" customHeight="1">
      <c r="A71" s="84" t="s">
        <v>1592</v>
      </c>
      <c r="B71" s="192" t="s">
        <v>2432</v>
      </c>
      <c r="C71" s="189" t="s">
        <v>1840</v>
      </c>
      <c r="D71" s="97"/>
      <c r="E71" s="409"/>
      <c r="F71" s="323" t="s">
        <v>2312</v>
      </c>
      <c r="G71" s="14"/>
    </row>
    <row r="72" spans="1:7" ht="76.5" customHeight="1" thickBot="1">
      <c r="A72" s="84" t="s">
        <v>1592</v>
      </c>
      <c r="B72" s="49" t="s">
        <v>2433</v>
      </c>
      <c r="C72" s="193" t="s">
        <v>1841</v>
      </c>
      <c r="D72" s="194"/>
      <c r="E72" s="432"/>
      <c r="F72" s="323" t="s">
        <v>2312</v>
      </c>
      <c r="G72" s="14"/>
    </row>
    <row r="75" spans="1:7" hidden="1">
      <c r="C75" s="77" t="s">
        <v>1636</v>
      </c>
      <c r="D75">
        <f>COUNTIF(G3:G72,1)</f>
        <v>0</v>
      </c>
    </row>
    <row r="76" spans="1:7" hidden="1">
      <c r="C76" s="77" t="s">
        <v>1637</v>
      </c>
      <c r="D76">
        <f>COUNTIF(G3:G72,2)</f>
        <v>0</v>
      </c>
    </row>
    <row r="77" spans="1:7" hidden="1">
      <c r="C77" s="77" t="s">
        <v>1638</v>
      </c>
      <c r="D77">
        <f>COUNTIF(G3:G72,3)</f>
        <v>12</v>
      </c>
    </row>
  </sheetData>
  <sheetProtection algorithmName="SHA-512" hashValue="ECwtNpLvnNtBC0vkjpI3urJQGrFzjjp/PJcZR76HXIdFDHZtaTtzjgckPP2nbMiL82Sshx0ZeF6ceWfywQOhQg==" saltValue="MOyujTrRON5NCa70lVKykA==" spinCount="100000" sheet="1" formatRows="0" autoFilter="0"/>
  <autoFilter ref="A2:G72" xr:uid="{00000000-0001-0000-0400-000000000000}"/>
  <mergeCells count="1">
    <mergeCell ref="B1:E1"/>
  </mergeCells>
  <phoneticPr fontId="31" type="noConversion"/>
  <conditionalFormatting sqref="D3">
    <cfRule type="cellIs" dxfId="85" priority="31" operator="equal">
      <formula>"NO CUMPLE CONDICIÓN"</formula>
    </cfRule>
    <cfRule type="cellIs" dxfId="84" priority="32" operator="equal">
      <formula>"No Cumple"</formula>
    </cfRule>
  </conditionalFormatting>
  <conditionalFormatting sqref="D6">
    <cfRule type="cellIs" dxfId="83" priority="29" operator="equal">
      <formula>"NO CUMPLE CONDICIÓN"</formula>
    </cfRule>
    <cfRule type="cellIs" dxfId="82" priority="30" operator="equal">
      <formula>"No Cumple"</formula>
    </cfRule>
  </conditionalFormatting>
  <conditionalFormatting sqref="D8">
    <cfRule type="cellIs" dxfId="81" priority="27" operator="equal">
      <formula>"NO CUMPLE CONDICIÓN"</formula>
    </cfRule>
    <cfRule type="cellIs" dxfId="80" priority="28" operator="equal">
      <formula>"No Cumple"</formula>
    </cfRule>
  </conditionalFormatting>
  <conditionalFormatting sqref="D12">
    <cfRule type="cellIs" dxfId="79" priority="11" operator="equal">
      <formula>"NO CUMPLE CONDICIÓN"</formula>
    </cfRule>
    <cfRule type="cellIs" dxfId="78" priority="12" operator="equal">
      <formula>"No Cumple"</formula>
    </cfRule>
  </conditionalFormatting>
  <conditionalFormatting sqref="D14">
    <cfRule type="cellIs" dxfId="77" priority="9" operator="equal">
      <formula>"NO CUMPLE CONDICIÓN"</formula>
    </cfRule>
    <cfRule type="cellIs" dxfId="76" priority="10" operator="equal">
      <formula>"No Cumple"</formula>
    </cfRule>
  </conditionalFormatting>
  <conditionalFormatting sqref="D16:D18">
    <cfRule type="cellIs" dxfId="75" priority="21" operator="equal">
      <formula>"NO CUMPLE CONDICIÓN"</formula>
    </cfRule>
    <cfRule type="cellIs" dxfId="74" priority="22" operator="equal">
      <formula>"No Cumple"</formula>
    </cfRule>
  </conditionalFormatting>
  <conditionalFormatting sqref="D49">
    <cfRule type="cellIs" dxfId="73" priority="7" operator="equal">
      <formula>"NO CUMPLE CONDICIÓN"</formula>
    </cfRule>
    <cfRule type="cellIs" dxfId="72" priority="8" operator="equal">
      <formula>"No Cumple"</formula>
    </cfRule>
  </conditionalFormatting>
  <conditionalFormatting sqref="D60">
    <cfRule type="cellIs" dxfId="71" priority="5" operator="equal">
      <formula>"NO CUMPLE CONDICIÓN"</formula>
    </cfRule>
    <cfRule type="cellIs" dxfId="70" priority="6" operator="equal">
      <formula>"No Cumple"</formula>
    </cfRule>
  </conditionalFormatting>
  <conditionalFormatting sqref="D63">
    <cfRule type="cellIs" dxfId="69" priority="3" operator="equal">
      <formula>"NO CUMPLE CONDICIÓN"</formula>
    </cfRule>
    <cfRule type="cellIs" dxfId="68" priority="4" operator="equal">
      <formula>"No Cumple"</formula>
    </cfRule>
  </conditionalFormatting>
  <conditionalFormatting sqref="D69">
    <cfRule type="cellIs" dxfId="67" priority="1" operator="equal">
      <formula>"NO CUMPLE CONDICIÓN"</formula>
    </cfRule>
    <cfRule type="cellIs" dxfId="66" priority="2" operator="equal">
      <formula>"No Cumple"</formula>
    </cfRule>
  </conditionalFormatting>
  <dataValidations count="2">
    <dataValidation type="list" allowBlank="1" showInputMessage="1" showErrorMessage="1" sqref="D61 D70:D72 D7 D50:D52 D4:D5 D19:D21 D30:D31 D15 D47:D48 D37:D45 D13 D56:D59 D64:D68" xr:uid="{4E1866A8-8BE0-4A8E-B790-755121F0EE85}">
      <formula1>"CUMPLE,NO CUMPLE"</formula1>
    </dataValidation>
    <dataValidation type="list" allowBlank="1" showInputMessage="1" showErrorMessage="1" sqref="D46 D9:D11 D53:D55 D62 D22:D29 D32:D36" xr:uid="{FC08C20F-51E1-4601-94A3-4EA7D7C23B14}">
      <formula1>"CUMPLE,NO CUMPLE,NO APLICA"</formula1>
    </dataValidation>
  </dataValidations>
  <hyperlinks>
    <hyperlink ref="A49" location="'Tabla 1. Áreas'!A1" display="Click" xr:uid="{07A95CD7-CC78-45D2-907C-CA826C6D8A2F}"/>
    <hyperlink ref="A1" location="PORTADA!A1" display="Portada" xr:uid="{2578C586-E95E-4CB9-9951-7C37546D6DE1}"/>
  </hyperlinks>
  <printOptions horizontalCentered="1"/>
  <pageMargins left="0.31496062992125984" right="0.31496062992125984" top="1.1417322834645669" bottom="0.74803149606299213" header="0.31496062992125984" footer="0.31496062992125984"/>
  <pageSetup scale="58"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B74F-F467-416E-84F1-55BABE708717}">
  <sheetPr>
    <tabColor rgb="FFF2CEEF"/>
    <pageSetUpPr fitToPage="1"/>
  </sheetPr>
  <dimension ref="A1:G74"/>
  <sheetViews>
    <sheetView topLeftCell="B1" zoomScale="90" zoomScaleNormal="90" workbookViewId="0">
      <selection activeCell="E1" sqref="E1:E6"/>
    </sheetView>
  </sheetViews>
  <sheetFormatPr baseColWidth="10" defaultColWidth="11.42578125" defaultRowHeight="15"/>
  <cols>
    <col min="1" max="1" width="6.85546875" style="85" customWidth="1"/>
    <col min="2" max="2" width="7.140625" style="14" customWidth="1"/>
    <col min="3" max="3" width="84.140625" customWidth="1"/>
    <col min="4" max="4" width="19.85546875" customWidth="1"/>
    <col min="5" max="5" width="86" customWidth="1"/>
    <col min="6" max="6" width="46.42578125" style="42" customWidth="1"/>
    <col min="7" max="7" width="11.42578125" style="14" hidden="1" customWidth="1"/>
  </cols>
  <sheetData>
    <row r="1" spans="1:7" s="34" customFormat="1" ht="20.25" customHeight="1" thickBot="1">
      <c r="A1" s="181"/>
      <c r="B1" s="543" t="s">
        <v>2179</v>
      </c>
      <c r="C1" s="544"/>
      <c r="D1" s="544"/>
      <c r="E1" s="545"/>
      <c r="F1" s="205"/>
      <c r="G1" s="59"/>
    </row>
    <row r="2" spans="1:7" s="33" customFormat="1" ht="74.25" customHeight="1" thickBot="1">
      <c r="A2" s="335" t="s">
        <v>1585</v>
      </c>
      <c r="B2" s="230" t="s">
        <v>1586</v>
      </c>
      <c r="C2" s="334" t="s">
        <v>1587</v>
      </c>
      <c r="D2" s="232" t="s">
        <v>1588</v>
      </c>
      <c r="E2" s="52" t="s">
        <v>1589</v>
      </c>
      <c r="F2" s="153" t="s">
        <v>1590</v>
      </c>
      <c r="G2" s="43"/>
    </row>
    <row r="3" spans="1:7" ht="71.45" customHeight="1">
      <c r="A3" s="182"/>
      <c r="B3" s="44" t="s">
        <v>1639</v>
      </c>
      <c r="C3" s="475" t="s">
        <v>1847</v>
      </c>
      <c r="D3" s="62" t="str">
        <f>IF(COUNTIF(D4:D5,"NO CUMPLE")&gt;0,"NO CUMPLE CONDICIÓN",IF(COUNTIF(D4:D5,"CUMPLE")=0,"NO APLICA","CUMPLE"))</f>
        <v>NO APLICA</v>
      </c>
      <c r="E3" s="395" t="str">
        <f>CONCATENATE(IF(D4="NO CUMPLE",CONCATENATE(E4," / "),""),IF(D5="NO CUMPLE",CONCATENATE(E5," / "),""))</f>
        <v/>
      </c>
      <c r="F3" s="400" t="s">
        <v>2314</v>
      </c>
      <c r="G3" s="14">
        <f>IF(D3="CUMPLE",1,IF(D3="NO CUMPLE CONDICIÓN",2,3))</f>
        <v>3</v>
      </c>
    </row>
    <row r="4" spans="1:7" s="35" customFormat="1" ht="158.25">
      <c r="A4" s="183" t="s">
        <v>1640</v>
      </c>
      <c r="B4" s="55" t="s">
        <v>1848</v>
      </c>
      <c r="C4" s="206" t="s">
        <v>1849</v>
      </c>
      <c r="D4" s="97"/>
      <c r="E4" s="410"/>
      <c r="F4" s="401" t="s">
        <v>2315</v>
      </c>
      <c r="G4" s="207"/>
    </row>
    <row r="5" spans="1:7" s="35" customFormat="1" ht="56.1" customHeight="1">
      <c r="A5" s="183" t="s">
        <v>1640</v>
      </c>
      <c r="B5" s="55" t="s">
        <v>1850</v>
      </c>
      <c r="C5" s="206" t="s">
        <v>1851</v>
      </c>
      <c r="D5" s="97"/>
      <c r="E5" s="410"/>
      <c r="F5" s="401" t="s">
        <v>2314</v>
      </c>
      <c r="G5" s="207"/>
    </row>
    <row r="6" spans="1:7" s="35" customFormat="1" ht="71.45" customHeight="1">
      <c r="A6" s="208"/>
      <c r="B6" s="47" t="s">
        <v>1704</v>
      </c>
      <c r="C6" s="180" t="s">
        <v>1852</v>
      </c>
      <c r="D6" s="63" t="str">
        <f>IF(COUNTIF(D7:D10,"NO CUMPLE")&gt;0,"NO CUMPLE CONDICIÓN",IF(COUNTIF(D7:D10,"CUMPLE")=0,"NO APLICA","CUMPLE"))</f>
        <v>NO APLICA</v>
      </c>
      <c r="E6" s="58" t="str">
        <f>CONCATENATE(IF(D7="NO CUMPLE",CONCATENATE(E7," / "),""),IF(D8="NO CUMPLE",CONCATENATE(E8," / "),""),IF(D9="NO CUMPLE",CONCATENATE(E9," / "),""),IF(D10="NO CUMPLE",CONCATENATE(E10," / "),""))</f>
        <v/>
      </c>
      <c r="F6" s="402" t="s">
        <v>2316</v>
      </c>
      <c r="G6" s="14">
        <f>IF(D6="CUMPLE",1,IF(D6="NO CUMPLE CONDICIÓN",2,3))</f>
        <v>3</v>
      </c>
    </row>
    <row r="7" spans="1:7" s="35" customFormat="1" ht="187.5">
      <c r="A7" s="183" t="s">
        <v>1640</v>
      </c>
      <c r="B7" s="55" t="s">
        <v>1641</v>
      </c>
      <c r="C7" s="174" t="s">
        <v>1853</v>
      </c>
      <c r="D7" s="97"/>
      <c r="E7" s="410"/>
      <c r="F7" s="403" t="s">
        <v>2317</v>
      </c>
      <c r="G7" s="207"/>
    </row>
    <row r="8" spans="1:7" s="35" customFormat="1" ht="201.75">
      <c r="A8" s="183" t="s">
        <v>1640</v>
      </c>
      <c r="B8" s="55" t="s">
        <v>1642</v>
      </c>
      <c r="C8" s="174" t="s">
        <v>1854</v>
      </c>
      <c r="D8" s="97"/>
      <c r="E8" s="410"/>
      <c r="F8" s="403" t="s">
        <v>2317</v>
      </c>
      <c r="G8" s="207"/>
    </row>
    <row r="9" spans="1:7" s="35" customFormat="1" ht="66" customHeight="1">
      <c r="A9" s="183" t="s">
        <v>1640</v>
      </c>
      <c r="B9" s="55" t="s">
        <v>1643</v>
      </c>
      <c r="C9" s="174" t="s">
        <v>1855</v>
      </c>
      <c r="D9" s="97"/>
      <c r="E9" s="410"/>
      <c r="F9" s="403" t="s">
        <v>2318</v>
      </c>
      <c r="G9" s="207"/>
    </row>
    <row r="10" spans="1:7" s="35" customFormat="1" ht="68.099999999999994" customHeight="1">
      <c r="A10" s="183" t="s">
        <v>1640</v>
      </c>
      <c r="B10" s="55" t="s">
        <v>1856</v>
      </c>
      <c r="C10" s="174" t="s">
        <v>1857</v>
      </c>
      <c r="D10" s="97"/>
      <c r="E10" s="410"/>
      <c r="F10" s="403" t="s">
        <v>2318</v>
      </c>
      <c r="G10" s="207"/>
    </row>
    <row r="11" spans="1:7" s="35" customFormat="1" ht="71.45" customHeight="1">
      <c r="A11" s="208"/>
      <c r="B11" s="47" t="s">
        <v>1705</v>
      </c>
      <c r="C11" s="187" t="s">
        <v>1858</v>
      </c>
      <c r="D11" s="63" t="str">
        <f>IF(COUNTIF(D12:D12,"NO CUMPLE")&gt;0,"NO CUMPLE CONDICIÓN",IF(COUNTIF(D12:D12,"CUMPLE")=0,"NO APLICA","CUMPLE"))</f>
        <v>NO APLICA</v>
      </c>
      <c r="E11" s="58" t="str">
        <f>CONCATENATE(IF(D12="NO CUMPLE",CONCATENATE(E12," "),""))</f>
        <v/>
      </c>
      <c r="F11" s="402" t="s">
        <v>2316</v>
      </c>
      <c r="G11" s="14">
        <f>IF(D11="CUMPLE",1,IF(D11="NO CUMPLE CONDICIÓN",2,3))</f>
        <v>3</v>
      </c>
    </row>
    <row r="12" spans="1:7" s="35" customFormat="1" ht="244.5">
      <c r="A12" s="183" t="s">
        <v>1640</v>
      </c>
      <c r="B12" s="55" t="s">
        <v>1644</v>
      </c>
      <c r="C12" s="174" t="s">
        <v>1859</v>
      </c>
      <c r="D12" s="97"/>
      <c r="E12" s="410"/>
      <c r="F12" s="403" t="s">
        <v>2318</v>
      </c>
      <c r="G12" s="207"/>
    </row>
    <row r="13" spans="1:7" s="35" customFormat="1" ht="75.95" customHeight="1">
      <c r="A13" s="183"/>
      <c r="B13" s="336" t="s">
        <v>1706</v>
      </c>
      <c r="C13" s="187" t="s">
        <v>1860</v>
      </c>
      <c r="D13" s="63" t="str">
        <f>IF(COUNTIF(D14:D16,"NO CUMPLE")&gt;0,"NO CUMPLE CONDICIÓN",IF(COUNTIF(D14:D16,"CUMPLE")=0,"NO APLICA","CUMPLE"))</f>
        <v>NO APLICA</v>
      </c>
      <c r="E13" s="58" t="str">
        <f>CONCATENATE(IF(D14="NO CUMPLE",CONCATENATE(E14," / "),""),IF(D15="NO CUMPLE",CONCATENATE(E15," / "),""),IF(D16="NO CUMPLE",CONCATENATE(E16," / "),""))</f>
        <v/>
      </c>
      <c r="F13" s="402" t="s">
        <v>2319</v>
      </c>
      <c r="G13" s="14">
        <f>IF(D13="CUMPLE",1,IF(D13="NO CUMPLE CONDICIÓN",2,3))</f>
        <v>3</v>
      </c>
    </row>
    <row r="14" spans="1:7" s="35" customFormat="1" ht="158.25">
      <c r="A14" s="183" t="s">
        <v>1640</v>
      </c>
      <c r="B14" s="45" t="s">
        <v>1645</v>
      </c>
      <c r="C14" s="46" t="s">
        <v>1861</v>
      </c>
      <c r="D14" s="97"/>
      <c r="E14" s="396"/>
      <c r="F14" s="404" t="s">
        <v>2320</v>
      </c>
      <c r="G14" s="207"/>
    </row>
    <row r="15" spans="1:7" s="35" customFormat="1" ht="158.25">
      <c r="A15" s="183" t="s">
        <v>1640</v>
      </c>
      <c r="B15" s="45" t="s">
        <v>1646</v>
      </c>
      <c r="C15" s="46" t="s">
        <v>1862</v>
      </c>
      <c r="D15" s="97"/>
      <c r="E15" s="396"/>
      <c r="F15" s="405" t="s">
        <v>2320</v>
      </c>
      <c r="G15" s="207"/>
    </row>
    <row r="16" spans="1:7" s="35" customFormat="1" ht="48.95" customHeight="1">
      <c r="A16" s="183" t="s">
        <v>1640</v>
      </c>
      <c r="B16" s="45" t="s">
        <v>1648</v>
      </c>
      <c r="C16" s="46" t="s">
        <v>1863</v>
      </c>
      <c r="D16" s="97"/>
      <c r="E16" s="396"/>
      <c r="F16" s="404" t="s">
        <v>2321</v>
      </c>
      <c r="G16" s="207"/>
    </row>
    <row r="17" spans="1:7" s="35" customFormat="1" ht="60.6" customHeight="1">
      <c r="A17" s="208"/>
      <c r="B17" s="47" t="s">
        <v>1707</v>
      </c>
      <c r="C17" s="187" t="s">
        <v>1864</v>
      </c>
      <c r="D17" s="63" t="str">
        <f>IF(COUNTIF(D18:D27,"NO CUMPLE")&gt;0,"NO CUMPLE CONDICIÓN",IF(COUNTIF(D18:D27,"CUMPLE")=0,"NO APLICA","CUMPLE"))</f>
        <v>NO APLICA</v>
      </c>
      <c r="E17" s="337" t="str">
        <f>CONCATENATE(IF(D18="NO CUMPLE",CONCATENATE(E18," / "),""),IF(D19="NO CUMPLE",CONCATENATE(E19," / "),""),IF(D20="NO CUMPLE",CONCATENATE(E20," / "),""),IF(D21="NO CUMPLE",CONCATENATE(E21," / "),""),IF(D22="NO CUMPLE",CONCATENATE(E22," / "),""),IF(D23="NO CUMPLE",CONCATENATE(E23," / "),""),IF(D24="NO CUMPLE",CONCATENATE(E24," / "),""),IF(D25="NO CUMPLE",CONCATENATE(E25," / "),""),IF(D26="NO CUMPLE",CONCATENATE(E26," / "),""),IF(D27="NO CUMPLE",CONCATENATE(E27," / "),""))</f>
        <v/>
      </c>
      <c r="F17" s="402" t="s">
        <v>2322</v>
      </c>
      <c r="G17" s="14">
        <f>IF(D17="CUMPLE",1,IF(D17="NO CUMPLE CONDICIÓN",2,3))</f>
        <v>3</v>
      </c>
    </row>
    <row r="18" spans="1:7" s="35" customFormat="1" ht="99.75">
      <c r="A18" s="183" t="s">
        <v>1640</v>
      </c>
      <c r="B18" s="55" t="s">
        <v>1650</v>
      </c>
      <c r="C18" s="174" t="s">
        <v>2441</v>
      </c>
      <c r="D18" s="97"/>
      <c r="E18" s="410"/>
      <c r="F18" s="403" t="s">
        <v>2323</v>
      </c>
      <c r="G18" s="207"/>
    </row>
    <row r="19" spans="1:7" s="35" customFormat="1" ht="85.5">
      <c r="A19" s="183" t="s">
        <v>1640</v>
      </c>
      <c r="B19" s="55" t="s">
        <v>1651</v>
      </c>
      <c r="C19" s="174" t="s">
        <v>1865</v>
      </c>
      <c r="D19" s="97"/>
      <c r="E19" s="410"/>
      <c r="F19" s="403" t="s">
        <v>2323</v>
      </c>
      <c r="G19" s="207"/>
    </row>
    <row r="20" spans="1:7" s="35" customFormat="1" ht="217.5">
      <c r="A20" s="183" t="s">
        <v>1640</v>
      </c>
      <c r="B20" s="55" t="s">
        <v>1652</v>
      </c>
      <c r="C20" s="174" t="s">
        <v>1866</v>
      </c>
      <c r="D20" s="97"/>
      <c r="E20" s="410"/>
      <c r="F20" s="403" t="s">
        <v>2323</v>
      </c>
      <c r="G20" s="207"/>
    </row>
    <row r="21" spans="1:7" s="35" customFormat="1" ht="129.75">
      <c r="A21" s="183" t="s">
        <v>1640</v>
      </c>
      <c r="B21" s="55" t="s">
        <v>1654</v>
      </c>
      <c r="C21" s="174" t="s">
        <v>2396</v>
      </c>
      <c r="D21" s="97"/>
      <c r="E21" s="410"/>
      <c r="F21" s="403" t="s">
        <v>2323</v>
      </c>
      <c r="G21" s="207"/>
    </row>
    <row r="22" spans="1:7" ht="157.5">
      <c r="A22" s="183" t="s">
        <v>1640</v>
      </c>
      <c r="B22" s="55" t="s">
        <v>2434</v>
      </c>
      <c r="C22" s="46" t="s">
        <v>1868</v>
      </c>
      <c r="D22" s="97"/>
      <c r="E22" s="409"/>
      <c r="F22" s="403" t="s">
        <v>2323</v>
      </c>
    </row>
    <row r="23" spans="1:7" ht="343.5">
      <c r="A23" s="183" t="s">
        <v>1640</v>
      </c>
      <c r="B23" s="55" t="s">
        <v>2435</v>
      </c>
      <c r="C23" s="174" t="s">
        <v>1870</v>
      </c>
      <c r="D23" s="97"/>
      <c r="E23" s="409"/>
      <c r="F23" s="403" t="s">
        <v>2323</v>
      </c>
    </row>
    <row r="24" spans="1:7" ht="49.5" customHeight="1">
      <c r="A24" s="183" t="s">
        <v>1640</v>
      </c>
      <c r="B24" s="55" t="s">
        <v>1867</v>
      </c>
      <c r="C24" s="174" t="s">
        <v>1872</v>
      </c>
      <c r="D24" s="97"/>
      <c r="E24" s="409"/>
      <c r="F24" s="403" t="s">
        <v>2323</v>
      </c>
    </row>
    <row r="25" spans="1:7" ht="117">
      <c r="A25" s="183" t="s">
        <v>1640</v>
      </c>
      <c r="B25" s="55" t="s">
        <v>1869</v>
      </c>
      <c r="C25" s="174" t="s">
        <v>1874</v>
      </c>
      <c r="D25" s="97"/>
      <c r="E25" s="409"/>
      <c r="F25" s="403" t="s">
        <v>2323</v>
      </c>
    </row>
    <row r="26" spans="1:7" ht="66.95" customHeight="1">
      <c r="A26" s="183" t="s">
        <v>1640</v>
      </c>
      <c r="B26" s="55" t="s">
        <v>1871</v>
      </c>
      <c r="C26" s="174" t="s">
        <v>1875</v>
      </c>
      <c r="D26" s="97"/>
      <c r="E26" s="409"/>
      <c r="F26" s="403" t="s">
        <v>2323</v>
      </c>
    </row>
    <row r="27" spans="1:7" ht="71.25">
      <c r="A27" s="183" t="s">
        <v>1640</v>
      </c>
      <c r="B27" s="55" t="s">
        <v>1873</v>
      </c>
      <c r="C27" s="174" t="s">
        <v>1876</v>
      </c>
      <c r="D27" s="97"/>
      <c r="E27" s="409"/>
      <c r="F27" s="403" t="s">
        <v>2323</v>
      </c>
    </row>
    <row r="28" spans="1:7" ht="39.6" customHeight="1">
      <c r="A28" s="208"/>
      <c r="B28" s="47" t="s">
        <v>1708</v>
      </c>
      <c r="C28" s="187" t="s">
        <v>1877</v>
      </c>
      <c r="D28" s="63" t="str">
        <f>IF(COUNTIF(D29:D31,"NO CUMPLE")&gt;0,"NO CUMPLE CONDICIÓN",IF(COUNTIF(D29:D31,"CUMPLE")=0,"NO APLICA","CUMPLE"))</f>
        <v>NO APLICA</v>
      </c>
      <c r="E28" s="58" t="str">
        <f>CONCATENATE(IF(D29="NO CUMPLE",CONCATENATE(E29," / "),""),IF(D30="NO CUMPLE",CONCATENATE(E30," / "),""),IF(D31="NO CUMPLE",CONCATENATE(E31," / "),""))</f>
        <v/>
      </c>
      <c r="F28" s="332" t="s">
        <v>2349</v>
      </c>
      <c r="G28" s="14">
        <f>IF(D28="CUMPLE",1,IF(D28="NO CUMPLE CONDICIÓN",2,3))</f>
        <v>3</v>
      </c>
    </row>
    <row r="29" spans="1:7" ht="215.25">
      <c r="A29" s="183" t="s">
        <v>1640</v>
      </c>
      <c r="B29" s="325" t="s">
        <v>1655</v>
      </c>
      <c r="C29" s="46" t="s">
        <v>1878</v>
      </c>
      <c r="D29" s="97"/>
      <c r="E29" s="409"/>
      <c r="F29" s="406" t="s">
        <v>2324</v>
      </c>
    </row>
    <row r="30" spans="1:7" ht="114.75">
      <c r="A30" s="183" t="s">
        <v>1640</v>
      </c>
      <c r="B30" s="325" t="s">
        <v>1656</v>
      </c>
      <c r="C30" s="174" t="s">
        <v>1879</v>
      </c>
      <c r="D30" s="97"/>
      <c r="E30" s="409"/>
      <c r="F30" s="406" t="s">
        <v>2324</v>
      </c>
    </row>
    <row r="31" spans="1:7" ht="87">
      <c r="A31" s="183" t="s">
        <v>1640</v>
      </c>
      <c r="B31" s="325" t="s">
        <v>1657</v>
      </c>
      <c r="C31" s="46" t="s">
        <v>2397</v>
      </c>
      <c r="D31" s="97"/>
      <c r="E31" s="409"/>
      <c r="F31" s="406" t="s">
        <v>2324</v>
      </c>
    </row>
    <row r="32" spans="1:7" ht="113.1" customHeight="1">
      <c r="A32" s="182"/>
      <c r="B32" s="47" t="s">
        <v>1709</v>
      </c>
      <c r="C32" s="187" t="s">
        <v>1880</v>
      </c>
      <c r="D32" s="63" t="str">
        <f>IF(COUNTIF(D33:D43,"NO CUMPLE")&gt;0,"NO CUMPLE CONDICIÓN",IF(COUNTIF(D33:D43,"CUMPLE")=0,"NO APLICA","CUMPLE"))</f>
        <v>NO APLICA</v>
      </c>
      <c r="E32" s="337" t="str">
        <f>CONCATENATE(IF(D33="NO CUMPLE",CONCATENATE(E33," / "),""),IF(D34="NO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2" s="400" t="s">
        <v>2325</v>
      </c>
      <c r="G32" s="14">
        <f>IF(D32="CUMPLE",1,IF(D32="NO CUMPLE CONDICIÓN",2,3))</f>
        <v>3</v>
      </c>
    </row>
    <row r="33" spans="1:7" ht="201.75">
      <c r="A33" s="183" t="s">
        <v>1640</v>
      </c>
      <c r="B33" s="45" t="s">
        <v>1658</v>
      </c>
      <c r="C33" s="174" t="s">
        <v>1881</v>
      </c>
      <c r="D33" s="97"/>
      <c r="E33" s="410"/>
      <c r="F33" s="401" t="s">
        <v>2326</v>
      </c>
    </row>
    <row r="34" spans="1:7" ht="60.95" customHeight="1">
      <c r="A34" s="183" t="s">
        <v>1640</v>
      </c>
      <c r="B34" s="45" t="s">
        <v>1882</v>
      </c>
      <c r="C34" s="46" t="s">
        <v>1647</v>
      </c>
      <c r="D34" s="97"/>
      <c r="E34" s="409"/>
      <c r="F34" s="401" t="s">
        <v>2327</v>
      </c>
    </row>
    <row r="35" spans="1:7" ht="53.45" customHeight="1">
      <c r="A35" s="183" t="s">
        <v>1640</v>
      </c>
      <c r="B35" s="45" t="s">
        <v>1883</v>
      </c>
      <c r="C35" s="174" t="s">
        <v>1649</v>
      </c>
      <c r="D35" s="97"/>
      <c r="E35" s="409"/>
      <c r="F35" s="401" t="s">
        <v>2328</v>
      </c>
    </row>
    <row r="36" spans="1:7" ht="86.45" customHeight="1">
      <c r="A36" s="183" t="s">
        <v>1640</v>
      </c>
      <c r="B36" s="45" t="s">
        <v>1884</v>
      </c>
      <c r="C36" s="174" t="s">
        <v>1653</v>
      </c>
      <c r="D36" s="97"/>
      <c r="E36" s="409"/>
      <c r="F36" s="401" t="s">
        <v>2329</v>
      </c>
    </row>
    <row r="37" spans="1:7" ht="55.5" customHeight="1">
      <c r="A37" s="183"/>
      <c r="B37" s="45" t="s">
        <v>1885</v>
      </c>
      <c r="C37" s="174" t="s">
        <v>1886</v>
      </c>
      <c r="D37" s="97"/>
      <c r="E37" s="409"/>
      <c r="F37" s="401" t="s">
        <v>2330</v>
      </c>
    </row>
    <row r="38" spans="1:7" ht="114">
      <c r="A38" s="183" t="s">
        <v>1640</v>
      </c>
      <c r="B38" s="45" t="s">
        <v>1887</v>
      </c>
      <c r="C38" s="174" t="s">
        <v>2333</v>
      </c>
      <c r="D38" s="97"/>
      <c r="E38" s="410"/>
      <c r="F38" s="401" t="s">
        <v>2331</v>
      </c>
    </row>
    <row r="39" spans="1:7" ht="100.5">
      <c r="A39" s="183" t="s">
        <v>1640</v>
      </c>
      <c r="B39" s="45" t="s">
        <v>1888</v>
      </c>
      <c r="C39" s="174" t="s">
        <v>1889</v>
      </c>
      <c r="D39" s="97"/>
      <c r="E39" s="410"/>
      <c r="F39" s="401" t="s">
        <v>2330</v>
      </c>
    </row>
    <row r="40" spans="1:7" ht="86.25">
      <c r="A40" s="183" t="s">
        <v>1640</v>
      </c>
      <c r="B40" s="45" t="s">
        <v>1890</v>
      </c>
      <c r="C40" s="174" t="s">
        <v>1891</v>
      </c>
      <c r="D40" s="97"/>
      <c r="E40" s="410"/>
      <c r="F40" s="401" t="s">
        <v>2330</v>
      </c>
    </row>
    <row r="41" spans="1:7" ht="172.5">
      <c r="A41" s="183" t="s">
        <v>1640</v>
      </c>
      <c r="B41" s="45" t="s">
        <v>1892</v>
      </c>
      <c r="C41" s="174" t="s">
        <v>1893</v>
      </c>
      <c r="D41" s="97"/>
      <c r="E41" s="410"/>
      <c r="F41" s="401" t="s">
        <v>2332</v>
      </c>
    </row>
    <row r="42" spans="1:7" s="35" customFormat="1" ht="41.1" customHeight="1">
      <c r="A42" s="183" t="s">
        <v>1640</v>
      </c>
      <c r="B42" s="45" t="s">
        <v>1894</v>
      </c>
      <c r="C42" s="174" t="s">
        <v>1895</v>
      </c>
      <c r="D42" s="97"/>
      <c r="E42" s="410"/>
      <c r="F42" s="401" t="s">
        <v>2330</v>
      </c>
      <c r="G42" s="14"/>
    </row>
    <row r="43" spans="1:7" s="35" customFormat="1" ht="39.6" customHeight="1">
      <c r="A43" s="183" t="s">
        <v>1640</v>
      </c>
      <c r="B43" s="45" t="s">
        <v>1896</v>
      </c>
      <c r="C43" s="174" t="s">
        <v>1897</v>
      </c>
      <c r="D43" s="97"/>
      <c r="E43" s="442"/>
      <c r="F43" s="401" t="s">
        <v>2330</v>
      </c>
      <c r="G43" s="14"/>
    </row>
    <row r="44" spans="1:7" ht="45.95" customHeight="1">
      <c r="A44" s="182"/>
      <c r="B44" s="47" t="s">
        <v>1710</v>
      </c>
      <c r="C44" s="180" t="s">
        <v>1898</v>
      </c>
      <c r="D44" s="63" t="str">
        <f>IF(COUNTIF(D45:D49,"NO CUMPLE")&gt;0,"NO CUMPLE CONDICIÓN",IF(COUNTIF(D45:D49,"CUMPLE")=0,"NO APLICA","CUMPLE"))</f>
        <v>NO APLICA</v>
      </c>
      <c r="E44" s="58" t="str">
        <f>CONCATENATE(IF(D45="NO CUMPLE",CONCATENATE(E45," / "),""),IF(D46="NO CUMPLE",CONCATENATE(E46," / "),""),IF(D47="NO CUMPLE",CONCATENATE(E47," / "),""),IF(D48="NO CUMPLE",CONCATENATE(E48," / "),""),IF(D49="NO CUMPLE",CONCATENATE(E49," / "),""))</f>
        <v/>
      </c>
      <c r="F44" s="400" t="s">
        <v>2334</v>
      </c>
      <c r="G44" s="14">
        <f>IF(D44="CUMPLE",1,IF(D44="NO CUMPLE CONDICIÓN",2,3))</f>
        <v>3</v>
      </c>
    </row>
    <row r="45" spans="1:7" ht="107.1" customHeight="1">
      <c r="A45" s="183" t="s">
        <v>1640</v>
      </c>
      <c r="B45" s="45" t="s">
        <v>1659</v>
      </c>
      <c r="C45" s="174" t="s">
        <v>1899</v>
      </c>
      <c r="D45" s="97"/>
      <c r="E45" s="409"/>
      <c r="F45" s="404" t="s">
        <v>2335</v>
      </c>
    </row>
    <row r="46" spans="1:7" ht="63.95" customHeight="1">
      <c r="A46" s="183" t="s">
        <v>1640</v>
      </c>
      <c r="B46" s="45" t="s">
        <v>1660</v>
      </c>
      <c r="C46" s="174" t="s">
        <v>1900</v>
      </c>
      <c r="D46" s="97"/>
      <c r="E46" s="409"/>
      <c r="F46" s="404" t="s">
        <v>2335</v>
      </c>
    </row>
    <row r="47" spans="1:7" ht="69" customHeight="1">
      <c r="A47" s="183" t="s">
        <v>1640</v>
      </c>
      <c r="B47" s="45" t="s">
        <v>1661</v>
      </c>
      <c r="C47" s="174" t="s">
        <v>1662</v>
      </c>
      <c r="D47" s="97"/>
      <c r="E47" s="409"/>
      <c r="F47" s="404" t="s">
        <v>2335</v>
      </c>
    </row>
    <row r="48" spans="1:7" ht="67.5" customHeight="1">
      <c r="A48" s="183" t="s">
        <v>1640</v>
      </c>
      <c r="B48" s="45" t="s">
        <v>1663</v>
      </c>
      <c r="C48" s="174" t="s">
        <v>1664</v>
      </c>
      <c r="D48" s="97"/>
      <c r="E48" s="409"/>
      <c r="F48" s="404" t="s">
        <v>2336</v>
      </c>
    </row>
    <row r="49" spans="1:7" ht="66" customHeight="1">
      <c r="A49" s="183" t="s">
        <v>1640</v>
      </c>
      <c r="B49" s="45" t="s">
        <v>1665</v>
      </c>
      <c r="C49" s="174" t="s">
        <v>1901</v>
      </c>
      <c r="D49" s="97"/>
      <c r="E49" s="409"/>
      <c r="F49" s="404" t="s">
        <v>2335</v>
      </c>
    </row>
    <row r="50" spans="1:7" s="35" customFormat="1" ht="66" customHeight="1">
      <c r="A50" s="208"/>
      <c r="B50" s="47" t="s">
        <v>1711</v>
      </c>
      <c r="C50" s="180" t="s">
        <v>1902</v>
      </c>
      <c r="D50" s="63" t="str">
        <f>IF(COUNTIF(D51:D51,"NO CUMPLE")&gt;0,"NO CUMPLE CONDICIÓN",IF(COUNTIF(D51:D51,"CUMPLE")=0,"NO APLICA","CUMPLE"))</f>
        <v>NO APLICA</v>
      </c>
      <c r="E50" s="58" t="str">
        <f>CONCATENATE(IF(D51="NO CUMPLE",CONCATENATE(E51," / "),""))</f>
        <v/>
      </c>
      <c r="F50" s="400" t="s">
        <v>2337</v>
      </c>
      <c r="G50" s="14">
        <f>IF(D50="CUMPLE",1,IF(D50="NO CUMPLE CONDICIÓN",2,3))</f>
        <v>3</v>
      </c>
    </row>
    <row r="51" spans="1:7" s="35" customFormat="1" ht="71.25">
      <c r="A51" s="183" t="s">
        <v>1640</v>
      </c>
      <c r="B51" s="55" t="s">
        <v>1667</v>
      </c>
      <c r="C51" s="174" t="s">
        <v>1903</v>
      </c>
      <c r="D51" s="97"/>
      <c r="E51" s="410"/>
      <c r="F51" s="401" t="s">
        <v>2330</v>
      </c>
      <c r="G51" s="14"/>
    </row>
    <row r="52" spans="1:7" s="35" customFormat="1" ht="94.5" customHeight="1">
      <c r="A52" s="213"/>
      <c r="B52" s="47" t="s">
        <v>1712</v>
      </c>
      <c r="C52" s="180" t="s">
        <v>1904</v>
      </c>
      <c r="D52" s="63" t="str">
        <f>IF(COUNTIF(D54:D59,"NO CUMPLE")&gt;0,"NO CUMPLE CONDICIÓN",IF(COUNTIF(D54:D59,"CUMPLE")=0,"NO APLICA","CUMPLE"))</f>
        <v>NO APLICA</v>
      </c>
      <c r="E52" s="58" t="str">
        <f>CONCATENATE(IF(D54="NO CUMPLE",CONCATENATE(E54," / "),""),IF(D55="NO CUMPLE",CONCATENATE(E55," / "),""),IF(D56="NO CUMPLE",CONCATENATE(E56," / "),""),IF(D57="NO CUMPLE",CONCATENATE(E57," / "),""),IF(D58="NO CUMPLE",CONCATENATE(E58," / "),""),IF(D59="NO CUMPLE",CONCATENATE(E59," / "),""))</f>
        <v/>
      </c>
      <c r="F52" s="400" t="s">
        <v>2338</v>
      </c>
      <c r="G52" s="14">
        <f>IF(D52="CUMPLE",1,IF(D52="NO CUMPLE CONDICIÓN",2,3))</f>
        <v>3</v>
      </c>
    </row>
    <row r="53" spans="1:7" s="35" customFormat="1" ht="21" customHeight="1">
      <c r="A53" s="208"/>
      <c r="B53" s="476"/>
      <c r="C53" s="214" t="s">
        <v>1666</v>
      </c>
      <c r="D53" s="215"/>
      <c r="E53" s="411"/>
      <c r="F53" s="407"/>
      <c r="G53" s="14"/>
    </row>
    <row r="54" spans="1:7" ht="158.44999999999999" customHeight="1">
      <c r="A54" s="183" t="s">
        <v>1640</v>
      </c>
      <c r="B54" s="45" t="s">
        <v>1668</v>
      </c>
      <c r="C54" s="174" t="s">
        <v>1905</v>
      </c>
      <c r="D54" s="97"/>
      <c r="E54" s="409"/>
      <c r="F54" s="404" t="s">
        <v>2339</v>
      </c>
    </row>
    <row r="55" spans="1:7" ht="285.75">
      <c r="A55" s="183" t="s">
        <v>1640</v>
      </c>
      <c r="B55" s="45" t="s">
        <v>1669</v>
      </c>
      <c r="C55" s="174" t="s">
        <v>1906</v>
      </c>
      <c r="D55" s="97"/>
      <c r="E55" s="409"/>
      <c r="F55" s="404" t="s">
        <v>2340</v>
      </c>
    </row>
    <row r="56" spans="1:7" ht="110.25" customHeight="1">
      <c r="A56" s="183" t="s">
        <v>1640</v>
      </c>
      <c r="B56" s="45" t="s">
        <v>1670</v>
      </c>
      <c r="C56" s="216" t="s">
        <v>1907</v>
      </c>
      <c r="D56" s="97"/>
      <c r="E56" s="409"/>
      <c r="F56" s="404" t="s">
        <v>2341</v>
      </c>
    </row>
    <row r="57" spans="1:7" ht="50.1" customHeight="1">
      <c r="A57" s="183" t="s">
        <v>1640</v>
      </c>
      <c r="B57" s="45" t="s">
        <v>1671</v>
      </c>
      <c r="C57" s="174" t="s">
        <v>1908</v>
      </c>
      <c r="D57" s="97"/>
      <c r="E57" s="409"/>
      <c r="F57" s="404" t="s">
        <v>2342</v>
      </c>
    </row>
    <row r="58" spans="1:7" ht="56.25" customHeight="1">
      <c r="A58" s="183" t="s">
        <v>1640</v>
      </c>
      <c r="B58" s="45" t="s">
        <v>1672</v>
      </c>
      <c r="C58" s="174" t="s">
        <v>1909</v>
      </c>
      <c r="D58" s="97"/>
      <c r="E58" s="409"/>
      <c r="F58" s="404" t="s">
        <v>2343</v>
      </c>
    </row>
    <row r="59" spans="1:7" s="35" customFormat="1" ht="66.95" customHeight="1">
      <c r="A59" s="183" t="s">
        <v>1640</v>
      </c>
      <c r="B59" s="45" t="s">
        <v>1673</v>
      </c>
      <c r="C59" s="174" t="s">
        <v>1910</v>
      </c>
      <c r="D59" s="97"/>
      <c r="E59" s="410"/>
      <c r="F59" s="401" t="s">
        <v>2344</v>
      </c>
      <c r="G59" s="14"/>
    </row>
    <row r="60" spans="1:7" ht="48" customHeight="1">
      <c r="A60" s="182"/>
      <c r="B60" s="47" t="s">
        <v>1713</v>
      </c>
      <c r="C60" s="180" t="s">
        <v>1911</v>
      </c>
      <c r="D60" s="63" t="str">
        <f>IF(COUNTIF(D61:D62,"NO CUMPLE")&gt;0,"NO CUMPLE CONDICIÓN",IF(COUNTIF(D61:D62,"CUMPLE")=0,"NO APLICA","CUMPLE"))</f>
        <v>NO APLICA</v>
      </c>
      <c r="E60" s="58" t="str">
        <f>CONCATENATE(IF(D61="NO CUMPLE",CONCATENATE(E61," / "),""),IF(D62="NO CUMPLE",CONCATENATE(E62," / "),""))</f>
        <v/>
      </c>
      <c r="F60" s="400" t="s">
        <v>2345</v>
      </c>
      <c r="G60" s="14">
        <f>IF(D60="CUMPLE",1,IF(D60="NO CUMPLE CONDICIÓN",2,3))</f>
        <v>3</v>
      </c>
    </row>
    <row r="61" spans="1:7" ht="142.5">
      <c r="A61" s="183" t="s">
        <v>1640</v>
      </c>
      <c r="B61" s="45" t="s">
        <v>1674</v>
      </c>
      <c r="C61" s="174" t="s">
        <v>1675</v>
      </c>
      <c r="D61" s="97"/>
      <c r="E61" s="409"/>
      <c r="F61" s="404" t="s">
        <v>2346</v>
      </c>
    </row>
    <row r="62" spans="1:7" ht="63.95" customHeight="1">
      <c r="A62" s="183" t="s">
        <v>1640</v>
      </c>
      <c r="B62" s="45" t="s">
        <v>1676</v>
      </c>
      <c r="C62" s="46" t="s">
        <v>1677</v>
      </c>
      <c r="D62" s="97"/>
      <c r="E62" s="409"/>
      <c r="F62" s="404" t="s">
        <v>2347</v>
      </c>
    </row>
    <row r="63" spans="1:7" ht="80.099999999999994" customHeight="1">
      <c r="A63" s="182"/>
      <c r="B63" s="47" t="s">
        <v>1714</v>
      </c>
      <c r="C63" s="180" t="s">
        <v>1912</v>
      </c>
      <c r="D63" s="63" t="str">
        <f>IF(COUNTIF(D64:D65,"NO CUMPLE")&gt;0,"NO CUMPLE CONDICIÓN",IF(COUNTIF(D64:D65,"CUMPLE")=0,"NO APLICA","CUMPLE"))</f>
        <v>NO APLICA</v>
      </c>
      <c r="E63" s="58" t="str">
        <f>CONCATENATE(IF(D64="NO CUMPLE",CONCATENATE(E64," / "),""),IF(D65="NO CUMPLE",CONCATENATE(E65," / "),""))</f>
        <v/>
      </c>
      <c r="F63" s="400" t="s">
        <v>2348</v>
      </c>
      <c r="G63" s="14">
        <f t="shared" ref="G63" si="0">IF(D63="CUMPLE",1,IF(D63="NO CUMPLE CONDICIÓN",2,3))</f>
        <v>3</v>
      </c>
    </row>
    <row r="64" spans="1:7" ht="59.45" customHeight="1">
      <c r="A64" s="183" t="s">
        <v>1640</v>
      </c>
      <c r="B64" s="45" t="s">
        <v>1678</v>
      </c>
      <c r="C64" s="174" t="s">
        <v>1913</v>
      </c>
      <c r="D64" s="97"/>
      <c r="E64" s="409"/>
      <c r="F64" s="404" t="s">
        <v>2348</v>
      </c>
    </row>
    <row r="65" spans="1:6" ht="63.95" customHeight="1" thickBot="1">
      <c r="A65" s="183" t="s">
        <v>1640</v>
      </c>
      <c r="B65" s="49" t="s">
        <v>1914</v>
      </c>
      <c r="C65" s="217" t="s">
        <v>1915</v>
      </c>
      <c r="D65" s="98"/>
      <c r="E65" s="412"/>
      <c r="F65" s="408" t="s">
        <v>2348</v>
      </c>
    </row>
    <row r="66" spans="1:6">
      <c r="C66" s="14"/>
      <c r="D66" s="14"/>
      <c r="E66" s="14"/>
      <c r="F66" s="83"/>
    </row>
    <row r="67" spans="1:6">
      <c r="C67" s="14"/>
      <c r="D67" s="14"/>
      <c r="E67" s="14"/>
      <c r="F67" s="83"/>
    </row>
    <row r="68" spans="1:6" hidden="1">
      <c r="C68" s="77" t="s">
        <v>1636</v>
      </c>
      <c r="D68" s="14">
        <f>COUNTIF(G3:G65,1)</f>
        <v>0</v>
      </c>
      <c r="E68" s="14"/>
      <c r="F68" s="83"/>
    </row>
    <row r="69" spans="1:6" hidden="1">
      <c r="C69" s="77" t="s">
        <v>1637</v>
      </c>
      <c r="D69" s="14">
        <f>COUNTIF(G3:G65,2)</f>
        <v>0</v>
      </c>
      <c r="E69" s="14"/>
      <c r="F69" s="83"/>
    </row>
    <row r="70" spans="1:6" hidden="1">
      <c r="C70" s="77" t="s">
        <v>1638</v>
      </c>
      <c r="D70" s="14">
        <f>COUNTIF(G3:G65,3)</f>
        <v>12</v>
      </c>
      <c r="E70" s="14"/>
      <c r="F70" s="83"/>
    </row>
    <row r="71" spans="1:6">
      <c r="C71" s="14"/>
      <c r="D71" s="14"/>
      <c r="E71" s="14"/>
      <c r="F71" s="83"/>
    </row>
    <row r="72" spans="1:6">
      <c r="C72" s="14"/>
      <c r="D72" s="14"/>
      <c r="E72" s="14"/>
      <c r="F72" s="83"/>
    </row>
    <row r="73" spans="1:6">
      <c r="C73" s="14"/>
      <c r="D73" s="14"/>
      <c r="E73" s="14"/>
      <c r="F73" s="83"/>
    </row>
    <row r="74" spans="1:6">
      <c r="C74" s="14"/>
      <c r="D74" s="14"/>
      <c r="E74" s="14"/>
      <c r="F74" s="83"/>
    </row>
  </sheetData>
  <sheetProtection algorithmName="SHA-512" hashValue="wO0HnBpJrCbBwEZvR3kwHTdptur4SKMJRoEkwtLCBJxYhjJw1GI2MyzbY9Cl1Qpsas3Utmd7JX1s3axEKiykOw==" saltValue="N29wf5BNGRjmnYI8IBFgZw==" spinCount="100000" sheet="1" formatRows="0" autoFilter="0"/>
  <autoFilter ref="A2:G2" xr:uid="{00000000-0009-0000-0000-000005000000}"/>
  <mergeCells count="1">
    <mergeCell ref="B1:E1"/>
  </mergeCells>
  <phoneticPr fontId="31" type="noConversion"/>
  <conditionalFormatting sqref="D3">
    <cfRule type="cellIs" dxfId="65" priority="23" operator="equal">
      <formula>"NO CUMPLE CONDICIÓN"</formula>
    </cfRule>
    <cfRule type="cellIs" dxfId="64" priority="24" operator="equal">
      <formula>"No Cumple"</formula>
    </cfRule>
  </conditionalFormatting>
  <conditionalFormatting sqref="D6">
    <cfRule type="cellIs" dxfId="63" priority="21" operator="equal">
      <formula>"NO CUMPLE CONDICIÓN"</formula>
    </cfRule>
    <cfRule type="cellIs" dxfId="62" priority="22" operator="equal">
      <formula>"No Cumple"</formula>
    </cfRule>
  </conditionalFormatting>
  <conditionalFormatting sqref="D11">
    <cfRule type="cellIs" dxfId="61" priority="19" operator="equal">
      <formula>"NO CUMPLE CONDICIÓN"</formula>
    </cfRule>
    <cfRule type="cellIs" dxfId="60" priority="20" operator="equal">
      <formula>"No Cumple"</formula>
    </cfRule>
  </conditionalFormatting>
  <conditionalFormatting sqref="D13">
    <cfRule type="cellIs" dxfId="59" priority="17" operator="equal">
      <formula>"NO CUMPLE CONDICIÓN"</formula>
    </cfRule>
    <cfRule type="cellIs" dxfId="58" priority="18" operator="equal">
      <formula>"No Cumple"</formula>
    </cfRule>
  </conditionalFormatting>
  <conditionalFormatting sqref="D17">
    <cfRule type="cellIs" dxfId="57" priority="15" operator="equal">
      <formula>"NO CUMPLE CONDICIÓN"</formula>
    </cfRule>
    <cfRule type="cellIs" dxfId="56" priority="16" operator="equal">
      <formula>"No Cumple"</formula>
    </cfRule>
  </conditionalFormatting>
  <conditionalFormatting sqref="D28">
    <cfRule type="cellIs" dxfId="55" priority="13" operator="equal">
      <formula>"NO CUMPLE CONDICIÓN"</formula>
    </cfRule>
    <cfRule type="cellIs" dxfId="54" priority="14" operator="equal">
      <formula>"No Cumple"</formula>
    </cfRule>
  </conditionalFormatting>
  <conditionalFormatting sqref="D32">
    <cfRule type="cellIs" dxfId="53" priority="11" operator="equal">
      <formula>"NO CUMPLE CONDICIÓN"</formula>
    </cfRule>
    <cfRule type="cellIs" dxfId="52" priority="12" operator="equal">
      <formula>"No Cumple"</formula>
    </cfRule>
  </conditionalFormatting>
  <conditionalFormatting sqref="D44">
    <cfRule type="cellIs" dxfId="51" priority="9" operator="equal">
      <formula>"NO CUMPLE CONDICIÓN"</formula>
    </cfRule>
    <cfRule type="cellIs" dxfId="50" priority="10" operator="equal">
      <formula>"No Cumple"</formula>
    </cfRule>
  </conditionalFormatting>
  <conditionalFormatting sqref="D50">
    <cfRule type="cellIs" dxfId="49" priority="7" operator="equal">
      <formula>"NO CUMPLE CONDICIÓN"</formula>
    </cfRule>
    <cfRule type="cellIs" dxfId="48" priority="8" operator="equal">
      <formula>"No Cumple"</formula>
    </cfRule>
  </conditionalFormatting>
  <conditionalFormatting sqref="D52">
    <cfRule type="cellIs" dxfId="47" priority="5" operator="equal">
      <formula>"NO CUMPLE CONDICIÓN"</formula>
    </cfRule>
    <cfRule type="cellIs" dxfId="46" priority="6" operator="equal">
      <formula>"No Cumple"</formula>
    </cfRule>
  </conditionalFormatting>
  <conditionalFormatting sqref="D60">
    <cfRule type="cellIs" dxfId="45" priority="3" operator="equal">
      <formula>"NO CUMPLE CONDICIÓN"</formula>
    </cfRule>
    <cfRule type="cellIs" dxfId="44" priority="4" operator="equal">
      <formula>"No Cumple"</formula>
    </cfRule>
  </conditionalFormatting>
  <conditionalFormatting sqref="D63">
    <cfRule type="cellIs" dxfId="43" priority="1" operator="equal">
      <formula>"NO CUMPLE CONDICIÓN"</formula>
    </cfRule>
    <cfRule type="cellIs" dxfId="42" priority="2" operator="equal">
      <formula>"No Cumple"</formula>
    </cfRule>
  </conditionalFormatting>
  <dataValidations count="2">
    <dataValidation type="list" allowBlank="1" showInputMessage="1" showErrorMessage="1" sqref="D38" xr:uid="{437C99D3-DDCE-4483-A4B7-5C872E956AA5}">
      <formula1>"CUMPLE,NO CUMPLE,NO APLICA"</formula1>
    </dataValidation>
    <dataValidation type="list" allowBlank="1" showInputMessage="1" showErrorMessage="1" sqref="D39:D43 D51 D54:D59 D61:D62 D14:D16 D33:D37 D29:D31 D18:D27 D4:D5 D7:D10 D12 D45:D49 D64:D65" xr:uid="{1DA83CA8-DFC2-4699-9D35-FB5A9BC0AD26}">
      <formula1>"CUMPLE,NO CUMPLE"</formula1>
    </dataValidation>
  </dataValidations>
  <printOptions horizontalCentered="1"/>
  <pageMargins left="0.31496062992125984" right="0.31496062992125984" top="1.1417322834645669" bottom="0.74803149606299213" header="0.31496062992125984" footer="0.31496062992125984"/>
  <pageSetup scale="67"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18163-C3CA-4F68-AEF2-922107894BDC}">
  <sheetPr>
    <tabColor rgb="FFFFCCCC"/>
    <pageSetUpPr fitToPage="1"/>
  </sheetPr>
  <dimension ref="A1:H29"/>
  <sheetViews>
    <sheetView topLeftCell="A10" zoomScale="90" zoomScaleNormal="90" workbookViewId="0">
      <selection activeCell="E1" sqref="E1:E6"/>
    </sheetView>
  </sheetViews>
  <sheetFormatPr baseColWidth="10" defaultColWidth="11.42578125" defaultRowHeight="15"/>
  <cols>
    <col min="1" max="1" width="6.85546875" style="32" customWidth="1"/>
    <col min="2" max="2" width="9.85546875" style="36" customWidth="1"/>
    <col min="3" max="3" width="70.42578125" style="33" customWidth="1"/>
    <col min="4" max="4" width="19.85546875" style="34" customWidth="1"/>
    <col min="5" max="5" width="104.42578125" style="34" customWidth="1"/>
    <col min="6" max="6" width="45" style="88" customWidth="1"/>
    <col min="7" max="7" width="16.140625" style="31" hidden="1" customWidth="1"/>
    <col min="8" max="16384" width="11.42578125" style="34"/>
  </cols>
  <sheetData>
    <row r="1" spans="1:7" ht="21" customHeight="1" thickBot="1">
      <c r="B1" s="483" t="s">
        <v>2195</v>
      </c>
      <c r="C1" s="484"/>
      <c r="D1" s="484"/>
      <c r="E1" s="485"/>
      <c r="F1" s="87"/>
    </row>
    <row r="2" spans="1:7" ht="74.25" customHeight="1">
      <c r="A2" s="384" t="s">
        <v>1585</v>
      </c>
      <c r="B2" s="50" t="s">
        <v>1586</v>
      </c>
      <c r="C2" s="53" t="s">
        <v>1587</v>
      </c>
      <c r="D2" s="51" t="s">
        <v>1588</v>
      </c>
      <c r="E2" s="52" t="s">
        <v>1589</v>
      </c>
      <c r="F2" s="178" t="s">
        <v>1590</v>
      </c>
    </row>
    <row r="3" spans="1:7" ht="30.6" customHeight="1">
      <c r="B3" s="336" t="s">
        <v>1715</v>
      </c>
      <c r="C3" s="56" t="s">
        <v>1937</v>
      </c>
      <c r="D3" s="63" t="str">
        <f>IF(COUNTIF(D4:D14,"NO CUMPLE")&gt;0,"NO CUMPLE CONDICIÓN",IF(COUNTIF(D4:D14,"CUMPLE")=0,"NO APLICA","CUMPLE"))</f>
        <v>NO APLICA</v>
      </c>
      <c r="E3" s="337"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f>
        <v/>
      </c>
      <c r="F3" s="385" t="s">
        <v>2353</v>
      </c>
      <c r="G3" s="59">
        <f>IF(D3="CUMPLE",1,IF(D3="NO CUMPLE CONDICIÓN",2,3))</f>
        <v>3</v>
      </c>
    </row>
    <row r="4" spans="1:7" ht="201">
      <c r="A4" s="306" t="s">
        <v>1679</v>
      </c>
      <c r="B4" s="477" t="s">
        <v>2041</v>
      </c>
      <c r="C4" s="46" t="s">
        <v>2350</v>
      </c>
      <c r="D4" s="459"/>
      <c r="E4" s="443"/>
      <c r="F4" s="385" t="s">
        <v>2353</v>
      </c>
      <c r="G4" s="59"/>
    </row>
    <row r="5" spans="1:7" ht="71.25">
      <c r="A5" s="306" t="s">
        <v>1679</v>
      </c>
      <c r="B5" s="477" t="s">
        <v>1921</v>
      </c>
      <c r="C5" s="46" t="s">
        <v>2351</v>
      </c>
      <c r="D5" s="459"/>
      <c r="E5" s="443"/>
      <c r="F5" s="385" t="s">
        <v>2353</v>
      </c>
      <c r="G5" s="59"/>
    </row>
    <row r="6" spans="1:7" ht="57.75">
      <c r="A6" s="306" t="s">
        <v>1679</v>
      </c>
      <c r="B6" s="477" t="s">
        <v>2196</v>
      </c>
      <c r="C6" s="46" t="s">
        <v>1916</v>
      </c>
      <c r="D6" s="459"/>
      <c r="E6" s="443"/>
      <c r="F6" s="385" t="s">
        <v>2354</v>
      </c>
      <c r="G6" s="59"/>
    </row>
    <row r="7" spans="1:7" ht="409.5">
      <c r="A7" s="265" t="s">
        <v>1679</v>
      </c>
      <c r="B7" s="477" t="s">
        <v>2197</v>
      </c>
      <c r="C7" s="174" t="s">
        <v>2398</v>
      </c>
      <c r="D7" s="459"/>
      <c r="E7" s="443"/>
      <c r="F7" s="385" t="s">
        <v>2355</v>
      </c>
      <c r="G7" s="59"/>
    </row>
    <row r="8" spans="1:7" ht="72">
      <c r="A8" s="306" t="s">
        <v>1679</v>
      </c>
      <c r="B8" s="477" t="s">
        <v>2210</v>
      </c>
      <c r="C8" s="46" t="s">
        <v>1922</v>
      </c>
      <c r="D8" s="459"/>
      <c r="E8" s="443"/>
      <c r="F8" s="385" t="s">
        <v>2355</v>
      </c>
      <c r="G8" s="59"/>
    </row>
    <row r="9" spans="1:7" ht="42.75">
      <c r="A9" s="306" t="s">
        <v>1679</v>
      </c>
      <c r="B9" s="477" t="s">
        <v>2198</v>
      </c>
      <c r="C9" s="46" t="s">
        <v>1923</v>
      </c>
      <c r="D9" s="478"/>
      <c r="E9" s="443"/>
      <c r="F9" s="385" t="s">
        <v>2355</v>
      </c>
      <c r="G9" s="59"/>
    </row>
    <row r="10" spans="1:7" ht="258.75">
      <c r="A10" s="306" t="s">
        <v>1679</v>
      </c>
      <c r="B10" s="477" t="s">
        <v>2199</v>
      </c>
      <c r="C10" s="46" t="s">
        <v>2352</v>
      </c>
      <c r="D10" s="459"/>
      <c r="E10" s="443"/>
      <c r="F10" s="385" t="s">
        <v>2356</v>
      </c>
      <c r="G10" s="59"/>
    </row>
    <row r="11" spans="1:7" ht="101.25">
      <c r="A11" s="306" t="s">
        <v>1679</v>
      </c>
      <c r="B11" s="477" t="s">
        <v>2200</v>
      </c>
      <c r="C11" s="46" t="s">
        <v>1917</v>
      </c>
      <c r="D11" s="459"/>
      <c r="E11" s="443"/>
      <c r="F11" s="385" t="s">
        <v>2356</v>
      </c>
      <c r="G11" s="59"/>
    </row>
    <row r="12" spans="1:7" ht="86.25">
      <c r="A12" s="306" t="s">
        <v>1679</v>
      </c>
      <c r="B12" s="477" t="s">
        <v>2201</v>
      </c>
      <c r="C12" s="46" t="s">
        <v>2224</v>
      </c>
      <c r="D12" s="459"/>
      <c r="E12" s="443"/>
      <c r="F12" s="385" t="s">
        <v>2356</v>
      </c>
      <c r="G12" s="59"/>
    </row>
    <row r="13" spans="1:7" ht="57.75">
      <c r="A13" s="306"/>
      <c r="B13" s="477" t="s">
        <v>2202</v>
      </c>
      <c r="C13" s="46" t="s">
        <v>2225</v>
      </c>
      <c r="D13" s="459"/>
      <c r="E13" s="443"/>
      <c r="F13" s="385" t="s">
        <v>2356</v>
      </c>
      <c r="G13" s="59"/>
    </row>
    <row r="14" spans="1:7" ht="28.5">
      <c r="A14" s="306" t="s">
        <v>1679</v>
      </c>
      <c r="B14" s="477" t="s">
        <v>2203</v>
      </c>
      <c r="C14" s="174" t="s">
        <v>1924</v>
      </c>
      <c r="D14" s="459"/>
      <c r="E14" s="443"/>
      <c r="F14" s="385" t="s">
        <v>2356</v>
      </c>
      <c r="G14" s="59"/>
    </row>
    <row r="15" spans="1:7" ht="35.25" customHeight="1">
      <c r="A15" s="307"/>
      <c r="B15" s="336" t="s">
        <v>2204</v>
      </c>
      <c r="C15" s="56" t="s">
        <v>1938</v>
      </c>
      <c r="D15" s="63" t="str">
        <f>IF(COUNTIF(D16:D24,"NO CUMPLE")&gt;0,"NO CUMPLE CONDICIÓN",IF(COUNTIF(D16:D24,"CUMPLE")=0,"NO APLICA","CUMPLE"))</f>
        <v>NO APLICA</v>
      </c>
      <c r="E15" s="337"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15" s="386" t="s">
        <v>2357</v>
      </c>
      <c r="G15" s="59">
        <f>IF(D15="CUMPLE",1,IF(D15="NO CUMPLE CONDICIÓN",2,3))</f>
        <v>3</v>
      </c>
    </row>
    <row r="16" spans="1:7" ht="304.5" customHeight="1">
      <c r="A16" s="306" t="s">
        <v>1679</v>
      </c>
      <c r="B16" s="477" t="s">
        <v>2246</v>
      </c>
      <c r="C16" s="268" t="s">
        <v>2252</v>
      </c>
      <c r="D16" s="459"/>
      <c r="E16" s="444"/>
      <c r="F16" s="385" t="s">
        <v>2357</v>
      </c>
      <c r="G16" s="59"/>
    </row>
    <row r="17" spans="1:8" ht="315.75">
      <c r="A17" s="306" t="s">
        <v>1679</v>
      </c>
      <c r="B17" s="477" t="s">
        <v>2247</v>
      </c>
      <c r="C17" s="46" t="s">
        <v>1925</v>
      </c>
      <c r="D17" s="459"/>
      <c r="E17" s="444"/>
      <c r="F17" s="385" t="s">
        <v>2357</v>
      </c>
      <c r="G17" s="59"/>
    </row>
    <row r="18" spans="1:8" ht="72">
      <c r="A18" s="306" t="s">
        <v>1679</v>
      </c>
      <c r="B18" s="477" t="s">
        <v>2248</v>
      </c>
      <c r="C18" s="46" t="s">
        <v>1918</v>
      </c>
      <c r="D18" s="459"/>
      <c r="E18" s="444"/>
      <c r="F18" s="385" t="s">
        <v>2357</v>
      </c>
      <c r="G18" s="59"/>
    </row>
    <row r="19" spans="1:8" ht="72">
      <c r="A19" s="306" t="s">
        <v>1679</v>
      </c>
      <c r="B19" s="477" t="s">
        <v>2205</v>
      </c>
      <c r="C19" s="46" t="s">
        <v>2399</v>
      </c>
      <c r="D19" s="459"/>
      <c r="E19" s="444"/>
      <c r="F19" s="385" t="s">
        <v>2357</v>
      </c>
      <c r="G19" s="59"/>
    </row>
    <row r="20" spans="1:8" ht="114.75">
      <c r="A20" s="306" t="s">
        <v>1679</v>
      </c>
      <c r="B20" s="477" t="s">
        <v>2209</v>
      </c>
      <c r="C20" s="46" t="s">
        <v>2400</v>
      </c>
      <c r="D20" s="459"/>
      <c r="E20" s="444"/>
      <c r="F20" s="385" t="s">
        <v>2358</v>
      </c>
      <c r="G20" s="59"/>
    </row>
    <row r="21" spans="1:8" ht="199.5">
      <c r="A21" s="306" t="s">
        <v>1679</v>
      </c>
      <c r="B21" s="477" t="s">
        <v>2206</v>
      </c>
      <c r="C21" s="57" t="s">
        <v>2401</v>
      </c>
      <c r="D21" s="459"/>
      <c r="E21" s="444"/>
      <c r="F21" s="385" t="s">
        <v>2358</v>
      </c>
      <c r="G21" s="59"/>
    </row>
    <row r="22" spans="1:8" ht="42.75">
      <c r="A22" s="306" t="s">
        <v>1679</v>
      </c>
      <c r="B22" s="477" t="s">
        <v>2207</v>
      </c>
      <c r="C22" s="46" t="s">
        <v>1681</v>
      </c>
      <c r="D22" s="459"/>
      <c r="E22" s="444"/>
      <c r="F22" s="385" t="s">
        <v>2358</v>
      </c>
      <c r="G22" s="59"/>
    </row>
    <row r="23" spans="1:8" ht="80.25" customHeight="1">
      <c r="A23" s="306" t="s">
        <v>1679</v>
      </c>
      <c r="B23" s="477" t="s">
        <v>2208</v>
      </c>
      <c r="C23" s="46" t="s">
        <v>1919</v>
      </c>
      <c r="D23" s="459"/>
      <c r="E23" s="444"/>
      <c r="F23" s="385" t="s">
        <v>2358</v>
      </c>
      <c r="G23" s="59"/>
    </row>
    <row r="24" spans="1:8" s="221" customFormat="1" ht="84" customHeight="1" thickBot="1">
      <c r="A24" s="306" t="s">
        <v>1679</v>
      </c>
      <c r="B24" s="479" t="s">
        <v>2249</v>
      </c>
      <c r="C24" s="217" t="s">
        <v>2227</v>
      </c>
      <c r="D24" s="480"/>
      <c r="E24" s="445"/>
      <c r="F24" s="385" t="s">
        <v>2358</v>
      </c>
      <c r="G24" s="219"/>
      <c r="H24" s="220"/>
    </row>
    <row r="27" spans="1:8" hidden="1">
      <c r="C27" s="77" t="s">
        <v>1636</v>
      </c>
      <c r="D27" s="34">
        <f>COUNTIF(G3:G24,1)</f>
        <v>0</v>
      </c>
    </row>
    <row r="28" spans="1:8" hidden="1">
      <c r="C28" s="77" t="s">
        <v>1637</v>
      </c>
      <c r="D28" s="34">
        <f>COUNTIF(G3:G24,2)</f>
        <v>0</v>
      </c>
    </row>
    <row r="29" spans="1:8" hidden="1">
      <c r="C29" s="77" t="s">
        <v>1638</v>
      </c>
      <c r="D29" s="34">
        <f>COUNTIF(G3:G24,3)</f>
        <v>2</v>
      </c>
    </row>
  </sheetData>
  <sheetProtection algorithmName="SHA-512" hashValue="UiWkBf+vst3Vy5NUeckQjtSGZCjPOlsYX/UWUUlTqGk9eOJ47Xhr8YWdahyoZfCffQWT11xezEIZRrMoIIQMYg==" saltValue="ReZf/uOAMuK/5U9mp+KwuA==" spinCount="100000" sheet="1" formatRows="0" autoFilter="0"/>
  <mergeCells count="1">
    <mergeCell ref="B1:E1"/>
  </mergeCells>
  <phoneticPr fontId="31" type="noConversion"/>
  <conditionalFormatting sqref="D3">
    <cfRule type="cellIs" dxfId="41" priority="3" operator="equal">
      <formula>"NO CUMPLE CONDICIÓN"</formula>
    </cfRule>
    <cfRule type="cellIs" dxfId="40" priority="4" operator="equal">
      <formula>"No Cumple"</formula>
    </cfRule>
  </conditionalFormatting>
  <conditionalFormatting sqref="D15">
    <cfRule type="cellIs" dxfId="39" priority="1" operator="equal">
      <formula>"NO CUMPLE CONDICIÓN"</formula>
    </cfRule>
    <cfRule type="cellIs" dxfId="38" priority="2" operator="equal">
      <formula>"No Cumple"</formula>
    </cfRule>
  </conditionalFormatting>
  <dataValidations count="2">
    <dataValidation type="list" allowBlank="1" showInputMessage="1" showErrorMessage="1" sqref="D24 D6:D9 D4 D16" xr:uid="{F001689E-AACC-4DB7-8AC1-C7FDF0088B94}">
      <formula1>"CUMPLE,NO CUMPLE"</formula1>
    </dataValidation>
    <dataValidation type="list" allowBlank="1" showInputMessage="1" showErrorMessage="1" sqref="D5 D10:D14 D17:D23" xr:uid="{0CF8D247-7EEF-4E80-85E5-996C35B252A6}">
      <formula1>"CUMPLE,NO CUMPLE,NO APLICA"</formula1>
    </dataValidation>
  </dataValidations>
  <printOptions horizontalCentered="1"/>
  <pageMargins left="0.31496062992125984" right="0.31496062992125984" top="1.1417322834645669" bottom="0.74803149606299213" header="0.31496062992125984" footer="0.31496062992125984"/>
  <pageSetup scale="64"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D649-6E94-4537-8326-A1BEBD87B210}">
  <sheetPr>
    <tabColor rgb="FFFFCCCC"/>
    <pageSetUpPr fitToPage="1"/>
  </sheetPr>
  <dimension ref="A1:H29"/>
  <sheetViews>
    <sheetView topLeftCell="B1" zoomScale="90" zoomScaleNormal="90" workbookViewId="0">
      <selection activeCell="E1" sqref="E1:E6"/>
    </sheetView>
  </sheetViews>
  <sheetFormatPr baseColWidth="10" defaultColWidth="11.42578125" defaultRowHeight="15"/>
  <cols>
    <col min="1" max="1" width="6.85546875" style="307" customWidth="1"/>
    <col min="2" max="2" width="9.85546875" style="36" customWidth="1"/>
    <col min="3" max="3" width="101.42578125" style="33" customWidth="1"/>
    <col min="4" max="4" width="19.85546875" style="34" customWidth="1"/>
    <col min="5" max="5" width="83.42578125" style="34" customWidth="1"/>
    <col min="6" max="6" width="45" style="88" customWidth="1"/>
    <col min="7" max="7" width="16.140625" style="31" hidden="1" customWidth="1"/>
    <col min="8" max="16384" width="11.42578125" style="34"/>
  </cols>
  <sheetData>
    <row r="1" spans="1:7" ht="21" customHeight="1" thickBot="1">
      <c r="B1" s="546" t="s">
        <v>2211</v>
      </c>
      <c r="C1" s="547"/>
      <c r="D1" s="547"/>
      <c r="E1" s="548"/>
      <c r="F1" s="87"/>
    </row>
    <row r="2" spans="1:7" ht="74.25" customHeight="1" thickBot="1">
      <c r="A2" s="86" t="s">
        <v>1585</v>
      </c>
      <c r="B2" s="50" t="s">
        <v>1586</v>
      </c>
      <c r="C2" s="53" t="s">
        <v>1587</v>
      </c>
      <c r="D2" s="51" t="s">
        <v>1588</v>
      </c>
      <c r="E2" s="52" t="s">
        <v>1589</v>
      </c>
      <c r="F2" s="178" t="s">
        <v>1590</v>
      </c>
    </row>
    <row r="3" spans="1:7" ht="30.6" customHeight="1" thickBot="1">
      <c r="B3" s="44" t="s">
        <v>1717</v>
      </c>
      <c r="C3" s="117" t="s">
        <v>1939</v>
      </c>
      <c r="D3" s="62" t="str">
        <f>IF(COUNTIF(D4:D11,"NO CUMPLE")&gt;0,"NO CUMPLE CONDICIÓN",IF(COUNTIF(D4:D11,"CUMPLE")=0,"NO APLICA","CUMPLE"))</f>
        <v>NO APLICA</v>
      </c>
      <c r="E3" s="395" t="str">
        <f>CONCATENATE(IF(D4="NO CUMPLE",CONCATENATE(E4," / "),""),IF(D5="NO CUMPLE",CONCATENATE(E5," / "),""),IF(D7="NO CUMPLE",CONCATENATE(E7," / "),""),IF(D8="NO CUMPLE",CONCATENATE(E8," / "),""),IF(D9="NO CUMPLE",CONCATENATE(E9," / "),""),IF(D10="NO CUMPLE",CONCATENATE(E10," / "),""),IF(D11="NO CUMPLE",CONCATENATE(E11," / "),""))</f>
        <v/>
      </c>
      <c r="F3" s="387" t="s">
        <v>2359</v>
      </c>
      <c r="G3" s="59">
        <f>IF(D3="CUMPLE",1,IF(D3="NO CUMPLE CONDICIÓN",2,3))</f>
        <v>3</v>
      </c>
    </row>
    <row r="4" spans="1:7" ht="377.25" customHeight="1" thickBot="1">
      <c r="A4" s="306" t="s">
        <v>1679</v>
      </c>
      <c r="B4" s="45" t="s">
        <v>2089</v>
      </c>
      <c r="C4" s="46" t="s">
        <v>2226</v>
      </c>
      <c r="D4" s="97"/>
      <c r="E4" s="446"/>
      <c r="F4" s="388" t="s">
        <v>2359</v>
      </c>
      <c r="G4" s="59"/>
    </row>
    <row r="5" spans="1:7" ht="212.1" customHeight="1" thickBot="1">
      <c r="A5" s="306" t="s">
        <v>1679</v>
      </c>
      <c r="B5" s="45" t="s">
        <v>2090</v>
      </c>
      <c r="C5" s="46" t="s">
        <v>2268</v>
      </c>
      <c r="D5" s="97"/>
      <c r="E5" s="446"/>
      <c r="F5" s="388" t="s">
        <v>2360</v>
      </c>
      <c r="G5" s="59"/>
    </row>
    <row r="6" spans="1:7" ht="43.5" thickBot="1">
      <c r="A6" s="287"/>
      <c r="B6" s="175"/>
      <c r="C6" s="176" t="s">
        <v>2405</v>
      </c>
      <c r="D6" s="177"/>
      <c r="E6" s="447"/>
      <c r="F6" s="389" t="s">
        <v>2360</v>
      </c>
      <c r="G6" s="59"/>
    </row>
    <row r="7" spans="1:7" ht="186" thickBot="1">
      <c r="A7" s="306"/>
      <c r="B7" s="45" t="s">
        <v>2091</v>
      </c>
      <c r="C7" s="46" t="s">
        <v>2266</v>
      </c>
      <c r="D7" s="97"/>
      <c r="E7" s="446"/>
      <c r="F7" s="388" t="s">
        <v>2360</v>
      </c>
      <c r="G7" s="59"/>
    </row>
    <row r="8" spans="1:7" ht="33.75" customHeight="1" thickBot="1">
      <c r="A8" s="306" t="s">
        <v>1682</v>
      </c>
      <c r="B8" s="45" t="s">
        <v>2092</v>
      </c>
      <c r="C8" s="48" t="s">
        <v>1683</v>
      </c>
      <c r="D8" s="97"/>
      <c r="E8" s="396"/>
      <c r="F8" s="388" t="s">
        <v>2360</v>
      </c>
      <c r="G8" s="14"/>
    </row>
    <row r="9" spans="1:7" ht="200.25" thickBot="1">
      <c r="A9" s="306" t="s">
        <v>1682</v>
      </c>
      <c r="B9" s="45" t="s">
        <v>2093</v>
      </c>
      <c r="C9" s="46" t="s">
        <v>2402</v>
      </c>
      <c r="D9" s="97"/>
      <c r="E9" s="396"/>
      <c r="F9" s="388" t="s">
        <v>2360</v>
      </c>
      <c r="G9" s="14"/>
    </row>
    <row r="10" spans="1:7" ht="62.1" customHeight="1" thickBot="1">
      <c r="A10" s="306"/>
      <c r="B10" s="45" t="s">
        <v>2468</v>
      </c>
      <c r="C10" s="46" t="s">
        <v>2403</v>
      </c>
      <c r="D10" s="97"/>
      <c r="E10" s="396"/>
      <c r="F10" s="388" t="s">
        <v>2360</v>
      </c>
      <c r="G10" s="14"/>
    </row>
    <row r="11" spans="1:7" ht="366.75" customHeight="1">
      <c r="A11" s="306" t="s">
        <v>1682</v>
      </c>
      <c r="B11" s="45" t="s">
        <v>2094</v>
      </c>
      <c r="C11" s="48" t="s">
        <v>2404</v>
      </c>
      <c r="D11" s="97"/>
      <c r="E11" s="396"/>
      <c r="F11" s="388" t="s">
        <v>2360</v>
      </c>
      <c r="G11" s="14"/>
    </row>
    <row r="12" spans="1:7" ht="32.25" customHeight="1">
      <c r="B12" s="47" t="s">
        <v>1718</v>
      </c>
      <c r="C12" s="56" t="s">
        <v>1684</v>
      </c>
      <c r="D12" s="63" t="str">
        <f>IF(COUNTIF(D14:D16,"NO CUMPLE")&gt;0,"NO CUMPLE CONDICIÓN",IF(COUNTIF(D14:D16,"CUMPLE")=0,"NO APLICA","CUMPLE"))</f>
        <v>NO APLICA</v>
      </c>
      <c r="E12" s="58" t="str">
        <f>CONCATENATE(IF(D14="NO CUMPLE",CONCATENATE(E14," / "),""),IF(D15="NO CUMPLE",CONCATENATE(E15," / "),""),IF(D16="NO CUMPLE",CONCATENATE(E16," / "),""))</f>
        <v/>
      </c>
      <c r="F12" s="390" t="s">
        <v>2361</v>
      </c>
      <c r="G12" s="59">
        <f>IF(D12="CUMPLE",1,IF(D12="NO CUMPLE CONDICIÓN",2,3))</f>
        <v>3</v>
      </c>
    </row>
    <row r="13" spans="1:7" ht="33.75" customHeight="1">
      <c r="A13" s="306"/>
      <c r="B13" s="45"/>
      <c r="C13" s="176" t="s">
        <v>1927</v>
      </c>
      <c r="D13" s="177"/>
      <c r="E13" s="433"/>
      <c r="F13" s="391" t="s">
        <v>2361</v>
      </c>
      <c r="G13" s="59"/>
    </row>
    <row r="14" spans="1:7" ht="228.75">
      <c r="A14" s="306"/>
      <c r="B14" s="45" t="s">
        <v>2220</v>
      </c>
      <c r="C14" s="46" t="s">
        <v>2265</v>
      </c>
      <c r="D14" s="97"/>
      <c r="E14" s="396"/>
      <c r="F14" s="392" t="s">
        <v>2361</v>
      </c>
      <c r="G14" s="59"/>
    </row>
    <row r="15" spans="1:7" ht="28.5">
      <c r="A15" s="306" t="s">
        <v>1679</v>
      </c>
      <c r="B15" s="45" t="s">
        <v>2221</v>
      </c>
      <c r="C15" s="46" t="s">
        <v>1926</v>
      </c>
      <c r="D15" s="97"/>
      <c r="E15" s="396"/>
      <c r="F15" s="392" t="s">
        <v>2361</v>
      </c>
      <c r="G15" s="59"/>
    </row>
    <row r="16" spans="1:7" ht="79.5" customHeight="1">
      <c r="A16" s="306" t="s">
        <v>1679</v>
      </c>
      <c r="B16" s="45" t="s">
        <v>2222</v>
      </c>
      <c r="C16" s="46" t="s">
        <v>2406</v>
      </c>
      <c r="D16" s="97"/>
      <c r="E16" s="396"/>
      <c r="F16" s="392" t="s">
        <v>2361</v>
      </c>
      <c r="G16" s="59"/>
    </row>
    <row r="17" spans="1:8" ht="31.5" customHeight="1">
      <c r="B17" s="47" t="s">
        <v>1719</v>
      </c>
      <c r="C17" s="56" t="s">
        <v>1685</v>
      </c>
      <c r="D17" s="63" t="str">
        <f>IF(COUNTIF(D18:D21,"NO CUMPLE")&gt;0,"NO CUMPLE CONDICIÓN",IF(COUNTIF(D18:D21,"CUMPLE")=0,"NO APLICA","CUMPLE"))</f>
        <v>NO APLICA</v>
      </c>
      <c r="E17" s="58" t="str">
        <f>CONCATENATE(IF(D18="NO CUMPLE",CONCATENATE(E18," / "),""),IF(D19="NO CUMPLE",CONCATENATE(E19," / "),""),IF(D20="NO CUMPLE",CONCATENATE(E20," / "),""),IF(D21="NO CUMPLE",CONCATENATE(E21," / "),""))</f>
        <v/>
      </c>
      <c r="F17" s="393" t="s">
        <v>2362</v>
      </c>
      <c r="G17" s="59">
        <f>IF(D17="CUMPLE",1,IF(D17="NO CUMPLE CONDICIÓN",2,3))</f>
        <v>3</v>
      </c>
    </row>
    <row r="18" spans="1:8" ht="272.25">
      <c r="A18" s="306" t="s">
        <v>1679</v>
      </c>
      <c r="B18" s="45" t="s">
        <v>1688</v>
      </c>
      <c r="C18" s="46" t="s">
        <v>1928</v>
      </c>
      <c r="D18" s="97"/>
      <c r="E18" s="396"/>
      <c r="F18" s="392" t="s">
        <v>2362</v>
      </c>
      <c r="G18" s="59"/>
    </row>
    <row r="19" spans="1:8" ht="105.6" customHeight="1">
      <c r="A19" s="306" t="s">
        <v>1679</v>
      </c>
      <c r="B19" s="45" t="s">
        <v>1689</v>
      </c>
      <c r="C19" s="46" t="s">
        <v>2269</v>
      </c>
      <c r="D19" s="97"/>
      <c r="E19" s="396"/>
      <c r="F19" s="392" t="s">
        <v>2362</v>
      </c>
      <c r="G19" s="59"/>
    </row>
    <row r="20" spans="1:8" ht="214.5">
      <c r="A20" s="306" t="s">
        <v>1679</v>
      </c>
      <c r="B20" s="45" t="s">
        <v>1690</v>
      </c>
      <c r="C20" s="46" t="s">
        <v>1929</v>
      </c>
      <c r="D20" s="97"/>
      <c r="E20" s="396"/>
      <c r="F20" s="392" t="s">
        <v>2362</v>
      </c>
      <c r="G20" s="59"/>
    </row>
    <row r="21" spans="1:8" ht="158.25">
      <c r="A21" s="306" t="s">
        <v>1679</v>
      </c>
      <c r="B21" s="45" t="s">
        <v>2223</v>
      </c>
      <c r="C21" s="46" t="s">
        <v>1930</v>
      </c>
      <c r="D21" s="97"/>
      <c r="E21" s="396"/>
      <c r="F21" s="392" t="s">
        <v>2362</v>
      </c>
      <c r="G21" s="59"/>
      <c r="H21" s="89"/>
    </row>
    <row r="22" spans="1:8" ht="35.25" customHeight="1">
      <c r="B22" s="47" t="s">
        <v>1720</v>
      </c>
      <c r="C22" s="56" t="s">
        <v>1686</v>
      </c>
      <c r="D22" s="63" t="str">
        <f>IF(COUNTIF(D23:D24,"NO CUMPLE")&gt;0,"NO CUMPLE CONDICIÓN",IF(COUNTIF(D23:D24,"CUMPLE")=0,"NO APLICA","CUMPLE"))</f>
        <v>NO APLICA</v>
      </c>
      <c r="E22" s="58" t="str">
        <f>CONCATENATE(IF(D23="NO CUMPLE",CONCATENATE(E23," / "),""),IF(D24="NO CUMPLE",CONCATENATE(E24," / "),""))</f>
        <v/>
      </c>
      <c r="F22" s="393" t="s">
        <v>2363</v>
      </c>
      <c r="G22" s="59">
        <f>IF(D22="CUMPLE",1,IF(D22="NO CUMPLE CONDICIÓN",2,3))</f>
        <v>3</v>
      </c>
    </row>
    <row r="23" spans="1:8" ht="215.25">
      <c r="A23" s="306" t="s">
        <v>1679</v>
      </c>
      <c r="B23" s="45" t="s">
        <v>1691</v>
      </c>
      <c r="C23" s="46" t="s">
        <v>1931</v>
      </c>
      <c r="D23" s="97"/>
      <c r="E23" s="396"/>
      <c r="F23" s="392" t="s">
        <v>2363</v>
      </c>
      <c r="G23" s="59"/>
      <c r="H23" s="89"/>
    </row>
    <row r="24" spans="1:8" ht="115.5" thickBot="1">
      <c r="A24" s="306" t="s">
        <v>1679</v>
      </c>
      <c r="B24" s="49" t="s">
        <v>1692</v>
      </c>
      <c r="C24" s="193" t="s">
        <v>2270</v>
      </c>
      <c r="D24" s="98"/>
      <c r="E24" s="448"/>
      <c r="F24" s="394" t="s">
        <v>2363</v>
      </c>
      <c r="G24" s="59"/>
      <c r="H24" s="89"/>
    </row>
    <row r="27" spans="1:8" hidden="1">
      <c r="C27" s="77" t="s">
        <v>1636</v>
      </c>
      <c r="D27" s="34">
        <f>COUNTIF(G3:G24,1)</f>
        <v>0</v>
      </c>
    </row>
    <row r="28" spans="1:8" hidden="1">
      <c r="C28" s="77" t="s">
        <v>1637</v>
      </c>
      <c r="D28" s="34">
        <f>COUNTIF(G3:G24,2)</f>
        <v>0</v>
      </c>
    </row>
    <row r="29" spans="1:8" hidden="1">
      <c r="C29" s="77" t="s">
        <v>1638</v>
      </c>
      <c r="D29" s="34">
        <f>COUNTIF(G3:G24,3)</f>
        <v>4</v>
      </c>
    </row>
  </sheetData>
  <sheetProtection algorithmName="SHA-512" hashValue="0tlIu2zgk0lRJaBRlOeGUY8DjgCNNpuHyzV6MiXlkNBpVSCgsI8P81b3rIp9QOO8e7Ou5Wc28LdUPvuQoDDYUw==" saltValue="joQCjMHvCIYbJ7Bp/Jud/w==" spinCount="100000" sheet="1" formatRows="0" autoFilter="0"/>
  <mergeCells count="1">
    <mergeCell ref="B1:E1"/>
  </mergeCells>
  <conditionalFormatting sqref="D3">
    <cfRule type="cellIs" dxfId="37" priority="7" operator="equal">
      <formula>"NO CUMPLE CONDICIÓN"</formula>
    </cfRule>
    <cfRule type="cellIs" dxfId="36" priority="8" operator="equal">
      <formula>"No Cumple"</formula>
    </cfRule>
  </conditionalFormatting>
  <conditionalFormatting sqref="D12">
    <cfRule type="cellIs" dxfId="35" priority="5" operator="equal">
      <formula>"NO CUMPLE CONDICIÓN"</formula>
    </cfRule>
    <cfRule type="cellIs" dxfId="34" priority="6" operator="equal">
      <formula>"No Cumple"</formula>
    </cfRule>
  </conditionalFormatting>
  <conditionalFormatting sqref="D17">
    <cfRule type="cellIs" dxfId="33" priority="3" operator="equal">
      <formula>"NO CUMPLE CONDICIÓN"</formula>
    </cfRule>
    <cfRule type="cellIs" dxfId="32" priority="4" operator="equal">
      <formula>"No Cumple"</formula>
    </cfRule>
  </conditionalFormatting>
  <conditionalFormatting sqref="D22">
    <cfRule type="cellIs" dxfId="31" priority="1" operator="equal">
      <formula>"NO CUMPLE CONDICIÓN"</formula>
    </cfRule>
    <cfRule type="cellIs" dxfId="30" priority="2" operator="equal">
      <formula>"No Cumple"</formula>
    </cfRule>
  </conditionalFormatting>
  <dataValidations count="2">
    <dataValidation type="list" allowBlank="1" showInputMessage="1" showErrorMessage="1" sqref="D13:D14 D4:D9 D11 D16 D23" xr:uid="{67F6D1F4-9502-4DCB-838A-FBCCCE572F4A}">
      <formula1>"CUMPLE,NO CUMPLE"</formula1>
    </dataValidation>
    <dataValidation type="list" allowBlank="1" showInputMessage="1" showErrorMessage="1" sqref="D10 D15 D18:D21 D24" xr:uid="{F50F6E0D-D30A-4DD0-9B91-D21C17501CEA}">
      <formula1>"CUMPLE,NO CUMPLE,NO APLICA"</formula1>
    </dataValidation>
  </dataValidations>
  <printOptions horizontalCentered="1"/>
  <pageMargins left="0.31496062992125984" right="0.31496062992125984" top="1.1417322834645669" bottom="0.74803149606299213" header="0.31496062992125984" footer="0.31496062992125984"/>
  <pageSetup scale="61"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67417-4D60-4601-A2DE-2400A54ECCE5}">
  <sheetPr>
    <tabColor rgb="FFFFCCCC"/>
    <pageSetUpPr fitToPage="1"/>
  </sheetPr>
  <dimension ref="A1:H27"/>
  <sheetViews>
    <sheetView zoomScale="90" zoomScaleNormal="90" workbookViewId="0">
      <selection activeCell="E1" sqref="E1:E6"/>
    </sheetView>
  </sheetViews>
  <sheetFormatPr baseColWidth="10" defaultColWidth="11.42578125" defaultRowHeight="15"/>
  <cols>
    <col min="1" max="1" width="6.85546875" style="32" customWidth="1"/>
    <col min="2" max="2" width="9.85546875" style="36" customWidth="1"/>
    <col min="3" max="3" width="100.42578125" style="33" customWidth="1"/>
    <col min="4" max="4" width="19.85546875" style="34" customWidth="1"/>
    <col min="5" max="5" width="88.42578125" style="34" customWidth="1"/>
    <col min="6" max="6" width="45" style="88" customWidth="1"/>
    <col min="7" max="7" width="16.140625" style="31" hidden="1" customWidth="1"/>
    <col min="8" max="16384" width="11.42578125" style="34"/>
  </cols>
  <sheetData>
    <row r="1" spans="1:7" ht="21" customHeight="1" thickBot="1">
      <c r="B1" s="483" t="s">
        <v>2212</v>
      </c>
      <c r="C1" s="484"/>
      <c r="D1" s="484"/>
      <c r="E1" s="485"/>
      <c r="F1" s="87"/>
    </row>
    <row r="2" spans="1:7" ht="74.25" customHeight="1">
      <c r="A2" s="351" t="s">
        <v>1585</v>
      </c>
      <c r="B2" s="50" t="s">
        <v>1586</v>
      </c>
      <c r="C2" s="53" t="s">
        <v>1587</v>
      </c>
      <c r="D2" s="51" t="s">
        <v>1588</v>
      </c>
      <c r="E2" s="52" t="s">
        <v>1589</v>
      </c>
      <c r="F2" s="178" t="s">
        <v>1590</v>
      </c>
    </row>
    <row r="3" spans="1:7" ht="32.25" customHeight="1">
      <c r="A3" s="338"/>
      <c r="B3" s="352" t="s">
        <v>1721</v>
      </c>
      <c r="C3" s="289" t="s">
        <v>1846</v>
      </c>
      <c r="D3" s="63" t="str">
        <f>IF(COUNTIF(D4:D5,"NO CUMPLE")&gt;0,"NO CUMPLE CONDICIÓN",IF(COUNTIF(D4:D5,"CUMPLE")=0,"NO APLICA","CUMPLE"))</f>
        <v>NO APLICA</v>
      </c>
      <c r="E3" s="337" t="str">
        <f>CONCATENATE(IF(D4="NO CUMPLE",CONCATENATE(E4," / "),""),IF(D5="NO CUMPLE",CONCATENATE(E5," / "),""))</f>
        <v/>
      </c>
      <c r="F3" s="342" t="s">
        <v>2364</v>
      </c>
      <c r="G3" s="59">
        <f>IF(D3="CUMPLE",1,IF(D3="NO CUMPLE CONDICIÓN",2,3))</f>
        <v>3</v>
      </c>
    </row>
    <row r="4" spans="1:7" ht="45" customHeight="1">
      <c r="A4" s="339" t="s">
        <v>1687</v>
      </c>
      <c r="B4" s="55" t="s">
        <v>2095</v>
      </c>
      <c r="C4" s="174" t="s">
        <v>2147</v>
      </c>
      <c r="D4" s="97"/>
      <c r="E4" s="410"/>
      <c r="F4" s="343" t="s">
        <v>2364</v>
      </c>
    </row>
    <row r="5" spans="1:7" ht="90" customHeight="1">
      <c r="A5" s="339" t="s">
        <v>1687</v>
      </c>
      <c r="B5" s="55" t="s">
        <v>2096</v>
      </c>
      <c r="C5" s="48" t="s">
        <v>2154</v>
      </c>
      <c r="D5" s="97"/>
      <c r="E5" s="410"/>
      <c r="F5" s="343" t="s">
        <v>2364</v>
      </c>
    </row>
    <row r="6" spans="1:7" ht="30.6" customHeight="1">
      <c r="A6" s="340"/>
      <c r="B6" s="47" t="s">
        <v>1722</v>
      </c>
      <c r="C6" s="291" t="s">
        <v>1699</v>
      </c>
      <c r="D6" s="63" t="str">
        <f>IF(COUNTIF(D7:D8,"NO CUMPLE")&gt;0,"NO CUMPLE CONDICIÓN",IF(COUNTIF(D7:D8,"CUMPLE")=0,"NO APLICA","CUMPLE"))</f>
        <v>NO APLICA</v>
      </c>
      <c r="E6" s="337" t="str">
        <f>CONCATENATE(IF(D7="NO CUMPLE",CONCATENATE(E7," / "),""),IF(D8="NO CUMPLE",CONCATENATE(E8," / "),""))</f>
        <v/>
      </c>
      <c r="F6" s="342" t="s">
        <v>2364</v>
      </c>
      <c r="G6" s="59">
        <f>IF(D6="CUMPLE",1,IF(D6="NO CUMPLE CONDICIÓN",2,3))</f>
        <v>3</v>
      </c>
    </row>
    <row r="7" spans="1:7" ht="76.5" customHeight="1">
      <c r="A7" s="339" t="s">
        <v>1687</v>
      </c>
      <c r="B7" s="55" t="s">
        <v>1695</v>
      </c>
      <c r="C7" s="174" t="s">
        <v>2149</v>
      </c>
      <c r="D7" s="97"/>
      <c r="E7" s="410"/>
      <c r="F7" s="343" t="s">
        <v>2364</v>
      </c>
      <c r="G7" s="59"/>
    </row>
    <row r="8" spans="1:7" ht="90" customHeight="1">
      <c r="A8" s="339" t="s">
        <v>1687</v>
      </c>
      <c r="B8" s="45" t="s">
        <v>1696</v>
      </c>
      <c r="C8" s="174" t="s">
        <v>1700</v>
      </c>
      <c r="D8" s="97"/>
      <c r="E8" s="409"/>
      <c r="F8" s="343" t="s">
        <v>2364</v>
      </c>
      <c r="G8" s="59"/>
    </row>
    <row r="9" spans="1:7" ht="29.25" customHeight="1">
      <c r="A9" s="339" t="s">
        <v>1687</v>
      </c>
      <c r="B9" s="47" t="s">
        <v>1723</v>
      </c>
      <c r="C9" s="180" t="s">
        <v>1920</v>
      </c>
      <c r="D9" s="63" t="str">
        <f>IF(COUNTIF(D10:D12,"NO CUMPLE")&gt;0,"NO CUMPLE CONDICIÓN",IF(COUNTIF(D10:D12,"CUMPLE")=0,"NO APLICA","CUMPLE"))</f>
        <v>NO APLICA</v>
      </c>
      <c r="E9" s="337" t="str">
        <f>CONCATENATE(IF(D10="NO CUMPLE",CONCATENATE(E10," / "),""),IF(D11="NO CUMPLE",CONCATENATE(E12," / "),""),IF(D12="NO CUMPLE",CONCATENATE(#REF!," / "),""))</f>
        <v/>
      </c>
      <c r="F9" s="342" t="s">
        <v>2364</v>
      </c>
      <c r="G9" s="59">
        <f>IF(D9="CUMPLE",1,IF(D9="NO CUMPLE CONDICIÓN",2,3))</f>
        <v>3</v>
      </c>
    </row>
    <row r="10" spans="1:7" ht="88.5" customHeight="1">
      <c r="A10" s="339" t="s">
        <v>1687</v>
      </c>
      <c r="B10" s="45" t="s">
        <v>1697</v>
      </c>
      <c r="C10" s="48" t="s">
        <v>2151</v>
      </c>
      <c r="D10" s="97"/>
      <c r="E10" s="481"/>
      <c r="F10" s="343" t="s">
        <v>2364</v>
      </c>
    </row>
    <row r="11" spans="1:7" ht="60" customHeight="1">
      <c r="A11" s="339"/>
      <c r="B11" s="45" t="s">
        <v>2097</v>
      </c>
      <c r="C11" s="297" t="s">
        <v>2152</v>
      </c>
      <c r="D11" s="97"/>
      <c r="E11" s="482"/>
      <c r="F11" s="343" t="s">
        <v>2364</v>
      </c>
    </row>
    <row r="12" spans="1:7" ht="37.5" customHeight="1">
      <c r="A12" s="339" t="s">
        <v>1687</v>
      </c>
      <c r="B12" s="45" t="s">
        <v>2098</v>
      </c>
      <c r="C12" s="54" t="s">
        <v>2150</v>
      </c>
      <c r="D12" s="97"/>
      <c r="E12" s="481"/>
      <c r="F12" s="343" t="s">
        <v>2364</v>
      </c>
    </row>
    <row r="13" spans="1:7" ht="37.5" customHeight="1">
      <c r="B13" s="47" t="s">
        <v>2099</v>
      </c>
      <c r="C13" s="179" t="s">
        <v>2042</v>
      </c>
      <c r="D13" s="63" t="str">
        <f>IF(COUNTIF(D14:D18,"NO CUMPLE")&gt;0,"NO CUMPLE CONDICIÓN",IF(COUNTIF(D14:D18,"CUMPLE")=0,"NO APLICA","CUMPLE"))</f>
        <v>NO APLICA</v>
      </c>
      <c r="E13" s="337" t="str">
        <f>CONCATENATE(IF(D14="NO CUMPLE",CONCATENATE(E14," / "),""),IF(D15="NO CUMPLE",CONCATENATE(E15," / "),""),IF(D16="NO CUMPLE",CONCATENATE(E16," / "),""),IF(D17="NO CUMPLE",CONCATENATE(E17," / "),""),IF(D18="NO CUMPLE",CONCATENATE(E18," / "),""))</f>
        <v/>
      </c>
      <c r="F13" s="344" t="s">
        <v>2365</v>
      </c>
      <c r="G13" s="59">
        <f>IF(D13="CUMPLE",1,IF(D13="NO CUMPLE CONDICIÓN",2,3))</f>
        <v>3</v>
      </c>
    </row>
    <row r="14" spans="1:7" ht="101.25">
      <c r="A14" s="265" t="s">
        <v>2046</v>
      </c>
      <c r="B14" s="55" t="s">
        <v>2101</v>
      </c>
      <c r="C14" s="174" t="s">
        <v>2230</v>
      </c>
      <c r="D14" s="97"/>
      <c r="E14" s="410"/>
      <c r="F14" s="345" t="s">
        <v>2365</v>
      </c>
    </row>
    <row r="15" spans="1:7" s="31" customFormat="1" ht="36" customHeight="1">
      <c r="A15" s="265" t="s">
        <v>2046</v>
      </c>
      <c r="B15" s="55" t="s">
        <v>2139</v>
      </c>
      <c r="C15" s="268" t="s">
        <v>2072</v>
      </c>
      <c r="D15" s="97"/>
      <c r="E15" s="409"/>
      <c r="F15" s="345" t="s">
        <v>2365</v>
      </c>
    </row>
    <row r="16" spans="1:7" s="31" customFormat="1" ht="57.75">
      <c r="A16" s="265" t="s">
        <v>2046</v>
      </c>
      <c r="B16" s="55" t="s">
        <v>2217</v>
      </c>
      <c r="C16" s="267" t="s">
        <v>2070</v>
      </c>
      <c r="D16" s="97"/>
      <c r="E16" s="409"/>
      <c r="F16" s="346" t="s">
        <v>2365</v>
      </c>
    </row>
    <row r="17" spans="1:8" s="31" customFormat="1" ht="57.75">
      <c r="A17" s="265" t="s">
        <v>2046</v>
      </c>
      <c r="B17" s="55" t="s">
        <v>2218</v>
      </c>
      <c r="C17" s="267" t="s">
        <v>2071</v>
      </c>
      <c r="D17" s="97"/>
      <c r="E17" s="409"/>
      <c r="F17" s="346" t="s">
        <v>2365</v>
      </c>
    </row>
    <row r="18" spans="1:8" s="31" customFormat="1" ht="66" customHeight="1">
      <c r="A18" s="265" t="s">
        <v>2046</v>
      </c>
      <c r="B18" s="55" t="s">
        <v>2219</v>
      </c>
      <c r="C18" s="206" t="s">
        <v>2148</v>
      </c>
      <c r="D18" s="97"/>
      <c r="E18" s="481"/>
      <c r="F18" s="346" t="s">
        <v>2365</v>
      </c>
    </row>
    <row r="19" spans="1:8" s="31" customFormat="1" ht="80.25" customHeight="1">
      <c r="A19" s="287"/>
      <c r="B19" s="47" t="s">
        <v>2215</v>
      </c>
      <c r="C19" s="56" t="s">
        <v>2100</v>
      </c>
      <c r="D19" s="63" t="str">
        <f>IF(COUNTIF(D20:D20,"NO CUMPLE")&gt;0,"NO CUMPLE CONDICIÓN",IF(COUNTIF(D20:D20,"CUMPLE")=0,"NO APLICA","CUMPLE"))</f>
        <v>NO APLICA</v>
      </c>
      <c r="E19" s="337" t="str">
        <f>CONCATENATE(IF(D20="NO CUMPLE",CONCATENATE(E20," "),""))</f>
        <v/>
      </c>
      <c r="F19" s="347" t="s">
        <v>2366</v>
      </c>
      <c r="G19" s="59">
        <f>IF(D19="CUMPLE",1,IF(D19="NO CUMPLE CONDICIÓN",2,3))</f>
        <v>3</v>
      </c>
    </row>
    <row r="20" spans="1:8" s="31" customFormat="1" ht="141" customHeight="1">
      <c r="A20" s="292" t="s">
        <v>2046</v>
      </c>
      <c r="B20" s="55" t="s">
        <v>2216</v>
      </c>
      <c r="C20" s="48" t="s">
        <v>2073</v>
      </c>
      <c r="D20" s="97"/>
      <c r="E20" s="481"/>
      <c r="F20" s="348" t="s">
        <v>2366</v>
      </c>
    </row>
    <row r="21" spans="1:8" ht="42" customHeight="1">
      <c r="A21" s="341"/>
      <c r="B21" s="47" t="s">
        <v>2213</v>
      </c>
      <c r="C21" s="56" t="s">
        <v>2159</v>
      </c>
      <c r="D21" s="63" t="str">
        <f>IF(COUNTIF(D22:D22,"NO CUMPLE")&gt;0,"NO CUMPLE CONDICIÓN",IF(COUNTIF(D22:D22,"CUMPLE")=0,"NO APLICA","CUMPLE"))</f>
        <v>NO APLICA</v>
      </c>
      <c r="E21" s="337" t="str">
        <f>CONCATENATE(IF(D22="NO CUMPLE",CONCATENATE(E22," "),""))</f>
        <v/>
      </c>
      <c r="F21" s="349" t="s">
        <v>2367</v>
      </c>
      <c r="G21" s="59">
        <f>IF(D21="CUMPLE",1,IF(D21="NO CUMPLE CONDICIÓN",2,3))</f>
        <v>3</v>
      </c>
      <c r="H21" s="89"/>
    </row>
    <row r="22" spans="1:8" ht="212.25" customHeight="1" thickBot="1">
      <c r="A22" s="339" t="s">
        <v>1687</v>
      </c>
      <c r="B22" s="49" t="s">
        <v>2214</v>
      </c>
      <c r="C22" s="75" t="s">
        <v>2160</v>
      </c>
      <c r="D22" s="98"/>
      <c r="E22" s="412"/>
      <c r="F22" s="350" t="s">
        <v>2367</v>
      </c>
      <c r="G22" s="59"/>
      <c r="H22" s="89"/>
    </row>
    <row r="25" spans="1:8" hidden="1">
      <c r="C25" s="77" t="s">
        <v>1636</v>
      </c>
      <c r="D25" s="34">
        <f>COUNTIF(G3:G22,1)</f>
        <v>0</v>
      </c>
    </row>
    <row r="26" spans="1:8" hidden="1">
      <c r="C26" s="77" t="s">
        <v>1637</v>
      </c>
      <c r="D26" s="34">
        <f>COUNTIF(G3:G22,2)</f>
        <v>0</v>
      </c>
    </row>
    <row r="27" spans="1:8" hidden="1">
      <c r="C27" s="77" t="s">
        <v>1638</v>
      </c>
      <c r="D27" s="34">
        <f>COUNTIF(G3:G22,3)</f>
        <v>6</v>
      </c>
    </row>
  </sheetData>
  <sheetProtection algorithmName="SHA-512" hashValue="eylXBmM6SveKqzLBdyG82+krA8Tmz2OYuH/ACSLKZJPpW0a5yNRT1U6tJ0qKmsEINsAGGf416PpANo5LeLMKGw==" saltValue="PjfncMOPIPvIkN51H25FpA==" spinCount="100000" sheet="1" formatRows="0" autoFilter="0"/>
  <mergeCells count="1">
    <mergeCell ref="B1:E1"/>
  </mergeCells>
  <phoneticPr fontId="31" type="noConversion"/>
  <conditionalFormatting sqref="D3">
    <cfRule type="cellIs" dxfId="29" priority="11" operator="equal">
      <formula>"NO CUMPLE CONDICIÓN"</formula>
    </cfRule>
    <cfRule type="cellIs" dxfId="28" priority="12" operator="equal">
      <formula>"No Cumple"</formula>
    </cfRule>
  </conditionalFormatting>
  <conditionalFormatting sqref="D6">
    <cfRule type="cellIs" dxfId="27" priority="9" operator="equal">
      <formula>"NO CUMPLE CONDICIÓN"</formula>
    </cfRule>
    <cfRule type="cellIs" dxfId="26" priority="10" operator="equal">
      <formula>"No Cumple"</formula>
    </cfRule>
  </conditionalFormatting>
  <conditionalFormatting sqref="D9">
    <cfRule type="cellIs" dxfId="25" priority="7" operator="equal">
      <formula>"NO CUMPLE CONDICIÓN"</formula>
    </cfRule>
    <cfRule type="cellIs" dxfId="24" priority="8" operator="equal">
      <formula>"No Cumple"</formula>
    </cfRule>
  </conditionalFormatting>
  <conditionalFormatting sqref="D13">
    <cfRule type="cellIs" dxfId="23" priority="5" operator="equal">
      <formula>"NO CUMPLE CONDICIÓN"</formula>
    </cfRule>
    <cfRule type="cellIs" dxfId="22" priority="6" operator="equal">
      <formula>"No Cumple"</formula>
    </cfRule>
  </conditionalFormatting>
  <conditionalFormatting sqref="D19">
    <cfRule type="cellIs" dxfId="21" priority="3" operator="equal">
      <formula>"NO CUMPLE CONDICIÓN"</formula>
    </cfRule>
    <cfRule type="cellIs" dxfId="20" priority="4" operator="equal">
      <formula>"No Cumple"</formula>
    </cfRule>
  </conditionalFormatting>
  <conditionalFormatting sqref="D21">
    <cfRule type="cellIs" dxfId="19" priority="1" operator="equal">
      <formula>"NO CUMPLE CONDICIÓN"</formula>
    </cfRule>
    <cfRule type="cellIs" dxfId="18" priority="2" operator="equal">
      <formula>"No Cumple"</formula>
    </cfRule>
  </conditionalFormatting>
  <dataValidations count="1">
    <dataValidation type="list" allowBlank="1" showInputMessage="1" showErrorMessage="1" sqref="D14:D18 D20 D10:D12 D22 D7:D8 D4:D5" xr:uid="{BB67DDC9-AD38-4852-95DA-3B94B8B88561}">
      <formula1>"CUMPLE,NO CUMPLE"</formula1>
    </dataValidation>
  </dataValidation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
PROCESO DE INSPECCIÓN, VIGILANCIA Y CONTROL
INSTRUMENTO DE VERIFICACIÓN  DE LAS CONDICIONES  DE PRESTACIÓN DEL SERVICIO
HOGAR COMUNITARIO DE BIENESTAR&amp;RIN73.IVC
Versión 3
24/06/2026
Clasificación de la Información
CLASIFICADA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51cb0e46bacdc88e64f35d86d77d38cb">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b2fcb5120e011577fa224a7934326c8"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8F5B8E-016C-444D-A8F8-374278367656}">
  <ds:schemaRefs>
    <ds:schemaRef ds:uri="07df56aa-f336-4b80-aa61-75267864e9e7"/>
    <ds:schemaRef ds:uri="http://schemas.openxmlformats.org/package/2006/metadata/core-properties"/>
    <ds:schemaRef ds:uri="http://schemas.microsoft.com/office/2006/documentManagement/types"/>
    <ds:schemaRef ds:uri="http://purl.org/dc/terms/"/>
    <ds:schemaRef ds:uri="http://purl.org/dc/dcmitype/"/>
    <ds:schemaRef ds:uri="http://www.w3.org/XML/1998/namespace"/>
    <ds:schemaRef ds:uri="76ddc973-6f3e-458c-98dc-616d12e59db2"/>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92899F88-59A3-4141-8DCA-93B8291B6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5A6586-1DE0-4E9A-B88C-0556CFA0BC46}">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 Ambientes Edu y Protecto </vt:lpstr>
      <vt:lpstr>3. Salud y Nutrición</vt:lpstr>
      <vt:lpstr>4. Familia, Comunidad y Redes</vt:lpstr>
      <vt:lpstr>5. Proceso pedagógico</vt:lpstr>
      <vt:lpstr>6. Administrativo y de Gestión</vt:lpstr>
      <vt:lpstr>7. Financiero </vt:lpstr>
      <vt:lpstr>8. Talento Humano </vt:lpstr>
      <vt:lpstr>Tabla 1. Áreas</vt:lpstr>
      <vt:lpstr>Tabla 2 Evid. no cumpl P.I.</vt:lpstr>
      <vt:lpstr>Tabla 3 Perfiles TH</vt:lpstr>
      <vt:lpstr>Tabla 4 Registro Muestra TH</vt:lpstr>
      <vt:lpstr>Anexo 1. Doc. Inscripcion</vt:lpstr>
      <vt:lpstr>Anexo 2. Requisitos madre c. </vt:lpstr>
      <vt:lpstr>TEMP</vt:lpstr>
      <vt:lpstr>Condiciones NO cumplimiento</vt:lpstr>
      <vt:lpstr>Acta_Cierre</vt:lpstr>
      <vt:lpstr>Oculto</vt:lpstr>
      <vt:lpstr>Plan de Mejoramiento</vt:lpstr>
      <vt:lpstr>'1. Información General'!Área_de_impresión</vt:lpstr>
      <vt:lpstr>'2. Ambientes Edu y Protecto '!Área_de_impresión</vt:lpstr>
      <vt:lpstr>'3. Salud y Nutrición'!Área_de_impresión</vt:lpstr>
      <vt:lpstr>'4. Familia, Comunidad y Redes'!Área_de_impresión</vt:lpstr>
      <vt:lpstr>'5. Proceso pedagógico'!Área_de_impresión</vt:lpstr>
      <vt:lpstr>'6. Administrativo y de Gestión'!Área_de_impresión</vt:lpstr>
      <vt:lpstr>'7. Financiero '!Área_de_impresión</vt:lpstr>
      <vt:lpstr>'8. Talento Humano '!Área_de_impresión</vt:lpstr>
      <vt:lpstr>Acta_Cierre!Área_de_impresión</vt:lpstr>
      <vt:lpstr>'Anexo 1. Doc. Inscripcion'!Área_de_impresión</vt:lpstr>
      <vt:lpstr>'Anexo 2. Requisitos madre c. '!Área_de_impresión</vt:lpstr>
      <vt:lpstr>'Condiciones NO cumplimiento'!Área_de_impresión</vt:lpstr>
      <vt:lpstr>INSTRUCTIVO!Área_de_impresión</vt:lpstr>
      <vt:lpstr>PORTADA!Área_de_impresión</vt:lpstr>
      <vt:lpstr>'Tabla 1. Áreas'!Área_de_impresión</vt:lpstr>
      <vt:lpstr>'Tabla 2 Evid. no cumpl P.I.'!Área_de_impresión</vt:lpstr>
      <vt:lpstr>'Condiciones NO cumplimiento'!Títulos_a_imprimir</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2026-06-24T19:17:47Z</cp:lastPrinted>
  <dcterms:created xsi:type="dcterms:W3CDTF">2025-06-13T16:00:54Z</dcterms:created>
  <dcterms:modified xsi:type="dcterms:W3CDTF">2026-06-24T19:18:12Z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