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DB1E303E-CD00-DD42-826F-92C3A53B9D02}" xr6:coauthVersionLast="47" xr6:coauthVersionMax="47" xr10:uidLastSave="{ED9D465E-F893-4AC4-984D-381C3D1C228F}"/>
  <bookViews>
    <workbookView xWindow="-120" yWindow="-120" windowWidth="29040" windowHeight="15720" activeTab="1" xr2:uid="{7F1F00FF-7153-4354-B46B-DDD8F8BBB2EF}"/>
  </bookViews>
  <sheets>
    <sheet name="LISTAS" sheetId="33" state="hidden" r:id="rId1"/>
    <sheet name="PORTADA" sheetId="19" r:id="rId2"/>
    <sheet name="INSTRUCTIVO" sheetId="12" r:id="rId3"/>
    <sheet name="1. Información General" sheetId="13" r:id="rId4"/>
    <sheet name="2.Ambientes Adecuados y Seguros" sheetId="21" r:id="rId5"/>
    <sheet name="3. Alimentacion y Nutrición" sheetId="24" r:id="rId6"/>
    <sheet name="4. Mod. Atención CIP" sheetId="1" r:id="rId7"/>
    <sheet name="5. Situaciones especiales" sheetId="4" r:id="rId8"/>
    <sheet name="6. Código Ético" sheetId="20" r:id="rId9"/>
    <sheet name="7. Talento Humano" sheetId="25" r:id="rId10"/>
    <sheet name="8. Financiero" sheetId="26" r:id="rId11"/>
    <sheet name="9. Dotacion" sheetId="22" r:id="rId12"/>
    <sheet name="Tabla . Amb Adec y Seg - Áreas" sheetId="23" r:id="rId13"/>
    <sheet name="Tabla 2. Talento Humano" sheetId="28" r:id="rId14"/>
    <sheet name="Tabla 3. Evid. No_Cumplimiento" sheetId="3" r:id="rId15"/>
    <sheet name="Tabla 4. Registro Talento Human" sheetId="27" r:id="rId16"/>
    <sheet name="TEMP" sheetId="34" state="hidden" r:id="rId17"/>
    <sheet name="Condiciones NO cumplimiento" sheetId="35" r:id="rId18"/>
    <sheet name="Acta_Cierre" sheetId="36" r:id="rId19"/>
    <sheet name="Oculto" sheetId="31" state="hidden" r:id="rId20"/>
  </sheets>
  <externalReferences>
    <externalReference r:id="rId21"/>
    <externalReference r:id="rId22"/>
  </externalReferences>
  <definedNames>
    <definedName name="_xlnm._FilterDatabase" localSheetId="4" hidden="1">'2.Ambientes Adecuados y Seguros'!$A$2:$G$103</definedName>
    <definedName name="_xlnm._FilterDatabase" localSheetId="5" hidden="1">'3. Alimentacion y Nutrición'!$A$2:$G$2</definedName>
    <definedName name="_xlnm._FilterDatabase" localSheetId="9" hidden="1">'7. Talento Humano'!$A$2:$J$2</definedName>
    <definedName name="_xlnm._FilterDatabase" localSheetId="10" hidden="1">'8. Financiero'!$A$2:$F$2</definedName>
    <definedName name="_xlnm._FilterDatabase" localSheetId="11" hidden="1">'9. Dotacion'!$A$2:$G$10</definedName>
    <definedName name="_xlnm._FilterDatabase" localSheetId="17" hidden="1">'Condiciones NO cumplimiento'!$A$2:$G$2</definedName>
    <definedName name="_xlnm._FilterDatabase" localSheetId="19" hidden="1">Oculto!$A$1:$OW$3</definedName>
    <definedName name="_xlnm.Print_Area" localSheetId="4">'2.Ambientes Adecuados y Seguros'!$B$1:$E$103</definedName>
    <definedName name="_xlnm.Print_Area" localSheetId="5">'3. Alimentacion y Nutrición'!$B$1:$E$70</definedName>
    <definedName name="_xlnm.Print_Area" localSheetId="6">'4. Mod. Atención CIP'!$B$1:$E$34</definedName>
    <definedName name="_xlnm.Print_Area" localSheetId="7">'5. Situaciones especiales'!$B$1:$E$72</definedName>
    <definedName name="_xlnm.Print_Area" localSheetId="8">'6. Código Ético'!$B$1:$E$31</definedName>
    <definedName name="_xlnm.Print_Area" localSheetId="9">'7. Talento Humano'!$B$1:$E$20</definedName>
    <definedName name="_xlnm.Print_Area" localSheetId="10">'8. Financiero'!$B$1:$E$13</definedName>
    <definedName name="_xlnm.Print_Area" localSheetId="11">'9. Dotacion'!$B$1:$E$21</definedName>
    <definedName name="_xlnm.Print_Area" localSheetId="18">Acta_Cierre!$A$1:$F$50</definedName>
    <definedName name="_xlnm.Print_Area" localSheetId="17">'Condiciones NO cumplimiento'!$A$2:$G$40</definedName>
    <definedName name="_xlnm.Print_Area" localSheetId="2">INSTRUCTIVO!$A$1:$B$90</definedName>
    <definedName name="_xlnm.Print_Area" localSheetId="1">PORTADA!$A$1:$E$41</definedName>
    <definedName name="_xlnm.Print_Area" localSheetId="12">'Tabla . Amb Adec y Seg - Áreas'!$A$1:$H$77</definedName>
    <definedName name="_xlnm.Print_Area" localSheetId="13">'Tabla 2. Talento Humano'!$A$1:$C$24</definedName>
    <definedName name="_xlnm.Print_Area" localSheetId="14">'Tabla 3. Evid. No_Cumplimiento'!$A$1:$X$12</definedName>
    <definedName name="_xlnm.Print_Area" localSheetId="15">'Tabla 4. Registro Talento Human'!$A$1:$AS$16</definedName>
    <definedName name="_xlnm.Print_Area" localSheetId="16">TEMP!#REF!</definedName>
    <definedName name="Auditoría" localSheetId="2">#REF!</definedName>
    <definedName name="Auditoría">[1]!Acciones[Auditoría]</definedName>
    <definedName name="b" localSheetId="2">#REF!</definedName>
    <definedName name="b" localSheetId="19">'[1]Verificables Comp. Legal'!$D$40</definedName>
    <definedName name="b" localSheetId="12">'[1]Verificables Comp. Legal'!$D$40</definedName>
    <definedName name="b">'[1]Verificables Comp. Legal'!$D$40</definedName>
    <definedName name="ca" localSheetId="2">#REF!</definedName>
    <definedName name="ca" localSheetId="19">'[1]Verificables Comp. Legal'!$K$19</definedName>
    <definedName name="ca" localSheetId="12">'[1]Verificables Comp. Legal'!$K$19</definedName>
    <definedName name="ca">'[1]Verificables Comp. Legal'!$K$19</definedName>
    <definedName name="camp" localSheetId="2">#REF!</definedName>
    <definedName name="camp" localSheetId="19">'[1]Verificables Comp. Legal'!$U$16</definedName>
    <definedName name="camp" localSheetId="12">'[1]Verificables Comp. Legal'!$U$16</definedName>
    <definedName name="camp">'[1]Verificables Comp. Legal'!$U$16</definedName>
    <definedName name="cap" localSheetId="2">#REF!</definedName>
    <definedName name="cap" localSheetId="19">'[1]Verificables Comp. Legal'!$O$29</definedName>
    <definedName name="cap" localSheetId="12">'[1]Verificables Comp. Legal'!$O$29</definedName>
    <definedName name="cap">'[1]Verificables Comp. Legal'!$O$29</definedName>
    <definedName name="car" localSheetId="2">#REF!</definedName>
    <definedName name="car" localSheetId="19">'[1]Verificables Comp. Legal'!$K$16</definedName>
    <definedName name="car" localSheetId="12">'[1]Verificables Comp. Legal'!$K$16</definedName>
    <definedName name="car">'[1]Verificables Comp. Legal'!$K$16</definedName>
    <definedName name="carg" localSheetId="2">#REF!</definedName>
    <definedName name="carg" localSheetId="19">'[1]Verificables Comp. Legal'!$K$17</definedName>
    <definedName name="carg" localSheetId="12">'[1]Verificables Comp. Legal'!$K$17</definedName>
    <definedName name="carg">'[1]Verificables Comp. Legal'!$K$17</definedName>
    <definedName name="cargo" localSheetId="2">#REF!</definedName>
    <definedName name="cargo" localSheetId="19">'[1]Verificables Comp. Legal'!$K$18</definedName>
    <definedName name="cargo" localSheetId="12">'[1]Verificables Comp. Legal'!$K$18</definedName>
    <definedName name="cargo">'[1]Verificables Comp. Legal'!$K$18</definedName>
    <definedName name="cargoo" localSheetId="2">#REF!</definedName>
    <definedName name="cargoo" localSheetId="19">'[1]Verificables Comp. Legal'!$J$38</definedName>
    <definedName name="cargoo" localSheetId="12">'[1]Verificables Comp. Legal'!$J$38</definedName>
    <definedName name="cargoo">'[1]Verificables Comp. Legal'!$J$38</definedName>
    <definedName name="cargooo" localSheetId="2">#REF!</definedName>
    <definedName name="cargooo" localSheetId="19">'[1]Verificables Comp. Legal'!$J$37</definedName>
    <definedName name="cargooo" localSheetId="12">'[1]Verificables Comp. Legal'!$J$37</definedName>
    <definedName name="cargooo">'[1]Verificables Comp. Legal'!$J$37</definedName>
    <definedName name="carrr" localSheetId="2">#REF!</definedName>
    <definedName name="carrr" localSheetId="19">'[1]Verificables Comp. Legal'!$J$39</definedName>
    <definedName name="carrr" localSheetId="12">'[1]Verificables Comp. Legal'!$J$39</definedName>
    <definedName name="carrr">'[1]Verificables Comp. Legal'!$J$39</definedName>
    <definedName name="carrrr" localSheetId="2">#REF!</definedName>
    <definedName name="carrrr" localSheetId="19">'[1]Verificables Comp. Legal'!$J$40</definedName>
    <definedName name="carrrr" localSheetId="12">'[1]Verificables Comp. Legal'!$J$40</definedName>
    <definedName name="carrrr">'[1]Verificables Comp. Legal'!$J$40</definedName>
    <definedName name="codpo" localSheetId="2">#REF!</definedName>
    <definedName name="codpo" localSheetId="19">'[1]Verificables Comp. Legal'!$B$34</definedName>
    <definedName name="codpo" localSheetId="12">'[1]Verificables Comp. Legal'!$B$34</definedName>
    <definedName name="codpo">'[1]Verificables Comp. Legal'!$B$34</definedName>
    <definedName name="com" localSheetId="2">#REF!</definedName>
    <definedName name="com" localSheetId="19">'[1]Verificables Comp. Legal'!$U$17</definedName>
    <definedName name="com" localSheetId="12">'[1]Verificables Comp. Legal'!$U$17</definedName>
    <definedName name="com">'[1]Verificables Comp. Legal'!$U$17</definedName>
    <definedName name="com´p" localSheetId="2">#REF!</definedName>
    <definedName name="com´p" localSheetId="19">'[1]Verificables Comp. Legal'!$U$18</definedName>
    <definedName name="com´p" localSheetId="12">'[1]Verificables Comp. Legal'!$U$18</definedName>
    <definedName name="com´p">'[1]Verificables Comp. Legal'!$U$18</definedName>
    <definedName name="compel" localSheetId="2">#REF!</definedName>
    <definedName name="compel" localSheetId="19">'[1]Verificables Comp. Legal'!$Q$38</definedName>
    <definedName name="compel" localSheetId="12">'[1]Verificables Comp. Legal'!$Q$38</definedName>
    <definedName name="compel">'[1]Verificables Comp. Legal'!$Q$38</definedName>
    <definedName name="compen" localSheetId="2">#REF!</definedName>
    <definedName name="compen" localSheetId="19">'[1]Verificables Comp. Legal'!$Q$37</definedName>
    <definedName name="compen" localSheetId="12">'[1]Verificables Comp. Legal'!$Q$37</definedName>
    <definedName name="compen">'[1]Verificables Comp. Legal'!$Q$37</definedName>
    <definedName name="compo" localSheetId="2">#REF!</definedName>
    <definedName name="compo" localSheetId="19">'[1]Verificables Comp. Legal'!$U$19</definedName>
    <definedName name="compo" localSheetId="12">'[1]Verificables Comp. Legal'!$U$19</definedName>
    <definedName name="compo">'[1]Verificables Comp. Legal'!$U$19</definedName>
    <definedName name="comppa" localSheetId="2">#REF!</definedName>
    <definedName name="comppa" localSheetId="19">'[1]Verificables Comp. Legal'!$Q$39</definedName>
    <definedName name="comppa" localSheetId="12">'[1]Verificables Comp. Legal'!$Q$39</definedName>
    <definedName name="comppa">'[1]Verificables Comp. Legal'!$Q$39</definedName>
    <definedName name="comppar" localSheetId="2">#REF!</definedName>
    <definedName name="comppar" localSheetId="19">'[1]Verificables Comp. Legal'!$Q$40</definedName>
    <definedName name="comppar" localSheetId="12">'[1]Verificables Comp. Legal'!$Q$40</definedName>
    <definedName name="comppar">'[1]Verificables Comp. Legal'!$Q$40</definedName>
    <definedName name="correo" localSheetId="2">#REF!</definedName>
    <definedName name="correo" localSheetId="19">'[1]Verificables Comp. Legal'!$U$23</definedName>
    <definedName name="correo" localSheetId="12">'[1]Verificables Comp. Legal'!$U$23</definedName>
    <definedName name="correo">'[1]Verificables Comp. Legal'!$U$23</definedName>
    <definedName name="CPIA" localSheetId="2">#REF!</definedName>
    <definedName name="CPIA">[1]!Acciones[Auditoría]</definedName>
    <definedName name="cumple" localSheetId="19">#REF!</definedName>
    <definedName name="cumple" localSheetId="12">#REF!</definedName>
    <definedName name="cumple">#REF!</definedName>
    <definedName name="cupo" localSheetId="2">#REF!</definedName>
    <definedName name="cupo" localSheetId="19">'[1]Verificables Comp. Legal'!$Q$29</definedName>
    <definedName name="cupo" localSheetId="12">'[1]Verificables Comp. Legal'!$Q$29</definedName>
    <definedName name="cupo">'[1]Verificables Comp. Legal'!$Q$29</definedName>
    <definedName name="cz" localSheetId="2">#REF!</definedName>
    <definedName name="cz" localSheetId="19">'[1]Verificables Comp. Legal'!$O$22</definedName>
    <definedName name="cz" localSheetId="12">'[1]Verificables Comp. Legal'!$O$22</definedName>
    <definedName name="cz">'[1]Verificables Comp. Legal'!$O$22</definedName>
    <definedName name="desp" localSheetId="2">#REF!</definedName>
    <definedName name="desp" localSheetId="19">'[1]Verificables Comp. Legal'!$M$30</definedName>
    <definedName name="desp" localSheetId="12">'[1]Verificables Comp. Legal'!$M$30</definedName>
    <definedName name="desp">'[1]Verificables Comp. Legal'!$M$30</definedName>
    <definedName name="dir" localSheetId="2">#REF!</definedName>
    <definedName name="dir" localSheetId="19">'[1]Verificables Comp. Legal'!$D$25</definedName>
    <definedName name="dir" localSheetId="12">'[1]Verificables Comp. Legal'!$D$25</definedName>
    <definedName name="dir">'[1]Verificables Comp. Legal'!$D$25</definedName>
    <definedName name="dirse" localSheetId="2">#REF!</definedName>
    <definedName name="dirse" localSheetId="19">'[1]Verificables Comp. Legal'!$D$32</definedName>
    <definedName name="dirse" localSheetId="12">'[1]Verificables Comp. Legal'!$D$32</definedName>
    <definedName name="dirse">'[1]Verificables Comp. Legal'!$D$32</definedName>
    <definedName name="dr" localSheetId="2">#REF!</definedName>
    <definedName name="dr" localSheetId="19">'[1]Verificables Comp. Legal'!$K$28</definedName>
    <definedName name="dr" localSheetId="12">'[1]Verificables Comp. Legal'!$K$28</definedName>
    <definedName name="dr">'[1]Verificables Comp. Legal'!$K$28</definedName>
    <definedName name="email" localSheetId="2">#REF!</definedName>
    <definedName name="email" localSheetId="19">'[1]Verificables Comp. Legal'!$S$28</definedName>
    <definedName name="email" localSheetId="12">'[1]Verificables Comp. Legal'!$S$28</definedName>
    <definedName name="email">'[1]Verificables Comp. Legal'!$S$28</definedName>
    <definedName name="fal" localSheetId="2">#REF!</definedName>
    <definedName name="fal" localSheetId="19">'[1]Verificables Comp. Legal'!$C$30</definedName>
    <definedName name="fal" localSheetId="12">'[1]Verificables Comp. Legal'!$C$30</definedName>
    <definedName name="fal">'[1]Verificables Comp. Legal'!$C$30</definedName>
    <definedName name="fecha" localSheetId="2">#REF!</definedName>
    <definedName name="fecha" localSheetId="19">'[1]Verificables Comp. Legal'!$D$11</definedName>
    <definedName name="fecha" localSheetId="12">'[1]Verificables Comp. Legal'!$D$11</definedName>
    <definedName name="fecha">'[1]Verificables Comp. Legal'!$D$11</definedName>
    <definedName name="fechaa" localSheetId="2">#REF!</definedName>
    <definedName name="fechaa" localSheetId="19">'[1]Verificables Comp. Legal'!$D$13</definedName>
    <definedName name="fechaa" localSheetId="12">'[1]Verificables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9">'[1]Verificables Comp. Legal'!$M$26</definedName>
    <definedName name="lf" localSheetId="12">'[1]Verificables Comp. Legal'!$M$26</definedName>
    <definedName name="lf">'[1]Verificables Comp. Legal'!$M$26</definedName>
    <definedName name="m" localSheetId="2">#REF!</definedName>
    <definedName name="m" localSheetId="19">'[1]Verificables Comp. Legal'!$D$39</definedName>
    <definedName name="m" localSheetId="12">'[1]Verificables Comp. Legal'!$D$39</definedName>
    <definedName name="m">'[1]Verificables Comp. Legal'!$D$39</definedName>
    <definedName name="mun" localSheetId="2">#REF!</definedName>
    <definedName name="mun" localSheetId="19">'[1]Verificables Comp. Legal'!$O$23</definedName>
    <definedName name="mun" localSheetId="12">'[1]Verificables Comp. Legal'!$O$23</definedName>
    <definedName name="mun">'[1]Verificables Comp. Legal'!$O$23</definedName>
    <definedName name="muni" localSheetId="2">#REF!</definedName>
    <definedName name="muni" localSheetId="19">'[1]Verificables Comp. Legal'!$O$28</definedName>
    <definedName name="muni" localSheetId="12">'[1]Verificables Comp. Legal'!$O$28</definedName>
    <definedName name="muni">'[1]Verificables Comp. Legal'!$O$28</definedName>
    <definedName name="n" localSheetId="2">#REF!</definedName>
    <definedName name="n" localSheetId="19">'[1]Verificables Comp. Legal'!$D$37</definedName>
    <definedName name="n" localSheetId="12">'[1]Verificables Comp. Legal'!$D$37</definedName>
    <definedName name="n">'[1]Verificables Comp. Legal'!$D$37</definedName>
    <definedName name="nit" localSheetId="2">#REF!</definedName>
    <definedName name="nit" localSheetId="19">'[1]Verificables Comp. Legal'!$J$23</definedName>
    <definedName name="nit" localSheetId="12">'[1]Verificables Comp. Legal'!$J$23</definedName>
    <definedName name="nit">'[1]Verificables Comp. Legal'!$J$23</definedName>
    <definedName name="no" localSheetId="2">#REF!</definedName>
    <definedName name="no" localSheetId="19">'[1]Verificables Comp. Legal'!$F$31</definedName>
    <definedName name="no" localSheetId="12">'[1]Verificables Comp. Legal'!$F$31</definedName>
    <definedName name="no">'[1]Verificables Comp. Legal'!$F$31</definedName>
    <definedName name="noaplica" localSheetId="19">#REF!</definedName>
    <definedName name="noaplica" localSheetId="12">#REF!</definedName>
    <definedName name="noaplica">#REF!</definedName>
    <definedName name="nomb" localSheetId="2">#REF!</definedName>
    <definedName name="nomb" localSheetId="19">'[1]Verificables Comp. Legal'!$D$23</definedName>
    <definedName name="nomb" localSheetId="12">'[1]Verificables Comp. Legal'!$D$23</definedName>
    <definedName name="nomb">'[1]Verificables Comp. Legal'!$D$23</definedName>
    <definedName name="nombrep" localSheetId="2">#REF!</definedName>
    <definedName name="nombrep" localSheetId="19">'[1]Verificables Comp. Legal'!$D$24</definedName>
    <definedName name="nombrep" localSheetId="12">'[1]Verificables Comp. Legal'!$D$24</definedName>
    <definedName name="nombrep">'[1]Verificables Comp. Legal'!$D$24</definedName>
    <definedName name="nomrep" localSheetId="2">#REF!</definedName>
    <definedName name="nomrep" localSheetId="19">'[1]Verificables Comp. Legal'!$D$29</definedName>
    <definedName name="nomrep" localSheetId="12">'[1]Verificables Comp. Legal'!$D$29</definedName>
    <definedName name="nomrep">'[1]Verificables Comp. Legal'!$D$29</definedName>
    <definedName name="nomun" localSheetId="2">#REF!</definedName>
    <definedName name="nomun" localSheetId="19">'[1]Verificables Comp. Legal'!$D$28</definedName>
    <definedName name="nomun" localSheetId="12">'[1]Verificables Comp. Legal'!$D$28</definedName>
    <definedName name="nomun">'[1]Verificables Comp. Legal'!$D$28</definedName>
    <definedName name="numbe" localSheetId="2">#REF!</definedName>
    <definedName name="numbe" localSheetId="19">'[1]Verificables Comp. Legal'!$S$29</definedName>
    <definedName name="numbe" localSheetId="12">'[1]Verificables Comp. Legal'!$S$29</definedName>
    <definedName name="numbe">'[1]Verificables Comp. Legal'!$S$29</definedName>
    <definedName name="numbea" localSheetId="2">#REF!</definedName>
    <definedName name="numbea" localSheetId="19">'[1]Verificables Comp. Legal'!$W$29</definedName>
    <definedName name="numbea" localSheetId="12">'[1]Verificables Comp. Legal'!$W$29</definedName>
    <definedName name="numbea">'[1]Verificables Comp. Legal'!$W$29</definedName>
    <definedName name="numero" localSheetId="2">#REF!</definedName>
    <definedName name="numero" localSheetId="19">'[1]Verificables Comp. Legal'!$D$12</definedName>
    <definedName name="numero" localSheetId="12">'[1]Verificables Comp. Legal'!$D$12</definedName>
    <definedName name="numero">'[1]Verificables Comp. Legal'!$D$12</definedName>
    <definedName name="numid" localSheetId="2">#REF!</definedName>
    <definedName name="numid" localSheetId="19">'[1]Verificables Comp. Legal'!$O$24</definedName>
    <definedName name="numid" localSheetId="12">'[1]Verificables Comp. Legal'!$O$24</definedName>
    <definedName name="numid">'[1]Verificables Comp. Legal'!$O$24</definedName>
    <definedName name="o" localSheetId="2">#REF!</definedName>
    <definedName name="o" localSheetId="19">'[1]Verificables Comp. Legal'!$D$38</definedName>
    <definedName name="o" localSheetId="12">'[1]Verificables Comp. Legal'!$D$38</definedName>
    <definedName name="o">'[1]Verificables Comp. Legal'!$D$38</definedName>
    <definedName name="obj" localSheetId="2">#REF!</definedName>
    <definedName name="obj" localSheetId="19">'[1]Verificables Comp. Legal'!$D$14</definedName>
    <definedName name="obj" localSheetId="12">'[1]Verificables Comp. Legal'!$D$14</definedName>
    <definedName name="obj">'[1]Verificables Comp. Legal'!$D$14</definedName>
    <definedName name="piyc" localSheetId="2">#REF!</definedName>
    <definedName name="piyc" localSheetId="19">'[1]Verificables Comp. Legal'!$I$35</definedName>
    <definedName name="piyc" localSheetId="12">'[1]Verificables Comp. Legal'!$I$35</definedName>
    <definedName name="piyc">'[1]Verificables Comp. Legal'!$I$35</definedName>
    <definedName name="pj" localSheetId="2">#REF!</definedName>
    <definedName name="pj" localSheetId="19">'[1]Verificables Comp. Legal'!$D$26</definedName>
    <definedName name="pj" localSheetId="12">'[1]Verificables Comp. Legal'!$D$26</definedName>
    <definedName name="pj">'[1]Verificables Comp. Legal'!$D$26</definedName>
    <definedName name="porfe" localSheetId="2">#REF!</definedName>
    <definedName name="porfe" localSheetId="19">'[1]Verificables Comp. Legal'!$D$19</definedName>
    <definedName name="porfe" localSheetId="12">'[1]Verificables Comp. Legal'!$D$19</definedName>
    <definedName name="porfe">'[1]Verificables Comp. Legal'!$D$19</definedName>
    <definedName name="pro" localSheetId="2">#REF!</definedName>
    <definedName name="pro" localSheetId="19">'[1]Verificables Comp. Legal'!$D$17</definedName>
    <definedName name="pro" localSheetId="12">'[1]Verificables Comp. Legal'!$D$17</definedName>
    <definedName name="pro">'[1]Verificables Comp. Legal'!$D$17</definedName>
    <definedName name="prof" localSheetId="2">#REF!</definedName>
    <definedName name="prof" localSheetId="19">'[1]Verificables Comp. Legal'!$D$18</definedName>
    <definedName name="prof" localSheetId="12">'[1]Verificables Comp. Legal'!$D$18</definedName>
    <definedName name="prof">'[1]Verificables Comp. Legal'!$D$18</definedName>
    <definedName name="reg" localSheetId="2">#REF!</definedName>
    <definedName name="reg" localSheetId="19">'[1]Verificables Comp. Legal'!$D$22</definedName>
    <definedName name="reg" localSheetId="12">'[1]Verificables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9">'[1]Verificables Comp. Legal'!$D$16</definedName>
    <definedName name="respli" localSheetId="12">'[1]Verificables Comp. Legal'!$D$16</definedName>
    <definedName name="respli">'[1]Verificables Comp. Legal'!$D$16</definedName>
    <definedName name="si" localSheetId="2">#REF!</definedName>
    <definedName name="si" localSheetId="19">'[1]Verificables Comp. Legal'!$D$31</definedName>
    <definedName name="si" localSheetId="12">'[1]Verificables Comp. Legal'!$D$31</definedName>
    <definedName name="si">'[1]Verificables Comp. Legal'!$D$31</definedName>
    <definedName name="te" localSheetId="2">#REF!</definedName>
    <definedName name="te" localSheetId="19">'[1]Verificables Comp. Legal'!$K$29</definedName>
    <definedName name="te" localSheetId="12">'[1]Verificables Comp. Legal'!$K$29</definedName>
    <definedName name="te">'[1]Verificables Comp. Legal'!$K$29</definedName>
    <definedName name="tel" localSheetId="2">#REF!</definedName>
    <definedName name="tel" localSheetId="19">'[1]Verificables Comp. Legal'!$W$24</definedName>
    <definedName name="tel" localSheetId="12">'[1]Verificables Comp. Legal'!$W$24</definedName>
    <definedName name="tel">'[1]Verificables Comp. Legal'!$W$24</definedName>
    <definedName name="telad" localSheetId="2">#REF!</definedName>
    <definedName name="telad" localSheetId="19">'[1]Verificables Comp. Legal'!$O$25</definedName>
    <definedName name="telad" localSheetId="12">'[1]Verificables Comp. Legal'!$O$25</definedName>
    <definedName name="telad">'[1]Verificables Comp. Legal'!$O$25</definedName>
    <definedName name="telun" localSheetId="2">#REF!</definedName>
    <definedName name="telun" localSheetId="19">'[1]Verificables Comp. Legal'!$W$28</definedName>
    <definedName name="telun" localSheetId="12">'[1]Verificables Comp. Legal'!$W$28</definedName>
    <definedName name="telun">'[1]Verificables Comp. Legal'!$W$28</definedName>
    <definedName name="tipo" localSheetId="2">#REF!</definedName>
    <definedName name="tipo" localSheetId="19">'[1]Lista Información'!$J$5:$K$5</definedName>
    <definedName name="tipo" localSheetId="12">'[1]Lista Información'!$J$5:$K$5</definedName>
    <definedName name="tipo">'[1]Lista Información'!$J$5:$K$5</definedName>
    <definedName name="tipoa" localSheetId="2">#REF!</definedName>
    <definedName name="tipoa" localSheetId="19">'[1]Verificables Comp. Legal'!$D$10</definedName>
    <definedName name="tipoa" localSheetId="12">'[1]Verificables Comp. Legal'!$D$10</definedName>
    <definedName name="tipoa">'[1]Verificables Comp. Legal'!$D$10</definedName>
    <definedName name="tipoa2" localSheetId="2">#REF!</definedName>
    <definedName name="tipoa2" localSheetId="19">'[1]Verificables Comp. Legal'!$P$10</definedName>
    <definedName name="tipoa2" localSheetId="12">'[1]Verificables Comp. Legal'!$P$10</definedName>
    <definedName name="tipoa2">'[1]Verificables Comp. Legal'!$P$10</definedName>
    <definedName name="_xlnm.Print_Titles" localSheetId="17">'Condiciones NO cumplimiento'!$1:$2</definedName>
    <definedName name="verificacion" localSheetId="2">#REF!</definedName>
    <definedName name="verificacion" localSheetId="19">'[1]Verificables Comp. Legal'!$V$12</definedName>
    <definedName name="verificacion" localSheetId="12">'[1]Verificables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1" i="21" l="1"/>
  <c r="E12" i="21"/>
  <c r="E10" i="21"/>
  <c r="E8" i="21"/>
  <c r="E54" i="21"/>
  <c r="E52" i="21"/>
  <c r="E51" i="21"/>
  <c r="FG4" i="31"/>
  <c r="FF4" i="31"/>
  <c r="FE4" i="31"/>
  <c r="FD4" i="31"/>
  <c r="FC4" i="31"/>
  <c r="FB4" i="31"/>
  <c r="FA4" i="31"/>
  <c r="EY4" i="31"/>
  <c r="EX4" i="31"/>
  <c r="EW4" i="31"/>
  <c r="EV4" i="31"/>
  <c r="EU4" i="31"/>
  <c r="ET4" i="31"/>
  <c r="ES4" i="31"/>
  <c r="ER4" i="31"/>
  <c r="EQ4" i="31"/>
  <c r="EP4" i="31"/>
  <c r="EO4" i="31"/>
  <c r="EN4" i="31"/>
  <c r="EM4" i="31"/>
  <c r="EL4" i="31"/>
  <c r="EK4" i="31"/>
  <c r="EJ4" i="31"/>
  <c r="EI4" i="31"/>
  <c r="EH4" i="31"/>
  <c r="EG4" i="31"/>
  <c r="EF4" i="31"/>
  <c r="EE4" i="31"/>
  <c r="ED4" i="31"/>
  <c r="EC4" i="31"/>
  <c r="EB4" i="31"/>
  <c r="EA4" i="31"/>
  <c r="DZ4" i="31"/>
  <c r="DY4" i="31"/>
  <c r="DX4" i="31"/>
  <c r="DW4" i="31"/>
  <c r="DV4" i="31"/>
  <c r="DU4" i="31"/>
  <c r="DT4" i="31"/>
  <c r="DS4" i="31"/>
  <c r="DR4" i="31"/>
  <c r="DQ4" i="31"/>
  <c r="DP4" i="31"/>
  <c r="DO4" i="31"/>
  <c r="DN4" i="31"/>
  <c r="DM4" i="31"/>
  <c r="DL4" i="31"/>
  <c r="DK4" i="31"/>
  <c r="DF4" i="31"/>
  <c r="DE4" i="31"/>
  <c r="DD4" i="31"/>
  <c r="DC4" i="31"/>
  <c r="DB4" i="31"/>
  <c r="DA4" i="31"/>
  <c r="CZ4" i="31"/>
  <c r="CY4" i="31"/>
  <c r="CX4" i="31"/>
  <c r="CW4" i="31"/>
  <c r="CV4" i="31"/>
  <c r="CU4" i="31"/>
  <c r="CT4" i="31"/>
  <c r="CS4" i="31"/>
  <c r="CR4" i="31"/>
  <c r="CQ4" i="31"/>
  <c r="CP4" i="31"/>
  <c r="CO4" i="31"/>
  <c r="CN4" i="31"/>
  <c r="CM4" i="31"/>
  <c r="CL4" i="31"/>
  <c r="CK4" i="31"/>
  <c r="CJ4" i="31"/>
  <c r="CI4" i="31"/>
  <c r="CH4" i="31"/>
  <c r="CD4" i="31"/>
  <c r="CC4" i="31"/>
  <c r="CB4" i="31"/>
  <c r="CA4" i="31"/>
  <c r="BZ4" i="31"/>
  <c r="BY4" i="31"/>
  <c r="BX4" i="31"/>
  <c r="BW4" i="31"/>
  <c r="BU4" i="31"/>
  <c r="BS4" i="31"/>
  <c r="BQ4" i="31"/>
  <c r="BO4" i="31"/>
  <c r="BN4" i="31"/>
  <c r="BL4" i="31"/>
  <c r="BK7" i="31"/>
  <c r="BK9" i="31"/>
  <c r="BK10" i="31"/>
  <c r="BK12" i="31"/>
  <c r="BK14" i="31"/>
  <c r="BK16" i="31"/>
  <c r="BK18" i="31"/>
  <c r="BK19" i="31"/>
  <c r="BK20" i="31"/>
  <c r="BK21" i="31"/>
  <c r="BK22" i="31"/>
  <c r="BK23" i="31"/>
  <c r="BK24" i="31"/>
  <c r="BK25" i="31"/>
  <c r="BK29" i="31"/>
  <c r="BK30" i="31"/>
  <c r="BK31" i="31"/>
  <c r="BK32" i="31"/>
  <c r="BK33" i="31"/>
  <c r="BK34" i="31"/>
  <c r="BK35" i="31"/>
  <c r="BK36" i="31"/>
  <c r="BK37" i="31"/>
  <c r="BK38" i="31"/>
  <c r="BK39" i="31"/>
  <c r="BK40" i="31"/>
  <c r="BK41" i="31"/>
  <c r="BK42" i="31"/>
  <c r="BK43" i="31"/>
  <c r="BK44" i="31"/>
  <c r="BK45" i="31"/>
  <c r="BK46" i="31"/>
  <c r="BK47" i="31"/>
  <c r="BK48" i="31"/>
  <c r="BK49" i="31"/>
  <c r="BK50" i="31"/>
  <c r="BK51" i="31"/>
  <c r="BK52" i="31"/>
  <c r="BK53" i="31"/>
  <c r="BK58" i="31"/>
  <c r="BK59" i="31"/>
  <c r="BK60" i="31"/>
  <c r="BK61" i="31"/>
  <c r="BK62" i="31"/>
  <c r="BK63" i="31"/>
  <c r="BK64" i="31"/>
  <c r="BK65" i="31"/>
  <c r="BK66" i="31"/>
  <c r="BK67" i="31"/>
  <c r="BK68" i="31"/>
  <c r="BK69" i="31"/>
  <c r="BK70" i="31"/>
  <c r="BK71" i="31"/>
  <c r="BK72" i="31"/>
  <c r="BK73" i="31"/>
  <c r="BK74" i="31"/>
  <c r="BK75" i="31"/>
  <c r="BK76" i="31"/>
  <c r="BK77" i="31"/>
  <c r="BK78" i="31"/>
  <c r="BK79" i="31"/>
  <c r="BK80" i="31"/>
  <c r="BK81" i="31"/>
  <c r="BK82" i="31"/>
  <c r="BK83" i="31"/>
  <c r="BK84" i="31"/>
  <c r="BK85" i="31"/>
  <c r="BK86" i="31"/>
  <c r="BK87" i="31"/>
  <c r="BK88" i="31"/>
  <c r="BK89" i="31"/>
  <c r="BK90" i="31"/>
  <c r="BK91" i="31"/>
  <c r="BK92" i="31"/>
  <c r="BK93" i="31"/>
  <c r="BK94" i="31"/>
  <c r="BK95" i="31"/>
  <c r="BK96" i="31"/>
  <c r="BK97" i="31"/>
  <c r="BK98" i="31"/>
  <c r="BK100" i="31"/>
  <c r="BK101" i="31"/>
  <c r="BK102" i="31"/>
  <c r="BK103" i="31"/>
  <c r="BK104" i="31"/>
  <c r="BK105" i="31"/>
  <c r="BK106" i="31"/>
  <c r="D12" i="21"/>
  <c r="D10" i="21"/>
  <c r="D8" i="21"/>
  <c r="E24" i="21"/>
  <c r="D24" i="21"/>
  <c r="OW4" i="31"/>
  <c r="OV4" i="31"/>
  <c r="OU4" i="31"/>
  <c r="OT4" i="31"/>
  <c r="OS4" i="31"/>
  <c r="OR4" i="31"/>
  <c r="OQ4" i="31"/>
  <c r="OP4" i="31"/>
  <c r="OO4" i="31"/>
  <c r="ON4" i="31"/>
  <c r="OM4" i="31"/>
  <c r="OL4" i="31"/>
  <c r="OK4" i="31"/>
  <c r="OJ4" i="31"/>
  <c r="OI4" i="31"/>
  <c r="OH4" i="31"/>
  <c r="OG4" i="31"/>
  <c r="OF4" i="31"/>
  <c r="OE4" i="31"/>
  <c r="OD4" i="31"/>
  <c r="OC4" i="31"/>
  <c r="OB4" i="31"/>
  <c r="OA4" i="31"/>
  <c r="NZ4" i="31"/>
  <c r="NY4" i="31"/>
  <c r="NX4" i="31"/>
  <c r="NW4" i="31"/>
  <c r="NV4" i="31"/>
  <c r="NU4" i="31"/>
  <c r="NT4" i="31"/>
  <c r="NS4" i="31"/>
  <c r="NR4" i="31"/>
  <c r="NQ4" i="31"/>
  <c r="NP4" i="31"/>
  <c r="NO4" i="31"/>
  <c r="NN4" i="31"/>
  <c r="NM4" i="31"/>
  <c r="NL4" i="31"/>
  <c r="NK4" i="31"/>
  <c r="NJ4" i="31"/>
  <c r="NI4" i="31"/>
  <c r="NH4" i="31"/>
  <c r="NG4" i="31"/>
  <c r="NF4" i="31"/>
  <c r="NE4" i="31"/>
  <c r="ND4" i="31"/>
  <c r="NC4" i="31"/>
  <c r="NB4" i="31"/>
  <c r="NA4" i="31"/>
  <c r="MZ4" i="31"/>
  <c r="MY4" i="31"/>
  <c r="MX4" i="31"/>
  <c r="MW4" i="31"/>
  <c r="MV4" i="31"/>
  <c r="MU4" i="31"/>
  <c r="MT4" i="31"/>
  <c r="MS4" i="31"/>
  <c r="MR4" i="31"/>
  <c r="MQ4" i="31"/>
  <c r="MP4" i="31"/>
  <c r="MO4" i="31"/>
  <c r="MN4" i="31"/>
  <c r="MM4" i="31"/>
  <c r="ML4" i="31"/>
  <c r="MK4" i="31"/>
  <c r="MJ4" i="31"/>
  <c r="MI4" i="31"/>
  <c r="MH4" i="31"/>
  <c r="MG4" i="31"/>
  <c r="MF4" i="31"/>
  <c r="ME4" i="31"/>
  <c r="MD4" i="31"/>
  <c r="MC4" i="31"/>
  <c r="MB4" i="31"/>
  <c r="MA4" i="31"/>
  <c r="LZ4" i="31"/>
  <c r="LY4" i="31"/>
  <c r="LX4" i="31"/>
  <c r="LV4" i="31"/>
  <c r="LU4" i="31"/>
  <c r="LS4" i="31"/>
  <c r="LR4" i="31"/>
  <c r="LQ4" i="31"/>
  <c r="LP4" i="31"/>
  <c r="LO4" i="31"/>
  <c r="LN4" i="31"/>
  <c r="LM4" i="31"/>
  <c r="LL4" i="31"/>
  <c r="LJ4" i="31"/>
  <c r="LI4" i="31"/>
  <c r="LH4" i="31"/>
  <c r="LG4" i="31"/>
  <c r="LF4" i="31"/>
  <c r="LE4" i="31"/>
  <c r="LD4" i="31"/>
  <c r="LC4" i="31"/>
  <c r="LB4" i="31"/>
  <c r="LA4" i="31"/>
  <c r="KZ4" i="31"/>
  <c r="KY4" i="31"/>
  <c r="KX4" i="31"/>
  <c r="KW4" i="31"/>
  <c r="KV4" i="31"/>
  <c r="KS4" i="31"/>
  <c r="KR4" i="31"/>
  <c r="KQ4" i="31"/>
  <c r="KO4" i="31"/>
  <c r="KN4" i="31"/>
  <c r="KM4" i="31"/>
  <c r="KL4" i="31"/>
  <c r="KK4" i="31"/>
  <c r="KI4" i="31"/>
  <c r="KH4" i="31"/>
  <c r="KG4" i="31"/>
  <c r="KF4" i="31"/>
  <c r="KE4" i="31"/>
  <c r="KC4" i="31"/>
  <c r="KB4" i="31"/>
  <c r="KA4" i="31"/>
  <c r="JZ4" i="31"/>
  <c r="JY4" i="31"/>
  <c r="JW4" i="31"/>
  <c r="JV4" i="31"/>
  <c r="JU4" i="31"/>
  <c r="JT4" i="31"/>
  <c r="JS4" i="31"/>
  <c r="JR4" i="31"/>
  <c r="JP4" i="31"/>
  <c r="JO4" i="31"/>
  <c r="JN4" i="31"/>
  <c r="JM4" i="31"/>
  <c r="JL4" i="31"/>
  <c r="JK4" i="31"/>
  <c r="JJ4" i="31"/>
  <c r="JI4" i="31"/>
  <c r="JG4" i="31"/>
  <c r="JF4" i="31"/>
  <c r="JE4" i="31"/>
  <c r="JC4" i="31"/>
  <c r="JB4" i="31"/>
  <c r="JA4" i="31"/>
  <c r="IZ4" i="31"/>
  <c r="IY4" i="31"/>
  <c r="IX4" i="31"/>
  <c r="IW4" i="31"/>
  <c r="IV4" i="31"/>
  <c r="IU4" i="31"/>
  <c r="IT4" i="31"/>
  <c r="IS4" i="31"/>
  <c r="IR4" i="31"/>
  <c r="IQ4" i="31"/>
  <c r="IP4" i="31"/>
  <c r="IO4" i="31"/>
  <c r="IN4" i="31"/>
  <c r="IM4" i="31"/>
  <c r="IL4" i="31"/>
  <c r="IK4" i="31"/>
  <c r="IJ4" i="31"/>
  <c r="II4" i="31"/>
  <c r="IH4" i="31"/>
  <c r="IG4" i="31"/>
  <c r="IF4" i="31"/>
  <c r="IE4" i="31"/>
  <c r="ID4" i="31"/>
  <c r="IC4" i="31"/>
  <c r="IB4" i="31"/>
  <c r="IA4" i="31"/>
  <c r="HZ4" i="31"/>
  <c r="HY4" i="31"/>
  <c r="HX4" i="31"/>
  <c r="HW4" i="31"/>
  <c r="HV4" i="31"/>
  <c r="HU4" i="31"/>
  <c r="HT4" i="31"/>
  <c r="HS4" i="31"/>
  <c r="HR4" i="31"/>
  <c r="HQ4" i="31"/>
  <c r="HP4" i="31"/>
  <c r="HO4" i="31"/>
  <c r="HN4" i="31"/>
  <c r="HM4" i="31"/>
  <c r="HL4" i="31"/>
  <c r="HK4" i="31"/>
  <c r="HJ4" i="31"/>
  <c r="HI4" i="31"/>
  <c r="HH4" i="31"/>
  <c r="HG4" i="31"/>
  <c r="HF4" i="31"/>
  <c r="HE4" i="31"/>
  <c r="HD4" i="31"/>
  <c r="HC4" i="31"/>
  <c r="HB4" i="31"/>
  <c r="HA4" i="31"/>
  <c r="GZ4" i="31"/>
  <c r="GY4" i="31"/>
  <c r="GX4" i="31"/>
  <c r="GW4" i="31"/>
  <c r="GV4" i="31"/>
  <c r="GU4" i="31"/>
  <c r="GT4" i="31"/>
  <c r="GS4" i="31"/>
  <c r="GR4" i="31"/>
  <c r="GQ4" i="31"/>
  <c r="GP4" i="31"/>
  <c r="GO4" i="31"/>
  <c r="GN4" i="31"/>
  <c r="GM4" i="31"/>
  <c r="GL4" i="31"/>
  <c r="GK4" i="31"/>
  <c r="GJ4" i="31"/>
  <c r="GI4" i="31"/>
  <c r="GH4" i="31"/>
  <c r="GG4" i="31"/>
  <c r="GF4" i="31"/>
  <c r="GE4" i="31"/>
  <c r="GD4" i="31"/>
  <c r="GC4" i="31"/>
  <c r="GB4" i="31"/>
  <c r="GA4" i="31"/>
  <c r="FZ4" i="31"/>
  <c r="FY4" i="31"/>
  <c r="FX4" i="31"/>
  <c r="FW4" i="31"/>
  <c r="FV4" i="31"/>
  <c r="FU4" i="31"/>
  <c r="FT4" i="31"/>
  <c r="FS4" i="31"/>
  <c r="FR4" i="31"/>
  <c r="FQ4" i="31"/>
  <c r="FP4" i="31"/>
  <c r="FO4" i="31"/>
  <c r="FN4" i="31"/>
  <c r="FM4" i="31"/>
  <c r="FL4" i="31"/>
  <c r="FK4" i="31"/>
  <c r="FJ4" i="31"/>
  <c r="FI4" i="31"/>
  <c r="FH4" i="31"/>
  <c r="BJ4" i="31"/>
  <c r="BI4" i="31"/>
  <c r="BH4" i="31"/>
  <c r="BG4" i="31"/>
  <c r="BF4" i="31"/>
  <c r="BE4" i="31"/>
  <c r="BD4" i="31"/>
  <c r="BC4" i="31"/>
  <c r="BB4" i="31"/>
  <c r="BA4" i="31"/>
  <c r="AZ4" i="31"/>
  <c r="AY4" i="31"/>
  <c r="AX4" i="31"/>
  <c r="AW4" i="31"/>
  <c r="AV4" i="31"/>
  <c r="AU4" i="31"/>
  <c r="AT4" i="31"/>
  <c r="AS4" i="31"/>
  <c r="AR4" i="31"/>
  <c r="AQ4" i="31"/>
  <c r="AP4" i="31"/>
  <c r="AO4" i="31"/>
  <c r="AN4" i="31"/>
  <c r="AM4" i="31"/>
  <c r="AL4" i="31"/>
  <c r="AK4" i="31"/>
  <c r="AJ4" i="31"/>
  <c r="AI4" i="31"/>
  <c r="AF4" i="31"/>
  <c r="F18" i="13"/>
  <c r="AH4" i="31" s="1"/>
  <c r="D18" i="13"/>
  <c r="AG4" i="31" s="1"/>
  <c r="G8" i="21" l="1"/>
  <c r="BP4" i="31"/>
  <c r="BK11" i="31"/>
  <c r="G10" i="21"/>
  <c r="BR4" i="31"/>
  <c r="BK13" i="31"/>
  <c r="BT4" i="31"/>
  <c r="BK15" i="31"/>
  <c r="CF4" i="31"/>
  <c r="BK27" i="31"/>
  <c r="AE4" i="31"/>
  <c r="AD4" i="31"/>
  <c r="AC4" i="31"/>
  <c r="AB4" i="31"/>
  <c r="AA4" i="31"/>
  <c r="Z4" i="31"/>
  <c r="Y4" i="31"/>
  <c r="X4" i="31"/>
  <c r="W4" i="31"/>
  <c r="V4" i="31"/>
  <c r="U4" i="31" l="1"/>
  <c r="T4" i="31"/>
  <c r="S4" i="31"/>
  <c r="R4" i="31"/>
  <c r="Q4" i="31"/>
  <c r="P4" i="31"/>
  <c r="O4" i="31"/>
  <c r="N4" i="31"/>
  <c r="M4" i="31"/>
  <c r="L4" i="31"/>
  <c r="K4" i="31"/>
  <c r="J4" i="31"/>
  <c r="I4" i="31"/>
  <c r="H4" i="31"/>
  <c r="G4" i="31"/>
  <c r="F4" i="31"/>
  <c r="E4" i="31"/>
  <c r="D4" i="31"/>
  <c r="C4" i="31"/>
  <c r="B4" i="31"/>
  <c r="A4" i="31"/>
  <c r="E6" i="36" l="1"/>
  <c r="D6" i="36"/>
  <c r="C6" i="36"/>
  <c r="H42" i="34"/>
  <c r="H43" i="34"/>
  <c r="H44" i="34"/>
  <c r="H45" i="34"/>
  <c r="H46" i="34"/>
  <c r="H47" i="34"/>
  <c r="H35" i="34"/>
  <c r="F6" i="36" l="1"/>
  <c r="C65" i="34" a="1"/>
  <c r="H62" i="34"/>
  <c r="H61" i="34"/>
  <c r="C61" i="34" a="1"/>
  <c r="H55" i="34"/>
  <c r="H54" i="34"/>
  <c r="H53" i="34"/>
  <c r="H41" i="34"/>
  <c r="H40" i="34"/>
  <c r="H34" i="34"/>
  <c r="H33" i="34"/>
  <c r="H29" i="34"/>
  <c r="H28" i="34"/>
  <c r="H27" i="34"/>
  <c r="H26" i="34"/>
  <c r="H25" i="34"/>
  <c r="H24" i="34"/>
  <c r="H23" i="34"/>
  <c r="H22" i="34"/>
  <c r="H21" i="34"/>
  <c r="H20" i="34"/>
  <c r="H19" i="34"/>
  <c r="D167" i="33" a="1"/>
  <c r="E167" i="33" s="1"/>
  <c r="D167" i="33" l="1"/>
  <c r="C16" i="28" l="1"/>
  <c r="C14" i="28"/>
  <c r="C13" i="28"/>
  <c r="C7" i="28"/>
  <c r="F33" i="23"/>
  <c r="E4" i="23" l="1"/>
  <c r="G4" i="23" s="1"/>
  <c r="E18" i="22"/>
  <c r="D18" i="22"/>
  <c r="E16" i="22"/>
  <c r="D16" i="22"/>
  <c r="E11" i="22"/>
  <c r="D11" i="22"/>
  <c r="G11" i="22" s="1"/>
  <c r="E7" i="22"/>
  <c r="D7" i="22"/>
  <c r="E3" i="22"/>
  <c r="D3" i="22"/>
  <c r="E8" i="26"/>
  <c r="D8" i="26"/>
  <c r="G8" i="26" s="1"/>
  <c r="E3" i="26"/>
  <c r="D3" i="26"/>
  <c r="E17" i="25"/>
  <c r="D17" i="25"/>
  <c r="E14" i="25"/>
  <c r="D14" i="25"/>
  <c r="G14" i="25" s="1"/>
  <c r="E9" i="25"/>
  <c r="D9" i="25"/>
  <c r="G9" i="25" s="1"/>
  <c r="E5" i="25"/>
  <c r="D5" i="25"/>
  <c r="G5" i="25" s="1"/>
  <c r="E3" i="25"/>
  <c r="D3" i="25"/>
  <c r="G3" i="25" s="1"/>
  <c r="E5" i="20"/>
  <c r="E4" i="20"/>
  <c r="E3" i="20"/>
  <c r="D5" i="20"/>
  <c r="G5" i="20" s="1"/>
  <c r="D4" i="20"/>
  <c r="G4" i="20" s="1"/>
  <c r="D3" i="20"/>
  <c r="E71" i="4"/>
  <c r="D71" i="4"/>
  <c r="LW4" i="31" s="1"/>
  <c r="E68" i="4"/>
  <c r="D68" i="4"/>
  <c r="LT4" i="31" s="1"/>
  <c r="E62" i="4"/>
  <c r="D62" i="4"/>
  <c r="E46" i="4"/>
  <c r="D46" i="4"/>
  <c r="E45" i="4"/>
  <c r="D45" i="4"/>
  <c r="E41" i="4"/>
  <c r="D41" i="4"/>
  <c r="KP4" i="31" s="1"/>
  <c r="E35" i="4"/>
  <c r="D35" i="4"/>
  <c r="E29" i="4"/>
  <c r="D29" i="4"/>
  <c r="E23" i="4"/>
  <c r="D23" i="4"/>
  <c r="E16" i="4"/>
  <c r="D16" i="4"/>
  <c r="E7" i="4"/>
  <c r="D7" i="4"/>
  <c r="E3" i="4"/>
  <c r="D3" i="4"/>
  <c r="E32" i="1"/>
  <c r="D32" i="1"/>
  <c r="G32" i="1" s="1"/>
  <c r="E29" i="1"/>
  <c r="D29" i="1"/>
  <c r="E24" i="1"/>
  <c r="D24" i="1"/>
  <c r="G24" i="1" s="1"/>
  <c r="E8" i="1"/>
  <c r="D8" i="1"/>
  <c r="G8" i="1" s="1"/>
  <c r="E7" i="1"/>
  <c r="D7" i="1"/>
  <c r="G7" i="1" s="1"/>
  <c r="E3" i="1"/>
  <c r="D3" i="1"/>
  <c r="G3" i="1" s="1"/>
  <c r="G60" i="24"/>
  <c r="E58" i="24"/>
  <c r="E64" i="24"/>
  <c r="D64" i="24"/>
  <c r="E60" i="24"/>
  <c r="D60" i="24"/>
  <c r="E55" i="24"/>
  <c r="D55" i="24"/>
  <c r="E48" i="24"/>
  <c r="D48" i="24"/>
  <c r="E39" i="24"/>
  <c r="D39" i="24"/>
  <c r="E33" i="24"/>
  <c r="D33" i="24"/>
  <c r="E31" i="24"/>
  <c r="D31" i="24"/>
  <c r="D27" i="24"/>
  <c r="E27" i="24"/>
  <c r="E23" i="24"/>
  <c r="D23" i="24"/>
  <c r="D19" i="24"/>
  <c r="E19" i="24"/>
  <c r="E12" i="24"/>
  <c r="D12" i="24"/>
  <c r="D14" i="21"/>
  <c r="D3" i="24"/>
  <c r="E3" i="24"/>
  <c r="E96" i="21"/>
  <c r="E53" i="21"/>
  <c r="D54" i="21"/>
  <c r="D53" i="21"/>
  <c r="D52" i="21"/>
  <c r="E25" i="21"/>
  <c r="E23" i="21"/>
  <c r="D25" i="21"/>
  <c r="D23" i="21"/>
  <c r="E14" i="21"/>
  <c r="E3" i="21"/>
  <c r="D3" i="21"/>
  <c r="BK4" i="31" s="1"/>
  <c r="C20" i="28"/>
  <c r="C19" i="28"/>
  <c r="C18" i="28"/>
  <c r="C17" i="28"/>
  <c r="C15" i="28"/>
  <c r="C12" i="28"/>
  <c r="C11" i="28"/>
  <c r="C10" i="28"/>
  <c r="C9" i="28"/>
  <c r="C8" i="28"/>
  <c r="C6" i="28"/>
  <c r="C5" i="28"/>
  <c r="C4" i="28"/>
  <c r="CE4" i="31" l="1"/>
  <c r="BK26" i="31"/>
  <c r="DH4" i="31"/>
  <c r="BK55" i="31"/>
  <c r="DI4" i="31"/>
  <c r="BK56" i="31"/>
  <c r="CG4" i="31"/>
  <c r="BK28" i="31"/>
  <c r="BV4" i="31"/>
  <c r="BK17" i="31"/>
  <c r="BK57" i="31"/>
  <c r="DJ4" i="31"/>
  <c r="BK54" i="31"/>
  <c r="DG4" i="31"/>
  <c r="BK6" i="31"/>
  <c r="G68" i="4"/>
  <c r="G35" i="4"/>
  <c r="KJ4" i="31"/>
  <c r="G45" i="4"/>
  <c r="KT4" i="31"/>
  <c r="G46" i="4"/>
  <c r="KU4" i="31"/>
  <c r="G3" i="4"/>
  <c r="JD4" i="31"/>
  <c r="G62" i="4"/>
  <c r="LK4" i="31"/>
  <c r="G7" i="4"/>
  <c r="JH4" i="31"/>
  <c r="G16" i="4"/>
  <c r="JQ4" i="31"/>
  <c r="G23" i="4"/>
  <c r="JX4" i="31"/>
  <c r="G29" i="4"/>
  <c r="KD4" i="31"/>
  <c r="G41" i="4"/>
  <c r="G24" i="21"/>
  <c r="G25" i="21"/>
  <c r="G54" i="21"/>
  <c r="G52" i="21"/>
  <c r="G53" i="21"/>
  <c r="G23" i="21"/>
  <c r="G16" i="22"/>
  <c r="C58" i="34" a="1"/>
  <c r="G18" i="22"/>
  <c r="G3" i="26"/>
  <c r="D18" i="26" s="1"/>
  <c r="C56" i="34" a="1"/>
  <c r="H57" i="34" s="1"/>
  <c r="G17" i="25"/>
  <c r="C51" i="34" a="1"/>
  <c r="H52" i="34" s="1"/>
  <c r="C48" i="34" a="1"/>
  <c r="G3" i="20"/>
  <c r="C36" i="34" a="1"/>
  <c r="G71" i="4"/>
  <c r="G29" i="1"/>
  <c r="D37" i="1" s="1"/>
  <c r="C7" i="36" s="1"/>
  <c r="C30" i="34" a="1"/>
  <c r="D39" i="1"/>
  <c r="E7" i="36" s="1"/>
  <c r="D38" i="1"/>
  <c r="D7" i="36" s="1"/>
  <c r="D58" i="24"/>
  <c r="C17" i="34" s="1" a="1"/>
  <c r="F7" i="36" l="1"/>
  <c r="H59" i="34"/>
  <c r="H60" i="34"/>
  <c r="H58" i="34"/>
  <c r="H56" i="34"/>
  <c r="D17" i="26"/>
  <c r="D16" i="26"/>
  <c r="D20" i="26"/>
  <c r="C11" i="36" s="1"/>
  <c r="F11" i="36" s="1"/>
  <c r="D21" i="26"/>
  <c r="D11" i="36" s="1"/>
  <c r="D22" i="26"/>
  <c r="E11" i="36" s="1"/>
  <c r="H51" i="34"/>
  <c r="D25" i="25"/>
  <c r="E10" i="36" s="1"/>
  <c r="D24" i="25"/>
  <c r="D10" i="36" s="1"/>
  <c r="D23" i="25"/>
  <c r="C10" i="36" s="1"/>
  <c r="H49" i="34"/>
  <c r="H50" i="34"/>
  <c r="H48" i="34"/>
  <c r="D35" i="20"/>
  <c r="E9" i="36" s="1"/>
  <c r="D34" i="20"/>
  <c r="D9" i="36" s="1"/>
  <c r="D33" i="20"/>
  <c r="C9" i="36" s="1"/>
  <c r="H38" i="34"/>
  <c r="H39" i="34"/>
  <c r="H37" i="34"/>
  <c r="H36" i="34"/>
  <c r="D75" i="4"/>
  <c r="C8" i="36" s="1"/>
  <c r="D77" i="4"/>
  <c r="E8" i="36" s="1"/>
  <c r="D76" i="4"/>
  <c r="D8" i="36" s="1"/>
  <c r="H31" i="34"/>
  <c r="H32" i="34"/>
  <c r="H30" i="34"/>
  <c r="H18" i="34"/>
  <c r="H17" i="34"/>
  <c r="G64" i="24"/>
  <c r="G58" i="24"/>
  <c r="G55" i="24"/>
  <c r="G48" i="24"/>
  <c r="G39" i="24"/>
  <c r="G33" i="24"/>
  <c r="G31" i="24"/>
  <c r="G27" i="24"/>
  <c r="G23" i="24"/>
  <c r="G19" i="24"/>
  <c r="G12" i="24"/>
  <c r="G3" i="24"/>
  <c r="F10" i="36" l="1"/>
  <c r="F9" i="36"/>
  <c r="F8" i="36"/>
  <c r="D74" i="24"/>
  <c r="D72" i="24"/>
  <c r="D73" i="24"/>
  <c r="F72" i="23" l="1"/>
  <c r="F71" i="23"/>
  <c r="F70" i="23"/>
  <c r="F69" i="23"/>
  <c r="F68" i="23"/>
  <c r="F67" i="23"/>
  <c r="F66" i="23"/>
  <c r="F65" i="23"/>
  <c r="F64" i="23"/>
  <c r="F63" i="23"/>
  <c r="F62" i="23"/>
  <c r="F61" i="23"/>
  <c r="F60" i="23"/>
  <c r="F59" i="23"/>
  <c r="F58" i="23"/>
  <c r="F52" i="23"/>
  <c r="F51" i="23"/>
  <c r="F50" i="23"/>
  <c r="F49" i="23"/>
  <c r="F48" i="23"/>
  <c r="F47" i="23"/>
  <c r="F46" i="23"/>
  <c r="F45" i="23"/>
  <c r="F44" i="23"/>
  <c r="F43" i="23"/>
  <c r="F42" i="23"/>
  <c r="F41" i="23"/>
  <c r="F40" i="23"/>
  <c r="F39" i="23"/>
  <c r="F38" i="23"/>
  <c r="F37" i="23"/>
  <c r="F36" i="23"/>
  <c r="F35" i="23"/>
  <c r="F34" i="23"/>
  <c r="E28" i="23"/>
  <c r="G28" i="23" s="1"/>
  <c r="E27" i="23"/>
  <c r="G27" i="23" s="1"/>
  <c r="E26" i="23"/>
  <c r="G26" i="23" s="1"/>
  <c r="E25" i="23"/>
  <c r="G25" i="23" s="1"/>
  <c r="E24" i="23"/>
  <c r="G24" i="23" s="1"/>
  <c r="E23" i="23"/>
  <c r="G23" i="23" s="1"/>
  <c r="G22" i="23"/>
  <c r="E22" i="23"/>
  <c r="E21" i="23"/>
  <c r="G21" i="23" s="1"/>
  <c r="E20" i="23"/>
  <c r="G20" i="23" s="1"/>
  <c r="E19" i="23"/>
  <c r="G19" i="23" s="1"/>
  <c r="E18" i="23"/>
  <c r="G18" i="23" s="1"/>
  <c r="E17" i="23"/>
  <c r="G17" i="23" s="1"/>
  <c r="E16" i="23"/>
  <c r="G16" i="23" s="1"/>
  <c r="E15" i="23"/>
  <c r="G15" i="23" s="1"/>
  <c r="E14" i="23"/>
  <c r="G14" i="23" s="1"/>
  <c r="E13" i="23"/>
  <c r="G13" i="23" s="1"/>
  <c r="E12" i="23"/>
  <c r="G12" i="23" s="1"/>
  <c r="E11" i="23"/>
  <c r="G11" i="23" s="1"/>
  <c r="E10" i="23"/>
  <c r="G10" i="23" s="1"/>
  <c r="E9" i="23"/>
  <c r="G9" i="23" s="1"/>
  <c r="E8" i="23"/>
  <c r="G8" i="23" s="1"/>
  <c r="E7" i="23"/>
  <c r="G7" i="23" s="1"/>
  <c r="E6" i="23"/>
  <c r="G6" i="23" s="1"/>
  <c r="E5" i="23"/>
  <c r="G5" i="23" s="1"/>
  <c r="G7" i="22"/>
  <c r="G3" i="22"/>
  <c r="D96" i="21"/>
  <c r="G51" i="21"/>
  <c r="G14" i="21"/>
  <c r="E5" i="21"/>
  <c r="D5" i="21"/>
  <c r="BM4" i="31" l="1"/>
  <c r="BK8" i="31"/>
  <c r="BK99" i="31"/>
  <c r="EZ4" i="31"/>
  <c r="G5" i="21"/>
  <c r="G12" i="21"/>
  <c r="D26" i="22"/>
  <c r="E12" i="36" s="1"/>
  <c r="D25" i="22"/>
  <c r="D12" i="36" s="1"/>
  <c r="D24" i="22"/>
  <c r="C12" i="36" s="1"/>
  <c r="G96" i="21"/>
  <c r="G3" i="21"/>
  <c r="D107" i="21" l="1"/>
  <c r="D105" i="21"/>
  <c r="C5" i="36" s="1"/>
  <c r="C13" i="36" s="1"/>
  <c r="C3" i="34" a="1"/>
  <c r="F12" i="36"/>
  <c r="D106" i="21"/>
  <c r="D5" i="36" s="1"/>
  <c r="D13" i="36" s="1"/>
  <c r="E3" i="12"/>
  <c r="H13" i="34" l="1"/>
  <c r="H12" i="34"/>
  <c r="H11" i="34"/>
  <c r="H10" i="34"/>
  <c r="H9" i="34"/>
  <c r="H8" i="34"/>
  <c r="H7" i="34"/>
  <c r="H6" i="34"/>
  <c r="H5" i="34"/>
  <c r="H4" i="34"/>
  <c r="H3" i="34"/>
  <c r="E5" i="36"/>
  <c r="E13" i="36" s="1"/>
  <c r="A3" i="35" l="1" a="1"/>
  <c r="F5" i="36"/>
  <c r="F13" i="3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<sst xmlns="http://schemas.openxmlformats.org/spreadsheetml/2006/main" count="4290" uniqueCount="2685">
  <si>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</si>
  <si>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</si>
  <si>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</si>
  <si>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</si>
  <si>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</si>
  <si>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</si>
  <si>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</si>
  <si>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</si>
  <si>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</si>
  <si>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</si>
  <si>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</si>
  <si>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</si>
  <si>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</si>
  <si>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</si>
  <si>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</si>
  <si>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</si>
  <si>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</si>
  <si>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</si>
  <si>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</si>
  <si>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</si>
  <si>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</si>
  <si>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</si>
  <si>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</si>
  <si>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</si>
  <si>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</si>
  <si>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</si>
  <si>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</si>
  <si>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</si>
  <si>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</si>
  <si>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</si>
  <si>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</si>
  <si>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</si>
  <si>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</si>
  <si>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</si>
  <si>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</si>
  <si>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</si>
  <si>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</si>
  <si>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</si>
  <si>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</si>
  <si>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</si>
  <si>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</si>
  <si>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</si>
  <si>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</si>
  <si>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</si>
  <si>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</si>
  <si>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</si>
  <si>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</si>
  <si>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</si>
  <si>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</si>
  <si>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</si>
  <si>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</si>
  <si>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</si>
  <si>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</si>
  <si>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</si>
  <si>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</si>
  <si>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</si>
  <si>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</si>
  <si>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</si>
  <si>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</si>
  <si>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</si>
  <si>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</si>
  <si>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</si>
  <si>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</si>
  <si>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</si>
  <si>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</si>
  <si>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</si>
  <si>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</si>
  <si>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</si>
  <si>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</si>
  <si>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</si>
  <si>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</si>
  <si>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</si>
  <si>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</si>
  <si>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</si>
  <si>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</si>
  <si>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</si>
  <si>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</si>
  <si>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</si>
  <si>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</si>
  <si>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</si>
  <si>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</si>
  <si>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</si>
  <si>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</si>
  <si>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</si>
  <si>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</si>
  <si>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</si>
  <si>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</si>
  <si>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</si>
  <si>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</si>
  <si>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</si>
  <si>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</si>
  <si>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</si>
  <si>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</si>
  <si>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</si>
  <si>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</si>
  <si>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</si>
  <si>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</si>
  <si>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</si>
  <si>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</si>
  <si>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</si>
  <si>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</si>
  <si>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</si>
  <si>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</si>
  <si>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</si>
  <si>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</si>
  <si>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</si>
  <si>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</si>
  <si>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</si>
  <si>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</si>
  <si>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</si>
  <si>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</si>
  <si>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</si>
  <si>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</si>
  <si>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</si>
  <si>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</si>
  <si>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</si>
  <si>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</si>
  <si>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</si>
  <si>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</si>
  <si>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</si>
  <si>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</si>
  <si>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</si>
  <si>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</si>
  <si>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</si>
  <si>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</si>
  <si>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</si>
  <si>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</si>
  <si>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</si>
  <si>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</si>
  <si>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</si>
  <si>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</si>
  <si>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</si>
  <si>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</si>
  <si>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</si>
  <si>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</si>
  <si>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</si>
  <si>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</si>
  <si>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</si>
  <si>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</si>
  <si>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</si>
  <si>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</si>
  <si>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</si>
  <si>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</si>
  <si>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</si>
  <si>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</si>
  <si>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</si>
  <si>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</si>
  <si>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</si>
  <si>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</si>
  <si>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</si>
  <si>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</si>
  <si>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</si>
  <si>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</si>
  <si>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</si>
  <si>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</si>
  <si>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</si>
  <si>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</si>
  <si>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</si>
  <si>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</si>
  <si>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</si>
  <si>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</si>
  <si>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</si>
  <si>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</si>
  <si>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</si>
  <si>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</si>
  <si>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</si>
  <si>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</si>
  <si>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</si>
  <si>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</si>
  <si>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</si>
  <si>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</si>
  <si>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</si>
  <si>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</si>
  <si>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</si>
  <si>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</si>
  <si>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</si>
  <si>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</si>
  <si>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</si>
  <si>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</si>
  <si>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</si>
  <si>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</si>
  <si>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</si>
  <si>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</si>
  <si>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</si>
  <si>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</si>
  <si>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</si>
  <si>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</si>
  <si>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</si>
  <si>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</si>
  <si>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</si>
  <si>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</si>
  <si>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</si>
  <si>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</si>
  <si>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</si>
  <si>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</si>
  <si>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</si>
  <si>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</si>
  <si>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</si>
  <si>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</si>
  <si>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</si>
  <si>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</si>
  <si>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</si>
  <si>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</si>
  <si>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</si>
  <si>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</si>
  <si>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</si>
  <si>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</si>
  <si>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</si>
  <si>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</si>
  <si>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</si>
  <si>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</si>
  <si>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</si>
  <si>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</si>
  <si>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</si>
  <si>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</si>
  <si>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</si>
  <si>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</si>
  <si>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</si>
  <si>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</si>
  <si>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</si>
  <si>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</si>
  <si>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</si>
  <si>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</si>
  <si>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</si>
  <si>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</si>
  <si>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</si>
  <si>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</si>
  <si>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</si>
  <si>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</si>
  <si>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</si>
  <si>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</si>
  <si>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</si>
  <si>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</si>
  <si>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</si>
  <si>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</si>
  <si>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</si>
  <si>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</si>
  <si>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</si>
  <si>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</si>
  <si>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</si>
  <si>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</si>
  <si>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</si>
  <si>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</si>
  <si>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</si>
  <si>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</si>
  <si>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</si>
  <si>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</si>
  <si>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</si>
  <si>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</si>
  <si>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</si>
  <si>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</si>
  <si>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</si>
  <si>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</si>
  <si>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</si>
  <si>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</si>
  <si>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</si>
  <si>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</si>
  <si>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</si>
  <si>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</si>
  <si>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</si>
  <si>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</si>
  <si>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</si>
  <si>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</si>
  <si>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</si>
  <si>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</si>
  <si>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</si>
  <si>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</si>
  <si>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</si>
  <si>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</si>
  <si>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</si>
  <si>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</si>
  <si>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</si>
  <si>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</si>
  <si>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</si>
  <si>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</si>
  <si>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</si>
  <si>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</si>
  <si>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</si>
  <si>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</si>
  <si>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</si>
  <si>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</si>
  <si>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</si>
  <si>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</si>
  <si>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</si>
  <si>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</si>
  <si>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</si>
  <si>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</si>
  <si>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</si>
  <si>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</si>
  <si>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</si>
  <si>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</si>
  <si>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</si>
  <si>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</si>
  <si>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</si>
  <si>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</si>
  <si>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</si>
  <si>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</si>
  <si>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</si>
  <si>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</si>
  <si>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</si>
  <si>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</si>
  <si>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</si>
  <si>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</si>
  <si>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</si>
  <si>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</si>
  <si>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</si>
  <si>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</si>
  <si>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</si>
  <si>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</si>
  <si>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</si>
  <si>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</si>
  <si>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</si>
  <si>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</si>
  <si>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</si>
  <si>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</si>
  <si>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</si>
  <si>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</si>
  <si>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</si>
  <si>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</si>
  <si>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</si>
  <si>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</si>
  <si>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</si>
  <si>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</si>
  <si>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</si>
  <si>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</si>
  <si>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</si>
  <si>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</si>
  <si>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</si>
  <si>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</si>
  <si>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</si>
  <si>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</si>
  <si>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</si>
  <si>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</si>
  <si>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</si>
  <si>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</si>
  <si>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</si>
  <si>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</si>
  <si>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</si>
  <si>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</si>
  <si>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</si>
  <si>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</si>
  <si>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</si>
  <si>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</si>
  <si>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</si>
  <si>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</si>
  <si>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</si>
  <si>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</si>
  <si>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</si>
  <si>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</si>
  <si>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</si>
  <si>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</si>
  <si>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</si>
  <si>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</si>
  <si>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</si>
  <si>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</si>
  <si>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</si>
  <si>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</si>
  <si>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</si>
  <si>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</si>
  <si>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</si>
  <si>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</si>
  <si>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</si>
  <si>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</si>
  <si>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</si>
  <si>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</si>
  <si>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</si>
  <si>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</si>
  <si>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</si>
  <si>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</si>
  <si>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</si>
  <si>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</si>
  <si>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</si>
  <si>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</si>
  <si>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</si>
  <si>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</si>
  <si>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</si>
  <si>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</si>
  <si>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</si>
  <si>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</si>
  <si>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</si>
  <si>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</si>
  <si>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</si>
  <si>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</si>
  <si>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</si>
  <si>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</si>
  <si>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</si>
  <si>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</si>
  <si>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</si>
  <si>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</si>
  <si>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</si>
  <si>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</si>
  <si>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</si>
  <si>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</si>
  <si>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</si>
  <si>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</si>
  <si>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</si>
  <si>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</si>
  <si>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</si>
  <si>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</si>
  <si>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</si>
  <si>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</si>
  <si>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</si>
  <si>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</si>
  <si>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</si>
  <si>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</si>
  <si>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</si>
  <si>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</si>
  <si>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</si>
  <si>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</si>
  <si>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</si>
  <si>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</si>
  <si>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</si>
  <si>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</si>
  <si>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</si>
  <si>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</si>
  <si>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</si>
  <si>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</si>
  <si>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</si>
  <si>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</si>
  <si>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</si>
  <si>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</si>
  <si>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</si>
  <si>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</si>
  <si>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</si>
  <si>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</si>
  <si>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</si>
  <si>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</si>
  <si>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</si>
  <si>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</si>
  <si>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</si>
  <si>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</si>
  <si>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</si>
  <si>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</si>
  <si>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</si>
  <si>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</si>
  <si>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</si>
  <si>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</si>
  <si>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</si>
  <si>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</si>
  <si>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</si>
  <si>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</si>
  <si>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</si>
  <si>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</si>
  <si>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</si>
  <si>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</si>
  <si>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</si>
  <si>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</si>
  <si>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</si>
  <si>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</si>
  <si>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</si>
  <si>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</si>
  <si>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</si>
  <si>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</si>
  <si>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</si>
  <si>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</si>
  <si>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</si>
  <si>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</si>
  <si>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</si>
  <si>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</si>
  <si>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</si>
  <si>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</si>
  <si>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</si>
  <si>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</si>
  <si>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</si>
  <si>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</si>
  <si>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</si>
  <si>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</si>
  <si>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</si>
  <si>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</si>
  <si>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</si>
  <si>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</si>
  <si>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</si>
  <si>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</si>
  <si>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</si>
  <si>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</si>
  <si>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</si>
  <si>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</si>
  <si>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</si>
  <si>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</si>
  <si>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</si>
  <si>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</si>
  <si>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</si>
  <si>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</si>
  <si>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</si>
  <si>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</si>
  <si>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</si>
  <si>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</si>
  <si>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</si>
  <si>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</si>
  <si>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</si>
  <si>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</si>
  <si>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</si>
  <si>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</si>
  <si>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</si>
  <si>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</si>
  <si>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</si>
  <si>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</si>
  <si>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</si>
  <si>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</si>
  <si>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</si>
  <si>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</si>
  <si>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</si>
  <si>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</si>
  <si>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</si>
  <si>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</si>
  <si>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</si>
  <si>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</si>
  <si>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</si>
  <si>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</si>
  <si>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</si>
  <si>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</si>
  <si>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</si>
  <si>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</si>
  <si>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</si>
  <si>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</si>
  <si>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</si>
  <si>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</si>
  <si>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</si>
  <si>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</si>
  <si>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</si>
  <si>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</si>
  <si>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</si>
  <si>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</si>
  <si>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</si>
  <si>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</si>
  <si>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</si>
  <si>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</si>
  <si>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</si>
  <si>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</si>
  <si>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</si>
  <si>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</si>
  <si>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</si>
  <si>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</si>
  <si>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</si>
  <si>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</si>
  <si>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</si>
  <si>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</si>
  <si>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</si>
  <si>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</si>
  <si>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</si>
  <si>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</si>
  <si>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</si>
  <si>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</si>
  <si>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</si>
  <si>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</si>
  <si>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</si>
  <si>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</si>
  <si>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</si>
  <si>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</si>
  <si>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</si>
  <si>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</si>
  <si>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</si>
  <si>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</si>
  <si>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</si>
  <si>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</si>
  <si>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</si>
  <si>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</si>
  <si>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</si>
  <si>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</si>
  <si>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</si>
  <si>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</si>
  <si>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</si>
  <si>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</si>
  <si>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</si>
  <si>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</si>
  <si>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</si>
  <si>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</si>
  <si>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</si>
  <si>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</si>
  <si>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</si>
  <si>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</si>
  <si>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</si>
  <si>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</si>
  <si>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</si>
  <si>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</si>
  <si>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</si>
  <si>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</si>
  <si>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</si>
  <si>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</si>
  <si>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</si>
  <si>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</si>
  <si>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</si>
  <si>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</si>
  <si>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</si>
  <si>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</si>
  <si>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</si>
  <si>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</si>
  <si>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</si>
  <si>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</si>
  <si>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</si>
  <si>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</si>
  <si>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</si>
  <si>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</si>
  <si>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</si>
  <si>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</si>
  <si>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</si>
  <si>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</si>
  <si>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</si>
  <si>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</si>
  <si>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</si>
  <si>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</si>
  <si>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</si>
  <si>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</si>
  <si>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</si>
  <si>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</si>
  <si>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</si>
  <si>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</si>
  <si>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</si>
  <si>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</si>
  <si>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</si>
  <si>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</si>
  <si>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</si>
  <si>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</si>
  <si>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</si>
  <si>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</si>
  <si>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</si>
  <si>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</si>
  <si>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</si>
  <si>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</si>
  <si>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</si>
  <si>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</si>
  <si>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</si>
  <si>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</si>
  <si>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</si>
  <si>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</si>
  <si>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</si>
  <si>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</si>
  <si>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</si>
  <si>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</si>
  <si>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</si>
  <si>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</si>
  <si>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</si>
  <si>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</si>
  <si>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</si>
  <si>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</si>
  <si>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</si>
  <si>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</si>
  <si>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</si>
  <si>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</si>
  <si>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</si>
  <si>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</si>
  <si>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</si>
  <si>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</si>
  <si>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</si>
  <si>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</si>
  <si>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</si>
  <si>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</si>
  <si>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</si>
  <si>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</si>
  <si>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</si>
  <si>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</si>
  <si>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</si>
  <si>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</si>
  <si>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</si>
  <si>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</si>
  <si>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</si>
  <si>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</si>
  <si>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</si>
  <si>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</si>
  <si>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</si>
  <si>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</si>
  <si>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</si>
  <si>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</si>
  <si>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</si>
  <si>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</si>
  <si>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</si>
  <si>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</si>
  <si>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</si>
  <si>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</si>
  <si>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</si>
  <si>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</si>
  <si>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</si>
  <si>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</si>
  <si>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</si>
  <si>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</si>
  <si>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</si>
  <si>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</si>
  <si>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</si>
  <si>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</si>
  <si>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</si>
  <si>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</si>
  <si>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</si>
  <si>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</si>
  <si>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</si>
  <si>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</si>
  <si>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</si>
  <si>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</si>
  <si>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</si>
  <si>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</si>
  <si>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</si>
  <si>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</si>
  <si>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</si>
  <si>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</si>
  <si>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</si>
  <si>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</si>
  <si>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</si>
  <si>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</si>
  <si>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</si>
  <si>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</si>
  <si>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</si>
  <si>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</si>
  <si>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</si>
  <si>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</si>
  <si>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</si>
  <si>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</si>
  <si>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</si>
  <si>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</si>
  <si>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</si>
  <si>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</si>
  <si>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</si>
  <si>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</si>
  <si>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</si>
  <si>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</si>
  <si>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</si>
  <si>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</si>
  <si>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</si>
  <si>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</si>
  <si>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</si>
  <si>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</si>
  <si>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</si>
  <si>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</si>
  <si>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</si>
  <si>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</si>
  <si>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</si>
  <si>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</si>
  <si>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</si>
  <si>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</si>
  <si>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</si>
  <si>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</si>
  <si>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</si>
  <si>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</si>
  <si>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</si>
  <si>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</si>
  <si>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</si>
  <si>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</si>
  <si>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</si>
  <si>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</si>
  <si>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</si>
  <si>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</si>
  <si>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</si>
  <si>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</si>
  <si>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</si>
  <si>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</si>
  <si>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</si>
  <si>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</si>
  <si>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</si>
  <si>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</si>
  <si>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</si>
  <si>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</si>
  <si>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</si>
  <si>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</si>
  <si>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</si>
  <si>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</si>
  <si>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</si>
  <si>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</si>
  <si>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</si>
  <si>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</si>
  <si>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</si>
  <si>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</si>
  <si>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</si>
  <si>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</si>
  <si>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</si>
  <si>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</si>
  <si>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</si>
  <si>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</si>
  <si>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</si>
  <si>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</si>
  <si>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</si>
  <si>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</si>
  <si>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</si>
  <si>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</si>
  <si>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</si>
  <si>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</si>
  <si>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</si>
  <si>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</si>
  <si>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</si>
  <si>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</si>
  <si>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</si>
  <si>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</si>
  <si>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</si>
  <si>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</si>
  <si>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</si>
  <si>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</si>
  <si>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</si>
  <si>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</si>
  <si>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</si>
  <si>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</si>
  <si>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</si>
  <si>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</si>
  <si>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</si>
  <si>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</si>
  <si>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</si>
  <si>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</si>
  <si>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</si>
  <si>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</si>
  <si>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</si>
  <si>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</si>
  <si>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</si>
  <si>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</si>
  <si>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</si>
  <si>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</si>
  <si>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</si>
  <si>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</si>
  <si>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</si>
  <si>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</si>
  <si>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</si>
  <si>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</si>
  <si>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</si>
  <si>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</si>
  <si>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</si>
  <si>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</si>
  <si>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</si>
  <si>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</si>
  <si>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</si>
  <si>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</si>
  <si>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</si>
  <si>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</si>
  <si>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</si>
  <si>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</si>
  <si>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</si>
  <si>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</si>
  <si>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</si>
  <si>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</si>
  <si>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</si>
  <si>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</si>
  <si>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</si>
  <si>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</si>
  <si>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</si>
  <si>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</si>
  <si>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</si>
  <si>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</si>
  <si>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</si>
  <si>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</si>
  <si>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</si>
  <si>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</si>
  <si>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</si>
  <si>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</si>
  <si>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</si>
  <si>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</si>
  <si>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</si>
  <si>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</si>
  <si>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</si>
  <si>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</si>
  <si>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</si>
  <si>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</si>
  <si>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</si>
  <si>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</si>
  <si>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</si>
  <si>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</si>
  <si>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</si>
  <si>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</si>
  <si>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</si>
  <si>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</si>
  <si>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</si>
  <si>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</si>
  <si>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</si>
  <si>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</si>
  <si>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</si>
  <si>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</si>
  <si>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</si>
  <si>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</si>
  <si>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</si>
  <si>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</si>
  <si>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</si>
  <si>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</si>
  <si>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</si>
  <si>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</si>
  <si>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</si>
  <si>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</si>
  <si>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</si>
  <si>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</si>
  <si>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</si>
  <si>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</si>
  <si>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</si>
  <si>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</si>
  <si>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</si>
  <si>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</si>
  <si>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</si>
  <si>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</si>
  <si>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</si>
  <si>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</si>
  <si>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</si>
  <si>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</si>
  <si>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</si>
  <si>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</si>
  <si>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</si>
  <si>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</si>
  <si>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</si>
  <si>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</si>
  <si>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</si>
  <si>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</si>
  <si>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</si>
  <si>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</si>
  <si>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</si>
  <si>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</si>
  <si>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</si>
  <si>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</si>
  <si>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</si>
  <si>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</si>
  <si>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</si>
  <si>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</si>
  <si>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</si>
  <si>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</si>
  <si>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</si>
  <si>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</si>
  <si>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</si>
  <si>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</si>
  <si>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</si>
  <si>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</si>
  <si>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</si>
  <si>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</si>
  <si>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</si>
  <si>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</si>
  <si>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</si>
  <si>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</si>
  <si>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</si>
  <si>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</si>
  <si>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</si>
  <si>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</si>
  <si>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</si>
  <si>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</si>
  <si>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</si>
  <si>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</si>
  <si>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</si>
  <si>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</si>
  <si>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</si>
  <si>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</si>
  <si>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</si>
  <si>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</si>
  <si>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</si>
  <si>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</si>
  <si>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</si>
  <si>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</si>
  <si>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</si>
  <si>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</si>
  <si>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</si>
  <si>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</si>
  <si>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</si>
  <si>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</si>
  <si>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</si>
  <si>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</si>
  <si>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</si>
  <si>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</si>
  <si>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</si>
  <si>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</si>
  <si>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</si>
  <si>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</si>
  <si>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</si>
  <si>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</si>
  <si>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</si>
  <si>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</si>
  <si>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</si>
  <si>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</si>
  <si>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</si>
  <si>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</si>
  <si>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</si>
  <si>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</si>
  <si>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</si>
  <si>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</si>
  <si>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</si>
  <si>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</si>
  <si>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</si>
  <si>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</si>
  <si>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</si>
  <si>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</si>
  <si>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</si>
  <si>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</si>
  <si>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</si>
  <si>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</si>
  <si>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</si>
  <si>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</si>
  <si>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</si>
  <si>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</si>
  <si>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</si>
  <si>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</si>
  <si>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</si>
  <si>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</si>
  <si>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</si>
  <si>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</si>
  <si>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</si>
  <si>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</si>
  <si>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</si>
  <si>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</si>
  <si>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</si>
  <si>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</si>
  <si>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</si>
  <si>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</si>
  <si>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</si>
  <si>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</si>
  <si>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</si>
  <si>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</si>
  <si>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</si>
  <si>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</si>
  <si>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</si>
  <si>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</si>
  <si>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</si>
  <si>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</si>
  <si>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</si>
  <si>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</si>
  <si>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</si>
  <si>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</si>
  <si>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</si>
  <si>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</si>
  <si>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</si>
  <si>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</si>
  <si>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</si>
  <si>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</si>
  <si>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</si>
  <si>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</si>
  <si>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</si>
  <si>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</si>
  <si>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</si>
  <si>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</si>
  <si>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</si>
  <si>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</si>
  <si>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</si>
  <si>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</si>
  <si>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</si>
  <si>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</si>
  <si>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</si>
  <si>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</si>
  <si>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</si>
  <si>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</si>
  <si>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</si>
  <si>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</si>
  <si>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</si>
  <si>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</si>
  <si>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</si>
  <si>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</si>
  <si>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</si>
  <si>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</si>
  <si>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</si>
  <si>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</si>
  <si>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</si>
  <si>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</si>
  <si>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</si>
  <si>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</si>
  <si>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</si>
  <si>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</si>
  <si>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</si>
  <si>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</si>
  <si>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</si>
  <si>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</si>
  <si>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</si>
  <si>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</si>
  <si>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</si>
  <si>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</si>
  <si>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</si>
  <si>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</si>
  <si>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</si>
  <si>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</si>
  <si>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</si>
  <si>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</si>
  <si>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</si>
  <si>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</si>
  <si>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</si>
  <si>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</si>
  <si>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</si>
  <si>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</si>
  <si>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</si>
  <si>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</si>
  <si>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</si>
  <si>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</si>
  <si>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</si>
  <si>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</si>
  <si>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</si>
  <si>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</si>
  <si>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</si>
  <si>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</si>
  <si>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</si>
  <si>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</si>
  <si>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</si>
  <si>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</si>
  <si>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</si>
  <si>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</si>
  <si>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</si>
  <si>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</si>
  <si>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</si>
  <si>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</si>
  <si>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</si>
  <si>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</si>
  <si>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</si>
  <si>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</si>
  <si>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</si>
  <si>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</si>
  <si>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</si>
  <si>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</si>
  <si>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</si>
  <si>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</si>
  <si>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</si>
  <si>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</si>
  <si>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</si>
  <si>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</si>
  <si>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</si>
  <si>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</si>
  <si>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</si>
  <si>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</si>
  <si>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</si>
  <si>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</si>
  <si>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</si>
  <si>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</si>
  <si>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</si>
  <si>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</si>
  <si>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</si>
  <si>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</si>
  <si>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</si>
  <si>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</si>
  <si>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</si>
  <si>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</si>
  <si>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</si>
  <si>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</si>
  <si>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</si>
  <si>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</si>
  <si>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</si>
  <si>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</si>
  <si>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</si>
  <si>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</si>
  <si>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</si>
  <si>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</si>
  <si>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</si>
  <si>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</si>
  <si>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</si>
  <si>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</si>
  <si>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</si>
  <si>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</si>
  <si>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</si>
  <si>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</si>
  <si>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</si>
  <si>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</si>
  <si>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</si>
  <si>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</si>
  <si>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</si>
  <si>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</si>
  <si>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</si>
  <si>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</si>
  <si>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</si>
  <si>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</si>
  <si>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</si>
  <si>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</si>
  <si>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</si>
  <si>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</si>
  <si>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</si>
  <si>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</si>
  <si>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</si>
  <si>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</si>
  <si>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</si>
  <si>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</si>
  <si>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</si>
  <si>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</si>
  <si>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</si>
  <si>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</si>
  <si>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</si>
  <si>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</si>
  <si>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</si>
  <si>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</si>
  <si>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</si>
  <si>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</si>
  <si>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</si>
  <si>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</si>
  <si>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</si>
  <si>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</si>
  <si>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</si>
  <si>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</si>
  <si>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</si>
  <si>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</si>
  <si>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</si>
  <si>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</si>
  <si>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</si>
  <si>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</si>
  <si>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</si>
  <si>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</si>
  <si>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</si>
  <si>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</si>
  <si>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</si>
  <si>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</si>
  <si>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</si>
  <si>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</si>
  <si>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</si>
  <si>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</si>
  <si>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</si>
  <si>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</si>
  <si>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</si>
  <si>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</si>
  <si>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</si>
  <si>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</si>
  <si>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</si>
  <si>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</si>
  <si>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</si>
  <si>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</si>
  <si>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</si>
  <si>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</si>
  <si>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</si>
  <si>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</si>
  <si>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</si>
  <si>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</si>
  <si>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</si>
  <si>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</si>
  <si>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</si>
  <si>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</si>
  <si>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</si>
  <si>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</si>
  <si>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</si>
  <si>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</si>
  <si>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</si>
  <si>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</si>
  <si>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</si>
  <si>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</si>
  <si>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</si>
  <si>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</si>
  <si>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</si>
  <si>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</si>
  <si>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</si>
  <si>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</si>
  <si>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</si>
  <si>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</si>
  <si>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</si>
  <si>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</si>
  <si>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</si>
  <si>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</si>
  <si>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</si>
  <si>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</si>
  <si>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</si>
  <si>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</si>
  <si>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</si>
  <si>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</si>
  <si>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</si>
  <si>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</si>
  <si>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</si>
  <si>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</si>
  <si>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</si>
  <si>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</si>
  <si>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</si>
  <si>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</si>
  <si>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</si>
  <si>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</si>
  <si>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</si>
  <si>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</si>
  <si>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</si>
  <si>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</si>
  <si>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</si>
  <si>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</si>
  <si>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</si>
  <si>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</si>
  <si>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</si>
  <si>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</si>
  <si>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</si>
  <si>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</si>
  <si>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</si>
  <si>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</si>
  <si>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</si>
  <si>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</si>
  <si>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</si>
  <si>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</si>
  <si>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</si>
  <si>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</si>
  <si>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</si>
  <si>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</si>
  <si>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</si>
  <si>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</si>
  <si>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</si>
  <si>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</si>
  <si>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</si>
  <si>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</si>
  <si>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</si>
  <si>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</si>
  <si>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</si>
  <si>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</si>
  <si>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</si>
  <si>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</si>
  <si>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</si>
  <si>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</si>
  <si>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</si>
  <si>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</si>
  <si>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</si>
  <si>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</si>
  <si>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</si>
  <si>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</si>
  <si>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</si>
  <si>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</si>
  <si>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</si>
  <si>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</si>
  <si>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</si>
  <si>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</si>
  <si>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</si>
  <si>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</si>
  <si>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</si>
  <si>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</si>
  <si>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</si>
  <si>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</si>
  <si>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</si>
  <si>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</si>
  <si>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</si>
  <si>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</si>
  <si>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</si>
  <si>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</si>
  <si>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</si>
  <si>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</si>
  <si>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</si>
  <si>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</si>
  <si>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</si>
  <si>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</si>
  <si>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</si>
  <si>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</si>
  <si>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</si>
  <si>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</si>
  <si>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</si>
  <si>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</si>
  <si>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</si>
  <si>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</si>
  <si>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</si>
  <si>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</si>
  <si>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</si>
  <si>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</si>
  <si>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</si>
  <si>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</si>
  <si>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</si>
  <si>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</si>
  <si>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</si>
  <si>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</si>
  <si>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</si>
  <si>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</si>
  <si>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</si>
  <si>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</si>
  <si>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</si>
  <si>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</si>
  <si>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</si>
  <si>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</si>
  <si>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</si>
  <si>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</si>
  <si>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</si>
  <si>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</si>
  <si>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</si>
  <si>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</si>
  <si>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</si>
  <si>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</si>
  <si>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</si>
  <si>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</si>
  <si>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</si>
  <si>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</si>
  <si>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</si>
  <si>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</si>
  <si>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</si>
  <si>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</si>
  <si>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</si>
  <si>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</si>
  <si>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</si>
  <si>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</si>
  <si>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</si>
  <si>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</si>
  <si>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</si>
  <si>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</si>
  <si>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</si>
  <si>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</si>
  <si>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</si>
  <si>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</si>
  <si>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</si>
  <si>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</si>
  <si>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</si>
  <si>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</si>
  <si>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</si>
  <si>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</si>
  <si>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</si>
  <si>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</si>
  <si>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</si>
  <si>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</si>
  <si>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</si>
  <si>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</si>
  <si>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</si>
  <si>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</si>
  <si>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</si>
  <si>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</si>
  <si>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</si>
  <si>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</si>
  <si>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</si>
  <si>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</si>
  <si>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</si>
  <si>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</si>
  <si>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</si>
  <si>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</si>
  <si>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</si>
  <si>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</si>
  <si>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</si>
  <si>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</si>
  <si>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</si>
  <si>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</si>
  <si>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</si>
  <si>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</si>
  <si>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</si>
  <si>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</si>
  <si>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</si>
  <si>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</si>
  <si>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</si>
  <si>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</si>
  <si>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</si>
  <si>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</si>
  <si>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</si>
  <si>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</si>
  <si>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</si>
  <si>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</si>
  <si>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</si>
  <si>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</si>
  <si>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</si>
  <si>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</si>
  <si>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</si>
  <si>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</si>
  <si>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</si>
  <si>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</si>
  <si>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</si>
  <si>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</si>
  <si>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</si>
  <si>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</si>
  <si>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</si>
  <si>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</si>
  <si>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</si>
  <si>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</si>
  <si>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</si>
  <si>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</si>
  <si>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</si>
  <si>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</si>
  <si>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</si>
  <si>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</si>
  <si>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</si>
  <si>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</si>
  <si>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</si>
  <si>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</si>
  <si>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</si>
  <si>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</si>
  <si>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</si>
  <si>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</si>
  <si>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</si>
  <si>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</si>
  <si>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</si>
  <si>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</si>
  <si>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</si>
  <si>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</si>
  <si>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</si>
  <si>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</si>
  <si>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</si>
  <si>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</si>
  <si>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</si>
  <si>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</si>
  <si>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</si>
  <si>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</si>
  <si>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</si>
  <si>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</si>
  <si>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</si>
  <si>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</si>
  <si>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</si>
  <si>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</si>
  <si>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</si>
  <si>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</si>
  <si>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</si>
  <si>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</si>
  <si>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</si>
  <si>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</si>
  <si>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</si>
  <si>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</si>
  <si>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</si>
  <si>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</si>
  <si>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</si>
  <si>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</si>
  <si>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</si>
  <si>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</si>
  <si>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</si>
  <si>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</si>
  <si>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</si>
  <si>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</si>
  <si>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</si>
  <si>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</si>
  <si>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</si>
  <si>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</si>
  <si>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</si>
  <si>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</si>
  <si>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</si>
  <si>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</si>
  <si>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</si>
  <si>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</si>
  <si>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</si>
  <si>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PROCESO DE INSPECCIÓN, VIGILANCIA Y CONTROL
INSTRUMENTO IV
MODALIDADES PRIVATIVAS DE LA LIBERTAD
CENTRO DE INTERNAMIENTO PREVENIVO - CIP</t>
  </si>
  <si>
    <r>
      <rPr>
        <b/>
        <i/>
        <sz val="12"/>
        <color theme="1"/>
        <rFont val="Tempus Sans ITC"/>
        <family val="5"/>
      </rPr>
      <t xml:space="preserve">¡Antes de imprimir este documento… piense en el medio ambiente!  </t>
    </r>
    <r>
      <rPr>
        <i/>
        <sz val="12"/>
        <color theme="1"/>
        <rFont val="Arial"/>
        <family val="2"/>
      </rPr>
      <t xml:space="preserve">
     </t>
    </r>
    <r>
      <rPr>
        <i/>
        <sz val="8"/>
        <color theme="1"/>
        <rFont val="Arial"/>
        <family val="2"/>
      </rPr>
      <t>Cualquier copia impresa de este documento se considera como COPIA NO CONTROLADA.</t>
    </r>
    <r>
      <rPr>
        <sz val="8"/>
        <color theme="1"/>
        <rFont val="Aptos Narrow"/>
        <family val="2"/>
        <scheme val="minor"/>
      </rPr>
      <t xml:space="preserve">
LOS DATOS PROPORCIONADOS SERAN TRATADOS DE ACUERDO A LA POLITICA DE TRATAMIENTO DE DATOS PERSONALES DEL ICBF Y A LA LEY 1581 DE 2012</t>
    </r>
  </si>
  <si>
    <t>INSTRUCTIVO PARA DILIGENCIAR EL INSTRUMENTO DE VERIFICACION DE LAS CONDICIONES DE PRESTACION DEL SERVICIO - CENTRO DE INTERNAMIENTO PREVENTIVO</t>
  </si>
  <si>
    <t>ÍTEM</t>
  </si>
  <si>
    <t>DESCRIPCIÓN</t>
  </si>
  <si>
    <t>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</si>
  <si>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</si>
  <si>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</si>
  <si>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</si>
  <si>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</si>
  <si>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</si>
  <si>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</si>
  <si>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</si>
  <si>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</si>
  <si>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</si>
  <si>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</si>
  <si>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</si>
  <si>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</si>
  <si>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</si>
  <si>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</si>
  <si>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</si>
  <si>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</si>
  <si>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</si>
  <si>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</si>
  <si>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</si>
  <si>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</si>
  <si>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</si>
  <si>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</si>
  <si>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</si>
  <si>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</si>
  <si>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</si>
  <si>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</si>
  <si>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</si>
  <si>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</si>
  <si>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</si>
  <si>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 1-2</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</si>
  <si>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</si>
  <si>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</si>
  <si>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</si>
  <si>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</si>
  <si>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</si>
  <si>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</si>
  <si>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</si>
  <si>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</si>
  <si>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</si>
  <si>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célular que el representante legal indica como número de contacto de la unidad operativa.</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</si>
  <si>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</si>
  <si>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</si>
  <si>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</si>
  <si>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</si>
  <si>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</si>
  <si>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</si>
  <si>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</si>
  <si>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</si>
  <si>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</si>
  <si>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</si>
  <si>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</si>
  <si>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</si>
  <si>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</si>
  <si>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</si>
  <si>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</si>
  <si>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</si>
  <si>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</si>
  <si>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</si>
  <si>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</si>
  <si>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</si>
  <si>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</si>
  <si>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</si>
  <si>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</si>
  <si>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</si>
  <si>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</si>
  <si>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</si>
  <si>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</si>
  <si>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</si>
  <si>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</si>
  <si>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</si>
  <si>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</si>
  <si>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</si>
  <si>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</si>
  <si>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</si>
  <si>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</si>
  <si>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</si>
  <si>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</si>
  <si>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</si>
  <si>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</si>
  <si>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</si>
  <si>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</si>
  <si>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</si>
  <si>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</si>
  <si>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</si>
  <si>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</si>
  <si>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</si>
  <si>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</si>
  <si>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</si>
  <si>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</si>
  <si>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</si>
  <si>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</si>
  <si>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</si>
  <si>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</si>
  <si>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COMPONENTES</t>
  </si>
  <si>
    <t>Responsable del Registro</t>
  </si>
  <si>
    <t>Rol responsable del diligenciamiento del verificable:</t>
  </si>
  <si>
    <t>ING / ARQ: Ingeniero (a) o Arquitecto (a)</t>
  </si>
  <si>
    <t>ND / ING AL: Nutricionista Dietista o Ingeniero (a) de Alimentos</t>
  </si>
  <si>
    <t>PSIC / TS: Psicologo (a) o Trabajador (a) Social</t>
  </si>
  <si>
    <t>CONT / ADM: Contador (a) o Administrador (a)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</si>
  <si>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</si>
  <si>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</si>
  <si>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</si>
  <si>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</si>
  <si>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</si>
  <si>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</si>
  <si>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3. Alimentación y Nutrición</t>
  </si>
  <si>
    <t>3.1.4. Cuenta con prescripción médica y soportes del suministro de medicamentos.</t>
  </si>
  <si>
    <t>El resultado de este verificable debe estar en concordancia con el resultado de los verificables 6.1.10 al 6.1.12</t>
  </si>
  <si>
    <t>4. Modelo de Atención</t>
  </si>
  <si>
    <t xml:space="preserve">En observación de la atención, diálogos con los  adolescentes, jóvenes, familias, el talento humano y contrastado con el anexo de historia de atención se evidencia que:
</t>
  </si>
  <si>
    <t xml:space="preserve">Este enunciado tiene  los siguientes propósitos generales y aplica para el componente del Modelo de Atención y el anexo de Situaciones especiales :
a. Escuchar y tener en cuenta la voz de los adolescentes y jóvenes acorde con el enfoques de derechos, pedagógico, etario, diferencial, restaurativo y de inclusión social
b. Escuchar y tener en cuenta la voz de las familias y/o red vincular.
c. Identificar que los adolescentes, jóvenes, familias y/o red vincular conocen el propósito del servicio en el cual se encuentran.
d. Identificar la gestión y/o articulación con la autoridad judicial/administrativa y con el SNBF en los casos que sea requerido.
e. Identificar la trazabilidad del proceso de atención. (Que la información corresponde al adolescente o jóven, su familia o red vincular, con su proceso, que las actuaciones se realizan en los tiempos establecidos, que se realiza el registro ordenado en el anexo de la historia de atención, entre otros).
f. Incluir demás situaciones que el adolescente o jóven, su familia o red vincular y/o el talento humano manifieste en los diálogos.
</t>
  </si>
  <si>
    <t>4.1.1 La Institución cuenta con el Proyecto de Atención Institucional,  digital o físico y aprobada.</t>
  </si>
  <si>
    <t>El Proyecto de Atención Institucional,  es aprobado por el área que le corresponda asi: 
a. Para otorgamiento es la Oficina de Inspección, Vigilancia y Control y Calidad de Servicios 
b. Para renovación / actualización es por la Regional grupo de Asistencia Técnica - Protección</t>
  </si>
  <si>
    <t>4.1.3. a .  Es pertinente y coherente para la población atendida</t>
  </si>
  <si>
    <t>Se entenderá que las acciones del Proyecto de Atención Institucional - PAI son pertinentes y coherentes cuando coincida: lo observado, lo manifestado por los adolescentes y jóvenes, familias o red vincular y talento humano, los soportes de implementación presentados por el operador, con la población atendida al momento de la acción de inspección y vigilancia.</t>
  </si>
  <si>
    <t>4.1.3. b. Documenta acciones y atenciones desarrolladas en el trabajo cotidiano con los adolescentes y jóvenes  basados en los enfoques de derechos, pedagógico, etario, diferencial, restaurativo y de inclusión social.</t>
  </si>
  <si>
    <r>
      <t>Se entenderá que las acciones del Proyecto de Atención Institucional - PAI  son implementadas en los enfoques de derechos, pedagógico, etario, diferencial, restaurativo y de inclusión social cuando coincida lo observado, lo manifestado por los adolescentes, familias o red vincular y talento humano, los soportes de implementación presentados por el operador, con la población atendida al momento de la acción de inspección y vigilancia. Para mayor comprensión tener en cuenta lo siguiente:
(i) Enfoque Derechos (protección integral, igualdad y no discriminación, interés superior, acción sin daño): se reconoce como sujeto de derechos y actor social,  así como su capacidad de participar activamente en las decisiones que lo afectan, prohibición taxativa de ser sometido a maltratos, tratos crueles, inhumanos o degradantes.
(ii) Enfoque pedagógico: los adolescentes son sujeto de evolución y construcción, las acciones están encaminadas a movilizar su responsabilidad sobre el hecho que lo vincula al SRPA y las consecuencias para la víctima, la comunidad, su familia y para sí mismo, facilitando y fomentando espacios para que el adolescente pueda reparar los daños derivados de sus actos.</t>
    </r>
    <r>
      <rPr>
        <u/>
        <sz val="11"/>
        <color theme="1"/>
        <rFont val="Aptos Narrow"/>
        <family val="2"/>
        <scheme val="minor"/>
      </rPr>
      <t xml:space="preserve">
</t>
    </r>
    <r>
      <rPr>
        <sz val="11"/>
        <color theme="1"/>
        <rFont val="Aptos Narrow"/>
        <family val="2"/>
        <scheme val="minor"/>
      </rPr>
      <t xml:space="preserve">(iii) Enfoque etario: que responda de manera específica a las necesidades de cada grupo poblacional.
(iv)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(v)Enfoque restaurativo:  se enmarca en el desarrollo de capacidades restaurativas y sentimientos, actitudes, conocimientos y valores como el respeto, solidaridad, compasión, la cooperación, la empatía.
***Práctica restaurativa: permite generar condiciones de intercambio, dialogo y reparación, dinamizando la responsabilidad y mejorando las relaciones establecidas con las partes que se han visto afectadas por un delito o por una situación
(vi)Enfoque de inclusión social: se orienta a viabilizar los recursos educativos, culturales, espirituales y ocupacionales que les permitan a los adolescentes y jóvenes ser y sentirse parte de una sociedad, de una comunidad y de una familia más humana e incluyente.  </t>
    </r>
  </si>
  <si>
    <t>4.1.3.c. desarrollo de acciones basadas en los principios y marco normativo del modelo de atención:  Desarrollo humano;  Carácter pedagógico-restaurativo;  Participación y ciudadanía</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</si>
  <si>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(i) Desarrollo humano: se entenderá como la promoción de las capacidades, las realizaciones y derechos humanos.
(i) Carácter pedagógico-restaurativo: implica contar con escenarios, estrategias de formación y prácticas concretas orientadas a promover la reflexividad, incentivar procesos de resignificación interna, fortalecer su capacidad resiliente, potenciar su autonomía y revitalizar las redes familiares y comunitarias; expresado en la intervención permite al adolescente o joven vinculado al SRPA asumir la responsabilidad subjetiva de sus conductas y las consecuencias de las mismas y avanzar con la búsqueda de alternativas para manejar la convivencia y resolver los conflictos desde el reconocimiento mutuo como sujetos de derechos (formación ciudadana); se debe tener en cuenta la formación en convivencia, el respeto por los sentimientos del otro, el apoyar a los otros en el ejercicio de sus derechos.
(iii) Participación y ciudadanía: se debe garantizar que los adolescentes cuenten con espacios de diálogo, que conozcan y puedan manifestar sus opiniones frente al Modelo de Atención, que puedan participar el manejo del ambiente de conflictividad de los servicios de atención y contar con mecanismos eficientes para potenciar su participación protagónica en todas las decisiones que los afecten. En la atención grupal, se tiene también un escenario privilegiado de participación para la escucha de sus opiniones, la expresión de sus sentimientos, la autorregulación y la regulación colectiva, y la aceptación la diferencia y la diversidad de los otros. </t>
  </si>
  <si>
    <t>4.1.3. d. desarrollo de acciones por niveles (individual, familiar, grupal y contextual), componentes y fases del modelo de atención</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</si>
  <si>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Niveles:
(i) Individual: atención del adolescente o joven
(ii) Familiar: atención a la familia y/o red vincular de apoyo
(iii) Grupal: pares, grupos, colectivos, entre otros.
(iv) Contextual: incluye espacios los entornos cercanos al adolescente donde se desenvuelve la vida cotidiana, los espacios sociales, como escenarios deportivos, cultuales, recreativos, educativos, religiosos y formativos.
Componentes
(i) Trascendencia y sentido de vida:  requiere la sensibilización de los adolescentes frente a su forma de relación con la vida y con los otros seres humanos, potenciando factores de resiliencia personal y familiar.
(ii) Fortalecimiento de vínculos: se centra en el análisis de las redes vinculares del adolescente y joven y de las maneras como las conductas determinan cambios en los significantes afectivos.
(iii)Capacidad restaurativa: Parte de sensibilizarlos para que aprendan a ponerse en el lugar del otro desarrollando la empatía, para que sean conscientes de cómo sus conductas afectan las relaciones con otros y lesionan la ley, para que logren asumir la responsabilidad personal y social enfrentando las consecuencias de sus actos. 
(iv) Autonomía desde lo pedagógico:  él y la adolescente o joven se conoce y se siente capaz de hacerse responsable de sí mismo, volviéndose independiente de otros, lo cual se refleja en sus particulares formas de ser, estar y hacer en el mundo.  
Fases
(i) Aceptación y acogida
(ii) Permanencia
</t>
  </si>
  <si>
    <t>4.2.8 Realiza acciones de gestión con la Defensoría de familia sobre:
a. Las situaciones particulares de los miembros de la familia de los adolescentes o jóvenes que requieran remisión a programas de los agentes del SNBF, identificadas a partir del concepto inicial integral.
b. Gestión  en salud, educación, cultura, otros, en el marco del proceso de restablecimiento de derechos o de acciones en garantía</t>
  </si>
  <si>
    <t>Para la verificación de este item, deberá trabajarse con el profesional del componente de Salud y Nutrición para que el resultado sea consistente con las evidencias observadas.</t>
  </si>
  <si>
    <t xml:space="preserve">4.2.11. Formula Plan de Atención Individual, el cual:
a. Se remite a la autoridad competente(Judicial y/o administrativa) a los 20 días calendario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informe elaborado por la Defensoría de Familia, el cual incluye el tamizaje que permite identificar el nivel de riesgo asociado al consumo de Sustancias Psicoactivas (SPA) </t>
  </si>
  <si>
    <t xml:space="preserve">Para la verificación de este ítem, tenga en cuenta que los literales enunciados guarden coherencia con los resultados de los conceptos iniciales. Igualmente, las acciones de articulación con las autoridades judicial y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
</t>
  </si>
  <si>
    <t xml:space="preserve">4.3.1. Cuenta con programas o estrategias preventivas de acuerdo con la identificación de los riesgos de consumo de sustancias psicoactivas identificadas, teniendo en cuenta la “Guía para la Prevención del Consumo de Sustancias Psicoactivas en adolescentes y jóvenes del SRPA”.
 </t>
  </si>
  <si>
    <t>En diálogo con el talento humano, mediante la observación del servicio y contrastando la documentación disponible, identifique que el operador pedagógico dispone de programas o estrategias preventivas acorde con la identificación de los riesgos de consumo de sustancias psicoactivas identificadas, haciendo uso para una mayor comprensión, de la Guía para la Prevención del Consumo de Sustancias Psicoactivas en adolescentes y jóvenes del SRPA vigente.</t>
  </si>
  <si>
    <t>4.7.2. Implementa acciones frente a situaciones especiales y del protocolo intervención en crisis para servicios de restablecimiento en administración de justicia
Nota: Ver Tabla de Situaciones Especiales</t>
  </si>
  <si>
    <t>Para la verificación de este ítem tenga en cuenta:
1. solicite información de los últimos seis (6) meses relacionada con la ocurrencia de situaciones identificadas en el anexo de Situaciones Especiales.
2. De esta información seleccione una muestra de mínimo tres (3) casos por cada una de las situaciones presentadas.
3. Diligencie el anexo de Situaciones especiales de acuerdo con el resultado de la verificación de la muestra seleccionada, con (1) uno de los casos que no dé cuenta de los criterios solicitados, se calificará como "no cumple" para cada situación identificada.
4. En caso de que el resultado final del verificable sea "no cumple" en la redacción de la columna denominada "SITUACIÓN ENCONTRADA DEL NO CUMPLE", se escribirá: Ver detalle en el anexo de Situaciones Especiales.</t>
  </si>
  <si>
    <t>6. Código de Ética</t>
  </si>
  <si>
    <t>6.1.10.Privación del suministro de medicamentos prescritos por profesionales de la medicina o alguna de sus especialidades.
6.1.11. Uso de medicamentos cuya fecha de vencimiento se haya cumplido.
6.1.12. Suministro de medicamentos sin formulación por parte de profesional médico autorizado.</t>
  </si>
  <si>
    <t>El resultado de este verificable debe estar en concordancia con el resultado del verificable 3.1.4 del Componente de Alimentación y Nutrición.</t>
  </si>
  <si>
    <t>6.1.13. Negación en la provisión de dotación personal y/o institucional (cama, colchón, ropa de cama, vestuario, elementos de aseo o material pedagógico).</t>
  </si>
  <si>
    <t>El resultado de este verificable de estar en concordancia con el resultado con las condiciones de calidad del componente 8. de dotación.</t>
  </si>
  <si>
    <t>8. Dotación</t>
  </si>
  <si>
    <t>8.1. Cuenta con la dotación de dormitorios requerida para la atención de los usuarios conforme a las particularidades del servicio. 
8.2. Cuenta con la dotación de aseo e higiene personal para la atención de los usuarios
conforme a las particularidades del servicio.
8.3. Cuenta con la dotación personal de vestuario requerida para los usuarios.
8.4. Cuenta con la dotación de material educativo de acuerdo con el Proyecto de Atención Institucional (PAI)
8.5. Cuenta con la dotación de material de elementos lúdicos, deportivos, culturales y de centros de interés de acuerdo con el Proyecto de Atención Institucional (PAI)</t>
  </si>
  <si>
    <t>El resultado de estas condiciones debe estar en concordancia con el resultado del verificable 6.1.13 del Código de Ética.</t>
  </si>
  <si>
    <t>8.3. Cuenta con la dotación personal de vestuario requerida para los usuarios.</t>
  </si>
  <si>
    <t>Previo a la evaluación de este verificable, consulte con los profesionales de psicólogía o trabajo social, Las particularidades o características identitarias  a tener encuenta en la muestra seleccionada. Lo anterior con el fin de establecer si la dotación personal, cumple con la implementación del enfoque etario y diferencial según corresponda.</t>
  </si>
  <si>
    <t>8.4. Cuenta con la dotación de material educativo de acuerdo con el Proyecto de Atención Institucional (PAI)
8.5. Cuenta con la dotación de material de elementos lúdicos, deportivos, culturales y de centros de interés de acuerdo con el Proyecto de Atención Institucional (PAI)</t>
  </si>
  <si>
    <t>Previo a la evaluación de estos verificables consulte con los profesionales de psicólogía o trabajo social, las particularidades que se requieran acorde con lo establecido en el Proyecto de Atención Institucional (PAI)</t>
  </si>
  <si>
    <t>Tabla 2. Talento Humano</t>
  </si>
  <si>
    <t>Cantidad de usuarios del servicio</t>
  </si>
  <si>
    <t>Registre la cantidad de usuarios que encuentra en el servicio. La tabla calculará automáticamente el personal requerido de acuerdo con el Manual Operativo.</t>
  </si>
  <si>
    <t>ACTA DE CIERRE</t>
  </si>
  <si>
    <t>PARRAFO INTRODUCTORIO</t>
  </si>
  <si>
    <t>Registre hora en formato 12 horas.
Registre día/mes/año</t>
  </si>
  <si>
    <t xml:space="preserve">ACCIONES INMEDIATAS Y/O SITUACIONES A INFORMAR </t>
  </si>
  <si>
    <t>En caso de que se hayan realizado acciones inmediatas, registre la descripción específica de la situación.
Enumere las situaciones a informar y a quienes se dirige la misma.</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</si>
  <si>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</si>
  <si>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</si>
  <si>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</si>
  <si>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</si>
  <si>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</si>
  <si>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1.1. SEDE / UNIDAD OPERATIVA 1</t>
  </si>
  <si>
    <t>Seleccione el estado de tenencia del inmueble:</t>
  </si>
  <si>
    <t>Indique las entidades o personas (naturales o jurídicas) que participan en la tenencia del inmueble.</t>
  </si>
  <si>
    <t>Capacidad Instalada</t>
  </si>
  <si>
    <t>Coordenadas Georreferenciadas en Google Maps</t>
  </si>
  <si>
    <t>Latitud N</t>
  </si>
  <si>
    <t>Longitud W</t>
  </si>
  <si>
    <t>2. INFORMACIÓN GENERAL DE LA VISITA</t>
  </si>
  <si>
    <t>SISTEMA DE RESPONSABIIDAD PENAL PARA ADOLESCENTES - SRPA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</si>
  <si>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</si>
  <si>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</si>
  <si>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</si>
  <si>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</si>
  <si>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</si>
  <si>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</si>
  <si>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</si>
  <si>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</si>
  <si>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</si>
  <si>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</si>
  <si>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</si>
  <si>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</si>
  <si>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</si>
  <si>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</si>
  <si>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</si>
  <si>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</si>
  <si>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</si>
  <si>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</si>
  <si>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MODALIDADES PRIVATIVAS DE LA LIBERTAD</t>
  </si>
  <si>
    <t>CENTRO DE INTERNAMIENTO PREVENTIVO - CIP</t>
  </si>
  <si>
    <t>3. INFORMACIÓN DEL CONTRATO</t>
  </si>
  <si>
    <t>Regional 2</t>
  </si>
  <si>
    <t>Portada</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</si>
  <si>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</si>
  <si>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</si>
  <si>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</si>
  <si>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</si>
  <si>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</si>
  <si>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</si>
  <si>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</si>
  <si>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</si>
  <si>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e implementa protocolo para el ingreso y registro al Centro de Internamiento Preventivo.</t>
  </si>
  <si>
    <t xml:space="preserve">MANUAL OPERATIVO DE LAS MODALIDADES QUE ATIENDEN MEDIDAS Y SANCIONES DEL PROCESO JUDICIAL - SRPA MO1.PP Versión 4 del 25/07/2024
2.2. Modalidad: Centro de Internamiento Preventivo -CIP- 
2.2.4. Componentes de la modalidad
Particularidades del servicio pág. (30) </t>
  </si>
  <si>
    <t>ING / ARQ</t>
  </si>
  <si>
    <t>2.1.1</t>
  </si>
  <si>
    <t>El protocolo para el ingreso y registro al centro es: 
a. Documentado
b. Conocido y aplicado por el operador en lo de su competencia,
c. Articulado con las demás entidades en lo que les corresponda. 
Nota: El protocolo se documenta teniendo en cuenta las orientaciones del "Instructivo para el ingreso y registro a los Centros de Internamiento Preventivo",  o el documento que lo modifique o sustituya.</t>
  </si>
  <si>
    <t>MANUAL OPERATIVO DE LAS MODALIDADES QUE ATIENDEN MEDIDAS Y SANCIONES DEL PROCESO JUDICIAL - SRPA MO1.PP Versión 4 del 25/07/2024
2.2. Modalidad: Centro de Internamiento Preventivo -CIP- 
2.2.4. Componentes de la modalidad
Particularidades del servicio pág. (30) 
INSTRUCTIVO PARA EL INGRESO Y REGISTRO A LOS CENTROS DE INTERNAMIENTO PREVENTIVO Y CENTROS DE ATENCIÓN ESPECIALIZADA DEL SRPA SUBDIRECCIÓN DE RESPONSABILIDAD PENAL
IT2.MO1.P 01/03/2020 Versión 1 Página 4 de 17</t>
  </si>
  <si>
    <t>2.2</t>
  </si>
  <si>
    <t>Cuenta con un Plan de Emergencias documentado e implementado.</t>
  </si>
  <si>
    <t>MANUAL OPERATIVO DE LAS MODALIDADES QUE ATIENDEN MEDIDAS Y SANCIONES DEL PROCESO JUDICIAL - SRPA MO1.PP Versión 4 del 25/07/2024. Pág. (5)
LINEAMIENTO TÉCNICO MODELO DE ATENCIÓN PARA ADOLESCENTES Y JÓVENES EN CONFLICTO CON LA LEY SRPA LM15.P versión 4 del 06/03/2020
2.2.1. Actuaciones en situaciones de emergencia (incendios, terremotos, inundaciones), pág. (180 - 181)
LINEAMIENTO TÉCNICO MODELO DE ATENCIÓN PARA ADOLESCENTES Y JÓVENES EN CONFLICTO CON LA LEYSRPA LM15.P versión 4 del 06/03/2020.
2.2.1.1 Código de Ética. Pág. (161 a 163)</t>
  </si>
  <si>
    <t>2.2.1</t>
  </si>
  <si>
    <t xml:space="preserve">Cuenta con un Plan de Emergencias documentado en función del espacio donde se presta el servicio y este se encuentra socializado a todos con los participantes del servicio. </t>
  </si>
  <si>
    <t>LINEAMIENTO TÉCNICO MODELO DE ATENCIÓN PARA ADOLESCENTES Y JÓVENES EN CONFLICTO CON LA LEYSRPA LM15.P versión 4 del 06/03/2020
2.2.1. Actuaciones en situaciones de emergencia (incendios, terremotos, inundaciones), pág. (180 - 181)</t>
  </si>
  <si>
    <t>2.2.2</t>
  </si>
  <si>
    <r>
      <t xml:space="preserve">Cuenta con los soportes de realización de simulacros en los cuales se haga participe a toda la población del servicio. 
</t>
    </r>
    <r>
      <rPr>
        <b/>
        <sz val="11"/>
        <color theme="1"/>
        <rFont val="Arial"/>
        <family val="2"/>
      </rPr>
      <t>Nota 1:</t>
    </r>
    <r>
      <rPr>
        <sz val="11"/>
        <color theme="1"/>
        <rFont val="Arial"/>
        <family val="2"/>
      </rPr>
      <t xml:space="preserve"> Verificar que cuente de manera anual con mínimo dos simulacros.
</t>
    </r>
    <r>
      <rPr>
        <b/>
        <sz val="11"/>
        <color theme="1"/>
        <rFont val="Arial"/>
        <family val="2"/>
      </rPr>
      <t>Nota 2:</t>
    </r>
    <r>
      <rPr>
        <sz val="11"/>
        <color theme="1"/>
        <rFont val="Arial"/>
        <family val="2"/>
      </rPr>
      <t xml:space="preserve"> El registro de los simulacros deberá contener la siguiente información: el número de participantes, tiempo de respuesta ante la emergencia, resultados, plan de acción y mejora.</t>
    </r>
  </si>
  <si>
    <t>2.3</t>
  </si>
  <si>
    <t>MANUAL OPERATIVO DE LAS MODALIDADES QUE ATIENDEN MEDIDAS Y SANCIONES DEL PROCESO JUDICIAL - SRPA MO1.PP Versión 4 del 25/07/2024
2.2.5. Atributos de calidad²⁰ pág. (30)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LM15.P versión 4 del 06/03/2020.
2.2.1.1 Código de Ética. Pág. (161 a 163)</t>
  </si>
  <si>
    <t>2.3.1</t>
  </si>
  <si>
    <t>En caso de que el inmueble cuente con piscina y esta vaya a ser utilizada por los usuarios, se cuenta con el documento expedido por la autoridad competente que certifique el cumplimiento de las normas de seguridad reglamentarias.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</si>
  <si>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Para piscinas:
Ley 1209 del 2008.
Decreto 2171 del 2009  
Resolución 4113 del 2012
Decreto 554 de 2015</t>
  </si>
  <si>
    <t>Cuenta con el concepto sanitario favorable expedido por la autoridad sanitaria competente, si el inmueble cuenta con piscina y es del uso de los usuarios.</t>
  </si>
  <si>
    <t>2.4</t>
  </si>
  <si>
    <t>Cuenta con concepto sanitario favorable del inmueble.</t>
  </si>
  <si>
    <t>MANUAL OPERATIVO DE LAS MODALIDADES QUE ATIENDEN MEDIDAS Y SANCIONES DEL PROCESO JUDICIAL - SRPA MO1.PP Versión 4 del 25/07/2024
2.2.5. Atributos de calidad²⁰ pág. (30)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</si>
  <si>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2.4.1</t>
  </si>
  <si>
    <t xml:space="preserve">El inmueble cuenta con el concepto sanitario favorable expedido por la entidad territorial correspondiente. </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</si>
  <si>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</si>
  <si>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t>
  </si>
  <si>
    <t>Cumple con las condiciones generales de infraestructura para la prestación del servicio.</t>
  </si>
  <si>
    <t>MANUAL OPERATIVO DE LAS MODALIDADES QUE ATIENDEN MEDIDAS Y SANCIONES DEL PROCESO JUDICIAL - SRPA MO1.PP Versión 4 del 25/07/2024 pág. (12 y 28 a 30)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</si>
  <si>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2.5.1</t>
  </si>
  <si>
    <t xml:space="preserve">El inmueble no cuenta con espacios destinados al aislamiento so pretexto de protección, consejería, reflexión o castigo. </t>
  </si>
  <si>
    <t xml:space="preserve">MANUAL OPERATIVO DE LAS MODALIDADES QUE ATIENDEN MEDIDAS Y SANCIONES DEL PROCESO JUDICIAL - SRPA MO1.PP Versión 4 del 25/07/2024
1.3.1 Aplicación del Modelo de Atención
Así mismo se establecen prohibiciones pág. (12) </t>
  </si>
  <si>
    <r>
      <t xml:space="preserve">El inmueble cuenta con los espacios de dormitorios, baños y salones para realizar actividades diferenciados para cada modalidad, teniendo en cuenta el curso de vida, enfoque diferencial y particularidades.
</t>
    </r>
    <r>
      <rPr>
        <b/>
        <sz val="11"/>
        <rFont val="Arial"/>
        <family val="2"/>
      </rPr>
      <t>Nota:</t>
    </r>
    <r>
      <rPr>
        <sz val="11"/>
        <rFont val="Arial"/>
        <family val="2"/>
      </rPr>
      <t xml:space="preserve"> aplica cuando se encuentren en un mismo inmueble las modalidades CAE - CIP.   </t>
    </r>
  </si>
  <si>
    <t>MANUAL OPERATIVO DE LAS MODALIDADES QUE ATIENDEN MEDIDAS Y SANCIONES DEL PROCESO JUDICIAL - SRPA MO1.PP Versión 4 del 25/07/2024
2.5.4. Componentes de la modalidad
Particularidades del servicio pág. (30)</t>
  </si>
  <si>
    <t>La infraestructura cuenta con abastecimiento de agua potable.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</si>
  <si>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</si>
  <si>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La infraestructura cuenta con sistema de eliminación de aguas residuales.</t>
  </si>
  <si>
    <r>
      <t xml:space="preserve">La infraestructura cuenta con el servicio de gas (natural o propano).
</t>
    </r>
    <r>
      <rPr>
        <b/>
        <sz val="11"/>
        <rFont val="Arial"/>
        <family val="2"/>
      </rPr>
      <t xml:space="preserve">Nota: </t>
    </r>
    <r>
      <rPr>
        <sz val="11"/>
        <rFont val="Arial"/>
        <family val="2"/>
      </rPr>
      <t>No aplica cuando el servicio de alimentación es tercerizado en su totalidad.</t>
    </r>
  </si>
  <si>
    <t>La infraestructura cuenta con energía eléctrica.</t>
  </si>
  <si>
    <t>Cuenta con sistema de comunicación (internet, telefonía fija y móvil).</t>
  </si>
  <si>
    <t>El inmueble garantiza la accesibilidad para personas con discapacidad en forma gradual, ajustada a las características de la institución y a la demanda que pueden hacer las personas en condición de discapacidad como usuarios, funcionarios y administrativos.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</si>
  <si>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(9)</t>
  </si>
  <si>
    <t>2.6</t>
  </si>
  <si>
    <t>Cuenta con las condiciones locativas adecuadas para la prestación del servicio.</t>
  </si>
  <si>
    <r>
      <t>MANUAL OPERATIVO DE LAS MODALIDADES QUE ATIENDEN MEDIDAS Y SANCIONES DEL PROCESO JUDICIAL - SRPA MO1.PP Versión 4 del 25/07/2024
2.2.5. Atributos de calidad²</t>
    </r>
    <r>
      <rPr>
        <sz val="5"/>
        <color theme="1"/>
        <rFont val="Aptos Narrow"/>
        <family val="2"/>
      </rPr>
      <t>⁰</t>
    </r>
    <r>
      <rPr>
        <sz val="5"/>
        <color theme="1"/>
        <rFont val="Arial"/>
        <family val="2"/>
      </rPr>
      <t xml:space="preserve"> pág. (30)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LINEAMIENTO TÉCNICO MODELO DE ATENCIÓN PARA ADOLESCENTES Y JÓVENES EN CONFLICTO CON LA LEY SRPA LM15.P versión 4 del 06/03/2020.
2.2.1.1 Código de Ética. Pág. (161 a 163)</t>
    </r>
  </si>
  <si>
    <t>2.6.1</t>
  </si>
  <si>
    <t>El inmueble cuenta con todos los espacios limpios y libres de residuos.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</si>
  <si>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</si>
  <si>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</si>
  <si>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</si>
  <si>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</si>
  <si>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</si>
  <si>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</si>
  <si>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</si>
  <si>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</si>
  <si>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</si>
  <si>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</si>
  <si>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</si>
  <si>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</si>
  <si>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antideslizantes y están libres de cualquier grieta.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</si>
  <si>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</si>
  <si>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</si>
  <si>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No se perciben olores fuertes o desagradables en el inmueble.</t>
  </si>
  <si>
    <t>Los baños del inmueble cuentan con un sistema de agua funcional y con ventilación (natural o artificial).</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</si>
  <si>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</si>
  <si>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Todos los bombillos son ahorradores de energía.</t>
  </si>
  <si>
    <t>El inmueble cuenta con señalización de acuerdo con la normatividad vigente.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</si>
  <si>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señalización:
NTC 1700 "Higiene  y Seguridad. Medidas de Seguridad en Edificaciones.  Medios de Evacuación".
numeral 4.8 señalización de salidas. numeral 4.9.2.12 Señalización de los medios de evacuación.
numeral 4.9.3.3 ocupaciones Penales.
NTC 1461 “Higiene y Seguridad. Colores y Señales de Seguridad”
Memorando Radicado No: 202520200000027653</t>
  </si>
  <si>
    <r>
      <t xml:space="preserve">Las escaleras cuentan con cintas antideslizantes, pasamanos o barandas no escalables.
</t>
    </r>
    <r>
      <rPr>
        <b/>
        <sz val="11"/>
        <rFont val="Arial"/>
        <family val="2"/>
      </rPr>
      <t>Nota:</t>
    </r>
    <r>
      <rPr>
        <sz val="11"/>
        <rFont val="Arial"/>
        <family val="2"/>
      </rPr>
      <t xml:space="preserve"> Se verificará pasamanos en ambos lados.</t>
    </r>
  </si>
  <si>
    <t>Si el inmueble presenta balcones estos cuentan con protección.</t>
  </si>
  <si>
    <t>Si el inmueble cuenta con aljibes, albercas y depósitos de agua o piscina cuentan con protección.</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</si>
  <si>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piscinas:
Ley 1209 del 2008.
Decreto 2171 del 2009  
Resolución 4113 del 2012
Decreto 554 de 2015
</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</si>
  <si>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Contar con cubiertas antientrampamientos.</t>
  </si>
  <si>
    <t xml:space="preserve">Las tomas eléctricas cuentan con tapas protectoras, cableado fijado adecuadamente, sin enchufes o tornillos sueltos, sin cables pelados o expuestos al calor o la humedad. </t>
  </si>
  <si>
    <r>
      <t xml:space="preserve">Las cubiertas o techos con cielos rasos seguros y sin riesgos.
</t>
    </r>
    <r>
      <rPr>
        <b/>
        <sz val="11"/>
        <rFont val="Arial"/>
        <family val="2"/>
      </rPr>
      <t>Nota:</t>
    </r>
    <r>
      <rPr>
        <sz val="11"/>
        <rFont val="Arial"/>
        <family val="2"/>
      </rPr>
      <t xml:space="preserve"> sin pandeo, fisuras, roturas, desprendimientos, sin riesgo de colapso o caída.</t>
    </r>
  </si>
  <si>
    <t xml:space="preserve">Los medicamentos están almacenados en espacios destinados de acuerdo a las normas vigentes establecidas con seguridad para el acceso de personal no autorizado. Fuera del alcance de los adolescentes y jóvenes. </t>
  </si>
  <si>
    <r>
      <t xml:space="preserve">El inmueble cuenta con un espacio para el almacenamiento de sustancias químicas y/o tóxicas usadas durante las actividades de mantenimiento, limpieza y desinfección.
</t>
    </r>
    <r>
      <rPr>
        <b/>
        <sz val="11"/>
        <rFont val="Arial"/>
        <family val="2"/>
      </rPr>
      <t>Nota:</t>
    </r>
    <r>
      <rPr>
        <sz val="11"/>
        <rFont val="Arial"/>
        <family val="2"/>
      </rPr>
      <t xml:space="preserve"> Se debe contar con el respectivo kit antiderrames (cuando aplique).</t>
    </r>
  </si>
  <si>
    <t>Los extintores cuentan con carga vigente y están ubicados conforme a la normatividad vigente.</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</si>
  <si>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extintores:
Resolución 2400 de  1979  en  los artículos  220  y  221,  así  mismo  en  la  NTC 2885 en el acápite 1.6.2.
</t>
  </si>
  <si>
    <t>El inmueble cuenta con ambientación o decoración agradable y cálida para la acogida y atención de los usuarios.</t>
  </si>
  <si>
    <t>Los dormitorios, baños y espacios de atención están libres de cámaras de vigilancia.</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</si>
  <si>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el uso de cámaras:
Concepto jurídico No. 29 del 2017, Oficina Asesora Jurídica.</t>
  </si>
  <si>
    <r>
      <t xml:space="preserve">Cuenta con aviso de atención que indique la prestación del Servicio Público de Bienestar Familiar, ubicado en la fachada principal del inmueble.
</t>
    </r>
    <r>
      <rPr>
        <b/>
        <sz val="11"/>
        <rFont val="Arial"/>
        <family val="2"/>
      </rPr>
      <t>Nota:</t>
    </r>
    <r>
      <rPr>
        <sz val="11"/>
        <rFont val="Arial"/>
        <family val="2"/>
      </rPr>
      <t xml:space="preserve"> El aviso no debe hacer referencia a modalidad ni población.</t>
    </r>
  </si>
  <si>
    <t>Click</t>
  </si>
  <si>
    <t>2.7</t>
  </si>
  <si>
    <t>Cuenta con las áreas y espacios adecuados en la infraestructura para la atención de usuarios que pernoctan durante la prestación del servicio.</t>
  </si>
  <si>
    <t>MANUAL OPERATIVO DE LAS MODALIDADES QUE ATIENDEN MEDIDAS Y SANCIONES DEL PROCESO JUDICIAL - SRPA MO1.PP Versión 4 del 25/07/2024
2.2.5. Atributos de calidad²⁰ pág. (30)
Guía de estándares de calidad para modalidades de medidas y sanciones del proceso judicial-SRPA y modalidades complementarias y alternativas al proceso judicial SRPA restablecimiento en administración de justicia - RAJ [G1.M1.P] Versión 1del 03/07/2024.
numeral 5.1.1. pág. (7 - 9)</t>
  </si>
  <si>
    <t>2.7.1</t>
  </si>
  <si>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5.1.1. pág. (7 - 9)
</t>
  </si>
  <si>
    <t>2.7.2</t>
  </si>
  <si>
    <t>2.7.3</t>
  </si>
  <si>
    <t>2.7.4</t>
  </si>
  <si>
    <t>2.7.5</t>
  </si>
  <si>
    <t>2.7.6</t>
  </si>
  <si>
    <t>2.7.7</t>
  </si>
  <si>
    <t>2.7.8</t>
  </si>
  <si>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5.1.1. pág. (7 - 9) y tabla No. 3, pág. (11 - 13)
</t>
  </si>
  <si>
    <t>2.7.9</t>
  </si>
  <si>
    <t>2.7.10</t>
  </si>
  <si>
    <t>2.7.11</t>
  </si>
  <si>
    <t>2.7.12</t>
  </si>
  <si>
    <t>2.7.13</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</si>
  <si>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</si>
  <si>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5.1.1. pág. (7 - 9)
Para Cocina, comedor y despensa:
GUÍA PARA EL IMPULSO A LA SOBERANÍA ALIMENTARIA POR EL DERECHO HUMANO A LA ALIMENTACIÓN ADECUADA EN LAS MODALIDADES Y SERVICIOS DEL ICBF - G36.PP - Versión 1 del 04/12/2024, pág. (71 - 73)
Resolución 2674 / 2013
</t>
  </si>
  <si>
    <t>2.7.14</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</si>
  <si>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</si>
  <si>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2.7.15</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</si>
  <si>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</si>
  <si>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2.7.16</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</si>
  <si>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</si>
  <si>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2.7.17</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</si>
  <si>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</si>
  <si>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2.7.18</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</si>
  <si>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</si>
  <si>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2.7.19</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</si>
  <si>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</si>
  <si>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2.7.20</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</si>
  <si>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</si>
  <si>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2.7.21</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</si>
  <si>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</si>
  <si>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2.7.22</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</si>
  <si>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</si>
  <si>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2.7.23</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</si>
  <si>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</si>
  <si>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2.7.24</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</si>
  <si>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</si>
  <si>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2.7.25</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</si>
  <si>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</si>
  <si>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</si>
  <si>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</si>
  <si>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</si>
  <si>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</si>
  <si>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</si>
  <si>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</si>
  <si>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Guía de estándares de calidad para modalidades de medidas y sanciones del proceso judicial-SRPA y modalidades complementarias y alternativas al proceso judicial SRPA restablecimiento en administración de justicia - RAJ [G1.M1.P] Versión 1del 03/07/2024.
numeral 5.1.1. pág. (7 - 9) y tabla No. 3, pág. (11 - 13)
Para espacio de residuos, la norma vigente:
Decreto 1077 del 26/05/2015, ARTÍCULO 2.3.2.2.2.2.19. Sistemas de almacenamiento colectivo de residuos sólidos.
Para código de colores de canecas, la norma vigente: 
Resolución 2184 de 2019</t>
  </si>
  <si>
    <t>Se garantiza el suministro permanente de agua potable y alcantarillado en los baños.</t>
  </si>
  <si>
    <t>Los baños se encuentran limpios en óptimo estado de aseo.</t>
  </si>
  <si>
    <t>Los enchapes de piso a techo y aparatos sanitarios no presentan roturas ni grietas</t>
  </si>
  <si>
    <t>Los baños cuentan con puertas que garantice la intimidad de los usuarios.</t>
  </si>
  <si>
    <t>Los baños cuentan con adecuada iluminación y ventilación.</t>
  </si>
  <si>
    <t>Los baños están localizados permitiendo el control y visibilidad, no generan riesgo en atención a la prevención del daño antijurídico. (prevenir el riesgo de suicidio, lesiones por quemaduras, abuso sexual, lesiones o muertes por riñas, entre otros).</t>
  </si>
  <si>
    <t>2.8</t>
  </si>
  <si>
    <t>Cuenta con la dotación institucional necesaria en los diferentes espacios de la infraestructura para garantizar la adecuada funcionalidad del servicio.</t>
  </si>
  <si>
    <t>MANUAL OPERATIVO DE LAS MODALIDADES QUE ATIENDEN MEDIDAS Y SANCIONES DEL PROCESO JUDICIAL - SRPA MO1.PP Versión 4 del 25/07/2024
2.2.5. Atributos de calidad²⁰ pág. (30)
Guía de estándares de calidad para modalidades de medidas y sanciones del proceso judicial-SRPA y modalidades complementarias y alternativas al proceso judicial SRPA restablecimiento en administración de justicia - RAJ [G1.M1.P] Versión 1del 03/07/2024. pág. (11 a 13)</t>
  </si>
  <si>
    <t>2.8.1</t>
  </si>
  <si>
    <r>
      <t xml:space="preserve">La zona administrativa cuenta con la dotación requerida:
a. un botiquín, debidamente etiquetado, señalizado, de fácil acceso y con elementos según norma vigente:
b. un computador .
c. una impresora.
d. un teléfono celular.
e. contar con conexión a internet.
f. un archivador (según capacidad de atención).
g. un escritorio con una silla, y para oficinas que atiendan público (mínimo 3 sillas).
h. área de archivo con manejo de protocolos de confidencialidad.
i. ventilador o aire acondicionado cuando el clima lo requiera.
</t>
    </r>
    <r>
      <rPr>
        <b/>
        <sz val="11"/>
        <rFont val="Arial"/>
        <family val="2"/>
      </rPr>
      <t>Nota:</t>
    </r>
    <r>
      <rPr>
        <sz val="11"/>
        <rFont val="Arial"/>
        <family val="2"/>
      </rPr>
      <t xml:space="preserve"> Para elementos del botiquín puede tomarse de referencia el Botiquín Tipo A Resolución 705 de 2007.</t>
    </r>
  </si>
  <si>
    <t>Guía de estándares de calidad para modalidades de medidas y sanciones del proceso judicial-SRPA y modalidades complementarias y alternativas al proceso judicial SRPA restablecimiento en administración de justicia - RAJ [G1.M1.P] Versión 1del 03/07/2024. pág. (11 a 13)</t>
  </si>
  <si>
    <t>2.8.2</t>
  </si>
  <si>
    <t>Espacio para atención pedagógica, psicosocial, orientación o de gestión cuenta con la siguiente dotación requerida:
a. computador (según necesidad de atención).
b. un archivador.
c. una mesa o escritorio por cubículo para la atención psicosocial.
d. dos sillas.</t>
  </si>
  <si>
    <t>2.8.3</t>
  </si>
  <si>
    <r>
      <t xml:space="preserve">La unidad de cuidado especial en salud cuenta con la dotación requerida:
a. cama con colchón, almohada, tendidos, cobija o mantas (cuando el clima lo requiera) y cubre lecho.
b. protector de colchón y de almohada.
c. locker o casilleros.
d. ventilador o aire acondicionado cuando el clima lo requiera.
</t>
    </r>
    <r>
      <rPr>
        <b/>
        <sz val="11"/>
        <rFont val="Arial"/>
        <family val="2"/>
      </rPr>
      <t>Nota:</t>
    </r>
    <r>
      <rPr>
        <sz val="11"/>
        <rFont val="Arial"/>
        <family val="2"/>
      </rPr>
      <t xml:space="preserve"> tener en cuenta que se requieren 2 espacios por cada 100 adolescentes.</t>
    </r>
  </si>
  <si>
    <t>2.8.4</t>
  </si>
  <si>
    <t>La lavandería cuenta con máquinas lavadoras, maquinas secadoras (opcional), alberca con lavaderos (opcional) y tendedero, todo proporcional al número de cupos contratados.</t>
  </si>
  <si>
    <t>2.8.5</t>
  </si>
  <si>
    <r>
      <t xml:space="preserve">El aula cuenta con la dotación requerida:
a. dotación según estándar de educación regional 
c.  ventilador o aire acondicionado cuando el clima lo requiera.
</t>
    </r>
    <r>
      <rPr>
        <b/>
        <sz val="11"/>
        <rFont val="Arial"/>
        <family val="2"/>
      </rPr>
      <t>Nota:</t>
    </r>
    <r>
      <rPr>
        <sz val="11"/>
        <rFont val="Arial"/>
        <family val="2"/>
      </rPr>
      <t xml:space="preserve"> no se debe contar con mobiliario roto o desgastado.</t>
    </r>
  </si>
  <si>
    <t>2.8.6</t>
  </si>
  <si>
    <r>
      <t xml:space="preserve">Los talleres cuentan con la dotación requerida:
a. maquinaria o elementos necesarios para desarrollar la actividad depende del tipo de taller (en perfecto estado, no deben contener elementos rotos, desgastados, vencidos o aquellos que pongan en riesgo la integridad de los usuarios y demás personal).
b. elementos Propios de seguridad industrial.
c.  ventilador o aire acondicionado cuando el clima lo requiera.
</t>
    </r>
    <r>
      <rPr>
        <b/>
        <sz val="11"/>
        <rFont val="Arial"/>
        <family val="2"/>
      </rPr>
      <t>Nota:</t>
    </r>
    <r>
      <rPr>
        <sz val="11"/>
        <rFont val="Arial"/>
        <family val="2"/>
      </rPr>
      <t xml:space="preserve"> no se debe contar con mobiliario roto o desgastado.</t>
    </r>
  </si>
  <si>
    <t>2.8.7</t>
  </si>
  <si>
    <t>Cuentan con Herramientas TIC según la modalidad y capacidad de atención.</t>
  </si>
  <si>
    <t>Cantidad de Condiciones que CUMPLE</t>
  </si>
  <si>
    <t>Cantidad de Condiciones que NO CUMPLE CONDICIÓN</t>
  </si>
  <si>
    <t>Cantidad de Condiciones que NO APLICA</t>
  </si>
  <si>
    <t>3. COMPONENTE ALIMENTACION Y NUTRICIÓN</t>
  </si>
  <si>
    <t>3.1.</t>
  </si>
  <si>
    <t>Cuenta con el seguimiento a la atención, promoción y mantenimiento de la salud.</t>
  </si>
  <si>
    <t>Lineamiento técnico modelo de atención para adolescentes y jóvenes en conflicto con la ley-SRPA. versión 4 del 06/03/2020. 
2.1.3. Fases del Modelo de Atención 
2.1.3.1 Fase de Aceptación – Acogida.  
A. Elaboración de conceptos iniciales por cada área 
5.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 Herramientas para la atención.
2.2.1 Herramientas de desarrollo.
2.2.1.1 Código de Ética. Pág. 162.  
2.2.1.4 Anexo historia de atención. Pag.177
B) Acciones por la garantía del derecho a la salud.Pág 216
Guía para el impulso a la soberanía alimentaria por el derecho humano a la alimentación adecuada en las modalidades y servicios del ICBF. G6.PP. Versión 2 del 30/12/2025. Págs  107-114.  
Protocolo intervención en crisis para servicios de restablecimiento en administración de justicia.  PT1.P.  Versión 1 del 09/03/2020.
Pág- 7 - 26.
Memorando 202420000000041783, asunto: Orientaciones sobre el alcance de las competencias de los operadores de las modalidades de restablecimiento de derechos y del Sistema de Responsabilidad Penal para Adolescentes, frente a la prestación directa de servicios de salud.</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</si>
  <si>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</si>
  <si>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</si>
  <si>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</si>
  <si>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Lineamiento técnico modelo de atención para adolescentes y jóvenes en conflicto con la ley-SRPA. versión 4 del 06/03/2020. 
2.2.1 HERRAMIENTAS DE DESARROLLO
2.2.1.4 Anexo historia de atención. Pag.177
Guía para el impulso a la soberanía alimentaria por el derecho humano a la alimentación adecuada en las modalidades y servicios del ICBF. G6.PP. Versión 2 del 30/12/2025.pag 113.</t>
  </si>
  <si>
    <t>3.1.2.</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</si>
  <si>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color theme="1"/>
        <rFont val="Arial"/>
        <family val="2"/>
      </rPr>
      <t xml:space="preserve">Nota 1: </t>
    </r>
    <r>
      <rPr>
        <sz val="11"/>
        <color theme="1"/>
        <rFont val="Arial"/>
        <family val="2"/>
      </rPr>
      <t xml:space="preserve">En caso que los  adolescentes o jóvenes requieran consultas de salud especializadas verificar la asistencia a las mismas.
</t>
    </r>
    <r>
      <rPr>
        <b/>
        <sz val="11"/>
        <color theme="1"/>
        <rFont val="Arial"/>
        <family val="2"/>
      </rPr>
      <t xml:space="preserve">Nota 2: </t>
    </r>
    <r>
      <rPr>
        <sz val="11"/>
        <color theme="1"/>
        <rFont val="Arial"/>
        <family val="2"/>
      </rPr>
      <t>en caso de no contar con el soporte verificar</t>
    </r>
    <r>
      <rPr>
        <b/>
        <sz val="11"/>
        <color theme="1"/>
        <rFont val="Arial"/>
        <family val="2"/>
      </rPr>
      <t xml:space="preserve"> </t>
    </r>
    <r>
      <rPr>
        <sz val="11"/>
        <color theme="1"/>
        <rFont val="Arial"/>
        <family val="2"/>
      </rPr>
      <t xml:space="preserve">la gestión en coordinación con la Autoridad Administrativa. 
</t>
    </r>
    <r>
      <rPr>
        <b/>
        <sz val="11"/>
        <color theme="1"/>
        <rFont val="Arial"/>
        <family val="2"/>
      </rPr>
      <t>Nota 3:</t>
    </r>
    <r>
      <rPr>
        <sz val="11"/>
        <color theme="1"/>
        <rFont val="Arial"/>
        <family val="2"/>
      </rPr>
      <t xml:space="preserve"> En caso de que se hayan realizado activaciones en salud cuentan con los soportes de las atenciones.</t>
    </r>
  </si>
  <si>
    <t>Lineamiento técnico modelo de atención para adolescentes y jóvenes en conflicto con la ley-SRPA. versión 4 del 06/03/2020. 
2.1.3. Fases del Modelo de Atención 
2.1.3.1 Fase de Aceptación – Acogida.  
A. Elaboración de conceptos iniciales por cada área 
5.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2.2.1 HERRAMIENTAS DE DESARROLLO
2.2.1.4 Anexo historia de atención. Pag.177
B) Acciones por la garantía del derecho a la salud.Pág 216
Manual Operativo de las Modalidades que Atienden Medidas y Sanciones del Proceso Judicial. Versión 4 del 25/07/2024. 
2.2. Modalidad: Centro de Internamiento Preventivo -CIP.
2.2.5. Atributos de calidad. Pág.32
Guía para el impulso a la soberanía alimentaria por el derecho humano a la alimentación adecuada en las modalidades y servicios del ICBF. G6.PP. Versión 2 del 30/12/2025.. Página 90.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108 - 113.
Protocolo intervención en crisis para servicios de restablecimiento en administración de justicia.  PT1.P.  Versión 1 del 09/03/2020.
Pág- 7 - 26.</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</si>
  <si>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</si>
  <si>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</si>
  <si>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 xml:space="preserve">
Guía para el impulso a la soberanía alimentaria por el derecho humano a la alimentación adecuada en las modalidades y servicios del ICBF. G6.PP. Versión 2 del 30/12/2025. Pág. 94.
4.6.5. Seguimiento a la atención, promoción y mantenimiento de la salud.
Tabla 11. Ruta integral de atención para la promoción y mantenimiento de la salud según curso de vida. Esquema de intervenciones/atenciones en salud individuales para niñas y niños en primera infancia.
Página 108 - 113.</t>
  </si>
  <si>
    <t>3.1.4.</t>
  </si>
  <si>
    <t>Cuenta con prescripción médica y  soportes del suministro de  medicamentos.</t>
  </si>
  <si>
    <t>Lineamiento técnico modelo de atención para adolescentes y jóvenes en conflicto con la ley-SRPA. LM15.p versión 4 del 06/03/2020.  
2.2 Herramientas para la atención.
2.2.1 Herramientas de desarrollo.
2.2.1.1 Código de Ética. Pág. 162.  
Memorando 202420000000041783, asunto: Orientaciones sobre el alcance de las competencias de los operadores de las modalidades de restablecimiento de derechos y del Sistema de Responsabilidad Penal para Adolescentes, frente a la prestación directa de servicios de salud.</t>
  </si>
  <si>
    <t>3.1.5.</t>
  </si>
  <si>
    <t>En diálogo con los adolescentes o jóvenes, se evidencia la asistencia a las valoraciones integrales.</t>
  </si>
  <si>
    <t xml:space="preserve">
Guía para el impulso a la soberanía alimentaria por el derecho humano a la alimentación adecuada en las modalidades y servicios del ICBF. G6.PP. Versión 2 del 30/12/2025.. Página 94.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108 - 113.</t>
  </si>
  <si>
    <t>3.1.6.</t>
  </si>
  <si>
    <r>
      <t xml:space="preserve">En observación de la atención y diálogo con los adolescentes o jóvenes y sus familias o red vincular se evidencia, que se le están suministrando los medicamentos en los horarios establecidos, según lo prescrito.
</t>
    </r>
    <r>
      <rPr>
        <b/>
        <sz val="11"/>
        <color theme="1"/>
        <rFont val="Arial"/>
        <family val="2"/>
      </rPr>
      <t xml:space="preserve">Nota: </t>
    </r>
    <r>
      <rPr>
        <sz val="11"/>
        <color theme="1"/>
        <rFont val="Arial"/>
        <family val="2"/>
      </rPr>
      <t>Verifica mediante observación que el suministro de medicamentos se realiza aplicando los cinco correctos: 1. Usuario correcto. 2. Medicamento correcto. 3. Dosis correcta. 4. Hora correcta. 5. Vía correcta.</t>
    </r>
  </si>
  <si>
    <t>3.1.7.</t>
  </si>
  <si>
    <t xml:space="preserve">En observación de la atención se evidencia que no existen medicamentos vencidos. </t>
  </si>
  <si>
    <t>3.1.8.</t>
  </si>
  <si>
    <t>El talento humano identifica los pasos a seguir ante la presencia de una Enfermedad Transmitida por Alimentos (ETA).</t>
  </si>
  <si>
    <t xml:space="preserve">
Guía para el impulso a la soberanía alimentaria por el derecho humano a la alimentación adecuada en las modalidades y servicios del ICBF. G6.PP. Versión 2 del 30/12/2025.
Caso Vs Brote de ETA.  Pág.  84.</t>
  </si>
  <si>
    <t>3.2</t>
  </si>
  <si>
    <t xml:space="preserve">Cuenta con instalaciones, equipos y utensilios en el área del servicio de alimentos, que garanticen la inocuidad de los mismos en las diferentes etapas. </t>
  </si>
  <si>
    <t>Guía para el impulso a la soberanía alimentaria por el derecho humano a la alimentación adecuada en las modalidades y servicios del ICBF. G6.PP. Versión 2 del 30/12/2025.
Pág. 72, 73, 74 - 77.</t>
  </si>
  <si>
    <t>En observación del área de servicio de alimentos se evidencia:</t>
  </si>
  <si>
    <t>3.2.1</t>
  </si>
  <si>
    <t xml:space="preserve">Que el espacio permite la secuencia lógica de los procesos y es adecuado para el manejo de equipos, circulación, traslado de productos y permite la inocuidad de los alimentos. </t>
  </si>
  <si>
    <t>Guía para el impulso a la soberanía alimentaria por el derecho humano a la alimentación adecuada en las modalidades y servicios del ICBF. G6.PP.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72.</t>
  </si>
  <si>
    <t>3.2.2</t>
  </si>
  <si>
    <t>Que las instalaciones sanitarias están limpias, separadas de las áreas de elaboración, dotadas con los instrumentos y elementos para facilitar la higiene personal de los manipuladores de alimentos.</t>
  </si>
  <si>
    <t>3.2.3</t>
  </si>
  <si>
    <t>Que no hay presencia de animales domésticos en el servicio de alimentos.</t>
  </si>
  <si>
    <t>3.2.4</t>
  </si>
  <si>
    <t xml:space="preserve">Que los equipos y utensilios del servicio de alimentos son suficientes para la prestación del servicio. </t>
  </si>
  <si>
    <t>Guía para el impulso a la soberanía alimentaria por el derecho humano a la alimentación adecuada en las modalidades y servicios del ICBF. G6.PP.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73 - 76.</t>
  </si>
  <si>
    <t>3.2.5</t>
  </si>
  <si>
    <t>Que los equipos y utensilios empleados en la manipulación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</si>
  <si>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Guía para el impulso a la soberanía alimentaria por el derecho humano a la alimentación adecuada en las modalidades y servicios del ICBF. G6.PP.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73.</t>
  </si>
  <si>
    <t>3.3</t>
  </si>
  <si>
    <t>Cuenta con el ciclo de menús de acuerdo con la minuta patrón, teniendo en cuenta las prácticas culturales de alimentación y de consumo, de acuerdo con el Modelo de Enfoque Diferencial de Derechos - MEDD</t>
  </si>
  <si>
    <t>Guía para el impulso a la soberanía alimentaria por el derecho humano a la alimentación adecuada en las modalidades y servicios del ICBF. G6.PP. Versión 2 del 30/12/2025..Pág. 56 - 57, 61-64.</t>
  </si>
  <si>
    <t>3.3.1</t>
  </si>
  <si>
    <r>
      <t xml:space="preserve">Documento ciclo de menús con el visto bueno del nutricionista del Centro Zonal o Dirección Regional del ICBF.
</t>
    </r>
    <r>
      <rPr>
        <b/>
        <sz val="11"/>
        <rFont val="Arial"/>
        <family val="2"/>
      </rPr>
      <t>Nota 1</t>
    </r>
    <r>
      <rPr>
        <sz val="11"/>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rFont val="Arial"/>
        <family val="2"/>
      </rPr>
      <t>Nota 2:</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3:</t>
    </r>
    <r>
      <rPr>
        <sz val="11"/>
        <rFont val="Arial"/>
        <family val="2"/>
      </rPr>
      <t xml:space="preserve"> Verificar los cambios del ciclo de menú, que evidencien la implementación de las modificaciones o ajustes razonables para los niños, niñas,  adolescentes o jóvenes a los que se les haya ordenado una dieta especial por la Nutricionista-Dietista del equipo de la Autoridad Administrativa o del Sistema de Salud.
</t>
    </r>
    <r>
      <rPr>
        <b/>
        <sz val="11"/>
        <rFont val="Arial"/>
        <family val="2"/>
      </rPr>
      <t xml:space="preserve">Nota 4: </t>
    </r>
    <r>
      <rPr>
        <sz val="11"/>
        <rFont val="Arial"/>
        <family val="2"/>
      </rPr>
      <t>Verificar los cambios del ciclo de menú, que evidencien la mejora de acuerdo con los resultados de la encuesta de satisfacción. Soporte de aprobación por el supervisor de contrato.</t>
    </r>
  </si>
  <si>
    <t>Guía para el impulso a la soberanía alimentaria por el derecho humano a la alimentación adecuada en las modalidades y servicios del ICBF. G6.PP. Versión 2 del 30/12/2025..Pág. 56 - 57, 61-64.  Pág.  57.
Orientaciones de alimentación diferencial para población en condiciones particulares.  Pág.  57.
COMPLEMENTACIÓN ALIMENTARIA CON CALIDAD.  Pág. 61-64.</t>
  </si>
  <si>
    <t>3.3.2</t>
  </si>
  <si>
    <t>Cuenta con registro de intercambios de alimentos debidamente justificados, con fecha y tiempo de alimentación, sin exceder dos (2) por minuta diaria.</t>
  </si>
  <si>
    <t>Guía para el impulso a la soberanía alimentaria por el derecho humano a la alimentación adecuada en las modalidades y servicios del ICBF. G6.PP. Versión 2 del 30/12/2025. Pág. 65</t>
  </si>
  <si>
    <t>3.3.3</t>
  </si>
  <si>
    <t xml:space="preserve">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</si>
  <si>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G6.PP. Versión 2 del 30/12/2025.
4.5.3. Prestación del servicio de alimentación por tipo de ración.
4.5.3.1. Preparación y distribución de Ración Preparada.
Acciones de mejora y evaluación de los ciclos de menús.
Pág.  65.</t>
  </si>
  <si>
    <t>3.4</t>
  </si>
  <si>
    <t>Implementa el ciclo de menús de acuerdo con la minuta patrón, teniendo en cuenta las prácticas culturales de alimentación y de consumo, de acuerdo con el Modelo de Enfoque Diferencial de Derechos - MEDD</t>
  </si>
  <si>
    <t>Manual Operativo de las Modalidades que Atienden Medidas y Sanciones del Proceso Judicial. Versión 4 del 25/07/2024. 
2.2.5. Atributos de calidad
Alimentación y nutrición.  Pág. 39 -40.
Guía para el impulso a la soberanía alimentaria por el derecho humano a la alimentación adecuada en las modalidades y servicios del ICBF. G6.PP. Versión 2 del 30/12/2025.  Págs.  61 - 64.</t>
  </si>
  <si>
    <t>3.4.1</t>
  </si>
  <si>
    <t>En observación y muestreo en sitio se evidencia que se cumple con las porciones servidas, garantizando la uniformidad del servido y el cumplimiento a la minuta patrón.</t>
  </si>
  <si>
    <t xml:space="preserve">
Guía para el impulso a la soberanía alimentaria por el derecho humano a la alimentación adecuada en las modalidades y servicios del ICBF. G6.PP. Versión 2 del 30/12/2025.  
4.5. Complementación Alimentaria con Calidad.
4.5.3.1  Preparación y distribución de Ración preparada. Pág. 65</t>
  </si>
  <si>
    <t>3.4.2</t>
  </si>
  <si>
    <t xml:space="preserve">En observación se evidencia que el ciclo de menús se encuentran publicado en el área común y en el área de preparación de alimentos. </t>
  </si>
  <si>
    <t xml:space="preserve">
Guía para el impulso a la soberanía alimentaria por el derecho humano a la alimentación adecuada en las modalidades y servicios del ICBF. G6.PP. Versión 2 del 30/12/2025.  
4.5. Complementación Alimentaria con Calidad.
4.5.2. Formatos de control y seguimiento para la planeación de la complementación alimentaria 
Tabla 3 Aplicación de formatos del servicio de alimentos y presentación al ICBF.
Pág.  62. </t>
  </si>
  <si>
    <t>3.4.3</t>
  </si>
  <si>
    <t xml:space="preserve">En observación y muestreo se evidencia la implementación de las modificaciones o ajustes razonables a los que haya lugar de acuerdo con:
a. Las valoraciones y seguimientos del estado nutricional realizados por la Autoridad Administrativa y/o entidades del sector salud, y ajusta el plan de alimentación de la niña, el niño o el adolescente según se requiera. 
b. El Modelo de Enfoque Diferencial de Derechos - MEDD para la construcción de ciclos de menús. Los intercambios no exceden dos (2) en la minuta diaria. </t>
  </si>
  <si>
    <t>Manual Operativo de las Modalidades que Atienden Medidas y Sanciones del Proceso Judicial. Versión 4 del 25/07/2024. 
2.5.5. Atributos de calidad
Alimentación y nutrición. Pág. 86.
Guía para el impulso a la soberanía alimentaria por el derecho humano a la alimentación adecuada en las modalidades y servicios del ICBF. G6.PP. Versión 2 del 30/12/2025.  
4.5. Complementación Alimentaria con Calidad.
4.5.3. Prestación del servicio de alimentación por tipo de ración.
4.5.3.1. Preparación y distribución de Ración Preparada
Homogeneidad en el servicio.
Pág.  66.</t>
  </si>
  <si>
    <t>3.5</t>
  </si>
  <si>
    <t>Cuenta e implementa programa de capacitación a cargo del servicio de alimentación</t>
  </si>
  <si>
    <t>Guía para el impulso a la soberanía alimentaria por el derecho humano a la alimentación adecuada en las modalidades y servicios del ICBF. G6.PP. Versión 2 del 30/12/2025.  Pág. 89.</t>
  </si>
  <si>
    <t>3.5.1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</si>
  <si>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Buenas prácticas de manufactura o Uso de la guía de preparaciones  o Uso de la lista de intercambios o Estandarización de porciones e implementos de servido o Adecuado uso de implementos.
</t>
    </r>
    <r>
      <rPr>
        <b/>
        <sz val="11"/>
        <rFont val="Arial"/>
        <family val="2"/>
      </rPr>
      <t>Nota 2</t>
    </r>
    <r>
      <rPr>
        <sz val="11"/>
        <rFont val="Arial"/>
        <family val="2"/>
      </rPr>
      <t>: Duración mínima de 10 horas anuales.</t>
    </r>
  </si>
  <si>
    <t>3.5.2</t>
  </si>
  <si>
    <t xml:space="preserve">Cuenta con actas o listados de asistencia, registros fotográficos, etc. que soporten la implementación del programa de capacitación al personal manipulador de alimentos, incluyendo el manejo e implementación de la minuta patrón, guía de preparaciones, listas de intercambios y estandarización de porciones de alimentos servidos. </t>
  </si>
  <si>
    <t>3.5.3</t>
  </si>
  <si>
    <t xml:space="preserve">Mediante diálogo con el personal manipulador de alimentos se indaga sobre conocimiento de las temáticas del programa de capacitación, la minuta patrón, guía de preparaciones, listas de intercambios y estandarización de porciones de alimentos servidos.
</t>
  </si>
  <si>
    <t>3.6</t>
  </si>
  <si>
    <t>Cuenta con el concepto higiénico sanitario Favorable, emitido por la autoridad sanitaria competente.</t>
  </si>
  <si>
    <t>Guía para el impulso a la soberanía alimentaria por el derecho humano a la alimentación adecuada en las modalidades y servicios del ICBF. G6.PP. Versión 2 del 30/12/2025. 
4.5. Complementación Alimentaria con Calidad.
Organización del servicio de alimentos  pág. 71.</t>
  </si>
  <si>
    <t>3.6.1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</si>
  <si>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verificar el trámite ante la autoridad sanitaria competente para solicitar la visita; (en caso de concepto favorable con requerimientos, o favorable condicionado).</t>
    </r>
  </si>
  <si>
    <t>3.7</t>
  </si>
  <si>
    <t>Cuenta e implementa el Plan de Saneamiento Básico en coherencia con la particularidad del servicio.</t>
  </si>
  <si>
    <t>Guía para el impulso a la soberanía alimentaria por el derecho humano a la alimentación adecuada en las modalidades y servicios del ICBF. G6.PP. Versión 2 del 30/12/2025.  Pág. 87 - 89.</t>
  </si>
  <si>
    <t>3.7.1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</si>
  <si>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</si>
  <si>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3.7.2</t>
  </si>
  <si>
    <t>Cuenta con actas, listados de asistencia, registros fotográficos, etc., que evidencien la capacitación del talento humano en los programas del plan de saneamiento básico.</t>
  </si>
  <si>
    <t>Guía para el impulso a la soberanía alimentaria por el derecho humano a la alimentación adecuada en las modalidades y servicios del ICBF. G6.PP. Versión 2 del 30/12/2025.  
4.5.4.5.  Requisitos del servicio de alimentos
Plan de saneamiento básico.
Pág. 87- 89.</t>
  </si>
  <si>
    <t>3.7.3</t>
  </si>
  <si>
    <t>En observación de la atención se evidencia la implementación de los cuatro (4) programas básicos del plan de saneamiento básico.</t>
  </si>
  <si>
    <t>3.7.4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</si>
  <si>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</si>
  <si>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G6.PP. Versión 2 del 30/12/2025.  
4.5.Complementación alimentaria con calidad 
4.5.4. Calidad e inocuidad en los alimentos, condiciones básicas de higiene en la preparación y manufactura de alimentos (BPM).  Pág. 72.</t>
  </si>
  <si>
    <t>3.7.5</t>
  </si>
  <si>
    <t>En diálogo con el talento humano se evidencia el conocimiento sobre temas específicos del Plan de Saneamiento Básico.</t>
  </si>
  <si>
    <t>3.8</t>
  </si>
  <si>
    <t xml:space="preserve">Implementa las Buenas Prácticas de Manufactura - BPM en los procesos con alimentos. </t>
  </si>
  <si>
    <t xml:space="preserve">Guía para el impulso a la soberanía alimentaria por el derecho humano a la alimentación adecuada en las modalidades y servicios del ICBF. G6.PP. Versión 2 del 30/12/2025.    Págs.. 77 - 83.
Guía orientadora para la estrategia del abastecimiento alimentario. G38.PP.  Versión 1 del 16/01/2025. Págs. 19 - 24. </t>
  </si>
  <si>
    <t>En observación de la atención se evidencia que:</t>
  </si>
  <si>
    <t>3.8.1</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</si>
  <si>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</si>
  <si>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t>Guía orientadora para la estrategia del abastecimiento alimentario. G38.PP.  Versión 1 del 16/01/2025.
4.3.4. Recepción.  Pág. 19.</t>
  </si>
  <si>
    <t>3.8.2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</si>
  <si>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</si>
  <si>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t>Guía orientadora para la estrategia del abastecimiento alimentario. G38.PP.  Versión 1 del 16/01/2025.
4.3.4. Almacenamiento.  Pág. 22-24.</t>
  </si>
  <si>
    <t>3.8.3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</si>
  <si>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</si>
  <si>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 xml:space="preserve">Guía para el impulso a la soberanía alimentaria por el derecho humano a la alimentación adecuada en las modalidades y servicios del ICBF. G6.PP. Versión 2 del 30/12/2025.   
4.5.1.2. Tipos de Ración.  Pág.  52.
Procesos con alimentos, en los servicios de alimentación
Aspectos a tener en cuenta en la Preparación Pág. 81 y 82.
</t>
  </si>
  <si>
    <t>3.8.4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</si>
  <si>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ellas.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</si>
  <si>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para el impulso a la soberanía alimentaria por el derecho humano a la alimentación adecuada en las modalidades y servicios del ICBF. G6.PP. Versión 2 del 30/12/2025.   
Procesos con alimentos, en los servicios de alimentación
Procesos que debe ser desarrollado acorde a las directrices establecidas en la Guía Orientadora de Abastecimiento Alimentario. Pág. 82 y 83.</t>
  </si>
  <si>
    <t>3.8.5</t>
  </si>
  <si>
    <t>El personal manipulador de alimentos cumple con las prácticas higiénicas y medidas de protección mientras trabaja en la manipulación o elaboración de alimentos.</t>
  </si>
  <si>
    <t>Guía para el impulso a la soberanía alimentaria por el derecho humano a la alimentación adecuada en las modalidades y servicios del ICBF. G6.PP. Versión 2 del 30/12/2025.   
Prácticas higiénicas y medidas de protección.  Pág.  80.</t>
  </si>
  <si>
    <t>3.8.6</t>
  </si>
  <si>
    <r>
      <t xml:space="preserve">El personal manipulador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</si>
  <si>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G6.PP. Versión 2 del 30/12/2025.   
4.5.4.3. Talento Humano.
Estado de Salud.. Pág. 78, 79.</t>
  </si>
  <si>
    <t>3.8.7</t>
  </si>
  <si>
    <t xml:space="preserve">El personal manipulador de alimentos, cuenta con certificado de capacitación en Buenas Practicas de Manufactura y Prácticas Higiénicas en manipulación de Alimentos con vigencia no superior a un año. </t>
  </si>
  <si>
    <t>Guía para el impulso a la soberanía alimentaria por el derecho humano a la alimentación adecuada en las modalidades y servicios del ICBF. G6.PP. Versión 2 del 30/12/2025.   
4.5.4.3. Talento Humano.
Educación y capacitación.  Pág. 79,80.</t>
  </si>
  <si>
    <t>3.9</t>
  </si>
  <si>
    <t>Cumple con los criterios de metrología para los equipos de prestación del servicio.</t>
  </si>
  <si>
    <t>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</si>
  <si>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3.9.1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</si>
  <si>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</si>
  <si>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</si>
  <si>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3.9.2</t>
  </si>
  <si>
    <t xml:space="preserve">Cuenta con la documentación el termómetro de punzón para alimentos:  
-Hoja de vida.
-Certificado de calibración.
-Verificaciones intermedias.
-Inspección de equipos. </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</si>
  <si>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</si>
  <si>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3.9.3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</si>
  <si>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</si>
  <si>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</si>
  <si>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3.9.4</t>
  </si>
  <si>
    <t>En observación de la atención se evidencia el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</si>
  <si>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25 - 26.</t>
  </si>
  <si>
    <t>3.9.5</t>
  </si>
  <si>
    <t>En observación de la atención se evidencia que se cuenta con vasos medidores estandarizados para los alimentos en presentación líquida (ej.: sopa, lácteos líquidos, jugos, etc.) y son de material resistente al calor.</t>
  </si>
  <si>
    <t>3.9.6</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</si>
  <si>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</si>
  <si>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</si>
  <si>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3.10</t>
  </si>
  <si>
    <t>Cuenta e implementa el Programa de Selección y Evaluación de Proveedores.</t>
  </si>
  <si>
    <t xml:space="preserve">Guía orientadora para la estrategia del abastecimiento alimentario. G38.PP.  Versión 1 del 16/01/2025. Págs. 16 y 17.
</t>
  </si>
  <si>
    <t>3.10.1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</si>
  <si>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</si>
  <si>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</si>
  <si>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3.10.2</t>
  </si>
  <si>
    <t xml:space="preserve">En observación de la atención se evidencia el cumplimiento del programa de selección y evaluación de proveedores, asegurando los criterios de aceptabilidad y calificación de proveedores para la compra de alimentos. </t>
  </si>
  <si>
    <t>3.11</t>
  </si>
  <si>
    <t xml:space="preserve">Implementa acciones de educación para la salud alimentaría. </t>
  </si>
  <si>
    <t>Guía para el impulso a la soberanía alimentaria por el derecho humano a la alimentación adecuada en las modalidades y servicios del ICBF. G6.PP. Versión 2 del 30/12/2025.   
4.4. Ruta Metodológica de la Educación para la salud Alimentaria.
Página 35 - 42.</t>
  </si>
  <si>
    <t>3.11.1</t>
  </si>
  <si>
    <r>
      <t xml:space="preserve">Cuenta con evidencias de implementación de la planeación de acciones de educación para la salud alimentaría.
</t>
    </r>
    <r>
      <rPr>
        <b/>
        <sz val="11"/>
        <rFont val="Arial"/>
        <family val="2"/>
      </rPr>
      <t>Nota:</t>
    </r>
    <r>
      <rPr>
        <sz val="11"/>
        <rFont val="Arial"/>
        <family val="2"/>
      </rPr>
      <t xml:space="preserve"> estas evidencias pueden ser fotografías, videos, actas firmadas, listados de asistencia,etc.</t>
    </r>
  </si>
  <si>
    <t>3.12</t>
  </si>
  <si>
    <t>Implementa acciones de promoción, protección y apoyo de la práctica de la lactancia humana (aplica en caso de que en la población por aplicación de enfoque de género atienda a la adolescente o joven mujer gestante, en periodo de lactancia o con hijo menor de 3 años, cuando la infraestructura garantice los espacios adecuados).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</si>
  <si>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G6.PP.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</si>
  <si>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3.12.1</t>
  </si>
  <si>
    <t>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t>
  </si>
  <si>
    <t>3.12.2</t>
  </si>
  <si>
    <t>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t>
  </si>
  <si>
    <t>3.12.3</t>
  </si>
  <si>
    <t>En diálogo con el talento humano se evidencia el conocimiento sobre la promoción, protección y apoyo de la práctica de lactancia humana.</t>
  </si>
  <si>
    <t>3.13</t>
  </si>
  <si>
    <t xml:space="preserve">Cumple con los requisitos para el servicio de alimentos contratados con terceros o descentralizados (Si aplica). </t>
  </si>
  <si>
    <t>Guía para el impulso a la soberanía alimentaria por el derecho humano a la alimentación adecuada en las modalidades y servicios del ICBF. G6.PP. Versión 2 del 30/12/2025.   Págs.  70 , 71 y 72.</t>
  </si>
  <si>
    <t>3.13.1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</si>
  <si>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</si>
  <si>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3.13.2</t>
  </si>
  <si>
    <t>Cuenta con concepto higiénico sanitario Favorable, emitido por la autoridad sanitaria competente.</t>
  </si>
  <si>
    <t>3.13.3</t>
  </si>
  <si>
    <r>
      <t xml:space="preserve">Cuenta con certificado médico vigente que registre la aptitud para manipular alimentos, por parte del personal manipulador de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</si>
  <si>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3.13.4</t>
  </si>
  <si>
    <t>Cuenta con certificado de capacitación en Buenas Practicas de Manufactura y Prácticas Higiénicas en manipulación de Alimentos con vigencia no superior a un año, del personal manipulador de alimentos.</t>
  </si>
  <si>
    <t>3.13.5</t>
  </si>
  <si>
    <t>Manual de Buenas Practicas de Manufactura y Prácticas Higiénico Sanitarias, donde se detallan los procedimientos y equipos para asegurar el cumplimiento de las normas higiénico-sanitarias.</t>
  </si>
  <si>
    <t>3.13.6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</si>
  <si>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</si>
  <si>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4. COMPONENTE MODELO DE ATENCIÓN - CENTRO DE INTERNAMIENTO PREVENTIVO - CIP</t>
  </si>
  <si>
    <t xml:space="preserve">SITUACIÓN ENCONTRADA DEL NO CUMPLE </t>
  </si>
  <si>
    <t>4.1.</t>
  </si>
  <si>
    <t>Cuenta e implementa el Proyecto de Atención Institucional - PAI</t>
  </si>
  <si>
    <t>LINEAMIENTO TÉCNICO MODELO DE ATENCIÓN PARA ADOLESCENTES Y JÓVENES EN CONFLICTO CON LA LEY SRPA, versión 4 del 6/03/2020 Págs. 20 a la 119 y  la 171 y la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LAS MODALIDADES QUE ATIENDEN MEDIDAS Y SANCIONES DEL PROCESO JUDICIAL - SRPA, versión 4 del 25/07/2024 aprobado mediante Resolución No.3111 del 10 de julio de 2024.  Págs.10,11,12, 16,17, 72, 78 y 79. 
LINEAMIENTO DE ATENCIÓN PARA EL DESARROLLO Y FORTALECIMIENTO DE LOS PROYECTOS DE VIDA, DE LOS NIÑOS, NIÑAS, ADOLESCENTES Y JÓVENES ATENDIDOS EN LOS SERVICIOS DE PROTECCIÓN DEL  ICBF, versión 3 del 25/09/2020 Aprobado mediante Resolución No. 5110 de 25 de septiembre de 2020. Pág. 42
GUIA PARA LA PARTICIPACION Y EL EJERCICIO DE CIUDADANIA DE LOS ADOLESCENTES Y JOVENES DEL SRPA, versión 1 del 29/12/2017. Págs. 4,5, 7,8,9.</t>
  </si>
  <si>
    <t>PSIC / TS</t>
  </si>
  <si>
    <t>4.1.1.</t>
  </si>
  <si>
    <t>La Institución cuenta con el Proyecto de Atención Institucional,  digital o físico y aprobada.</t>
  </si>
  <si>
    <t xml:space="preserve">LINEAMIENTO TÉCNICO MODELO DE ATENCIÓN PARA ADOLESCENTES Y JÓVENES EN CONFLICTO CON LA LEY SRPA, versión 4 del 6/03/2020
2.2.1.2 Proyecto de Atención Institucional PAI </t>
  </si>
  <si>
    <t>4.1.2</t>
  </si>
  <si>
    <t>La Institución cuenta con los soportes en digital o físico que permitan evidenciar la implementación del Proyecto de Atención Institucional</t>
  </si>
  <si>
    <t>4.1.3.</t>
  </si>
  <si>
    <t>En observación de la atención, diálogos con los adolescentes, jóvenes, familias o red vincular de apoyo, el talento humano y registros documentales, se evidencia que las acciones desarrolladas por la Institución en la implementación del Proyecto de Atención Institucional - PAI:
a. Son pertinentes y coherentes para la población atendida.
b. Son desarrolladas en el trabajo cotidiano con los adolescentes y jóvenes  basados en los enfoques de derechos, pedagógico, etario, diferencial, restaurativo y de inclusión social.
c. Están basadas en los principios y en el marco normativo del modelo de atención:  Desarrollo humano;  Carácter pedagógico-restaurativo;  Participación y ciudadanía
d.Se establecen por niveles (individual, familiar, grupal y contextual), componentes y fases del modelo de atención
e. Tienen un cronograma visible y actualizado que incluye las actividades y tareas formativas proyectadas en el PAI.</t>
  </si>
  <si>
    <t>LINEAMIENTO TÉCNICO MODELO DE ATENCIÓN PARA ADOLESCENTES Y JÓVENES EN CONFLICTO CON LA LEY SRPA, versión 4 del 6/03/2020
1.1.1. Enfoques. págs. 20 a la 76.
1.1.2. Principios  Pág.76 a 90
1.2  Marco normativo. Pág. 90 a 101
2.1. Estructura. Págs.102 al 119
2.2.1.2 Proyecto de Atención Institucional PAI. Cronograma. Pág.171,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LAS MODALIDADES QUE ATIENDEN MEDIDAS Y SANCIONES DEL PROCESO JUDICIAL - SRPA, versión 4 del 25/07/2024 aprobado mediante Resolución No.3111 del 10 de julio de 2024
1.3.1 Aplicación del Modelo de Atención.
Ubicación del adolescente en un servicio de atención. 
Abordaje de los equipos interdisciplinarios. Tabla No. 2 Tipos de Intervención. 
2.2.Modalidad: Centro de Internamiento Preventivo -CIP. Pág.32,33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</si>
  <si>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4.2.</t>
  </si>
  <si>
    <t>Cuenta e implementa el proceso de atención acorde con los criterios establecidos en los documentos técnicos.</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</si>
  <si>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MANUAL OPERATIVO DE LAS MODALIDADES QUE ATIENDEN MEDIDAS Y SANCIONES DEL PROCESO JUDICIAL - SRPA, versión 4 del 25/07/2024 aprobado mediante Resolución No.3111 del 10 de julio de 2024. Págs.10, 11,12, 15, 16,17, 73, 74, 75 , 76 77, 78, 191, 192, 193 y 194.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atención.Págs 3 y 6.
</t>
  </si>
  <si>
    <t>En observación de la atención, diálogos con los adolescentes, jóvenes, familias, el talento humano y contrastado con el anexo de historia de atención se evidencia que:</t>
  </si>
  <si>
    <t/>
  </si>
  <si>
    <t>4.2.1</t>
  </si>
  <si>
    <t>Documenta la información dada a la autoridad judicial competente, sobre las salidas del centro privativo de libertad para atenciones, en articulación con la Policía de Infancia y Adolescencia, y presenta el informe a las autoridades competentes con sus respectivos soportes.</t>
  </si>
  <si>
    <t>MANUAL OPERATIVO DE LAS MODALIDADES QUE ATIENDEN MEDIDAS Y SANCIONES DEL PROCESO JUDICIAL - SRPA, versión 4 del 25/07/2024 aprobado mediante Resolución No.3111 del 10 de julio de 2024
2.2.4. Componentes de la modalidad. Organización del servicio: Págs.30</t>
  </si>
  <si>
    <t>4.2.2</t>
  </si>
  <si>
    <t>Desarrolla acciones informativas al adolescente o joven y familia sobre: 
a. La modalidad de atención
b. Objetivo
c. Duración de la ubicación</t>
  </si>
  <si>
    <t>LINEAMIENTO TÉCNICO DEL MODELO DE ATENCIÓN PARA ADOLESCENTES Y JÓVENES  EN CONFLICTO CON LA LEY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2.2.5. Atributos de calidad. Atención. Pág.31</t>
  </si>
  <si>
    <t>4.2.3</t>
  </si>
  <si>
    <t>Desarrolla acciones con el adolescente o joven para:
a. La vinculación de la familia al proceso de atención, referentes afectivos y/o vincular de apoyo
b. La vinculación al sistema educativo, boletines o notas académicas del grado que actualmente realiza o último que haya cursado el adolescente o joven.
c.  La identificación de factores de riesgo y protección, asociados a las situaciones que incidieron en su ingreso al SRPA
d. Favorecer espacios de reflexión en torno al reconocimiento de sus derechos y de los otros. 
e. Brindar elementos psicosociales para el afrontamiento de las posibles decisiones que tome la autoridad judicial.
f. Desarrollar la capacidad de manifestar emociones y auto regulación
g. Realizar actividades formativas para el desarrollo y garantía del derecho de participación y el ejercicio ciudadanía.</t>
  </si>
  <si>
    <t>LINEAMIENTO TÉCNICO DEL MODELO DE ATENCIÓN PARA ADOLESCENTES Y JÓVENES  EN CONFLICTO CON LA LEY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2.2.5. Atributos de calidad. Atención. Pág.31, 32</t>
  </si>
  <si>
    <t>4.2.4</t>
  </si>
  <si>
    <t xml:space="preserve">Cuenta con el concepto inicial de psicologia el cual:
a. Es elaborado al mes del ingreso del adolescente o joven
b. Contiene: Percepción frente el motivo de ingreso, antecedentes de institucionalización, antecedentes de tratamientos psicológicos y/o psiquiátricos, historia del consumo de SPA, descripción de adicciones no tóxicas, rasgos de personalidad y/o comportamiento,aspectos familiares relevantes (presencia de violencia intrafamiliar, maltrato), conflictos psicológicos predominantes, eventos significativos del desarrollo, desarrollo del juicio moral, motivación al cambio con relación a su situación personal y jurídica.
</t>
  </si>
  <si>
    <t>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 130, 131
MANUAL OPERATIVO DE LAS MODALIDADES QUE ATIENDEN MEDIDAS Y SANCIONES DEL PROCESO JUDICIAL - SRPA, versión 4 del 25/07/2024 aprobado mediante Resolución No.3111 del 10 de julio de 2024
2.2.5. Atributos de calidad. Atención. Pág.31</t>
  </si>
  <si>
    <t>4.2.5</t>
  </si>
  <si>
    <t xml:space="preserve">Cuenta con el  concepto inicial socio familiar el cual:
a.  Es elaborado al mes del ingreso del adolescente o joven.
b. Contiene hallazgos familiares: genograma, ecomapa, antecedentes y estructura familiar, relaciones intrafamiliares, percepción de la familia sobre la situación de él o la adolescente, conocimiento de las dificultades y de sus recursos como familia, información socioeconómica y de vivienda, conclusiones y recomendaciones.
</t>
  </si>
  <si>
    <t>LINEAMIENTO TÉCNICO DEL MODELO DE ATENCIÓN PARA ADOLESCENTES Y JÓVENES  EN CONFLICTO CON LA LEY : SRPA .versión 4 del 6/03/2020. Concepto inicial socio familiar en los servicios de atención. Pág 131, 132.
MANUAL OPERATIVO DE LAS MODALIDADES QUE ATIENDEN MEDIDAS Y SANCIONES DEL PROCESO JUDICIAL - SRPA, versión 4 del 25/07/2024 aprobado mediante Resolución No.3111 del 10 de julio de 2024
2.2.5. Atributos de calidad. Atención. Pág.31</t>
  </si>
  <si>
    <t>4.2.6</t>
  </si>
  <si>
    <t xml:space="preserve">Cuenta con el informe inicial del proceso pedagógico, el cual:
a. Contiene la evolución del proceso pedagógico.
b. Es elaborado al mes de ingreso del adolescente o joven.
c. Cumple con los siguientes aspectos: 
- Cuenta con el concepto de ingreso en necesidades y recursos para desarrollo humano y formación en el ser. 
- Se registran los déficits, potencialidades y aspectos generales teniendo en cuenta las necesidades en el momento de ingreso respecto de su desarrollo personal y de sentido de vida, así como, la disposición frente al proceso de atención. 
</t>
  </si>
  <si>
    <t>LINEAMIENTO TÉCNICO DEL MODELO DE ATENCIÓN PARA ADOLESCENTES Y JÓVENES  EN CONFLICTO CON LA LEY : SRPA .versión 4 del 6/03/2020.2. Informe incial del proceso pedagógico.  pág 133.
MANUAL OPERATIVO DE LAS MODALIDADES QUE ATIENDEN MEDIDAS Y SANCIONES DEL PROCESO JUDICIAL - SRPA, versión 4 del 25/07/2024 aprobado mediante Resolución No.3111 del 10 de julio de 2024
2.2.5. Atributos de calidad. Atención. Pág.77 .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5</t>
  </si>
  <si>
    <t>4.2.7</t>
  </si>
  <si>
    <t xml:space="preserve">Cuenta con concepto inicial de identificación de talento y potencial de emprendimiento el cual es:
a.  Elaborado por el especialista del área.
b. Registrado en el formato definido por el operador para tal fin.
c. Realizado a partir de la ejecución ocupacional en talleres dispuestos en la institución.
d. Aplican la prueba SITE dentro de los primeros 45 días hábiles a partir de su ingreso al servicio, con retroalimentación a los adolescentes y jóvenes de los resultados </t>
  </si>
  <si>
    <t>LINEAMIENTO TÉCNICO DEL MODELO DE ATENCIÓN PARA ADOLESCENTES Y JÓVENES  EN CONFLICTO CON LA LEY : SRPA .versión 4 del 6/03/2020. 4. Concepto inicial de identificación de talento y potencial de emprendimiento. Pág. 134.
MANUAL OPERATIVO DE LAS MODALIDADES QUE ATIENDEN MEDIDAS Y SANCIONES DEL PROCESO JUDICIAL - SRPA, versión 4 del 25/07/2024 aprobado mediante Resolución No.3111 del 10 de julio de 2024
2.2.5. Atributos de calidad. Atención. Pág.32</t>
  </si>
  <si>
    <t>4.2.8</t>
  </si>
  <si>
    <t>Realiza acciones de gestión con la Defensoría de familia sobre:
a. Las situaciones particulares de los miembros de la familia de los adolescentes o jóvenes que requieran remisión a programas de los agentes del SNBF, identificadas a partir del concepto inicial integral.
b. Gestión  en salud, educación, cultura, otros, en el marco del proceso de restablecimiento de derechos o de acciones en garantía</t>
  </si>
  <si>
    <t> LINEAMIENTO TÉCNICO DEL MODELO DE ATENCIÓN PARA ADOLESCENTES Y JÓVENES  EN CONFLICTO CON LA LEY :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2.2.5. Atributos de calidad. Atención. Pág.31,32</t>
  </si>
  <si>
    <t>4.2.9</t>
  </si>
  <si>
    <t>Realiza intervenciones derivadas del concepto inicial integral y definidas en el Plan de Atención Individual acorde con los componentes:
a. Trascendencia  y Sentido de Vida
b.  Fortalecimiento de Vinculos
c.  Autonomía desde lo pedagogico
d.  Capacidad Restaurativa
e.  Niveles de atención (personal, familiar , grupal y contextual).
f. Promoviendo procesos y prácticas con enfoque restaurativo para la convivencia</t>
  </si>
  <si>
    <t>MANUAL OPERATIVO DE LAS MODALIDADES QUE ATIENDEN MEDIDAS Y SANCIONES DEL PROCESO JUDICIAL - SRPA, versión 4 del 25/07/2024 aprobado mediante Resolución No.3111 del 10 de julio de 2024
1.3.1 Aplicación del Modelo de Atención. Págs.10, 11,12
Abordaje de los equipos interdisciplinarios. Tabla No. 2 Tipos de Intervención. págs.16,17
2.2.5. Atributos de calidad. Atención. Págs.31</t>
  </si>
  <si>
    <t>4.2.10</t>
  </si>
  <si>
    <r>
      <t xml:space="preserve">Realiza estudio de caso, el cual debe: 
a. Efectuarse al menos uno por año para cada adolescente o joven.
b. Registrarse en acta que contenga:
- Los principales aspectos de la reunión.
- Las intervenciones de los equipos interdisciplinario
- La participación de los adolescentes y jóvenes, familias (en los casos que sea pertinente)
- Los compromisos y plazos adquiridos.
c. Archivarse en el anexo de historia de atención.
</t>
    </r>
    <r>
      <rPr>
        <b/>
        <sz val="11"/>
        <rFont val="Arial"/>
        <family val="2"/>
      </rPr>
      <t>Nota 1:</t>
    </r>
    <r>
      <rPr>
        <sz val="11"/>
        <rFont val="Arial"/>
        <family val="2"/>
      </rPr>
      <t xml:space="preserve">  El estudio de caso se podrá efectuar en la aplicación del enfoque diferencial o por condiciones especiales del adolescente o joven para separación de alojamiento.
</t>
    </r>
    <r>
      <rPr>
        <b/>
        <sz val="11"/>
        <rFont val="Arial"/>
        <family val="2"/>
      </rPr>
      <t>Nota 2:</t>
    </r>
    <r>
      <rPr>
        <sz val="11"/>
        <rFont val="Arial"/>
        <family val="2"/>
      </rPr>
      <t xml:space="preserve"> Son validos los soportes que den cuenta de la trazabilidad por parte del operador en la realización del estudio de caso con la presencia del Defensor de Familia.</t>
    </r>
  </si>
  <si>
    <t>LINEAMIENTO TÉCNICO MODELO DE ATENCIÓN PARA ADOLESCENTES Y JÓVENES EN CONFLICTO CON LA LEY SRPA, versión 4 del 6/03/2020
2.2.1.5. Estudio de caso. Págs.. 179, 180
MANUAL OPERATIVO DE LAS MODALIDADES QUE ATIENDEN MEDIDAS Y SANCIONES DEL PROCESO JUDICIAL - SRPA, versión 4 del 25/07/2024 aprobado mediante Resolución No.3111 del 10 de julio de 2024
2.5.4. Componentes de la modalidad. Organización del servicio: Particularidades del servicio. Págs.28</t>
  </si>
  <si>
    <t>4.2.11</t>
  </si>
  <si>
    <r>
      <rPr>
        <sz val="11"/>
        <rFont val="Arial"/>
        <family val="2"/>
      </rPr>
      <t>Formula Plan de Atención Individual, el cual:
a. Se remite a la autoridad competente(Judicial y/o administrativa) a los 20 días calendario 
b. Se elabora por parte de los profesionales del operador pedagógico, con la participación del adolescente o joven y su familia o red vincular de apoyo.</t>
    </r>
    <r>
      <rPr>
        <sz val="11"/>
        <color rgb="FF00B050"/>
        <rFont val="Arial"/>
        <family val="2"/>
      </rPr>
      <t xml:space="preserve">
</t>
    </r>
    <r>
      <rPr>
        <sz val="11"/>
        <rFont val="Arial"/>
        <family val="2"/>
      </rPr>
      <t xml:space="preserve">c. Retoma conceptos iniciales por área y concepto inicial integral </t>
    </r>
    <r>
      <rPr>
        <sz val="11"/>
        <color rgb="FF00B050"/>
        <rFont val="Arial"/>
        <family val="2"/>
      </rPr>
      <t xml:space="preserve">
</t>
    </r>
    <r>
      <rPr>
        <sz val="11"/>
        <rFont val="Arial"/>
        <family val="2"/>
      </rPr>
      <t>d. Precisa los logros esperados para cada adolescente o joven, estableciendo objetivos y actividades orientadas al cumplimiento de la finalidad del SRPA.</t>
    </r>
    <r>
      <rPr>
        <sz val="11"/>
        <color rgb="FF00B050"/>
        <rFont val="Arial"/>
        <family val="2"/>
      </rPr>
      <t xml:space="preserve">
</t>
    </r>
    <r>
      <rPr>
        <sz val="11"/>
        <rFont val="Arial"/>
        <family val="2"/>
      </rPr>
      <t xml:space="preserve">e. Retoma el informe elaborado por la Defensoría de Familia, el cual incluye el tamizaje que permite identificar el nivel de riesgo asociado al consumo de Sustancias Psicoactivas (SPA) </t>
    </r>
  </si>
  <si>
    <t xml:space="preserve">LINEAMIENTO TÉCNICO DEL MODELO DE ATENCIÓN PARA ADOLESCENTES Y JÓVENES  EN CONFLICTO CON LA LEY  SRPA.versión 4 del 6/03/2020. 
C. Plan de Atención Individual. Págs 136 y 137.
MANUAL OPERATIVO DE LAS MODALIDADES QUE ATIENDEN MEDIDAS Y SANCIONES DEL PROCESO JUDICIAL - SRPA, versión 4 del 25/07/2024 aprobado mediante Resolución No.3111 del 10 de julio de 2024
2.5.4. Componentes de la modalidad. Organización del servicio: Particularidades del servicio. Pág.31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según tipo de sanción o medida.Pág 2
</t>
  </si>
  <si>
    <t>4.2.12</t>
  </si>
  <si>
    <t>Cuenta con informe de seguimiento el cual :
a.  Es enviado a la autoridad administrativa cada tres meses calendario. 
b. Señala los avances, dificultades significativas, ajustes en caso de ser necesario.
c. Incluye intervenciones externas que se realicen. 
d. Enmarca los logros propuestos en el plan de atención individual.
Nota. Este informe puede constituirse en el informe de egreso.</t>
  </si>
  <si>
    <t>LINEAMIENTO TÉCNICO MODELO DE ATENCIÓN PARA ADOLESCENTES Y JÓVENES EN CONFLICTO CON LA LEY SRPA, versión 4 del 6/03/2020.
2.2.1.4. Anexo historia de atención. Pàg.176.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según tipo de sanción o medida.Pág 2</t>
  </si>
  <si>
    <t>4.2.13</t>
  </si>
  <si>
    <t>Permite y asegura las visitas o la comunicación de los niños, las niñas y los adolescentes, con la familia o red vincular de apoyo, excepto en casos en los cuales la autoridad administrativa competente lo haya determinado de manera justificada</t>
  </si>
  <si>
    <t>MANUAL OPERATIVO DE LAS MODALIDADES QUE ATIENDEN MEDIDAS Y SANCIONES DEL PROCESO JUDICIAL - SRPA, versión 4 del 25/07/2024 aprobado mediante Resolución No.3111 del 10 de julio de 2024
2.2.5. Atributos de calidad. Atención. Pág.32</t>
  </si>
  <si>
    <t>4.2.14</t>
  </si>
  <si>
    <t>Elabora y  entrega el informe de egreso:
a. A los 5 días hábiles de ocurrido el evento. 
b. Debe contener una síntesis de los avances y dificultades significativos, motivo de egreso y compromisos adquiridos para el seguimiento post egreso.</t>
  </si>
  <si>
    <t>MANUAL OPERATIVO DE LAS MODALIDADES QUE ATIENDEN MEDIDAS Y SANCIONES DEL PROCESO JUDICIAL - SRPA, versión 4 del 25/07/2024 aprobado mediante Resolución No.3111 del 10 de julio de 2024.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2</t>
  </si>
  <si>
    <t>4.3.</t>
  </si>
  <si>
    <t>Cuenta e implementa las herramientas de participación acorde con los criterios establecidos en los documentos técnicos.</t>
  </si>
  <si>
    <t>LINEAMIENTO TÉCNICO MODELO DE ATENCIÓN PARA ADOLESCENTES Y JÓVENES EN CONFLICTO CON LA LEY SRPA, versión 4 del 6/03/2020
2.2.2. Herramientas de participación. 2.2.2.1. Acuerdo de convivencia. Pág.188
2.2.2.2. Comité de convivencia. Pág.193
2.2.2.4 Buzón de sugerencias. Pág. 193, 194</t>
  </si>
  <si>
    <t>En observación de la atención, diálogos con los adolescentes, jóvenes, familias o red vincular de apoyo, el talento humano y registros documentales se evidencia que:</t>
  </si>
  <si>
    <t>4.3.1</t>
  </si>
  <si>
    <r>
      <t xml:space="preserve">Cuenta con un </t>
    </r>
    <r>
      <rPr>
        <b/>
        <sz val="11"/>
        <rFont val="Arial"/>
        <family val="2"/>
      </rPr>
      <t>acuerdo de convivencia el cual debe:</t>
    </r>
    <r>
      <rPr>
        <sz val="11"/>
        <rFont val="Arial"/>
        <family val="2"/>
      </rPr>
      <t xml:space="preserve">
a. Estar basado en el reconocimiento de los derechos  de los adolescentes y jóvenes. 
b. Estar aprobado mediante acta por el comité de convivencia.
c. Ser construido y actualizado con participación de los adolescentes y jóvenes.
d. Estar concebido desde un enfoque restaurativo y el sentido pedagógico de las medidas y sanciones del SRPA.
e. Regular la forma de resolver los conflictos en el operador pedagógico diferenciando las vías de solución.
f. Establecer las instancias de apoyo para la resolución de conflictos y la conformación del comité de convivencia.</t>
    </r>
  </si>
  <si>
    <t xml:space="preserve">LINEAMIENTO TÉCNICO MODELO DE ATENCIÓN PARA ADOLESCENTES Y JÓVENES EN CONFLICTO CON LA LEY SRPA, versión 4 del 6/03/2020
2.2.2. Herramientas de participación. 2.2.2.1. Acuerdo de convivencia. Pág.188
2.2.2.2. Comité de convivencia. Pág.193
</t>
  </si>
  <si>
    <t>4.3.2</t>
  </si>
  <si>
    <r>
      <t xml:space="preserve">Cuenta con un </t>
    </r>
    <r>
      <rPr>
        <b/>
        <sz val="11"/>
        <rFont val="Arial"/>
        <family val="2"/>
      </rPr>
      <t>comité de convivencia el cual debe:</t>
    </r>
    <r>
      <rPr>
        <sz val="11"/>
        <rFont val="Arial"/>
        <family val="2"/>
      </rPr>
      <t xml:space="preserve">
a. Estar conformado.
b.Tener definido el tiempo y los procedimientos para su operación desde un enfoque restaurativo, de acuerdo con los criterios establecidos en el lineamiento técnico.
c. Reunirse por lo menos una vez al mes y de manera extraordinaria cuando se requiere.</t>
    </r>
  </si>
  <si>
    <t>LINEAMIENTO TÉCNICO MODELO DE ATENCIÓN PARA ADOLESCENTES Y JÓVENES EN CONFLICTO CON LA LEY SRPA, versión 4 del 6/03/2020
2.2.2.2. Comité de convivencia. Págs.191, 192</t>
  </si>
  <si>
    <t>4.3.3</t>
  </si>
  <si>
    <r>
      <t>Cuenta con un</t>
    </r>
    <r>
      <rPr>
        <b/>
        <sz val="11"/>
        <rFont val="Arial"/>
        <family val="2"/>
      </rPr>
      <t xml:space="preserve"> buzón de sugerencias, </t>
    </r>
    <r>
      <rPr>
        <sz val="11"/>
        <rFont val="Arial"/>
        <family val="2"/>
      </rPr>
      <t>que cumple con los siguientes parametros</t>
    </r>
    <r>
      <rPr>
        <b/>
        <sz val="11"/>
        <rFont val="Arial"/>
        <family val="2"/>
      </rPr>
      <t xml:space="preserve">:
</t>
    </r>
    <r>
      <rPr>
        <sz val="11"/>
        <rFont val="Arial"/>
        <family val="2"/>
      </rPr>
      <t xml:space="preserve">
a. Es una urna-buzón de sugerencias, debidamente rotulado y a disposición de los adolescentes y jóvenes.
b. Su apertura se realiza cada 15 (quince) días.
c. Se registra en acta: las peticiones, quejas o sugerencias y las acciones a adelantar.
d. Existe guía o procedimiento para el trámite y respuesta de las sugerencias.
</t>
    </r>
    <r>
      <rPr>
        <b/>
        <sz val="11"/>
        <rFont val="Arial"/>
        <family val="2"/>
      </rPr>
      <t xml:space="preserve">Nota 1: </t>
    </r>
    <r>
      <rPr>
        <sz val="11"/>
        <rFont val="Arial"/>
        <family val="2"/>
      </rPr>
      <t>De acuerdo con la muestra verifique el conocimiento del buzón de sugerencias.</t>
    </r>
    <r>
      <rPr>
        <b/>
        <sz val="11"/>
        <rFont val="Arial"/>
        <family val="2"/>
      </rPr>
      <t xml:space="preserve">
Nota 2: </t>
    </r>
    <r>
      <rPr>
        <sz val="11"/>
        <rFont val="Arial"/>
        <family val="2"/>
      </rPr>
      <t>Elija una queja y realice la trazabilidad de la recepción de la misma y el tratamiento que se le dió de acuerdo con la guía o procedimiento establecido por la institución.</t>
    </r>
  </si>
  <si>
    <t>LINEAMIENTO TÉCNICO MODELO DE ATENCIÓN PARA ADOLESCENTES Y JÓVENES EN CONFLICTO CON LA LEY SRPA, versión 4 del 6/03/2020
2.2.2.4 Buzón de sugerencias. Pág. 193, 194</t>
  </si>
  <si>
    <t>4.4.</t>
  </si>
  <si>
    <t>Implementa la guía de formulación estrategias de prevención del uso de sustancias psicoactivas en los adolescentes y jóvenes del SRPA</t>
  </si>
  <si>
    <t>LINEAMIENTO TÉCNICO MODELO DE ATENCIÓN PARA ADOLESCENTES Y JÓVENES EN CONFLICTO CON LA LEY SRPA, versión 4 del 6/03/2020. Pág.218
MANUAL OPERATIVO DE LAS MODALIDADES QUE ATIENDEN MEDIDAS Y SANCIONES DEL PROCESO JUDICIAL - SRPA, versión 4 del 25/07/2024 aprobado mediante Resolución No.3111 del 10 de julio de 2024. Pág., 78</t>
  </si>
  <si>
    <t>4.4.1.</t>
  </si>
  <si>
    <t>Cuenta con programas o estrategias preventivas de acuerdo con la identificación de los riesgos de consumo de sustancias psicoactivas identificadas, teniendo en cuenta la “Guía para la Prevención del Consumo de Sustancias Psicoactivas en adolescentes y jóvenes del SRPA”.</t>
  </si>
  <si>
    <t>LINEAMIENTO TÉCNICO MODELO DE ATENCIÓN PARA ADOLESCENTES Y JÓVENES EN CONFLICTO CON LA LEY SRPA, versión 4 del 6/03/2020.
B) Acciones por la garantía del derecho a la salud. Pág.218.
MANUAL OPERATIVO DE LAS MODALIDADES QUE ATIENDEN MEDIDAS Y SANCIONES DEL PROCESO JUDICIAL - SRPA, versión 4 del 25/07/2024 aprobado mediante Resolución No.3111 del 10 de julio de 2024
2.2.5. Atributos de calidad. Atención. Pág.32</t>
  </si>
  <si>
    <t>4.5.</t>
  </si>
  <si>
    <t>Gestiona escenarios para actividad física, deportiva y recreativa y propuestas de formación artística.</t>
  </si>
  <si>
    <t>LINEAMIENTO TÉCNICO MODELO DE ATENCIÓN PARA ADOLESCENTES Y JÓVENES EN CONFLICTO CON LA LEY SRPA, versión 4 del 6/03/2020. Págs.230 a 234</t>
  </si>
  <si>
    <t>4.5.1</t>
  </si>
  <si>
    <t>Se evidencia participación de los adolescentes y jóvenes de la oferta cultural y de formación artistica en programas a nivel distrital, municipal y departamental acorde con el territorio.</t>
  </si>
  <si>
    <t>LINEAMIENTO TÉCNICO MODELO DE ATENCIÓN PARA ADOLESCENTES Y JÓVENES EN CONFLICTO CON LA LEY SRPA, versión 4 del 6/03/2020.
3.3.2. Garantía de acceso a deporte, recreación, cultura y arte. Pág.230 a 234</t>
  </si>
  <si>
    <t>5. SITUACIONES ESPECIALES</t>
  </si>
  <si>
    <t xml:space="preserve">No </t>
  </si>
  <si>
    <t>SITUACIONES A VERIFICAR</t>
  </si>
  <si>
    <t>CUMPLE/NO CUMPLE</t>
  </si>
  <si>
    <r>
      <t xml:space="preserve">NORMATIVA
</t>
    </r>
    <r>
      <rPr>
        <sz val="12"/>
        <rFont val="Aptos Narrow"/>
        <family val="2"/>
        <scheme val="minor"/>
      </rPr>
      <t>(Coloque la Normativa así: Nombre del documento, código, Versión, Fecha, Numeral-Literal-Título, Página)</t>
    </r>
  </si>
  <si>
    <t>5.1</t>
  </si>
  <si>
    <t>Implementa acciones en caso de Fallecimiento</t>
  </si>
  <si>
    <t>LINEAMIENTO TÉCNICO MODELO DE ATENCIÓN PARA ADOLESCENTES Y JÓVENES EN CONFLICTO CON LA LEY SRPA, versión 4 del 6/03/2020
2.2.1.7 Situación especial por fallecimiento de un adolescente o joven mientras está cobijado por alguno de los servicios del SRPA. Pág.. 181</t>
  </si>
  <si>
    <t>5.1.1</t>
  </si>
  <si>
    <r>
      <t>Da aviso a la autoridad administrativa a cargo del caso vía telefónica de forma urgente e inmediata, en caso de</t>
    </r>
    <r>
      <rPr>
        <b/>
        <sz val="11"/>
        <color rgb="FF000000"/>
        <rFont val="Arial"/>
        <family val="2"/>
      </rPr>
      <t xml:space="preserve"> fallecimiento</t>
    </r>
    <r>
      <rPr>
        <sz val="11"/>
        <color rgb="FF000000"/>
        <rFont val="Arial"/>
        <family val="2"/>
      </rPr>
      <t xml:space="preserve"> de un adolescente o joven.</t>
    </r>
  </si>
  <si>
    <t>5.1.2</t>
  </si>
  <si>
    <t>Comunica al día hábil siguiente al defensor de familia los hechos y circunstancias en los cuales se produjo el fallecimiento del adolescente o joven, anexando el resumen de la historia clínica y la epicrisis (en caso de haber sido hospitalizado).</t>
  </si>
  <si>
    <t>LINEAMIENTO TÉCNICO MODELO DE ATENCIÓN PARA ADOLESCENTES Y JÓVENES EN CONFLICTO CON LA LEY SRPA, versión 4 del 6/03/2020
2.2.1.7 Situación especial por fallecimiento de un adolescente o joven mientras está cobijado por alguno de los servicios del SRPA. Pág.. 182</t>
  </si>
  <si>
    <t>5.1.3</t>
  </si>
  <si>
    <t>En el anexo de historia de atención se encuentra la constancia emitida por la Fiscalía sobre la determinación o no de abrir la investigación por homicidio.</t>
  </si>
  <si>
    <t>5.2</t>
  </si>
  <si>
    <t>Implementa acciones en caso de evasión individual y múltiple</t>
  </si>
  <si>
    <t>LINEAMIENTO TÉCNICO MODELO DE ATENCIÓN PARA ADOLESCENTES Y JÓVENES EN CONFLICTO CON LA LEY SRPA, versión 4 del 6/03/2020
Eventos de evasión Individual y múltiple. Pág.. 182</t>
  </si>
  <si>
    <t>En observación de la atención y diálogo con el  adolescente, joven, familias y/o colaboradores así como en los documentos aportados se evidencia:</t>
  </si>
  <si>
    <t>5.2.1</t>
  </si>
  <si>
    <r>
      <t xml:space="preserve">En el anexo de historia de atención registra la constancia e informe de egreso rendido al Juez y a la autoridad administrativa de forma inmediata para los casos de </t>
    </r>
    <r>
      <rPr>
        <b/>
        <sz val="11"/>
        <color rgb="FF000000"/>
        <rFont val="Arial"/>
        <family val="2"/>
      </rPr>
      <t>evasión individual y múltiple.</t>
    </r>
  </si>
  <si>
    <t>5.2.2</t>
  </si>
  <si>
    <t>En el anexo de historia de atención se encuentra la información y solicitud a la Policía Nacional para la búsqueda inmediata en casos de evasión individual y múltiple.</t>
  </si>
  <si>
    <t>5.2.3</t>
  </si>
  <si>
    <t>Solicitan la presencia de la Defensoría de familia, Defensoría del Pueblo, Procuraduría General de la Nación, el supervisor de contrato y un delegado del ente territorial correspondiente (Alcaldía, Gobernación), para los casos de evasión masiva con alteración del orden público.</t>
  </si>
  <si>
    <t>5.2.4</t>
  </si>
  <si>
    <t>Cuentan con solicitud de reunión de emergencia con los representantes del comité de convivencia y atención a emergencias, de acuerdo a la gravedad de los hechos.</t>
  </si>
  <si>
    <t>5.2.5</t>
  </si>
  <si>
    <t>Se realiza abordaje individual por parte del equipo responsable del caso, diseña el plan para reintegro e informa a la autoridad competente, en caso de regreso voluntario del adolescente o joven.</t>
  </si>
  <si>
    <t>LINEAMIENTO TÉCNICO MODELO DE ATENCIÓN PARA ADOLESCENTES Y JÓVENES EN CONFLICTO CON LA LEY SRPA, versión 4 del 6/03/2020
Eventos de evasión Individual y múltiple. Pág.. 183</t>
  </si>
  <si>
    <t>5.2.6</t>
  </si>
  <si>
    <t>Se establecen compromisos, en caso de regreso voluntario del adolescente o joven en compañía de su familia.</t>
  </si>
  <si>
    <t>LINEAMIENTO TÉCNICO MODELO DE ATENCIÓN PARA ADOLESCENTES Y JÓVENES EN CONFLICTO CON LA LEY SRPA, versión 4 del 6/03/2020
Eventos de evasión Individual y múltiple. Pág.. 184</t>
  </si>
  <si>
    <t>5.2.7</t>
  </si>
  <si>
    <t>Realiza la atención individual de los casos de regresos masivos.</t>
  </si>
  <si>
    <t>5.3</t>
  </si>
  <si>
    <t>Implementa acciones en caso de situaciones de agresión</t>
  </si>
  <si>
    <t>5.3.1</t>
  </si>
  <si>
    <r>
      <t xml:space="preserve">Realiza el abordaje de los adolescentes o jóvenes implicados en las </t>
    </r>
    <r>
      <rPr>
        <b/>
        <sz val="11"/>
        <color rgb="FF000000"/>
        <rFont val="Arial"/>
        <family val="2"/>
      </rPr>
      <t>situaciones de agresión</t>
    </r>
    <r>
      <rPr>
        <sz val="11"/>
        <color rgb="FF000000"/>
        <rFont val="Arial"/>
        <family val="2"/>
      </rPr>
      <t xml:space="preserve"> conforme a las indicaciones de la protocolo de intervención en crisis.</t>
    </r>
  </si>
  <si>
    <t>LINEAMIENTO TÉCNICO MODELO DE ATENCIÓN PARA ADOLESCENTES Y JÓVENES EN CONFLICTO CON LA LEY SRPA, versión 4 del 6/03/2020
Agresiones físicas (peleas, riñas, lesiones) entre adolescentes y jóvenes. Págs.. 184, 185
2. INTRODUCCIÓN. 
➢ Protocolos
Protocolo de Intervención en crisis para modalidades SRPA y complementarias. Pág. 10
PROTOCOLO INTERVENCIÓN EN CRISIS PARA SERVICIOS DE RESTABLECIMIENTO EN ADMINISTRACIÓN DE JUSTICIA . 09/03/2020. Versión 1. 4.2.1.4. Conducta violenta. Las agresiones (...) pág 25, 26</t>
  </si>
  <si>
    <t>5.3.2</t>
  </si>
  <si>
    <t>Determina el estado emocional y actitudinal de los involucrados en las situaciones de agresión y se realiza el encuentro de análisis y mediación para favorecer su proceso de atención pedagógico y restaurativo.</t>
  </si>
  <si>
    <t>5.3.3</t>
  </si>
  <si>
    <t>Realiza un encuentro grupal con los demás adolescentes y jóvenes que participaron indirectamente o fueron testigos de la agresión, estableciendo conclusiones, estrategias y acuerdos que permitan la convivencia, el respeto y la restauración</t>
  </si>
  <si>
    <t>5.3.4</t>
  </si>
  <si>
    <t xml:space="preserve">Informa a la autoridad administrativa y a la autoridad judicial competente, en situaciones de agresión que permanecen activas o se prevee la ocurrencia de nuevas agresiones entre los implicados. </t>
  </si>
  <si>
    <t>5.3.5</t>
  </si>
  <si>
    <t>Realiza reunión entre el coordinador responsable del servicio y el empleado, consigna en la historia laboral de la persona implicada en situaciones de agresión que vinculen a una figura de autoridad de la institución y  determina si lo requiere, ser apartado de las actividades directas.</t>
  </si>
  <si>
    <t>5.4</t>
  </si>
  <si>
    <t>Implementa acciones en caso de situaciones de amotinamiento</t>
  </si>
  <si>
    <t>LINEAMIENTO TÉCNICO MODELO DE ATENCIÓN PARA ADOLESCENTES Y JÓVENES EN CONFLICTO CON LA LEY SRPA, versión 4 del 6/03/2020
El Amotinamiento. Pág.186</t>
  </si>
  <si>
    <t>5.4.1</t>
  </si>
  <si>
    <r>
      <t>Informan de manera inmediata a la Policía de Infancia y Adolescencia en caso de</t>
    </r>
    <r>
      <rPr>
        <b/>
        <sz val="11"/>
        <color rgb="FF000000"/>
        <rFont val="Arial"/>
        <family val="2"/>
      </rPr>
      <t xml:space="preserve"> amotinamiento.</t>
    </r>
  </si>
  <si>
    <t>5.4.2</t>
  </si>
  <si>
    <t>Informa a las entidades de prevención y atención de riesgos, en caso de amotinamiento y que paralelamente se esté dando un evento de incendio o inundación.</t>
  </si>
  <si>
    <t>5.4.3</t>
  </si>
  <si>
    <t>Promueven espacios de diálogo independiente con los adolescentes y jóvenes que dieron origen a la situación de amotinamiento.</t>
  </si>
  <si>
    <t>LINEAMIENTO TÉCNICO MODELO DE ATENCIÓN PARA ADOLESCENTES Y JÓVENES EN CONFLICTO CON LA LEY SRPA, versión 4 del 6/03/2020
El Amotinamiento. Pág.187</t>
  </si>
  <si>
    <t>5.4.4</t>
  </si>
  <si>
    <t>Informa a la supervisión de contrato, autoridad administrativa y autoridad judicial competentes sobre el amotinamiento.</t>
  </si>
  <si>
    <t>5.5</t>
  </si>
  <si>
    <t>Implementa acciones en caso de situaciones que afectan la convivencia</t>
  </si>
  <si>
    <t>LINEAMIENTO TÉCNICO MODELO DE ATENCIÓN PARA ADOLESCENTES Y JÓVENES EN CONFLICTO CON LA LEY SRPA, versión 4 del 6/03/2020
Gestiones sobre las situaciones que afectan la convivencia. Pág.187</t>
  </si>
  <si>
    <t>5.5.1</t>
  </si>
  <si>
    <r>
      <t xml:space="preserve">Avisa de inmediato a la Policía de Infancia y Adolescencia y a la familia del adolescente, ante </t>
    </r>
    <r>
      <rPr>
        <b/>
        <sz val="11"/>
        <color rgb="FF000000"/>
        <rFont val="Arial"/>
        <family val="2"/>
      </rPr>
      <t>situaciones que afectan la convivencia.</t>
    </r>
  </si>
  <si>
    <t>5.5.2</t>
  </si>
  <si>
    <t>Informa por escrito de forma inmediata a la autoridad judicial, autoridad administrativa competente, al líder SRPA de la Regional y al supervisor de contrato, ante situaciones que afectan la convivencia.</t>
  </si>
  <si>
    <t>5.5.3</t>
  </si>
  <si>
    <t>Registra la novedad e informa de eventos de alteración de disciplina, ante situaciones que afectan la convivencia</t>
  </si>
  <si>
    <t>5.5.4</t>
  </si>
  <si>
    <t>Registran las acciones desarrolladas ante la ocurrencia de situaciones que afectan la convivencia en el anexo de historia de atención del adolescente y/o joven.</t>
  </si>
  <si>
    <t>5.6</t>
  </si>
  <si>
    <t>Implementa acciones para la intervención en crisis.</t>
  </si>
  <si>
    <t>PROTOCOLO INTERVENCIÓN EN CRISIS PARA SERVICIOS DE RESTABLECIMIENTO EN ADMINISTRACIÓN DE JUSTICIA . 09/03/2020. Versión  1.  
4. Desarrollo. Págs. 7, 9</t>
  </si>
  <si>
    <t>5.6.1</t>
  </si>
  <si>
    <r>
      <t xml:space="preserve">Realiza intervención inmediata o en primera instancia el profesional del equipo técnico con el que se encuentra el adolescente en el momento de la </t>
    </r>
    <r>
      <rPr>
        <b/>
        <sz val="11"/>
        <color theme="1"/>
        <rFont val="Arial"/>
        <family val="2"/>
      </rPr>
      <t>crisis.</t>
    </r>
    <r>
      <rPr>
        <sz val="11"/>
        <color theme="1"/>
        <rFont val="Arial"/>
        <family val="2"/>
      </rPr>
      <t xml:space="preserve"> </t>
    </r>
  </si>
  <si>
    <t>5.6.2</t>
  </si>
  <si>
    <t>Realiza intervención en crisis en segunda instancia en caso de requerirse.</t>
  </si>
  <si>
    <t>PROTOCOLO INTERVENCIÓN EN CRISIS PARA SERVICIOS DE RESTABLECIMIENTO EN ADMINISTRACIÓN DE JUSTICIA . 09/03/2020. Versión 1 . Desarrollo. Pág 8, 9</t>
  </si>
  <si>
    <t>5.6.3</t>
  </si>
  <si>
    <t>Realiza valoración y atención médica de urgencia en caso de que la situación de crisis vivenciada por el adolescente o jóven es respuesta a un síndrome de abstinencia.</t>
  </si>
  <si>
    <t xml:space="preserve">PROTOCOLO INTERVENCIÓN EN CRISIS PARA SERVICIOS DE RESTABLECIMIENTO EN ADMINISTRACIÓN DE JUSTICIA . 09/03/2020. Versión 1.  4.2.1. 1. El consumo de sustancias psicoactivas. Pág 11, pág 12 </t>
  </si>
  <si>
    <t>5.6.4</t>
  </si>
  <si>
    <t>Gestiona con la Defensoría de Familia la atención por parte de la EPS del adolescente para desintoxicación o tratamiento especializado, en los casos que aplique.</t>
  </si>
  <si>
    <t xml:space="preserve">PROTOCOLO INTERVENCIÓN EN CRISIS PARA SERVICIOS DE RESTABLECIMIENTO EN ADMINISTRACIÓN DE JUSTICIA . 09/03/2020. Versión 1.  4.2.1. 1. El consumo de sustancias psicoactivas. Pág 12 </t>
  </si>
  <si>
    <t>5.7</t>
  </si>
  <si>
    <t>Implementa acciones para la conducta suicida</t>
  </si>
  <si>
    <t>5.7.1</t>
  </si>
  <si>
    <r>
      <t xml:space="preserve">Realiza remisión a las unidades de atención en Salud Mental para valoración y atención por urgencias para los casos de adolescentes o jóvenes con </t>
    </r>
    <r>
      <rPr>
        <b/>
        <sz val="11"/>
        <color theme="1"/>
        <rFont val="Arial"/>
        <family val="2"/>
      </rPr>
      <t>conducta suicida.</t>
    </r>
  </si>
  <si>
    <t>PROTOCOLO INTERVENCIÓN EN CRISIS PARA SERVICIOS DE RESTABLECIMIENTO EN ADMINISTRACIÓN DE JUSTICIA . 09/03/2020. Versión 1. 4.2.1.2. Las conductas suicidas . Pág 16.</t>
  </si>
  <si>
    <t>5.7.2</t>
  </si>
  <si>
    <t>Informa a la Defensoría de Familia de manera inmediata  cuando se presentan casos de adolescentes o jóvenes con conducta suicida, si llega a ocurrir el hecho y que no haya un psicólogo dentro de la entidad o institución</t>
  </si>
  <si>
    <t xml:space="preserve">PROTOCOLO INTERVENCIÓN EN CRISIS PARA SERVICIOS DE RESTABLECIMIENTO EN ADMINISTRACIÓN DE JUSTICIA . 09/03/2020. Versión 1. 4.2.1.2. Las conductas suicidas .pág 16 y 17 </t>
  </si>
  <si>
    <t>5.8</t>
  </si>
  <si>
    <t>Implementa acciones en caso de sospecha de violencia sexual</t>
  </si>
  <si>
    <t xml:space="preserve">PROTOCOLO INTERVENCIÓN EN CRISIS PARA SERVICIOS DE RESTABLECIMIENTO EN ADMINISTRACIÓN DE JUSTICIA . 09/03/2020. Versión 1. 4.2.1.2. Las conductas suicidas .pág 17 </t>
  </si>
  <si>
    <t>5.8.1</t>
  </si>
  <si>
    <r>
      <t xml:space="preserve">Realiza contacto con el líder del equipo de violencia sexual de la institución prestadora de salud y se activa la ruta en casos de sospecha de una </t>
    </r>
    <r>
      <rPr>
        <b/>
        <sz val="11"/>
        <color theme="1"/>
        <rFont val="Arial"/>
        <family val="2"/>
      </rPr>
      <t xml:space="preserve">violencia sexual . </t>
    </r>
  </si>
  <si>
    <t>PROTOCOLO INTERVENCIÓN EN CRISIS PARA SERVICIOS DE RESTABLECIMIENTO EN ADMINISTRACIÓN DE JUSTICIA . 09/03/2020. Versión 1. 4.2.1.3. La violencia sexual .pág 21</t>
  </si>
  <si>
    <t>5.8.2</t>
  </si>
  <si>
    <t>Avisa a la Autoridad Administrativa y en forma simultánea a la activación de la ruta en caso de sospecha de una violencia sexual.</t>
  </si>
  <si>
    <t>PROTOCOLO INTERVENCIÓN EN CRISIS PARA SERVICIOS DE RESTABLECIMIENTO EN ADMINISTRACIÓN DE JUSTICIA . 09/03/2020. Versión 1.
 4.2.1.3. La violencia sexual .pág 21</t>
  </si>
  <si>
    <t>5.8.3</t>
  </si>
  <si>
    <t>Acompaña  con el documento de identidad al adolescente  a la institución prestadora de salud en caso de sospecha de una violencia sexual.</t>
  </si>
  <si>
    <t xml:space="preserve"> PROTOCOLO INTERVENCIÓN EN CRISIS PARA SERVICIOS DE RESTABLECIMIENTO EN ADMINISTRACIÓN DE JUSTICIA . 09/03/2020. Versión 1.
 4.2.1.3. La violencia sexual .pág 21</t>
  </si>
  <si>
    <t>5.8.4</t>
  </si>
  <si>
    <r>
      <t xml:space="preserve">Presenta informe con acciones desarrolladas a la autoridad administrativa competente y al supervisor de contrato el </t>
    </r>
    <r>
      <rPr>
        <b/>
        <sz val="11"/>
        <color theme="1"/>
        <rFont val="Arial"/>
        <family val="2"/>
      </rPr>
      <t>caso de sospecha</t>
    </r>
    <r>
      <rPr>
        <sz val="11"/>
        <color theme="1"/>
        <rFont val="Arial"/>
        <family val="2"/>
      </rPr>
      <t xml:space="preserve"> de una violencia sexual.</t>
    </r>
  </si>
  <si>
    <t xml:space="preserve"> PROTOCOLO INTERVENCIÓN EN CRISIS PARA SERVICIOS DE RESTABLECIMIENTO EN ADMINISTRACIÓN DE JUSTICIA . 09/03/2020. Versión 1. 4.2.1.3. La violencia sexual .pág 21</t>
  </si>
  <si>
    <t>5.8.5</t>
  </si>
  <si>
    <r>
      <t xml:space="preserve">Presenta informe con las acciones desarrolladas a la autoridad administrativa competente y al supervisor de contrato el caso de </t>
    </r>
    <r>
      <rPr>
        <b/>
        <sz val="11"/>
        <color theme="1"/>
        <rFont val="Arial"/>
        <family val="2"/>
      </rPr>
      <t xml:space="preserve">sospecha </t>
    </r>
    <r>
      <rPr>
        <sz val="11"/>
        <color theme="1"/>
        <rFont val="Arial"/>
        <family val="2"/>
      </rPr>
      <t xml:space="preserve">de una violencia sexual </t>
    </r>
  </si>
  <si>
    <t xml:space="preserve"> PROTOCOLO INTERVENCIÓN EN CRISIS PARA SERVICIOS DE RESTABLECIMIENTO EN ADMINISTRACIÓN DE JUSTICIA . 09/03/2020. Versión 1. 4.2.1.3. La violencia sexual .pág 22.</t>
  </si>
  <si>
    <t>5.8.6</t>
  </si>
  <si>
    <r>
      <t xml:space="preserve">Contacta al líder del equipo de violencia sexual de la institución prestadora de salud y activa la ruta en </t>
    </r>
    <r>
      <rPr>
        <b/>
        <sz val="11"/>
        <color theme="1"/>
        <rFont val="Arial"/>
        <family val="2"/>
      </rPr>
      <t>casos de certeza</t>
    </r>
    <r>
      <rPr>
        <sz val="11"/>
        <color theme="1"/>
        <rFont val="Arial"/>
        <family val="2"/>
      </rPr>
      <t xml:space="preserve"> de una violencia sexual . </t>
    </r>
  </si>
  <si>
    <t xml:space="preserve"> PROTOCOLO INTERVENCIÓN EN CRISIS PARA SERVICIOS DE RESTABLECIMIENTO EN ADMINISTRACIÓN DE JUSTICIA . 09/03/2020. Versión 1. 
4.2.1.3. La violencia sexual .pág 21</t>
  </si>
  <si>
    <t>5.8.7</t>
  </si>
  <si>
    <r>
      <t>Avisa a la autoridad administrativa competente para dar inicio al proceso administrativo de derechos y la coordinación con el sector salud en caso de</t>
    </r>
    <r>
      <rPr>
        <b/>
        <sz val="11"/>
        <color theme="1"/>
        <rFont val="Arial"/>
        <family val="2"/>
      </rPr>
      <t xml:space="preserve"> certeza </t>
    </r>
    <r>
      <rPr>
        <sz val="11"/>
        <color theme="1"/>
        <rFont val="Arial"/>
        <family val="2"/>
      </rPr>
      <t>de un caso de violencia sexual.</t>
    </r>
  </si>
  <si>
    <t xml:space="preserve"> PROTOCOLO INTERVENCIÓN EN CRISIS PARA SERVICIOS DE RESTABLECIMIENTO EN ADMINISTRACIÓN DE JUSTICIA . 09/03/2020. Versión1.
 4.2.1.3. La violencia sexual .pág 22</t>
  </si>
  <si>
    <t>5.8.8</t>
  </si>
  <si>
    <r>
      <t xml:space="preserve">Informa al supervisor de contrato de manera inmediata en caso de </t>
    </r>
    <r>
      <rPr>
        <b/>
        <sz val="11"/>
        <color theme="1"/>
        <rFont val="Arial"/>
        <family val="2"/>
      </rPr>
      <t>certeza</t>
    </r>
    <r>
      <rPr>
        <sz val="11"/>
        <color theme="1"/>
        <rFont val="Arial"/>
        <family val="2"/>
      </rPr>
      <t xml:space="preserve"> de violencia sexual </t>
    </r>
  </si>
  <si>
    <t>5.8.9</t>
  </si>
  <si>
    <t>Acompaña a la víctima de violencia sexual durante su permanencia en la institución prestadora de salud.</t>
  </si>
  <si>
    <t xml:space="preserve"> PROTOCOLO INTERVENCIÓN EN CRISIS PARA SERVICIOS DE RESTABLECIMIENTO EN ADMINISTRACIÓN DE JUSTICIA . 09/03/2020. Versión 1. 
4.2.1.3. La violencia sexual .pág 22</t>
  </si>
  <si>
    <t>5.8.10</t>
  </si>
  <si>
    <t xml:space="preserve">Realiza investigación interna para soportar los hechos informados y denunciados, así como las circunstancias que dieron lugar a los mismos </t>
  </si>
  <si>
    <t>5.8.11</t>
  </si>
  <si>
    <t xml:space="preserve">Retira de sus funciones al presunto agresor, y se inició trámite de denuncia ante autoridad competente en caso que este sea un funcionario contratado por el operador </t>
  </si>
  <si>
    <t>PROTOCOLO INTERVENCIÓN EN CRISIS PARA SERVICIOS DE RESTABLECIMIENTO EN ADMINISTRACIÓN DE JUSTICIA . 09/03/2020. Versión 1. 4.2.1.3. La violencia sexual .pág 22.</t>
  </si>
  <si>
    <t>5.8.12</t>
  </si>
  <si>
    <t xml:space="preserve">Realiza intervenciones en primera o segunda instancia con el presunto agresor si este es adolescente o jóven </t>
  </si>
  <si>
    <t>5.8.13</t>
  </si>
  <si>
    <t>Brinda atención inmediata al adolescente o jóven presuntamente agresor y se separó a los adolescentes o jóvenes (presunta víctima - presunto agresor )</t>
  </si>
  <si>
    <t>5.8.14</t>
  </si>
  <si>
    <t xml:space="preserve">Informa y orienta inmediatamente a las familias de los adolescentes involucrados </t>
  </si>
  <si>
    <t>5.9</t>
  </si>
  <si>
    <t>Implementa acciones en caso de conducta violenta</t>
  </si>
  <si>
    <t xml:space="preserve">PROTOCOLO INTERVENCIÓN EN CRISIS PARA SERVICIOS DE RESTABLECIMIENTO EN ADMINISTRACIÓN DE JUSTICIA . 09/03/2020. Versión 1. 4.2.1.4. Conducta violenta.pág 24 </t>
  </si>
  <si>
    <t>5.9.1</t>
  </si>
  <si>
    <r>
      <t xml:space="preserve">Remite a los servicios de urgencias de la red distrital o municipal e informa a la autoridad judicial y administrativa en casos de </t>
    </r>
    <r>
      <rPr>
        <b/>
        <sz val="11"/>
        <color theme="1"/>
        <rFont val="Arial"/>
        <family val="2"/>
      </rPr>
      <t>conducta violenta</t>
    </r>
    <r>
      <rPr>
        <sz val="11"/>
        <color theme="1"/>
        <rFont val="Arial"/>
        <family val="2"/>
      </rPr>
      <t>,  si la crisis presentada está asociada a una condición de enfermedad mental.</t>
    </r>
  </si>
  <si>
    <t>5.9.2</t>
  </si>
  <si>
    <t xml:space="preserve">Gestiona con apoyo de la Defensoría de Familia ante la EPS la atención oportuna para la valoración, atención y tratamiento necesario, tantas veces cuando fuese necesario. </t>
  </si>
  <si>
    <t>5.9.3</t>
  </si>
  <si>
    <t>Acompaña al adolescente o jóven y se establecieron metas dentro del Plan de Atención Individual, si la crisis presentada está asociada a una condición de enfermedad mental.</t>
  </si>
  <si>
    <t>5.9.4</t>
  </si>
  <si>
    <t>Realiza estudios de caso en las intervenciones con los involucrados, familias y defensoria de familia, “Si la crisis presentada está asociada a una condición de enfermedad mental.</t>
  </si>
  <si>
    <t>5.10</t>
  </si>
  <si>
    <t>Implementa acciones en caso de separación de grupo</t>
  </si>
  <si>
    <t>LINEAMIENTO TÉCNICO MODELO DE ATENCIÓN PARA ADOLESCENTES Y JÓVENES EN CONFLICTO CON LA LEY SRPA, versión 4 del 6/03/2020
2. INTRODUCCIÓN. 
➢ Protocolos
Protocolo de Intervención en crisis para modalidades SRPA y complementarias. Pág. 10
PROTOCOLO INTERVENCIÓN EN CRISIS PARA SERVICIOS DE RESTABLECIMIENTO EN ADMINISTRACIÓN DE JUSTICIA . 09/03/2020. Versión 1. 4.2.1.4. Conducta violenta. Las agresiones (...) pág 25, 26</t>
  </si>
  <si>
    <t>5.10.1</t>
  </si>
  <si>
    <r>
      <t xml:space="preserve">Sigue las directrices establecidas en el Protocolo Intervención en crisis en casos de haberse hecho necesaria la </t>
    </r>
    <r>
      <rPr>
        <b/>
        <sz val="11"/>
        <color theme="1"/>
        <rFont val="Arial"/>
        <family val="2"/>
      </rPr>
      <t>separación de grupo .</t>
    </r>
  </si>
  <si>
    <t>PROTOCOLO INTERVENCIÓN EN CRISIS PARA SERVICIOS DE RESTABLECIMIENTO EN ADMINISTRACIÓN DE JUSTICIA . 09/03/2020. Versión 1. 4.4.3 Directrices en el marco de la garantía de derechos para la separación de grupo de los adolescentes y jóvenes privados de la libertad en el SRPA.pág 31, 32, 33</t>
  </si>
  <si>
    <t>5.11</t>
  </si>
  <si>
    <t>Implementa la inclusión de la familia en la intervención en crisis del adolescente o joven acorde con lo establecido en el el protocolo</t>
  </si>
  <si>
    <t>5.11.1</t>
  </si>
  <si>
    <t>Documenta a implementa la inclusión de la familia en la intervención en crisis del adolescente o joven acorde con lo establecido en el el protocolo.</t>
  </si>
  <si>
    <t>LINEAMIENTO TÉCNICO MODELO DE ATENCIÓN PARA ADOLESCENTES Y JÓVENES EN CONFLICTO CON LA LEY SRPA, versión 4 del 6/03/2020
2. INTRODUCCIÓN. 
➢ Protocolos
Protocolo de Intervención en crisis para modalidades SRPA y complementarias. Pág. 10
PROTOCOLO INTERVENCIÓN EN CRISIS PARA SERVICIOS DE RESTABLECIMIENTO EN ADMINISTRACIÓN DE JUSTICIA . 09/03/2020. Versión 1. 
4.3 INTERVENCIÓN EN CRISIS E INCLUSIÓN DE LAS FAMILIAS pág  26</t>
  </si>
  <si>
    <t>6. CÓDIGO DE ÉTICA</t>
  </si>
  <si>
    <t>6.1</t>
  </si>
  <si>
    <t>Dispone, conoce e implementa el código ético del ICBF, estableciendo condiciones y garantías para propiciar la protección de los niños, niñas, adolescentes y jóvenes durante su atención en la modalidad.</t>
  </si>
  <si>
    <t>Ley 2089 de 2021
Ley 1098 de 2006
LINEAMIENTO TÉCNICO MODELO DE ATENCIÓN PARA ADOLESCENTES Y JÓVENES EN CONFLICTO CON LA LEY SRPA, versión 4 del 6/03/2020.
2.2.1.1 Código de Ética. Pág. 161 a 163</t>
  </si>
  <si>
    <t>6.1.1</t>
  </si>
  <si>
    <t>La institución cuenta con el código ético de acuerdo con lo establecido por el ICBF:
a. Publicado en un lugar visible de la sede operativa.
b. Socializado con los adolescentes, los(as) profesionales, familiares, redes de apoyo  (Este último cuando aplique).</t>
  </si>
  <si>
    <t>CONT / ADM / ECON</t>
  </si>
  <si>
    <t>6.1.2</t>
  </si>
  <si>
    <t>El código de ética se encuentra en el Reglamento Interno de Trabajo, en los procesos de inducción, y de evaluación del desempeño del talento humano de los operadores pedagógicos</t>
  </si>
  <si>
    <r>
      <t xml:space="preserve">En observación de la atención y diálogo con el adolescente, joven, familias y/o talento humano y contrastado con los soportes presentados por el operador </t>
    </r>
    <r>
      <rPr>
        <b/>
        <sz val="11"/>
        <rFont val="Arial"/>
        <family val="2"/>
      </rPr>
      <t>no</t>
    </r>
    <r>
      <rPr>
        <sz val="11"/>
        <rFont val="Arial"/>
        <family val="2"/>
      </rPr>
      <t xml:space="preserve"> se identifica:</t>
    </r>
  </si>
  <si>
    <t>6.1.3</t>
  </si>
  <si>
    <t>La provocación o motivación de la renuncia del adolescente - mediante la firma de documento, a derechos fundamentales (salud, educación, recreación, etc.) que el servicio está en obligación de gestionar y/o garantizar.</t>
  </si>
  <si>
    <t>Ley 2089 de 2021
Ley 1098 de 2006
LINEAMIENTO TÉCNICO MODELO DE ATENCIÓN PARA ADOLESCENTES Y JÓVENES EN CONFLICTO CON LA LEY SRPA, versión 4 del 06/03/2020
2.2.1.1 Código de Ética. Pág. 161 a 163</t>
  </si>
  <si>
    <t>6.1.4</t>
  </si>
  <si>
    <t>La imposición de castigos, que atenten contra la integridad física o mental y el libre desarrollo de la personalidad de los adolescentes vinculados al SRPA.</t>
  </si>
  <si>
    <t>6.1.5</t>
  </si>
  <si>
    <t>La ocurrencia de presuntos actos de discriminación por raza, sexo, orientación sexual, condición física, mental o religiosa.</t>
  </si>
  <si>
    <t>6.1.6</t>
  </si>
  <si>
    <t>La ocurrencia de presuntos castigos físicos, maltrato psicológico o algún tipo de abuso hacia el adolescente por parte del personal del programa.</t>
  </si>
  <si>
    <t>6.1.7</t>
  </si>
  <si>
    <t>Negligencia en el cuidado del adolescente por parte de los educadores o equipos contratados por el operador.</t>
  </si>
  <si>
    <t>6.1.8</t>
  </si>
  <si>
    <t>Privación de alimentos o retardo en los horarios de comida</t>
  </si>
  <si>
    <t>6.1.9</t>
  </si>
  <si>
    <t>Negociación de derechos básicos como baño diario, alimentación en horarios, utilización de comedor,  práctica deportiva, hora de sol, entre otros, por comportamientos no aceptados por parte del talento humano.</t>
  </si>
  <si>
    <t>Ley 2089 de 2021
Ley 1098 de 2006
LINEAMIENTO TÉCNICO MODELO DE ATENCIÓN PARA ADOLESCENTES Y JÓVENES EN CONFLICTO CON LA LEY SRPA, versión 4 del 06/03/2020
2.2.1.1 Código de Ética. Pág. 161 a 163</t>
  </si>
  <si>
    <t>6.1.10</t>
  </si>
  <si>
    <t>Privación del suministro de medicamentos prescritos por profesionales de la medicina o alguna de sus especialidades.</t>
  </si>
  <si>
    <t>Ley 2089 de 2021
Ley 1098 de 2006
LINEAMIENTO TÉCNICO MODELO DE ATENCIÓN PARA ADOLESCENTES Y JÓVENES EN CONFLICTO CON LA LEY SRPA, versión 4 del 06/03/2020
2.2.1.1 Código de Ética. Pág. 162</t>
  </si>
  <si>
    <t>6.1.11</t>
  </si>
  <si>
    <t>Uso de medicamentos cuya fecha de vencimiento se haya cumplido.</t>
  </si>
  <si>
    <t>6.1.12</t>
  </si>
  <si>
    <t>Suministro de medicamentos sin formulación por parte de profesional médico autorizado.</t>
  </si>
  <si>
    <t>6.1.13</t>
  </si>
  <si>
    <t>Negación en la provisión de dotación personal y/o institucional (cama, colchón, ropa de cama, vestuario, elementos de aseo o material pedagógico).</t>
  </si>
  <si>
    <t>6.1.14</t>
  </si>
  <si>
    <t>La  utilización de cuartos de aislamiento, celdas de castigo o cuartos de reflexión.</t>
  </si>
  <si>
    <t>6.1.15</t>
  </si>
  <si>
    <t>La exclusión de los programas de formación académica o de capacitación</t>
  </si>
  <si>
    <t>6.1.16</t>
  </si>
  <si>
    <t>La negación del derecho a las visitas o de la comunicación con la familia, siempre y cuando esta participe y sea apoyo en el proceso</t>
  </si>
  <si>
    <t>6.1.17</t>
  </si>
  <si>
    <t>La permisividad frente actos de maltrato o abuso, entre los adolescentes y jóvenes.</t>
  </si>
  <si>
    <t>6.1.18</t>
  </si>
  <si>
    <t>La toma medidas de aislamiento con los adolescentes o jóvenes</t>
  </si>
  <si>
    <t>6.1.19</t>
  </si>
  <si>
    <t>La amenaza o la utilización de elementos que produzcan daño físico contra la integridad del adolescente por parte de educadores, profesionales y/o colaboradores del programa, como bolillos, pistola de descarga eléctrica, macanas etc.</t>
  </si>
  <si>
    <t>6.1.20</t>
  </si>
  <si>
    <t>La presunta omisión deliberada de acciones de denuncia y comunicación ante las autoridades competentes de actos de maltrato o abuso sexual hacia los adolescentes. 
Nota. Esta omisión adquiere mayor gravedad en caso de que el agresor sea una persona vinculada al programa.</t>
  </si>
  <si>
    <t>6.1.21</t>
  </si>
  <si>
    <t>La  presunta utilización de los adolescentes con fines de explotación económica y en trabajos que atenten contra su salud física, emocional o su integridad personal.</t>
  </si>
  <si>
    <t>6.1.22</t>
  </si>
  <si>
    <t>Permitir el egreso del servicio o suspender la atención del adolescente del programa sin que medie orden de autoridad judicial competente. Para los casos en servicios privativos de libertad, el permitir salidas parciales, transitorias o traslados sin orden de la autoridad judicial competente.</t>
  </si>
  <si>
    <t>6.1.23</t>
  </si>
  <si>
    <t>Ocultar a la autoridad judicial y administrativa, información sobre los adolescentes y jóvenes, considerada relevante para la evolución del proceso judicial o de restablecimiento de derechos según sea el caso</t>
  </si>
  <si>
    <t>6.1.24</t>
  </si>
  <si>
    <t>Cualquier situación que a juicio de las autoridades judiciales y administrativas, sea contraria al interés superior de los adolescentes vinculados al Sistema de Responsabilidad Penal para Adolescentes.</t>
  </si>
  <si>
    <t>6.1.25</t>
  </si>
  <si>
    <t>Las puertas de las áreas destinados a la atención de usuarios no presenten fijaciones como tuercas, tornillos u otros dispositivos que obstaculicen la evacuación durante una emergencia</t>
  </si>
  <si>
    <t>7. COMPONENTE TALENTO HUMANO</t>
  </si>
  <si>
    <t>7.1.</t>
  </si>
  <si>
    <t>Cumple con el personal de talento humano requerido de acuerdo con el manual operativo de la modalidad y cupos contratados, aprobada por la supervisión de contrato</t>
  </si>
  <si>
    <t>MANUAL OPERATIVO DE LAS MODALIDADES QUE ATIENDEN MEDIDAS Y SANCIONES DEL PROCESO JUDICIAL SRPA 25/07/2024 Versión 4 Pag. 38 y 39</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</si>
  <si>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</si>
  <si>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</si>
  <si>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7.2</t>
  </si>
  <si>
    <t>Cuenta con manual de funciones que permita identificar las funciones u obligaciones de cada uno de los perfiles establecidos para la modalidad.</t>
  </si>
  <si>
    <t>GUIA DE REQUISITOS DEL TALENTO HUMANO EN LAS MODALIDADES DE ATENCION PARA MEDIDAS Y SANCIONES DEL PROCESO JUDICIAL-SRPA- Y MEDIDAS
COMPLEMENTARIAS DE RESTABLECIMIENTO EN ADMINISTRACION DE JUSTICIA Versión 1  09/03/2020 Pag 1 - 20
GUÍA DE REQUISITOS LEGALES Y FINANCIEROS PARA OPERADORES DE MODALIDADES DEL SISTEMA DE RESPONSABILIDAD PENAL ADOLESCENTE - SRPA 08/10/2020 Versión 1</t>
  </si>
  <si>
    <t>7.2.1</t>
  </si>
  <si>
    <t>Cuenta con manual que contenga las obligaciones y funciones de los perfiles del talento humano vinculado para la modalidad o servicio</t>
  </si>
  <si>
    <t>GUÍA DE REQUISITOS LEGALES Y FINANCIEROS PARA
OPERADORES DE MODALIDADES DEL SISTEMA DE
RESPONSABILIDAD PENAL ADOLESCENTE - SRPA 08/10/2020 Versión 1  Pag.  9 y 10</t>
  </si>
  <si>
    <t>7.2.2</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</si>
  <si>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</si>
  <si>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 xml:space="preserve">GUIA DE REQUISITOS DEL TALENTO HUMANO EN LAS DE ATENCION PARA MEDIDAS Y SANCIONES DEL PROCESO JUDICIAL-SRPA- Y MEDIDAS
COMPLEMENTARIAS DE RESTABLECIMIENTO EN ADMINISTRACION DE JUSTICIA Versión 1  09/03/2020  en las Pag 9 y 10
</t>
  </si>
  <si>
    <t>7.2.3</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</si>
  <si>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</si>
  <si>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GUÍA DE REQUISITOS LEGALES Y FINANCIEROS PARA OPERADORES DE MODALIDADES DEL SISTEMA DE RESPONSABILIDAD PENAL ADOLESCENTE - SRPA 08/10/2020 Versión 1  en las Pag.  9 y 10</t>
  </si>
  <si>
    <t>7.3</t>
  </si>
  <si>
    <t>Cuenta e implementa con un plan de selección del talento humano, basado en criterios de idoneidad profesional, evaluación de competencias y verificación de antecedentes.</t>
  </si>
  <si>
    <t xml:space="preserve">GUÍA DE REQUISITOS LEGALES Y FINANCIEROS PARA OPERADORES DE MODALIDADES DEL SISTEMA DE RESPONSABILIDAD PENAL ADOLESCENTE - SRPA 08/10/2020 Versión 1  Pag.  9 </t>
  </si>
  <si>
    <t>7.3.1</t>
  </si>
  <si>
    <t>Cuenta con un plan documentado para la selección del talento humano</t>
  </si>
  <si>
    <t>7.3.2</t>
  </si>
  <si>
    <r>
      <rPr>
        <sz val="11"/>
        <color rgb="FF000000"/>
        <rFont val="Arial"/>
        <family val="2"/>
      </rP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medidas correctivas y cumplimiento de
requisitos en cuanto a seguridad social.
</t>
    </r>
    <r>
      <rPr>
        <b/>
        <sz val="11"/>
        <color rgb="FF000000"/>
        <rFont val="Arial"/>
        <family val="2"/>
      </rPr>
      <t xml:space="preserve"> 
Nota 1:</t>
    </r>
    <r>
      <rPr>
        <sz val="11"/>
        <color rgb="FF000000"/>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
</t>
    </r>
    <r>
      <rPr>
        <b/>
        <sz val="11"/>
        <color rgb="FF000000"/>
        <rFont val="Arial"/>
        <family val="2"/>
      </rPr>
      <t>Nota 3:</t>
    </r>
    <r>
      <rPr>
        <sz val="11"/>
        <color rgb="FF000000"/>
        <rFont val="Arial"/>
        <family val="2"/>
      </rPr>
      <t xml:space="preserve"> Solicitar la verificación de los antecedes judiciales en las páginas oficiales de la muestra seleccionada.</t>
    </r>
  </si>
  <si>
    <t>GUÍA DE REQUISITOS LEGALES Y FINANCIEROS PARA OPERADORES DE MODALIDADES DEL SISTEMA DE RESPONSABILIDAD PENAL ADOLESCENTE - SRPA 08/10/2020 Versión 1  Pag.  10</t>
  </si>
  <si>
    <t>7.3.3</t>
  </si>
  <si>
    <t>Se cuenta con los soportes documentales de los resultados de la evaluación de los requisitos establecidos para la selección del talento humano, en concordancia con el perfil del cargo.</t>
  </si>
  <si>
    <t>GUIA DE REQUISITOS DEL TALENTO HUMANO EN LAS MODALIDADES DE ATENCION PARA MEDIDAS Y SANCIONES DEL PROCESO JUDICIAL-SRPA- Y MEDIDAS
COMPLEMENTARIAS DE RESTABLECIMIENTO EN ADMINISTRACION DE JUSTICIA Versión 1  09/03/2020
GUÍA DE REQUISITOS LEGALES Y FINANCIEROS PARA OPERADORES DE MODALIDADES DEL SISTEMA DE RESPONSABILIDAD PENAL ADOLESCENTE - SRPA 08/10/2020 Versión 1 Pag. 9</t>
  </si>
  <si>
    <t>7.3.4</t>
  </si>
  <si>
    <t>El talento humano cuenta con el curso de derechos humanos previo a su contratación.</t>
  </si>
  <si>
    <t xml:space="preserve">GUIA DE REQUISITOS DEL TALENTO HUMANO EN LAS MODALIDADES DE ATENCION PARA MEDIDAS Y SANCIONES DEL PROCESO JUDICIAL-SRPA- Y MEDIDAS COMPLEMENTARIAS DE RESTABLECIMIENTO EN ADMINISTRACION DE JUSTICIA Versión 1  09/03/2020 Pag. 2 </t>
  </si>
  <si>
    <t>7.4</t>
  </si>
  <si>
    <t>Cumple con la verificación del cumplimiento de lo establecido en la Ley 1918 de 2018, modificada por la Ley 2375 de 2024, referente a la consulta del registro de inhabilidades por delitos sexuales cometidos contra personas menores de edad.</t>
  </si>
  <si>
    <t>Ley 1918 de 2018, modificada por la Ley 2375 de 2024</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</si>
  <si>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</si>
  <si>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</si>
  <si>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</si>
  <si>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página oficial.</t>
    </r>
  </si>
  <si>
    <t>7.5</t>
  </si>
  <si>
    <t>Documenta e implementa un proceso de inducción, formación y capacitación continua del talento humano.</t>
  </si>
  <si>
    <t xml:space="preserve">GUÍA DE REQUISITOS LEGALES Y FINANCIEROS PARA OPERADORES DE MODALIDADES DEL SISTEMA DE RESPONSABILIDAD PENAL ADOLESCENTE - SRPA 08/10/2020 Versión 1  Pag.  9
</t>
  </si>
  <si>
    <t>7.5.1</t>
  </si>
  <si>
    <t>Cuenta con un plan de inducción, formación y capacitación, dirigido al talento humano, que incorpora las temáticas definidas en los lineamientos, manuales operativos y guías del ICBF para los servicios de atención a Adolescentes y jóvenes del SRPA, Código de ética.</t>
  </si>
  <si>
    <t>7.5.2</t>
  </si>
  <si>
    <t>Cuenta con los soportes que evidencian la implementación del plan de inducción, formación y capacitación que podrán incluir: cronograma de actividades, actas de socialización con listado de asistencia, registros audiovisuales (fotográficos y/o fílmicos), y demás documentos que certifiquen la capacitación del personal.</t>
  </si>
  <si>
    <t>7.5.3</t>
  </si>
  <si>
    <t>En entrevista con el talento humano de la muestra y contrastado con los soportes del verificable 5.5.2 verifique el conocimiento adquirido de acuerdo con el plan de inducción, formación y cualificación.</t>
  </si>
  <si>
    <t xml:space="preserve">GUIA DE REQUISITOS DEL TALENTO HUMANO EN LAS MODALIDADES DE ATENCION PARA MEDIDAS Y SANCIONES DEL PROCESO JUDICIAL-SRPA- Y MEDIDAS
COMPLEMENTARIAS DE RESTABLECIMIENTO EN ADMINISTRACION DE JUSTICIA Versión 1  09/03/2020 Pag. 1-20
GUÍA DE REQUISITOS LEGALES Y FINANCIEROS PARA OPERADORES DE MODALIDADES DEL SISTEMA DE RESPONSABILIDAD PENAL ADOLESCENTE - SRPA 08/10/2020 Versión 1  Pag.  9
</t>
  </si>
  <si>
    <t>8. COMPONENTE FINANCIERO</t>
  </si>
  <si>
    <t>8.1</t>
  </si>
  <si>
    <t>Lleva la contabilidad conforme a las Normas de Información Financiera (NIIF) y demás normas contables vigentes en Colombia.</t>
  </si>
  <si>
    <t>GUÍA DE REQUISITOS LEGALES Y FINANCIEROS PARAOPERADORES DE MODALIDADES DEL SISTEMA DE RESPONSABILIDAD PENAL ADOLESCENTE - SRPA  Versión 1 8 de octubre de 2020 Pag 7, 8 y 9</t>
  </si>
  <si>
    <t>8.1.1</t>
  </si>
  <si>
    <t>Cuenta con un Manual de Políticas  Contables.</t>
  </si>
  <si>
    <t>GUÍA DE REQUISITOS LEGALES Y FINANCIEROS PARA OPERADORES DE MODALIDADES DEL SISTEMA DE RESPONSABILIDAD PENAL ADOLESCENTE - SRPA  Versión 1 8 de octubre de 2020 Pag 7, 8 y 9</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</si>
  <si>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</si>
  <si>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</si>
  <si>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</si>
  <si>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 RUT.</t>
  </si>
  <si>
    <t>8.1.4</t>
  </si>
  <si>
    <t>Estados financieros completos del último año fiscal aprobados por el órgano máximo de administración.</t>
  </si>
  <si>
    <t>8.2</t>
  </si>
  <si>
    <t>Lleva la contabilidad desagregada por centro de costos.</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</si>
  <si>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</si>
  <si>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t>8.2.1</t>
  </si>
  <si>
    <t>Cuenta con un balance de prueba por centro de costos.</t>
  </si>
  <si>
    <t>GUÍA DE REQUISITOS LEGALES Y FINANCIEROS PARA OPERADORES DE MODALIDADES DEL SISTEMA DE RESPONSABILIDAD PENAL ADOLESCENTE - SRPA  Versión 1 8 de octubre de 2020 Pag 8 y 9</t>
  </si>
  <si>
    <t>8.2.2</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</si>
  <si>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</si>
  <si>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</si>
  <si>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8.2.3</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</si>
  <si>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</si>
  <si>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</si>
  <si>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8.2.4</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</si>
  <si>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</si>
  <si>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</si>
  <si>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8.2.5</t>
  </si>
  <si>
    <t xml:space="preserve">Cuenta con la evidencia de los recursos financieros para el deesarrollo del Centro de interes - Artes </t>
  </si>
  <si>
    <t>GUÍA DE REQUISITOS LEGALES Y FINANCIEROS PARA OPERADORES DE MODALIDADES DEL SISTEMA DE RESPONSABILIDAD PENAL ADOLESCENTE - SRPA  Versión 1 8 de octubre de 2020 Pag 15 y 16</t>
  </si>
  <si>
    <t>9. COMPONENTE DOTACIÓN</t>
  </si>
  <si>
    <t>9.1</t>
  </si>
  <si>
    <t xml:space="preserve">Cuenta con la dotación básica (dormitorios o alojamientos) requerida para la atención de los usuarios conforme a las particularidades del servicio. </t>
  </si>
  <si>
    <t>LINEAMIENTO TÉCNICO MODELO DE ATENCIÓN PARA ADOLESCENTES Y JÓVENES EN CONFLICTO CON LA LEY SRPA LM15.P versión 4 del 06/03/2020.
2.2.1.1 Código de Ética. Pág. (161 a 163)
Manual operativo de las modalidades que atienden medidas y sanciones del proceso judicial - SRPA [MO1.P] versión 4 del 25/07/2024. pág. (33 y 34)</t>
  </si>
  <si>
    <t>9.1.1</t>
  </si>
  <si>
    <r>
      <t xml:space="preserve">Los dormitorios o alojamientos cuentan con los elementos requeridos para la atención de cada uno de los usuarios.
</t>
    </r>
    <r>
      <rPr>
        <b/>
        <sz val="11"/>
        <color theme="1"/>
        <rFont val="Arial"/>
        <family val="2"/>
      </rPr>
      <t>Nota:</t>
    </r>
    <r>
      <rPr>
        <sz val="11"/>
        <color theme="1"/>
        <rFont val="Arial"/>
        <family val="2"/>
      </rPr>
      <t xml:space="preserve"> Se tendrá en cuenta el enfoque diferencial en los territorios donde así lo amerite. </t>
    </r>
  </si>
  <si>
    <t xml:space="preserve"> Manual operativo de las modalidades que atienden medidas y sanciones del proceso judicial - SRPA [MO1.P] versión 4 del 25/07/2024. pág. (33 y 34)</t>
  </si>
  <si>
    <t>9.1.2</t>
  </si>
  <si>
    <t xml:space="preserve">Los elementos de dotación del dormitorio o alojamiento se encuentran en óptimo estado para la atención de los usuarios. </t>
  </si>
  <si>
    <t>9.1.3</t>
  </si>
  <si>
    <t>Si algún usuario cuenta con hijos menores de 3 años se considera o tiene en cuenta la dotación de dormitorio o alojamiento para hijo/hija.</t>
  </si>
  <si>
    <t>9.2</t>
  </si>
  <si>
    <t>Cuenta con la dotación de aseo e higiene personal para la atención de los usuarios conforme a las particularidades del servicio.</t>
  </si>
  <si>
    <t>LINEAMIENTO TÉCNICO MODELO DE ATENCIÓN PARA ADOLESCENTES Y JÓVENES EN CONFLICTO CON LA LEY SRPA LM15.P versión 4 del 06/03/2020.
2.2.1.1 Código de Ética. Pág. (161 a 163)
Manual operativo de las modalidades que atienden medidas y sanciones del proceso judicial - SRPA [MO1.P] versión 4 del 25/07/2024 pág. (35 - 36)</t>
  </si>
  <si>
    <t>9.2.1</t>
  </si>
  <si>
    <t>Es entregada a los usuarios la dotación de aseo e higiene personal requerida a necesidad y de manera permanente.</t>
  </si>
  <si>
    <t>Manual operativo de las modalidades que atienden medidas y sanciones del proceso judicial - SRPA [MO1.P] versión 4 del 25/07/2024 pág. (35 - 36)</t>
  </si>
  <si>
    <t>9.2.2</t>
  </si>
  <si>
    <t>Cuenta con un mecanismo de organización interna que garantiza el uso personalizado y seguro de los elementos y/o la dotación de aseo e higiene asignada a los adolescentes y/o jóvenes.</t>
  </si>
  <si>
    <t>9.2.3</t>
  </si>
  <si>
    <t>Si algún usuario cuenta con hijos menores de 3 años, se dispone de la dotación de aseo e higiene personal para su atención acorde con su edad.</t>
  </si>
  <si>
    <t>9.3</t>
  </si>
  <si>
    <t>Cuenta con la dotación personal de vestuario requerida para los usuarios.</t>
  </si>
  <si>
    <t>9.3.1</t>
  </si>
  <si>
    <r>
      <t xml:space="preserve">Cuentan los usuarios con la dotación requerida (dos mudas).
</t>
    </r>
    <r>
      <rPr>
        <b/>
        <sz val="11"/>
        <rFont val="Arial"/>
        <family val="2"/>
      </rPr>
      <t>Nota 1</t>
    </r>
    <r>
      <rPr>
        <sz val="11"/>
        <rFont val="Arial"/>
        <family val="2"/>
      </rPr>
      <t xml:space="preserve">: se entiende muda de ropa, la compuesta por la unidad de blusa, camiseta o camisa, pantalón o sudadera, medias según práctica cultural, panty o calzoncillos, brasier o formador en 2 unidades y zapatos o tenis y chanclas, chancletas o zuecos tipo crocs según estado por el uso o deterioro.
</t>
    </r>
    <r>
      <rPr>
        <b/>
        <sz val="11"/>
        <rFont val="Arial"/>
        <family val="2"/>
      </rPr>
      <t xml:space="preserve">Nota 2: </t>
    </r>
    <r>
      <rPr>
        <sz val="11"/>
        <rFont val="Arial"/>
        <family val="2"/>
      </rPr>
      <t>La dotación personal se encuentra en buen estado (sin rotos, que no esté descosida, deteriorada, descolorida, sin remiendos, entre otros.) y que sea de su talla.</t>
    </r>
  </si>
  <si>
    <t>9.3.2</t>
  </si>
  <si>
    <t>La dotación personal cumple con las normas de seguridad sin que tenga herrajes, o diseños que permitan ocultar algún objeto que ponga en riesgo su integridad y la del personal de atención.</t>
  </si>
  <si>
    <t>9.3.3</t>
  </si>
  <si>
    <t>La dotación personal es de uso personal y responde a su identidad de género.</t>
  </si>
  <si>
    <t>9.3.4</t>
  </si>
  <si>
    <t>La institución cuenta con un mecanismo para que cada usuario pueda identificar su dotación.</t>
  </si>
  <si>
    <t>9.4</t>
  </si>
  <si>
    <t>Cuenta con la dotación de material educativo de acuerdo con el Proyecto de Atención Institucional (PAI)</t>
  </si>
  <si>
    <t>9.4.1</t>
  </si>
  <si>
    <t>La institución cuenta con material educativo de acuerdo con la edad de la población, que permita desarrollar el Proyecto de Atención Institucional (PAI).</t>
  </si>
  <si>
    <t>9.5</t>
  </si>
  <si>
    <t>Cuenta con la dotación de material de elementos lúdicos, deportivos, culturales y de centros de interés de acuerdo con el Proyecto de Atención Institucional (PAI)</t>
  </si>
  <si>
    <t>9.5.1</t>
  </si>
  <si>
    <r>
      <t xml:space="preserve">La institución cuenta con material lúdico, deportivo y cultural que desarrolla el Proyecto de Atención Institucional (PAI).
</t>
    </r>
    <r>
      <rPr>
        <b/>
        <sz val="11"/>
        <rFont val="Arial"/>
        <family val="2"/>
      </rPr>
      <t>Nota 1:</t>
    </r>
    <r>
      <rPr>
        <sz val="11"/>
        <rFont val="Arial"/>
        <family val="2"/>
      </rPr>
      <t xml:space="preserve"> Para población étnica, se tendrán en cuenta materiales autóctonos de su territorio. 
</t>
    </r>
    <r>
      <rPr>
        <b/>
        <sz val="11"/>
        <rFont val="Arial"/>
        <family val="2"/>
      </rPr>
      <t>Nota 2:</t>
    </r>
    <r>
      <rPr>
        <sz val="11"/>
        <rFont val="Arial"/>
        <family val="2"/>
      </rPr>
      <t xml:space="preserve"> Ante la ubicación de hijo menor de 3 años, deberá disponerse de la dotación para su atención según orientaciones del programa de primera infancia en educación inicial. </t>
    </r>
  </si>
  <si>
    <t>9.5.2</t>
  </si>
  <si>
    <t>La institución cuenta con materiales para el desarrollo de centros de interés o talleres de acuerdo con el Proyecto de Atención Institucional (PAI).</t>
  </si>
  <si>
    <t>9.5.3</t>
  </si>
  <si>
    <t>La institución suministra a los adolescentes y jóvenes elementos de protección personal -EPP, de acuerdo con los talleres que sean diseñados en el Proyecto de Atención Institucional (PAI).</t>
  </si>
  <si>
    <t>DORMITORIOS O ALOJAMIENTOS</t>
  </si>
  <si>
    <t>Ubicación</t>
  </si>
  <si>
    <t>Denominación del Dormitorio o Alojamiento</t>
  </si>
  <si>
    <t>Área (m²)</t>
  </si>
  <si>
    <t>Índice  (m²/persona)</t>
  </si>
  <si>
    <t xml:space="preserve">Capacidad máxima 
(Área / Índice)
</t>
  </si>
  <si>
    <t>No. Personas ubicadas</t>
  </si>
  <si>
    <t>Cumple - No cumple - No aplica</t>
  </si>
  <si>
    <t>observaciones</t>
  </si>
  <si>
    <t>AULAS</t>
  </si>
  <si>
    <t>Aula</t>
  </si>
  <si>
    <t>Índice
(m²/persona)</t>
  </si>
  <si>
    <t>Capacidad máxima 
(Área / Índice)</t>
  </si>
  <si>
    <t>TALLERES</t>
  </si>
  <si>
    <t>Taller</t>
  </si>
  <si>
    <t>NO APLICA</t>
  </si>
  <si>
    <r>
      <rPr>
        <b/>
        <sz val="11"/>
        <rFont val="Arial"/>
        <family val="2"/>
      </rPr>
      <t>Nota:</t>
    </r>
    <r>
      <rPr>
        <sz val="11"/>
        <rFont val="Arial"/>
        <family val="2"/>
      </rPr>
      <t xml:space="preserve"> Adicionar las filas que se requieran en caso de ser necesario.</t>
    </r>
  </si>
  <si>
    <t>ÁREA</t>
  </si>
  <si>
    <t>PERFIL</t>
  </si>
  <si>
    <t>PERSONAL REQUERIDO POR USUARIOS DE LA MODALIDAD</t>
  </si>
  <si>
    <t>CIP</t>
  </si>
  <si>
    <t>ADMINISTRATIVA</t>
  </si>
  <si>
    <t>Responsable del Servicio</t>
  </si>
  <si>
    <t>Coordinador</t>
  </si>
  <si>
    <t>Coordinador Nocturno</t>
  </si>
  <si>
    <t>Auxiliar Administrativo</t>
  </si>
  <si>
    <t>Apoyo SIG</t>
  </si>
  <si>
    <t>PROFESIONAL Y DE FORMACIÓN</t>
  </si>
  <si>
    <t>Psicologo (a)</t>
  </si>
  <si>
    <t xml:space="preserve">Trabajador (a) Social / Profesional en Desarrollo Familiar </t>
  </si>
  <si>
    <t>Nutricionista</t>
  </si>
  <si>
    <t>Dinamizador Cultural</t>
  </si>
  <si>
    <t>Especialista de Àrea</t>
  </si>
  <si>
    <t>Gestor Institucional</t>
  </si>
  <si>
    <t>Instructor de Taller</t>
  </si>
  <si>
    <t>Formador/Educador Diurno (8 horas laborales por día X 2 turnos)</t>
  </si>
  <si>
    <t>Formador/Educador de Convivencia Diurno</t>
  </si>
  <si>
    <t>Formador/Educador Nocturno (8 horas laborales por día)</t>
  </si>
  <si>
    <t xml:space="preserve">Auxiliar de Enfermería (24 horas) </t>
  </si>
  <si>
    <t xml:space="preserve">Servicios Generales </t>
  </si>
  <si>
    <t>Personal de Cocina</t>
  </si>
  <si>
    <t>Personal de recepción y control de ingreso y salida</t>
  </si>
  <si>
    <t>Fuente: MANUAL OPERATIVO DE LAS MODALIDADES QUE ATIENDEN MEDIDAS Y SANCIONES DEL PROCESO JUDICIAL - SRPA. Versión 4. Pág85.</t>
  </si>
  <si>
    <t>Cantidad de usuarios del servicio
* Corresponde al # cupo CONTRATADOS al momento de la VI</t>
  </si>
  <si>
    <t>MUESTRA DE ANEXOS DE HISTORIA DE ATENCIÓN EVIDENCIA DE NO CUMPLIMIENTO</t>
  </si>
  <si>
    <t>Nombres y apellidos</t>
  </si>
  <si>
    <t>Fecha de ingreso</t>
  </si>
  <si>
    <t>Edad</t>
  </si>
  <si>
    <t>Orden judicial u orden de ubicación</t>
  </si>
  <si>
    <t>Documento de identidad</t>
  </si>
  <si>
    <t>Libreta militar</t>
  </si>
  <si>
    <t>Género con el que se identifica</t>
  </si>
  <si>
    <t>Discapacidad</t>
  </si>
  <si>
    <t>Pertenencia étnica</t>
  </si>
  <si>
    <t>Migrante</t>
  </si>
  <si>
    <t>Vinculado al sistema educativo</t>
  </si>
  <si>
    <t>Grado / Curso /Taller</t>
  </si>
  <si>
    <t xml:space="preserve">Conceptos iniciales
</t>
  </si>
  <si>
    <t xml:space="preserve">Concepto integral
</t>
  </si>
  <si>
    <t>Plan de Atención Individual
(a los 20 días calendario)</t>
  </si>
  <si>
    <t>Informe de seguimiento
(cada 3 meses calendario - registrar los dos últimos)</t>
  </si>
  <si>
    <t xml:space="preserve">Estudio de caso
(revisar que sea mínimo 1 vez al año)
</t>
  </si>
  <si>
    <t>Informe de egreso
(5 días hábiles a partir del egreso)</t>
  </si>
  <si>
    <t>Observaciones</t>
  </si>
  <si>
    <t>Psicología</t>
  </si>
  <si>
    <t>Trabajo social</t>
  </si>
  <si>
    <t>Pedagogía</t>
  </si>
  <si>
    <t>Educación</t>
  </si>
  <si>
    <t>Elaboración</t>
  </si>
  <si>
    <t>TI/CC- Número</t>
  </si>
  <si>
    <t>NO</t>
  </si>
  <si>
    <t xml:space="preserve">11 / xx /panadería/ </t>
  </si>
  <si>
    <t>Fecha</t>
  </si>
  <si>
    <t xml:space="preserve">
TABLA No.1. REGISTRO TALENTO HUMANO</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</si>
  <si>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</si>
  <si>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</si>
  <si>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</si>
  <si>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</si>
  <si>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</si>
  <si>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</si>
  <si>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</si>
  <si>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</si>
  <si>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</si>
  <si>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</si>
  <si>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</si>
  <si>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</si>
  <si>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</si>
  <si>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</si>
  <si>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Certificado de Medidas Correctivas</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</si>
  <si>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</si>
  <si>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</si>
  <si>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</si>
  <si>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</si>
  <si>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</si>
  <si>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</si>
  <si>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</si>
  <si>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Código de Ética</t>
  </si>
  <si>
    <t xml:space="preserve">Curso de Derechos Humanos  </t>
  </si>
  <si>
    <t>SI</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</si>
  <si>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</si>
  <si>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SEC</t>
  </si>
  <si>
    <t xml:space="preserve">OBSERVACIONES </t>
  </si>
  <si>
    <t>2.Ambientes Adecuados y Seguros</t>
  </si>
  <si>
    <t>3.1</t>
  </si>
  <si>
    <t>3. Alimentacion y Nutrición</t>
  </si>
  <si>
    <t>4.1</t>
  </si>
  <si>
    <t>4. Modelo de Atencion CIP</t>
  </si>
  <si>
    <t>4.2</t>
  </si>
  <si>
    <t>4.3</t>
  </si>
  <si>
    <t>4.4</t>
  </si>
  <si>
    <t>4.5</t>
  </si>
  <si>
    <t>5. Situaciones especiales</t>
  </si>
  <si>
    <t>6. Código Ético</t>
  </si>
  <si>
    <t>7.1</t>
  </si>
  <si>
    <t>7. Talento Humano</t>
  </si>
  <si>
    <t>8. Financiero</t>
  </si>
  <si>
    <t>9. Dotación</t>
  </si>
  <si>
    <t>CONSOLIDADO DE LAS CONDICIONES CON NO CUMPLIMIENTO</t>
  </si>
  <si>
    <t>Numeral</t>
  </si>
  <si>
    <t>CONDICIONES DE CALIDAD CON NO CUMPLIMIENTO</t>
  </si>
  <si>
    <t>COMPONENTE</t>
  </si>
  <si>
    <t xml:space="preserve">Siendo las __________ del dia __________del mes ____________ del _______, </t>
  </si>
  <si>
    <t>el equipo de la Oficina de Inspección, Vigilancia y Control y Calidad de Servicios, realiza socialización de las situaciones encontradas durante la visita por cada uno de los componentes:  y se le informa que podrá pronunciarse frente al desarrollo de la misma.</t>
  </si>
  <si>
    <t>CONDICIONES</t>
  </si>
  <si>
    <t>CUMPLE</t>
  </si>
  <si>
    <t>NO CUMPLE</t>
  </si>
  <si>
    <t xml:space="preserve">TOTAL </t>
  </si>
  <si>
    <t>AMBIENTES ADECUADOS Y SEGUROS</t>
  </si>
  <si>
    <t>ALIMENTACIÓN Y NUTRICIÓN</t>
  </si>
  <si>
    <t>MODELO DE ATENCIÓN CIP</t>
  </si>
  <si>
    <t>SITUACIONES ESPECIALES</t>
  </si>
  <si>
    <t>CODIGO ÉTICO</t>
  </si>
  <si>
    <t>TALENTO HUMANO</t>
  </si>
  <si>
    <t>FINANCIERO</t>
  </si>
  <si>
    <t>DOTACIÓN</t>
  </si>
  <si>
    <t>TOTAL</t>
  </si>
  <si>
    <t>VER HOJAS POR COMPONENTE</t>
  </si>
  <si>
    <t>VER HOJA CONDICIONES NO CUMPLIDAS</t>
  </si>
  <si>
    <t>ACCIONES INMEDIATAS Y/O NOVEDADES DE LA VISITA</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</si>
  <si>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</si>
  <si>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</si>
  <si>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</si>
  <si>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</si>
  <si>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</si>
  <si>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</si>
  <si>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</si>
  <si>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</si>
  <si>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2. Ambientes Adecuados y Seguros</t>
  </si>
  <si>
    <t>4. Mod. Atención CIP</t>
  </si>
  <si>
    <t>1. INFORMACIÓN DE LA INSTITUCIÓN</t>
  </si>
  <si>
    <t>2. SEDE / UNIDAD OPERATIVA 1</t>
  </si>
  <si>
    <t>3. INFORMACIÓN GENERAL DE LA VISITA</t>
  </si>
  <si>
    <t>4. INFORMACIÓN DEL CONTRATO</t>
  </si>
  <si>
    <t>5.12</t>
  </si>
  <si>
    <t>5.12.1</t>
  </si>
  <si>
    <t>Fecha de Finalización Visita</t>
  </si>
  <si>
    <t>Regional 1</t>
  </si>
  <si>
    <t>Cuenta con soporte de afiliación en estado activo, vigente (no mayor a 6 meses), en físico o digital.
Nota 1: Régimen Especial: Certificación emitida por la Entidad Prestadora de Salud (EPS).
Nota 2: en caso de no contar con el soporte verificar la gestión en coordinación con la Autoridad Administrativa.</t>
  </si>
  <si>
    <t>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Nota 1: En caso que los  adolescentes o jóvenes requieran consultas de salud especializadas verificar la asistencia a las mismas.
Nota 2: en caso de no contar con el soporte verificar la gestión en coordinación con la Autoridad Administrativa. 
Nota 3: En caso de que se hayan realizado activaciones en salud cuentan con los soportes de las atenciones.</t>
  </si>
  <si>
    <t>Cuenta con soporte en físico o digital de la aplicación del esquema de vacunación completo para la edad.
Nota: en caso de no contar con el soporte verificar la gestión en coordinación con la Autoridad Administrativa.</t>
  </si>
  <si>
    <t>En observación de la atención y diálogo con los adolescentes o jóvenes y sus familias o red vincular se evidencia, que se le están suministrando los medicamentos en los horarios establecidos, según lo prescrito.
Nota: Verifica mediante observación que el suministro de medicamentos se realiza aplicando los cinco correctos: 1. Usuario correcto. 2. Medicamento correcto. 3. Dosis correcta. 4. Hora correcta. 5. Vía correcta.</t>
  </si>
  <si>
    <t>Documento ciclo de menús con el visto bueno del nutricionista del Centro Zonal o Dirección Regional del ICBF.
Nota 1: Acta de modificaciones del menú establecido por motivo de celebraciones, festividades, entre otras.  Firmada por el Nutricionista Dietista y el Coordinador de la modalidad.
Soporte de aprobación por el supervisor de contrato.
Nota 2: Acta de socialización de los ajustes en el ciclo de menús por aplicación del Modelo de Enfoque Diferencial de Derechos de acuerdo con la población particular del servicio en el Comité Técnico Operativo, soportes de los cambios realizados.
Nota 3: Verificar los cambios del ciclo de menú, que evidencien la implementación de las modificaciones o ajustes razonables para los niños, niñas,  adolescentes o jóvenes a los que se les haya ordenado una dieta especial por la Nutricionista-Dietista del equipo de la Autoridad Administrativa o del Sistema de Salud.
Nota 4: Verificar los cambios del ciclo de menú, que evidencien la mejora de acuerdo con los resultados de la encuesta de satisfacción. Soporte de aprobación por el supervisor de contrato.</t>
  </si>
  <si>
    <t>Cuenta con el programa de capacitación al personal a cargo del servicio de alimentación en físico o digital, que contenga metodología, duración, cronograma y temas específicos a impartir.
Nota 1: temas como: Buenas prácticas de manufactura o Uso de la guía de preparaciones  o Uso de la lista de intercambios o Estandarización de porciones e implementos de servido o Adecuado uso de implementos.
Nota 2: Duración mínima de 10 horas anuales.</t>
  </si>
  <si>
    <t>Cuenta con el concepto higiénico sanitario favorable, emitido por la autoridad sanitaria competente.
Nota: En caso de no contar con el concepto, verificar el trámite ante la autoridad sanitaria competente para solicitar la visita; (en caso de concepto favorable con requerimientos, o favorable condicionado).</t>
  </si>
  <si>
    <t>Cuenta con los siguientes programas en físico o digital:
1. Control de plagas.
2. Desechos sólidos y líquidos.
3. Agua segura.
4. Limpieza y desinfección.
Nota: Soporte de concertación en caso de atender comunidades étnicas (si aplica).</t>
  </si>
  <si>
    <t>Cuenta con un área de recepción de alimentos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</si>
  <si>
    <t>Cuenta con un área de almacenamiento de alimentos que 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</si>
  <si>
    <t>Cuenta con un área de preparación de alimentos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</si>
  <si>
    <t>Cuenta con un área de Servido y distribución de alimentos con las condiciones de espacio, limpieza y desinfección necesarias y se asegura que:
1. Se sirven y se distribuyen los alimentos a los usuarios en ellas.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</si>
  <si>
    <t xml:space="preserve">El personal manipulador de alimentos, cuenta con certificado médico vigente que registre la aptitud para manipular alimentos.
Nota: Certificado de reconocimiento médico, por lo menos una (1) vez al año o cada vez que se considere necesario por razones clínicas y epidemiológicas. </t>
  </si>
  <si>
    <t>Cuenta con evidencias de implementación de la planeación de acciones de educación para la salud alimentaría.
Nota: estas evidencias pueden ser fotografías, videos, actas firmadas, listados de asistencia,etc.</t>
  </si>
  <si>
    <t xml:space="preserve">Cuenta con certificado médico vigente que registre la aptitud para manipular alimentos, por parte del personal manipulador de alimentos.
Nota: Certificado de reconocimiento médico, por lo menos una (1) vez al año o cada vez que se considere necesario por razones clínicas y epidemiológicas. </t>
  </si>
  <si>
    <t>Realiza estudio de caso, el cual debe: 
a. Efectuarse al menos uno por año para cada adolescente o joven.
b. Registrarse en acta que contenga:
- Los principales aspectos de la reunión.
- Las intervenciones de los equipos interdisciplinario
- La participación de los adolescentes y jóvenes, familias (en los casos que sea pertinente)
- Los compromisos y plazos adquiridos.
c. Archivarse en el anexo de historia de atención.
Nota 1:  El estudio de caso se podrá efectuar en la aplicación del enfoque diferencial o por condiciones especiales del adolescente o joven para separación de alojamiento.
Nota 2: Son validos los soportes que den cuenta de la trazabilidad por parte del operador en la realización del estudio de caso con la presencia del Defensor de Familia.</t>
  </si>
  <si>
    <t xml:space="preserve">Formula Plan de Atención Individual, el cual:
a. Se remite a la autoridad competente(Judicial y/o administrativa) a los 20 días calendario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informe elaborado por la Defensoría de Familia, el cual incluye el tamizaje que permite identificar el nivel de riesgo asociado al consumo de Sustancias Psicoactivas (SPA) </t>
  </si>
  <si>
    <t>Cuenta con un acuerdo de convivencia el cual debe:
a. Estar basado en el reconocimiento de los derechos  de los adolescentes y jóvenes. 
b. Estar aprobado mediante acta por el comité de convivencia.
c. Ser construido y actualizado con participación de los adolescentes y jóvenes.
d. Estar concebido desde un enfoque restaurativo y el sentido pedagógico de las medidas y sanciones del SRPA.
e. Regular la forma de resolver los conflictos en el operador pedagógico diferenciando las vías de solución.
f. Establecer las instancias de apoyo para la resolución de conflictos y la conformación del comité de convivencia.</t>
  </si>
  <si>
    <t>Cuenta con un comité de convivencia el cual debe:
a. Estar conformado.
b.Tener definido el tiempo y los procedimientos para su operación desde un enfoque restaurativo, de acuerdo con los criterios establecidos en el lineamiento técnico.
c. Reunirse por lo menos una vez al mes y de manera extraordinaria cuando se requiere.</t>
  </si>
  <si>
    <t>Cuenta con un buzón de sugerencias, que cumple con los siguientes parametros:
a. Es una urna-buzón de sugerencias, debidamente rotulado y a disposición de los adolescentes y jóvenes.
b. Su apertura se realiza cada 15 (quince) días.
c. Se registra en acta: las peticiones, quejas o sugerencias y las acciones a adelantar.
d. Existe guía o procedimiento para el trámite y respuesta de las sugerencias.
Nota 1: De acuerdo con la muestra verifique el conocimiento del buzón de sugerencias.
Nota 2: Elija una queja y realice la trazabilidad de la recepción de la misma y el tratamiento que se le dió de acuerdo con la guía o procedimiento establecido por la institución.</t>
  </si>
  <si>
    <r>
      <t xml:space="preserve">Realiza el abordaje de los adolescentes o jóvenes implicados en las </t>
    </r>
    <r>
      <rPr>
        <b/>
        <sz val="11"/>
        <color rgb="FF000000"/>
        <rFont val="Arial"/>
        <family val="2"/>
      </rPr>
      <t>situaciones de agresión</t>
    </r>
    <r>
      <rPr>
        <sz val="11"/>
        <color rgb="FF000000"/>
        <rFont val="Arial"/>
        <family val="2"/>
      </rPr>
      <t xml:space="preserve"> conforme a las indicaciones de la guía de intervención en crisis.</t>
    </r>
  </si>
  <si>
    <t>Implementa acciones en caso de agresiones entre adolescentes y jovenes</t>
  </si>
  <si>
    <t>Desarrollo de acciones al interior del servicio en caso de ocurrencia de  agresiones entre adolescentes y jovenes, acorde con lo establecido en el protocolo de intervención en crisis.</t>
  </si>
  <si>
    <t>Cuenta con el concepto sanitario favorable si el inmueble cuenta con piscina y es de uso de los usuarios.</t>
  </si>
  <si>
    <t>Cuenta con el certificado del cumplimiento de las normas de seguridad de la piscina. Si el inmueble cuenta con piscina.</t>
  </si>
  <si>
    <t>MANUAL OPERATIVO DE LAS MODALIDADES QUE ATIENDEN MEDIDAS Y SANCIONES DEL PROCESO JUDICIAL - SRPA MO1.PP Versión 4 del 25/07/2024
2.2.5. Atributos de calidad²⁰ pág. (30)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t>
  </si>
  <si>
    <t>2.8.8</t>
  </si>
  <si>
    <t>2.8.9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</si>
  <si>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</si>
  <si>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</si>
  <si>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</si>
  <si>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</si>
  <si>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</si>
  <si>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</si>
  <si>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</si>
  <si>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</si>
  <si>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</si>
  <si>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</si>
  <si>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</si>
  <si>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</si>
  <si>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</si>
  <si>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</si>
  <si>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</si>
  <si>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</si>
  <si>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</si>
  <si>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</si>
  <si>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</si>
  <si>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</si>
  <si>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</si>
  <si>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</si>
  <si>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</si>
  <si>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</si>
  <si>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</si>
  <si>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</si>
  <si>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</si>
  <si>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</si>
  <si>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</si>
  <si>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</si>
  <si>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</si>
  <si>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</si>
  <si>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2.9</t>
  </si>
  <si>
    <t>2.9.1</t>
  </si>
  <si>
    <t>2.9.2</t>
  </si>
  <si>
    <t>2.9.3</t>
  </si>
  <si>
    <t>2.9.4</t>
  </si>
  <si>
    <t>2.9.5</t>
  </si>
  <si>
    <t>2.9.6</t>
  </si>
  <si>
    <t>2.9.7</t>
  </si>
  <si>
    <r>
      <rPr>
        <b/>
        <sz val="11"/>
        <rFont val="Arial"/>
        <family val="2"/>
      </rPr>
      <t>La infraestructura  cuenta con servicios sanitarios</t>
    </r>
    <r>
      <rPr>
        <sz val="11"/>
        <rFont val="Arial"/>
        <family val="2"/>
      </rPr>
      <t xml:space="preserve"> (pueden estar ubicados dentro o contiguos a los alojamientos), como mínimo se requiere:
a. </t>
    </r>
    <r>
      <rPr>
        <b/>
        <sz val="11"/>
        <rFont val="Arial"/>
        <family val="2"/>
      </rPr>
      <t>un (1)</t>
    </r>
    <r>
      <rPr>
        <sz val="11"/>
        <rFont val="Arial"/>
        <family val="2"/>
      </rPr>
      <t xml:space="preserve"> sanitario por cada </t>
    </r>
    <r>
      <rPr>
        <b/>
        <sz val="11"/>
        <rFont val="Arial"/>
        <family val="2"/>
      </rPr>
      <t>diez (10)</t>
    </r>
    <r>
      <rPr>
        <sz val="11"/>
        <rFont val="Arial"/>
        <family val="2"/>
      </rPr>
      <t xml:space="preserve"> adolescentes y jóvenes.
b.</t>
    </r>
    <r>
      <rPr>
        <b/>
        <sz val="11"/>
        <rFont val="Arial"/>
        <family val="2"/>
      </rPr>
      <t xml:space="preserve"> un (1)</t>
    </r>
    <r>
      <rPr>
        <sz val="11"/>
        <rFont val="Arial"/>
        <family val="2"/>
      </rPr>
      <t xml:space="preserve"> orinal por cada </t>
    </r>
    <r>
      <rPr>
        <b/>
        <sz val="11"/>
        <rFont val="Arial"/>
        <family val="2"/>
      </rPr>
      <t>diez (10)</t>
    </r>
    <r>
      <rPr>
        <sz val="11"/>
        <rFont val="Arial"/>
        <family val="2"/>
      </rPr>
      <t xml:space="preserve"> adolescentes y jóvenes (aplica para atención de población masculina).
c. </t>
    </r>
    <r>
      <rPr>
        <b/>
        <sz val="11"/>
        <rFont val="Arial"/>
        <family val="2"/>
      </rPr>
      <t>un (1)</t>
    </r>
    <r>
      <rPr>
        <sz val="11"/>
        <rFont val="Arial"/>
        <family val="2"/>
      </rPr>
      <t xml:space="preserve"> lavamanos por cada </t>
    </r>
    <r>
      <rPr>
        <b/>
        <sz val="11"/>
        <rFont val="Arial"/>
        <family val="2"/>
      </rPr>
      <t>quince (15)</t>
    </r>
    <r>
      <rPr>
        <sz val="11"/>
        <rFont val="Arial"/>
        <family val="2"/>
      </rPr>
      <t xml:space="preserve"> adolescentes y jóvenes.
d. </t>
    </r>
    <r>
      <rPr>
        <b/>
        <sz val="11"/>
        <rFont val="Arial"/>
        <family val="2"/>
      </rPr>
      <t>una (1)</t>
    </r>
    <r>
      <rPr>
        <sz val="11"/>
        <rFont val="Arial"/>
        <family val="2"/>
      </rPr>
      <t xml:space="preserve"> ducha por cada </t>
    </r>
    <r>
      <rPr>
        <b/>
        <sz val="11"/>
        <rFont val="Arial"/>
        <family val="2"/>
      </rPr>
      <t>diez (10)</t>
    </r>
    <r>
      <rPr>
        <sz val="11"/>
        <rFont val="Arial"/>
        <family val="2"/>
      </rPr>
      <t xml:space="preserve"> adolescentes y jóvenes.
</t>
    </r>
    <r>
      <rPr>
        <b/>
        <sz val="11"/>
        <rFont val="Arial"/>
        <family val="2"/>
      </rPr>
      <t>Nota 1:</t>
    </r>
    <r>
      <rPr>
        <sz val="11"/>
        <rFont val="Arial"/>
        <family val="2"/>
      </rPr>
      <t xml:space="preserve"> Para servicios únicamente con población masculina, si cuentan con orinales la proporción de sanitarios pueden ser de </t>
    </r>
    <r>
      <rPr>
        <b/>
        <sz val="11"/>
        <rFont val="Arial"/>
        <family val="2"/>
      </rPr>
      <t>1</t>
    </r>
    <r>
      <rPr>
        <sz val="11"/>
        <rFont val="Arial"/>
        <family val="2"/>
      </rPr>
      <t xml:space="preserve"> por cada </t>
    </r>
    <r>
      <rPr>
        <b/>
        <sz val="11"/>
        <rFont val="Arial"/>
        <family val="2"/>
      </rPr>
      <t>15</t>
    </r>
    <r>
      <rPr>
        <sz val="11"/>
        <rFont val="Arial"/>
        <family val="2"/>
      </rPr>
      <t xml:space="preserve"> usuarios.
</t>
    </r>
    <r>
      <rPr>
        <b/>
        <sz val="11"/>
        <rFont val="Arial"/>
        <family val="2"/>
      </rPr>
      <t>Nota 2:</t>
    </r>
    <r>
      <rPr>
        <sz val="11"/>
        <rFont val="Arial"/>
        <family val="2"/>
      </rPr>
      <t xml:space="preserve"> En el caso que la infraestructura no cuente con orinales y no permita sus adecuaciones se deben garantizar (</t>
    </r>
    <r>
      <rPr>
        <b/>
        <sz val="11"/>
        <rFont val="Arial"/>
        <family val="2"/>
      </rPr>
      <t>2</t>
    </r>
    <r>
      <rPr>
        <sz val="11"/>
        <rFont val="Arial"/>
        <family val="2"/>
      </rPr>
      <t xml:space="preserve"> sanitarios por cada </t>
    </r>
    <r>
      <rPr>
        <b/>
        <sz val="11"/>
        <rFont val="Arial"/>
        <family val="2"/>
      </rPr>
      <t xml:space="preserve">10 </t>
    </r>
    <r>
      <rPr>
        <sz val="11"/>
        <rFont val="Arial"/>
        <family val="2"/>
      </rPr>
      <t>adolescentes y jóvenes).</t>
    </r>
  </si>
  <si>
    <r>
      <rPr>
        <b/>
        <sz val="11"/>
        <rFont val="Arial"/>
        <family val="2"/>
      </rPr>
      <t>La infraestructura cuenta con espacio para disposición de basuras</t>
    </r>
    <r>
      <rPr>
        <sz val="11"/>
        <rFont val="Arial"/>
        <family val="2"/>
      </rPr>
      <t xml:space="preserve"> de acuerdo con la normativa vigente:
a. cuenta con canecas marcadas y por color para la separación de residuos según norma vigente.
b. los acabados del área de manejo de residuos sólidos permiten su fácil limpieza y desinfección.
c. cuenta con ventilación tales como rejillas o ventanas.
d. cuenta con un sistema de prevención y control de incendios, como extintores y suministro cercano de agua y drenaje.
e. barreras que impidan el acceso y proliferación de vectores y el ingreso de animales domésticos.</t>
    </r>
  </si>
  <si>
    <r>
      <t xml:space="preserve">La infraestructura cuenta con </t>
    </r>
    <r>
      <rPr>
        <b/>
        <sz val="11"/>
        <rFont val="Arial"/>
        <family val="2"/>
      </rPr>
      <t>salón multifunción</t>
    </r>
    <r>
      <rPr>
        <sz val="11"/>
        <rFont val="Arial"/>
        <family val="2"/>
      </rPr>
      <t xml:space="preserve"> con capacidad según cupos atendidos.</t>
    </r>
  </si>
  <si>
    <r>
      <t xml:space="preserve">La infraestructura cuenta con un </t>
    </r>
    <r>
      <rPr>
        <b/>
        <sz val="11"/>
        <rFont val="Arial"/>
        <family val="2"/>
      </rPr>
      <t>espacio de oficinas administrativas</t>
    </r>
    <r>
      <rPr>
        <sz val="11"/>
        <rFont val="Arial"/>
        <family val="2"/>
      </rPr>
      <t xml:space="preserve"> con seguridad para el acceso de personal no autorizado.</t>
    </r>
  </si>
  <si>
    <r>
      <t xml:space="preserve">La infraestructura cuenta con </t>
    </r>
    <r>
      <rPr>
        <b/>
        <sz val="11"/>
        <rFont val="Arial"/>
        <family val="2"/>
      </rPr>
      <t>cuarto o área de archivo</t>
    </r>
    <r>
      <rPr>
        <sz val="11"/>
        <rFont val="Arial"/>
        <family val="2"/>
      </rPr>
      <t xml:space="preserve"> de anexos de la historia de atención e información de la gestión y administración de la modalidad con seguridad.</t>
    </r>
  </si>
  <si>
    <r>
      <t xml:space="preserve">La infraestructura cuenta con </t>
    </r>
    <r>
      <rPr>
        <b/>
        <sz val="11"/>
        <rFont val="Arial"/>
        <family val="2"/>
      </rPr>
      <t>unidad de cuidado</t>
    </r>
    <r>
      <rPr>
        <sz val="11"/>
        <rFont val="Arial"/>
        <family val="2"/>
      </rPr>
      <t xml:space="preserve"> con baño (2 espacios por cada 100 adolescentes).
</t>
    </r>
    <r>
      <rPr>
        <b/>
        <sz val="11"/>
        <rFont val="Arial"/>
        <family val="2"/>
      </rPr>
      <t>Nota:</t>
    </r>
    <r>
      <rPr>
        <sz val="11"/>
        <rFont val="Arial"/>
        <family val="2"/>
      </rPr>
      <t xml:space="preserve"> Se entiende por unidad de cuidado el espacio destinado a la atención de usuarios que presentan enfermedades, cuadros virales que requieren aislamiento, procesos de recuperación posterior a una hospitalización o postoperatorio, entre otros.</t>
    </r>
  </si>
  <si>
    <r>
      <t xml:space="preserve">La infraestructura cuenta con </t>
    </r>
    <r>
      <rPr>
        <b/>
        <sz val="11"/>
        <rFont val="Arial"/>
        <family val="2"/>
      </rPr>
      <t>cubículos o espacios de atención</t>
    </r>
    <r>
      <rPr>
        <sz val="11"/>
        <rFont val="Arial"/>
        <family val="2"/>
      </rPr>
      <t xml:space="preserve"> individual y familiar 
</t>
    </r>
    <r>
      <rPr>
        <b/>
        <sz val="11"/>
        <rFont val="Arial"/>
        <family val="2"/>
      </rPr>
      <t>Nota:</t>
    </r>
    <r>
      <rPr>
        <sz val="11"/>
        <rFont val="Arial"/>
        <family val="2"/>
      </rPr>
      <t xml:space="preserve"> Corresponde a espacios para atención pedagógica, psicosocial, orientación o de gestión.</t>
    </r>
  </si>
  <si>
    <r>
      <t xml:space="preserve">La infraestructura cuenta con un </t>
    </r>
    <r>
      <rPr>
        <b/>
        <sz val="11"/>
        <rFont val="Arial"/>
        <family val="2"/>
      </rPr>
      <t>espacio de cocina.</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</si>
  <si>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r>
      <t xml:space="preserve">La infraestructura cuenta con </t>
    </r>
    <r>
      <rPr>
        <b/>
        <sz val="11"/>
        <rFont val="Arial"/>
        <family val="2"/>
      </rPr>
      <t>espacio de comedor</t>
    </r>
    <r>
      <rPr>
        <sz val="11"/>
        <rFont val="Arial"/>
        <family val="2"/>
      </rPr>
      <t xml:space="preserve"> con puesto en mesa con silla según capacidad y organización por turnos.</t>
    </r>
  </si>
  <si>
    <r>
      <t xml:space="preserve">La infraestructura cuenta con </t>
    </r>
    <r>
      <rPr>
        <b/>
        <sz val="11"/>
        <rFont val="Arial"/>
        <family val="2"/>
      </rPr>
      <t>zona de recreación al aire libre</t>
    </r>
    <r>
      <rPr>
        <sz val="11"/>
        <rFont val="Arial"/>
        <family val="2"/>
      </rPr>
      <t>.</t>
    </r>
  </si>
  <si>
    <r>
      <t xml:space="preserve">La infraestructura cuenta con espacio para la </t>
    </r>
    <r>
      <rPr>
        <b/>
        <sz val="11"/>
        <rFont val="Arial"/>
        <family val="2"/>
      </rPr>
      <t>lavandería</t>
    </r>
    <r>
      <rPr>
        <sz val="11"/>
        <rFont val="Arial"/>
        <family val="2"/>
      </rPr>
      <t xml:space="preserve"> (zona de lavado) según capacidad instalada.</t>
    </r>
  </si>
  <si>
    <r>
      <t xml:space="preserve">La infraestructura cuenta con </t>
    </r>
    <r>
      <rPr>
        <b/>
        <sz val="11"/>
        <rFont val="Arial"/>
        <family val="2"/>
      </rPr>
      <t>talleres</t>
    </r>
    <r>
      <rPr>
        <sz val="11"/>
        <rFont val="Arial"/>
        <family val="2"/>
      </rPr>
      <t xml:space="preserve"> que cumplan con </t>
    </r>
    <r>
      <rPr>
        <b/>
        <sz val="11"/>
        <rFont val="Arial"/>
        <family val="2"/>
      </rPr>
      <t>2.30</t>
    </r>
    <r>
      <rPr>
        <sz val="11"/>
        <rFont val="Arial"/>
        <family val="2"/>
      </rPr>
      <t xml:space="preserve"> m² por usuario.
</t>
    </r>
    <r>
      <rPr>
        <b/>
        <sz val="11"/>
        <rFont val="Arial"/>
        <family val="2"/>
      </rPr>
      <t>Nota:</t>
    </r>
    <r>
      <rPr>
        <sz val="11"/>
        <rFont val="Arial"/>
        <family val="2"/>
      </rPr>
      <t xml:space="preserve"> En las adecuaciones posteriores a la publicación de la guía de estándares [G1.M1.P] Versión 1del 03/07/2024, deben acatarse las áreas dispuestas en NTC - 4595 Tercera Actualización 2020, Actualizado: 31 de julio de 2021 Talleres (</t>
    </r>
    <r>
      <rPr>
        <b/>
        <sz val="11"/>
        <rFont val="Arial"/>
        <family val="2"/>
      </rPr>
      <t>2.50</t>
    </r>
    <r>
      <rPr>
        <sz val="11"/>
        <rFont val="Arial"/>
        <family val="2"/>
      </rPr>
      <t xml:space="preserve"> m²  o más por adolescente).</t>
    </r>
  </si>
  <si>
    <r>
      <t xml:space="preserve">La infraestructura cuenta con </t>
    </r>
    <r>
      <rPr>
        <b/>
        <sz val="11"/>
        <rFont val="Arial"/>
        <family val="2"/>
      </rPr>
      <t>aulas</t>
    </r>
    <r>
      <rPr>
        <sz val="11"/>
        <rFont val="Arial"/>
        <family val="2"/>
      </rPr>
      <t xml:space="preserve"> que cumplan con </t>
    </r>
    <r>
      <rPr>
        <b/>
        <sz val="11"/>
        <rFont val="Arial"/>
        <family val="2"/>
      </rPr>
      <t>1.50</t>
    </r>
    <r>
      <rPr>
        <sz val="11"/>
        <rFont val="Arial"/>
        <family val="2"/>
      </rPr>
      <t xml:space="preserve"> m² por usuario.
</t>
    </r>
    <r>
      <rPr>
        <b/>
        <sz val="11"/>
        <rFont val="Arial"/>
        <family val="2"/>
      </rPr>
      <t>Nota:</t>
    </r>
    <r>
      <rPr>
        <sz val="11"/>
        <rFont val="Arial"/>
        <family val="2"/>
      </rPr>
      <t xml:space="preserve"> En las adecuaciones posteriores a la publicación de la guía de estándares [G1.M1.P] Versión 1del 03/07/2024, deben acatarse las áreas dispuestas en NTC - 4595 Tercera Actualización 2020, Actualizado: 31 de julio de 2021 Aulas (</t>
    </r>
    <r>
      <rPr>
        <b/>
        <sz val="11"/>
        <rFont val="Arial"/>
        <family val="2"/>
      </rPr>
      <t>1.80</t>
    </r>
    <r>
      <rPr>
        <sz val="11"/>
        <rFont val="Arial"/>
        <family val="2"/>
      </rPr>
      <t xml:space="preserve"> m²  o más por adolescente).</t>
    </r>
  </si>
  <si>
    <r>
      <t xml:space="preserve">La infraestructura cuenta con </t>
    </r>
    <r>
      <rPr>
        <b/>
        <sz val="11"/>
        <rFont val="Arial"/>
        <family val="2"/>
      </rPr>
      <t>espacios de dormitorios</t>
    </r>
    <r>
      <rPr>
        <sz val="11"/>
        <rFont val="Arial"/>
        <family val="2"/>
      </rPr>
      <t xml:space="preserve"> y cada uno garantiza como mínimo un área de </t>
    </r>
    <r>
      <rPr>
        <b/>
        <sz val="11"/>
        <rFont val="Arial"/>
        <family val="2"/>
      </rPr>
      <t>3.0</t>
    </r>
    <r>
      <rPr>
        <sz val="11"/>
        <rFont val="Arial"/>
        <family val="2"/>
      </rPr>
      <t xml:space="preserve"> m² por usuario.
</t>
    </r>
    <r>
      <rPr>
        <b/>
        <sz val="11"/>
        <rFont val="Arial"/>
        <family val="2"/>
      </rPr>
      <t>Nota 1:</t>
    </r>
    <r>
      <rPr>
        <sz val="11"/>
        <rFont val="Arial"/>
        <family val="2"/>
      </rPr>
      <t xml:space="preserve"> Se incluye el espacio ocupado por cama, el mobiliario y el espacio de circulación. 
</t>
    </r>
    <r>
      <rPr>
        <b/>
        <sz val="11"/>
        <rFont val="Arial"/>
        <family val="2"/>
      </rPr>
      <t xml:space="preserve">Nota 2: </t>
    </r>
    <r>
      <rPr>
        <sz val="11"/>
        <rFont val="Arial"/>
        <family val="2"/>
      </rPr>
      <t xml:space="preserve">Se considera viable la ubicación de dos adolescentes o jóvenes, en un dormitorio dotado con camarote sencillo con capacidad de dos plazas verticales, con asignación de un adolescente o joven por cada plaza, siempre y cuando se garantice un espacio de movilidad (mínimo </t>
    </r>
    <r>
      <rPr>
        <b/>
        <sz val="11"/>
        <rFont val="Arial"/>
        <family val="2"/>
      </rPr>
      <t>4.0</t>
    </r>
    <r>
      <rPr>
        <sz val="11"/>
        <rFont val="Arial"/>
        <family val="2"/>
      </rPr>
      <t xml:space="preserve"> m²  incluido el espacio ocupado por el mobiliario), con la precisión de que el camarote no debe tener nido, ni colchoneta en el piso, medida que debe complementarse con acompañamiento y vigilancia nocturna para garantizar la protección y seguridad de los ocupantes, aspectos que deben ser corroborados por la Dirección Regional respectiva.</t>
    </r>
  </si>
  <si>
    <r>
      <rPr>
        <sz val="11"/>
        <rFont val="Arial"/>
        <family val="2"/>
      </rPr>
      <t>La infraestructura cuenta con un</t>
    </r>
    <r>
      <rPr>
        <b/>
        <sz val="11"/>
        <rFont val="Arial"/>
        <family val="2"/>
      </rPr>
      <t xml:space="preserve"> punto ecológico</t>
    </r>
  </si>
  <si>
    <r>
      <t xml:space="preserve">La infraestructura cuenta con </t>
    </r>
    <r>
      <rPr>
        <b/>
        <sz val="11"/>
        <rFont val="Arial"/>
        <family val="2"/>
      </rPr>
      <t>despensa</t>
    </r>
    <r>
      <rPr>
        <sz val="11"/>
        <rFont val="Arial"/>
        <family val="2"/>
      </rPr>
      <t xml:space="preserve"> para la recepción de los alimentos cuando el servicio de alimentos sea administrado por la institución.
</t>
    </r>
    <r>
      <rPr>
        <b/>
        <sz val="11"/>
        <rFont val="Arial"/>
        <family val="2"/>
      </rPr>
      <t xml:space="preserve">Nota: </t>
    </r>
    <r>
      <rPr>
        <sz val="11"/>
        <rFont val="Arial"/>
        <family val="2"/>
      </rPr>
      <t>No aplica cuando el servicio de alimentación es tercerizado en su totalidad.</t>
    </r>
  </si>
  <si>
    <t>IN72.IVC
Versión 4
27/07/2026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</si>
</sst>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76">
    <font>
      <sz val="11"/>
      <color theme="1"/>
      <name val="Aptos Narrow"/>
      <family val="2"/>
      <scheme val="minor"/>
    </font>
    <font>
      <b/>
      <sz val="11"/>
      <color theme="1"/>
      <name val="Aptos Narrow"/>
      <family val="2"/>
      <scheme val="minor"/>
    </font>
    <font>
      <sz val="11"/>
      <name val="Aptos Narrow"/>
      <family val="2"/>
      <scheme val="minor"/>
    </font>
    <font>
      <sz val="11"/>
      <color rgb="FF0070C0"/>
      <name val="Aptos Narrow"/>
      <family val="2"/>
      <scheme val="minor"/>
    </font>
    <font>
      <sz val="11"/>
      <color theme="1"/>
      <name val="Aptos Display"/>
      <family val="2"/>
      <scheme val="major"/>
    </font>
    <font>
      <sz val="5"/>
      <color theme="1"/>
      <name val="Aptos Display"/>
      <family val="2"/>
      <scheme val="major"/>
    </font>
    <font>
      <sz val="8"/>
      <color theme="1"/>
      <name val="Aptos Display"/>
      <family val="2"/>
      <scheme val="major"/>
    </font>
    <font>
      <sz val="5"/>
      <color theme="1"/>
      <name val="Aptos Narrow"/>
      <family val="2"/>
      <scheme val="minor"/>
    </font>
    <font>
      <sz val="12"/>
      <color theme="1"/>
      <name val="Aptos Narrow"/>
      <family val="2"/>
      <scheme val="minor"/>
    </font>
    <font>
      <sz val="12"/>
      <name val="Aptos Narrow"/>
      <family val="2"/>
      <scheme val="minor"/>
    </font>
    <font>
      <b/>
      <sz val="11"/>
      <name val="Arial"/>
      <family val="2"/>
    </font>
    <font>
      <sz val="8"/>
      <name val="Aptos Narrow"/>
      <family val="2"/>
      <scheme val="minor"/>
    </font>
    <font>
      <b/>
      <sz val="16"/>
      <color theme="1"/>
      <name val="Aptos Narrow"/>
      <family val="2"/>
      <scheme val="minor"/>
    </font>
    <font>
      <b/>
      <sz val="5"/>
      <color theme="1"/>
      <name val="Aptos Narrow"/>
      <family val="2"/>
      <scheme val="minor"/>
    </font>
    <font>
      <b/>
      <sz val="11"/>
      <color theme="1"/>
      <name val="Arial"/>
      <family val="2"/>
    </font>
    <font>
      <sz val="5"/>
      <name val="Aptos Narrow"/>
      <family val="2"/>
      <scheme val="minor"/>
    </font>
    <font>
      <sz val="11"/>
      <color theme="1"/>
      <name val="Arial"/>
      <family val="2"/>
    </font>
    <font>
      <b/>
      <sz val="11"/>
      <color rgb="FF000000"/>
      <name val="Arial Narrow"/>
      <family val="2"/>
    </font>
    <font>
      <b/>
      <sz val="12"/>
      <name val="Aptos Narrow"/>
      <family val="2"/>
      <scheme val="minor"/>
    </font>
    <font>
      <sz val="5"/>
      <name val="Aptos Display"/>
      <family val="2"/>
      <scheme val="major"/>
    </font>
    <font>
      <u/>
      <sz val="11"/>
      <color theme="1"/>
      <name val="Aptos Narrow"/>
      <family val="2"/>
      <scheme val="minor"/>
    </font>
    <font>
      <b/>
      <sz val="11"/>
      <color theme="1"/>
      <name val="Arial Narrow"/>
      <family val="2"/>
    </font>
    <font>
      <sz val="11"/>
      <color rgb="FF000000"/>
      <name val="Arial Narrow"/>
      <family val="2"/>
    </font>
    <font>
      <sz val="7"/>
      <color rgb="FF0070C0"/>
      <name val="Aptos Narrow"/>
      <family val="2"/>
      <scheme val="minor"/>
    </font>
    <font>
      <sz val="7"/>
      <color theme="1"/>
      <name val="Aptos Narrow"/>
      <family val="2"/>
      <scheme val="minor"/>
    </font>
    <font>
      <sz val="7"/>
      <name val="Aptos Narrow"/>
      <family val="2"/>
      <scheme val="minor"/>
    </font>
    <font>
      <sz val="7"/>
      <color rgb="FF000000"/>
      <name val="Aptos Narrow"/>
      <family val="2"/>
      <scheme val="minor"/>
    </font>
    <font>
      <i/>
      <sz val="12"/>
      <color theme="1"/>
      <name val="Arial"/>
      <family val="2"/>
    </font>
    <font>
      <sz val="11"/>
      <color theme="1"/>
      <name val="Arial Narrow"/>
      <family val="2"/>
    </font>
    <font>
      <sz val="11"/>
      <color theme="1"/>
      <name val="Aptos Narrow"/>
      <family val="2"/>
      <scheme val="minor"/>
    </font>
    <font>
      <u/>
      <sz val="11"/>
      <color theme="10"/>
      <name val="Aptos Narrow"/>
      <family val="2"/>
      <scheme val="minor"/>
    </font>
    <font>
      <b/>
      <u/>
      <sz val="11"/>
      <color theme="0"/>
      <name val="Aptos Narrow"/>
      <family val="2"/>
      <scheme val="minor"/>
    </font>
    <font>
      <b/>
      <sz val="10"/>
      <color theme="1"/>
      <name val="Aptos Narrow"/>
      <family val="2"/>
      <scheme val="minor"/>
    </font>
    <font>
      <sz val="10"/>
      <color theme="1"/>
      <name val="Aptos Display"/>
      <family val="2"/>
      <scheme val="major"/>
    </font>
    <font>
      <sz val="5"/>
      <color theme="1"/>
      <name val="Arial"/>
      <family val="2"/>
    </font>
    <font>
      <sz val="11"/>
      <name val="Arial"/>
      <family val="2"/>
    </font>
    <font>
      <sz val="5"/>
      <color theme="1"/>
      <name val="Aptos Narrow"/>
      <family val="2"/>
    </font>
    <font>
      <b/>
      <u/>
      <sz val="11"/>
      <name val="Arial"/>
      <family val="2"/>
    </font>
    <font>
      <b/>
      <sz val="16"/>
      <color theme="1"/>
      <name val="Arial"/>
      <family val="2"/>
    </font>
    <font>
      <b/>
      <u/>
      <sz val="11"/>
      <color theme="0"/>
      <name val="Arial Narrow"/>
      <family val="2"/>
    </font>
    <font>
      <sz val="11"/>
      <color rgb="FFFF0000"/>
      <name val="Arial"/>
      <family val="2"/>
    </font>
    <font>
      <sz val="11"/>
      <color rgb="FF000000"/>
      <name val="Arial"/>
      <family val="2"/>
    </font>
    <font>
      <b/>
      <sz val="11"/>
      <color rgb="FF000000"/>
      <name val="Arial"/>
      <family val="2"/>
    </font>
    <font>
      <b/>
      <u/>
      <sz val="11"/>
      <color theme="1"/>
      <name val="Arial"/>
      <family val="2"/>
    </font>
    <font>
      <sz val="10"/>
      <color theme="1"/>
      <name val="Arial"/>
      <family val="2"/>
    </font>
    <font>
      <b/>
      <sz val="10"/>
      <name val="Arial"/>
      <family val="2"/>
    </font>
    <font>
      <sz val="10"/>
      <color theme="1"/>
      <name val="Zurich BT"/>
      <family val="2"/>
    </font>
    <font>
      <sz val="10"/>
      <name val="Arial"/>
      <family val="2"/>
    </font>
    <font>
      <b/>
      <sz val="12"/>
      <color theme="1"/>
      <name val="Arial"/>
      <family val="2"/>
    </font>
    <font>
      <sz val="12"/>
      <color theme="1"/>
      <name val="Arial"/>
      <family val="2"/>
    </font>
    <font>
      <sz val="12"/>
      <color rgb="FF000000"/>
      <name val="Arial"/>
      <family val="2"/>
    </font>
    <font>
      <sz val="10"/>
      <color rgb="FF000000"/>
      <name val="Arial"/>
      <family val="2"/>
    </font>
    <font>
      <sz val="10"/>
      <color theme="1"/>
      <name val="Aptos Narrow"/>
      <family val="2"/>
      <scheme val="minor"/>
    </font>
    <font>
      <b/>
      <sz val="8"/>
      <color theme="1"/>
      <name val="Aptos Narrow"/>
      <family val="2"/>
      <scheme val="minor"/>
    </font>
    <font>
      <sz val="11"/>
      <color rgb="FF000000"/>
      <name val="Aptos Narrow"/>
      <family val="2"/>
      <scheme val="minor"/>
    </font>
    <font>
      <b/>
      <sz val="11"/>
      <color rgb="FF000000"/>
      <name val="Aptos Narrow"/>
      <family val="2"/>
    </font>
    <font>
      <sz val="11"/>
      <color rgb="FF0070C0"/>
      <name val="Arial"/>
      <family val="2"/>
    </font>
    <font>
      <sz val="11"/>
      <color rgb="FF00B050"/>
      <name val="Arial"/>
      <family val="2"/>
    </font>
    <font>
      <b/>
      <sz val="11"/>
      <name val="Aptos Narrow"/>
      <family val="2"/>
      <scheme val="minor"/>
    </font>
    <font>
      <sz val="8"/>
      <color theme="1"/>
      <name val="Arial"/>
      <family val="2"/>
    </font>
    <font>
      <b/>
      <sz val="8"/>
      <color theme="1"/>
      <name val="Arial"/>
      <family val="2"/>
    </font>
    <font>
      <b/>
      <sz val="8"/>
      <color theme="0"/>
      <name val="Arial"/>
      <family val="2"/>
    </font>
    <font>
      <sz val="11"/>
      <color rgb="FF000000"/>
      <name val="Calibri"/>
      <family val="2"/>
    </font>
    <font>
      <sz val="11"/>
      <color rgb="FF000000"/>
      <name val="Calibri"/>
      <family val="2"/>
      <charset val="1"/>
    </font>
    <font>
      <sz val="9"/>
      <color rgb="FF000000"/>
      <name val="Arial"/>
      <family val="2"/>
    </font>
    <font>
      <sz val="9"/>
      <color theme="1"/>
      <name val="Arial"/>
      <family val="2"/>
    </font>
    <font>
      <b/>
      <sz val="12"/>
      <color theme="1"/>
      <name val="Aptos Narrow"/>
      <family val="2"/>
      <scheme val="minor"/>
    </font>
    <font>
      <sz val="22"/>
      <color theme="1"/>
      <name val="Arial"/>
      <family val="2"/>
    </font>
    <font>
      <b/>
      <sz val="11"/>
      <color theme="1"/>
      <name val="Aptos Display"/>
      <family val="2"/>
      <scheme val="major"/>
    </font>
    <font>
      <b/>
      <i/>
      <sz val="12"/>
      <color theme="1"/>
      <name val="Tempus Sans ITC"/>
      <family val="5"/>
    </font>
    <font>
      <i/>
      <sz val="8"/>
      <color theme="1"/>
      <name val="Arial"/>
      <family val="2"/>
    </font>
    <font>
      <sz val="8"/>
      <color theme="1"/>
      <name val="Aptos Narrow"/>
      <family val="2"/>
      <scheme val="minor"/>
    </font>
    <font>
      <sz val="11"/>
      <color theme="1"/>
      <name val="Aptos Narrow"/>
      <family val="5"/>
      <scheme val="minor"/>
    </font>
    <font>
      <b/>
      <sz val="10"/>
      <color theme="1"/>
      <name val="Arial"/>
      <family val="2"/>
    </font>
    <font>
      <u/>
      <sz val="11"/>
      <color theme="0"/>
      <name val="Aptos Narrow"/>
      <family val="2"/>
      <scheme val="minor"/>
    </font>
    <font>
      <u/>
      <sz val="10"/>
      <color theme="0"/>
      <name val="Aptos Narrow"/>
      <family val="2"/>
      <scheme val="minor"/>
    </font>
  </fonts>
  <fills count="41">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99FFCC"/>
        <bgColor indexed="64"/>
      </patternFill>
    </fill>
    <fill>
      <patternFill patternType="solid">
        <fgColor rgb="FFFFCCFF"/>
        <bgColor indexed="64"/>
      </patternFill>
    </fill>
    <fill>
      <patternFill patternType="solid">
        <fgColor theme="5" tint="0.79998168889431442"/>
        <bgColor indexed="64"/>
      </patternFill>
    </fill>
    <fill>
      <patternFill patternType="solid">
        <fgColor rgb="FFFFCCCC"/>
        <bgColor indexed="64"/>
      </patternFill>
    </fill>
    <fill>
      <patternFill patternType="solid">
        <fgColor theme="7" tint="0.39997558519241921"/>
        <bgColor rgb="FF000000"/>
      </patternFill>
    </fill>
    <fill>
      <patternFill patternType="solid">
        <fgColor theme="4" tint="0.79998168889431442"/>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3" tint="0.89999084444715716"/>
        <bgColor indexed="64"/>
      </patternFill>
    </fill>
    <fill>
      <patternFill patternType="solid">
        <fgColor theme="9" tint="0.59999389629810485"/>
        <bgColor indexed="64"/>
      </patternFill>
    </fill>
    <fill>
      <patternFill patternType="solid">
        <fgColor rgb="FFFFFF99"/>
        <bgColor indexed="64"/>
      </patternFill>
    </fill>
    <fill>
      <patternFill patternType="solid">
        <fgColor theme="5" tint="0.79998168889431442"/>
        <bgColor rgb="FF000000"/>
      </patternFill>
    </fill>
    <fill>
      <patternFill patternType="solid">
        <fgColor theme="9" tint="0.59999389629810485"/>
        <bgColor rgb="FF000000"/>
      </patternFill>
    </fill>
    <fill>
      <patternFill patternType="solid">
        <fgColor theme="0"/>
        <bgColor rgb="FF000000"/>
      </patternFill>
    </fill>
    <fill>
      <patternFill patternType="solid">
        <fgColor theme="9" tint="0.39997558519241921"/>
        <bgColor indexed="64"/>
      </patternFill>
    </fill>
    <fill>
      <patternFill patternType="solid">
        <fgColor theme="8" tint="0.79998168889431442"/>
        <bgColor rgb="FF000000"/>
      </patternFill>
    </fill>
    <fill>
      <patternFill patternType="solid">
        <fgColor rgb="FF33CCFF"/>
        <bgColor rgb="FF000000"/>
      </patternFill>
    </fill>
    <fill>
      <patternFill patternType="solid">
        <fgColor rgb="FF0070C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3" tint="0.749992370372631"/>
        <bgColor indexed="64"/>
      </patternFill>
    </fill>
    <fill>
      <patternFill patternType="solid">
        <fgColor theme="2" tint="-0.499984740745262"/>
        <bgColor indexed="64"/>
      </patternFill>
    </fill>
    <fill>
      <patternFill patternType="solid">
        <fgColor rgb="FFFCE4D6"/>
        <bgColor indexed="64"/>
      </patternFill>
    </fill>
    <fill>
      <patternFill patternType="solid">
        <fgColor rgb="FFFFFF00"/>
        <bgColor indexed="64"/>
      </patternFill>
    </fill>
    <fill>
      <patternFill patternType="solid">
        <fgColor rgb="FF9DC3E6"/>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B5E6A2"/>
        <bgColor rgb="FF000000"/>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DAE9F8"/>
        <bgColor rgb="FF000000"/>
      </patternFill>
    </fill>
    <fill>
      <patternFill patternType="solid">
        <fgColor theme="9"/>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theme="9" tint="0.59996337778862885"/>
      </left>
      <right style="thin">
        <color theme="9" tint="0.59996337778862885"/>
      </right>
      <top style="thin">
        <color theme="9" tint="0.59996337778862885"/>
      </top>
      <bottom style="thin">
        <color theme="9" tint="0.59996337778862885"/>
      </bottom>
      <diagonal/>
    </border>
    <border>
      <left/>
      <right/>
      <top style="thin">
        <color indexed="64"/>
      </top>
      <bottom/>
      <diagonal/>
    </border>
    <border>
      <left/>
      <right/>
      <top/>
      <bottom style="thin">
        <color indexed="64"/>
      </bottom>
      <diagonal/>
    </border>
    <border>
      <left style="medium">
        <color indexed="64"/>
      </left>
      <right style="thin">
        <color indexed="64"/>
      </right>
      <top/>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5">
    <xf numFmtId="0" fontId="0" fillId="0" borderId="0"/>
    <xf numFmtId="9" fontId="29" fillId="0" borderId="0" applyFont="0" applyFill="0" applyBorder="0" applyAlignment="0" applyProtection="0"/>
    <xf numFmtId="0" fontId="30" fillId="0" borderId="0" applyNumberFormat="0" applyFill="0" applyBorder="0" applyAlignment="0" applyProtection="0"/>
    <xf numFmtId="0" fontId="46" fillId="0" borderId="0"/>
    <xf numFmtId="0" fontId="47" fillId="0" borderId="0"/>
  </cellStyleXfs>
  <cellXfs count="614">
    <xf numFmtId="0" fontId="0" fillId="0" borderId="0" xfId="0"/>
    <xf numFmtId="0" fontId="2" fillId="4" borderId="10" xfId="0" applyFont="1" applyFill="1"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6" fillId="0" borderId="0" xfId="0" applyFont="1"/>
    <xf numFmtId="0" fontId="4" fillId="0" borderId="0" xfId="0" applyFont="1"/>
    <xf numFmtId="0" fontId="3" fillId="0" borderId="0" xfId="0" applyFont="1"/>
    <xf numFmtId="0" fontId="0" fillId="0" borderId="0" xfId="0" applyAlignment="1">
      <alignment wrapText="1"/>
    </xf>
    <xf numFmtId="0" fontId="2" fillId="0" borderId="0" xfId="0" applyFont="1"/>
    <xf numFmtId="0" fontId="8" fillId="0" borderId="0" xfId="0" applyFont="1"/>
    <xf numFmtId="0" fontId="8" fillId="0" borderId="0" xfId="0" applyFont="1" applyAlignment="1">
      <alignment vertical="top"/>
    </xf>
    <xf numFmtId="0" fontId="0" fillId="0" borderId="10" xfId="0" applyBorder="1" applyAlignment="1">
      <alignment horizontal="justify" vertical="top" wrapText="1"/>
    </xf>
    <xf numFmtId="0" fontId="13" fillId="2" borderId="4" xfId="0" applyFont="1" applyFill="1" applyBorder="1" applyAlignment="1" applyProtection="1">
      <alignment horizontal="center" vertical="center" wrapText="1"/>
      <protection locked="0"/>
    </xf>
    <xf numFmtId="0" fontId="16" fillId="0" borderId="10" xfId="0" applyFont="1" applyBorder="1" applyAlignment="1">
      <alignment vertical="center" wrapText="1"/>
    </xf>
    <xf numFmtId="0" fontId="0" fillId="4" borderId="0" xfId="0" applyFill="1"/>
    <xf numFmtId="0" fontId="12" fillId="0" borderId="3" xfId="0" applyFont="1" applyBorder="1" applyAlignment="1" applyProtection="1">
      <alignment horizontal="justify" vertical="center" wrapText="1"/>
      <protection locked="0"/>
    </xf>
    <xf numFmtId="0" fontId="0" fillId="0" borderId="0" xfId="0" applyAlignment="1">
      <alignment horizontal="justify" vertical="center" wrapText="1"/>
    </xf>
    <xf numFmtId="0" fontId="17" fillId="12" borderId="10" xfId="0" applyFont="1" applyFill="1" applyBorder="1" applyAlignment="1" applyProtection="1">
      <alignment horizontal="center" vertical="center" wrapText="1"/>
      <protection locked="0"/>
    </xf>
    <xf numFmtId="0" fontId="1" fillId="0" borderId="0" xfId="0" applyFont="1" applyAlignment="1">
      <alignment horizontal="justify" vertical="center" wrapText="1"/>
    </xf>
    <xf numFmtId="0" fontId="2" fillId="0" borderId="0" xfId="0" applyFont="1" applyAlignment="1">
      <alignment horizontal="justify" vertical="center" wrapText="1"/>
    </xf>
    <xf numFmtId="0" fontId="0" fillId="0" borderId="10" xfId="0" applyBorder="1" applyAlignment="1">
      <alignment horizontal="justify" vertical="center" wrapText="1"/>
    </xf>
    <xf numFmtId="0" fontId="0" fillId="6" borderId="10" xfId="0" applyFill="1" applyBorder="1" applyAlignment="1">
      <alignment horizontal="left" vertical="center"/>
    </xf>
    <xf numFmtId="0" fontId="0" fillId="8" borderId="10" xfId="0" applyFill="1" applyBorder="1" applyAlignment="1">
      <alignment horizontal="left" vertical="center"/>
    </xf>
    <xf numFmtId="0" fontId="4" fillId="10" borderId="10" xfId="0" applyFont="1" applyFill="1" applyBorder="1" applyAlignment="1">
      <alignment horizontal="left" vertical="center"/>
    </xf>
    <xf numFmtId="0" fontId="4" fillId="7" borderId="10" xfId="0" applyFont="1" applyFill="1" applyBorder="1" applyAlignment="1">
      <alignment horizontal="left" vertical="center"/>
    </xf>
    <xf numFmtId="0" fontId="14" fillId="16" borderId="21" xfId="0" applyFont="1" applyFill="1" applyBorder="1" applyAlignment="1">
      <alignment vertical="center" wrapText="1"/>
    </xf>
    <xf numFmtId="0" fontId="16" fillId="0" borderId="5" xfId="0" applyFont="1" applyBorder="1" applyAlignment="1" applyProtection="1">
      <alignment vertical="center"/>
      <protection locked="0"/>
    </xf>
    <xf numFmtId="1" fontId="16" fillId="0" borderId="5" xfId="0" applyNumberFormat="1" applyFont="1" applyBorder="1" applyAlignment="1" applyProtection="1">
      <alignment vertical="center"/>
      <protection locked="0"/>
    </xf>
    <xf numFmtId="0" fontId="14" fillId="0" borderId="5" xfId="0" applyFont="1" applyBorder="1" applyAlignment="1" applyProtection="1">
      <alignment horizontal="center" vertical="center"/>
      <protection locked="0"/>
    </xf>
    <xf numFmtId="0" fontId="14" fillId="16" borderId="22" xfId="0" applyFont="1" applyFill="1" applyBorder="1" applyAlignment="1">
      <alignment vertical="center" wrapText="1"/>
    </xf>
    <xf numFmtId="0" fontId="16" fillId="0" borderId="0" xfId="0" applyFont="1" applyAlignment="1">
      <alignment vertical="center"/>
    </xf>
    <xf numFmtId="0" fontId="14" fillId="0" borderId="5" xfId="0" applyFont="1" applyBorder="1" applyAlignment="1" applyProtection="1">
      <alignment horizontal="center" vertical="center" wrapText="1"/>
      <protection locked="0"/>
    </xf>
    <xf numFmtId="14" fontId="14" fillId="0" borderId="5" xfId="0" applyNumberFormat="1" applyFont="1" applyBorder="1" applyAlignment="1" applyProtection="1">
      <alignment horizontal="center" vertical="center" wrapText="1"/>
      <protection locked="0"/>
    </xf>
    <xf numFmtId="0" fontId="10" fillId="16" borderId="21" xfId="0" applyFont="1" applyFill="1" applyBorder="1" applyAlignment="1">
      <alignment vertical="center" wrapText="1"/>
    </xf>
    <xf numFmtId="0" fontId="10" fillId="16" borderId="21" xfId="0" applyFont="1" applyFill="1" applyBorder="1" applyAlignment="1">
      <alignment horizontal="center" vertical="center" wrapText="1"/>
    </xf>
    <xf numFmtId="0" fontId="16" fillId="0" borderId="10"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14" fillId="16" borderId="15" xfId="0" applyFont="1" applyFill="1" applyBorder="1" applyAlignment="1">
      <alignment vertical="center" wrapText="1"/>
    </xf>
    <xf numFmtId="0" fontId="2" fillId="4" borderId="0" xfId="0" applyFont="1" applyFill="1" applyAlignment="1">
      <alignment wrapText="1"/>
    </xf>
    <xf numFmtId="0" fontId="0" fillId="0" borderId="10" xfId="0" applyBorder="1" applyAlignment="1">
      <alignment horizontal="center" vertical="center"/>
    </xf>
    <xf numFmtId="0" fontId="1" fillId="0" borderId="10" xfId="0" applyFont="1" applyBorder="1" applyAlignment="1">
      <alignment horizontal="justify" vertical="center" wrapText="1"/>
    </xf>
    <xf numFmtId="0" fontId="15" fillId="9" borderId="0" xfId="0" applyFont="1" applyFill="1" applyAlignment="1">
      <alignment horizontal="center" vertical="center" wrapText="1"/>
    </xf>
    <xf numFmtId="0" fontId="15" fillId="4" borderId="0" xfId="0" applyFont="1" applyFill="1" applyAlignment="1">
      <alignment wrapText="1"/>
    </xf>
    <xf numFmtId="0" fontId="15" fillId="4" borderId="0" xfId="0" applyFont="1" applyFill="1" applyAlignment="1">
      <alignment horizontal="center" vertical="center" wrapText="1"/>
    </xf>
    <xf numFmtId="0" fontId="15" fillId="0" borderId="0" xfId="0" applyFont="1" applyAlignment="1">
      <alignment wrapText="1"/>
    </xf>
    <xf numFmtId="0" fontId="15" fillId="8" borderId="0" xfId="0" applyFont="1" applyFill="1" applyAlignment="1">
      <alignment horizontal="center" vertical="center" wrapText="1"/>
    </xf>
    <xf numFmtId="0" fontId="15" fillId="17" borderId="0" xfId="0" applyFont="1" applyFill="1" applyAlignment="1">
      <alignment horizontal="center" vertical="center" wrapText="1"/>
    </xf>
    <xf numFmtId="0" fontId="0" fillId="0" borderId="0" xfId="0" applyAlignment="1">
      <alignment horizontal="left" vertical="top"/>
    </xf>
    <xf numFmtId="0" fontId="24" fillId="0" borderId="0" xfId="0" applyFont="1"/>
    <xf numFmtId="0" fontId="0" fillId="4" borderId="10" xfId="0" applyFill="1" applyBorder="1" applyAlignment="1">
      <alignment horizontal="justify" vertical="center" wrapText="1"/>
    </xf>
    <xf numFmtId="0" fontId="1" fillId="4" borderId="10" xfId="0" applyFont="1" applyFill="1" applyBorder="1" applyAlignment="1">
      <alignment horizontal="justify" vertical="center" wrapText="1"/>
    </xf>
    <xf numFmtId="0" fontId="1" fillId="9" borderId="28" xfId="0" applyFont="1" applyFill="1" applyBorder="1"/>
    <xf numFmtId="0" fontId="1" fillId="9" borderId="28" xfId="0" applyFont="1" applyFill="1" applyBorder="1" applyAlignment="1">
      <alignment wrapText="1"/>
    </xf>
    <xf numFmtId="0" fontId="5" fillId="4" borderId="0" xfId="0" applyFont="1" applyFill="1"/>
    <xf numFmtId="0" fontId="6" fillId="4" borderId="0" xfId="0" applyFont="1" applyFill="1"/>
    <xf numFmtId="0" fontId="4" fillId="4" borderId="0" xfId="0" applyFont="1" applyFill="1"/>
    <xf numFmtId="0" fontId="19" fillId="21" borderId="0" xfId="0" applyFont="1" applyFill="1" applyAlignment="1">
      <alignment horizontal="center" vertical="center" wrapText="1"/>
    </xf>
    <xf numFmtId="0" fontId="21" fillId="20" borderId="13" xfId="0" applyFont="1" applyFill="1" applyBorder="1" applyAlignment="1" applyProtection="1">
      <alignment horizontal="left" vertical="justify" wrapText="1"/>
      <protection locked="0"/>
    </xf>
    <xf numFmtId="0" fontId="28" fillId="20" borderId="13" xfId="0" applyFont="1" applyFill="1" applyBorder="1" applyAlignment="1" applyProtection="1">
      <alignment horizontal="left" vertical="justify" wrapText="1"/>
      <protection locked="0"/>
    </xf>
    <xf numFmtId="0" fontId="17" fillId="20" borderId="10" xfId="0" applyFont="1" applyFill="1" applyBorder="1" applyAlignment="1" applyProtection="1">
      <alignment horizontal="left" vertical="justify" wrapText="1"/>
      <protection locked="0"/>
    </xf>
    <xf numFmtId="0" fontId="22" fillId="20" borderId="10" xfId="0" applyFont="1" applyFill="1" applyBorder="1" applyAlignment="1" applyProtection="1">
      <alignment horizontal="left" vertical="center" wrapText="1"/>
      <protection locked="0"/>
    </xf>
    <xf numFmtId="0" fontId="13" fillId="2" borderId="5" xfId="0" applyFont="1" applyFill="1" applyBorder="1" applyAlignment="1" applyProtection="1">
      <alignment horizontal="center" vertical="center" wrapText="1"/>
      <protection locked="0"/>
    </xf>
    <xf numFmtId="0" fontId="14" fillId="2" borderId="4"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4" xfId="0" applyFont="1" applyFill="1" applyBorder="1" applyAlignment="1" applyProtection="1">
      <alignment horizontal="center" vertical="center" wrapText="1"/>
      <protection locked="0"/>
    </xf>
    <xf numFmtId="0" fontId="14" fillId="2" borderId="3" xfId="0" applyFont="1" applyFill="1" applyBorder="1" applyAlignment="1" applyProtection="1">
      <alignment horizontal="center" vertical="center" wrapText="1"/>
      <protection locked="0"/>
    </xf>
    <xf numFmtId="0" fontId="32" fillId="2" borderId="3" xfId="0" applyFont="1" applyFill="1" applyBorder="1" applyAlignment="1" applyProtection="1">
      <alignment horizontal="center" vertical="center" wrapText="1"/>
      <protection locked="0"/>
    </xf>
    <xf numFmtId="0" fontId="33" fillId="0" borderId="0" xfId="0" applyFont="1"/>
    <xf numFmtId="0" fontId="7" fillId="0" borderId="0" xfId="0" applyFont="1" applyAlignment="1">
      <alignment horizontal="center" vertical="center"/>
    </xf>
    <xf numFmtId="0" fontId="16" fillId="3" borderId="6" xfId="0" applyFont="1" applyFill="1" applyBorder="1" applyAlignment="1">
      <alignment horizontal="center" vertical="center"/>
    </xf>
    <xf numFmtId="0" fontId="16" fillId="3" borderId="7" xfId="0" applyFont="1" applyFill="1" applyBorder="1" applyAlignment="1">
      <alignment horizontal="justify" vertical="center" wrapText="1"/>
    </xf>
    <xf numFmtId="0" fontId="14" fillId="3" borderId="7" xfId="0" applyFont="1" applyFill="1" applyBorder="1" applyAlignment="1">
      <alignment horizontal="center" vertical="center" wrapText="1"/>
    </xf>
    <xf numFmtId="0" fontId="16" fillId="3" borderId="8" xfId="0" applyFont="1" applyFill="1" applyBorder="1" applyAlignment="1">
      <alignment vertical="center" wrapText="1"/>
    </xf>
    <xf numFmtId="0" fontId="34" fillId="3" borderId="31" xfId="0" applyFont="1" applyFill="1" applyBorder="1" applyAlignment="1">
      <alignment horizontal="justify" vertical="center" wrapText="1"/>
    </xf>
    <xf numFmtId="0" fontId="7" fillId="6" borderId="0" xfId="0" applyFont="1" applyFill="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justify" vertical="center" wrapText="1"/>
    </xf>
    <xf numFmtId="0" fontId="16" fillId="0" borderId="10" xfId="0" applyFont="1" applyBorder="1" applyAlignment="1" applyProtection="1">
      <alignment horizontal="center" vertical="center"/>
      <protection locked="0"/>
    </xf>
    <xf numFmtId="0" fontId="16" fillId="0" borderId="11" xfId="0" applyFont="1" applyBorder="1" applyAlignment="1" applyProtection="1">
      <alignment vertical="center" wrapText="1"/>
      <protection locked="0"/>
    </xf>
    <xf numFmtId="0" fontId="7" fillId="0" borderId="32" xfId="0" applyFont="1" applyBorder="1" applyAlignment="1">
      <alignment horizontal="justify" vertical="center" wrapText="1"/>
    </xf>
    <xf numFmtId="0" fontId="16" fillId="3" borderId="33" xfId="0" applyFont="1" applyFill="1" applyBorder="1" applyAlignment="1">
      <alignment horizontal="center" vertical="center"/>
    </xf>
    <xf numFmtId="0" fontId="16" fillId="3" borderId="12" xfId="0" applyFont="1" applyFill="1" applyBorder="1" applyAlignment="1">
      <alignment horizontal="justify" vertical="center" wrapText="1"/>
    </xf>
    <xf numFmtId="0" fontId="14" fillId="3" borderId="12" xfId="0" applyFont="1" applyFill="1" applyBorder="1" applyAlignment="1">
      <alignment horizontal="center" vertical="center" wrapText="1"/>
    </xf>
    <xf numFmtId="0" fontId="16" fillId="3" borderId="34" xfId="0" applyFont="1" applyFill="1" applyBorder="1" applyAlignment="1">
      <alignment vertical="center" wrapText="1"/>
    </xf>
    <xf numFmtId="0" fontId="34" fillId="3" borderId="35" xfId="0" applyFont="1" applyFill="1" applyBorder="1" applyAlignment="1">
      <alignment horizontal="justify" vertical="center" wrapText="1"/>
    </xf>
    <xf numFmtId="0" fontId="7" fillId="0" borderId="0" xfId="0" applyFont="1"/>
    <xf numFmtId="0" fontId="16" fillId="3" borderId="9" xfId="0" applyFont="1" applyFill="1" applyBorder="1" applyAlignment="1">
      <alignment horizontal="center" vertical="center"/>
    </xf>
    <xf numFmtId="0" fontId="16" fillId="3" borderId="10" xfId="0" applyFont="1" applyFill="1" applyBorder="1" applyAlignment="1">
      <alignment horizontal="justify" vertical="center" wrapText="1"/>
    </xf>
    <xf numFmtId="0" fontId="14" fillId="3" borderId="10" xfId="0" applyFont="1" applyFill="1" applyBorder="1" applyAlignment="1">
      <alignment horizontal="center" vertical="center" wrapText="1"/>
    </xf>
    <xf numFmtId="0" fontId="16" fillId="3" borderId="11" xfId="0" applyFont="1" applyFill="1" applyBorder="1" applyAlignment="1">
      <alignment vertical="center" wrapText="1"/>
    </xf>
    <xf numFmtId="0" fontId="34" fillId="3" borderId="32" xfId="0" applyFont="1" applyFill="1" applyBorder="1" applyAlignment="1">
      <alignment horizontal="justify" vertical="center" wrapText="1"/>
    </xf>
    <xf numFmtId="0" fontId="35" fillId="3" borderId="10" xfId="0" applyFont="1" applyFill="1" applyBorder="1" applyAlignment="1">
      <alignment horizontal="justify" vertical="center" wrapText="1"/>
    </xf>
    <xf numFmtId="0" fontId="35" fillId="0" borderId="10" xfId="0" applyFont="1" applyBorder="1" applyAlignment="1">
      <alignment horizontal="justify" vertical="center" wrapText="1"/>
    </xf>
    <xf numFmtId="0" fontId="16" fillId="3" borderId="18" xfId="0" applyFont="1" applyFill="1" applyBorder="1" applyAlignment="1">
      <alignment horizontal="center" vertical="center"/>
    </xf>
    <xf numFmtId="0" fontId="35" fillId="3" borderId="16"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34" fillId="3" borderId="32" xfId="0" applyFont="1" applyFill="1" applyBorder="1" applyAlignment="1">
      <alignment horizontal="left" vertical="center" wrapText="1"/>
    </xf>
    <xf numFmtId="0" fontId="7" fillId="25" borderId="32" xfId="0" applyFont="1" applyFill="1" applyBorder="1" applyAlignment="1">
      <alignment horizontal="justify" vertical="center" wrapText="1"/>
    </xf>
    <xf numFmtId="0" fontId="31" fillId="26" borderId="0" xfId="2" quotePrefix="1" applyFont="1" applyFill="1" applyAlignment="1">
      <alignment horizontal="center" vertical="center"/>
    </xf>
    <xf numFmtId="0" fontId="31" fillId="0" borderId="0" xfId="2" quotePrefix="1" applyFont="1" applyFill="1" applyAlignment="1">
      <alignment horizontal="center" vertical="center"/>
    </xf>
    <xf numFmtId="0" fontId="35" fillId="0" borderId="10" xfId="0" applyFont="1" applyBorder="1" applyAlignment="1">
      <alignment horizontal="left" vertical="center" wrapText="1"/>
    </xf>
    <xf numFmtId="0" fontId="35" fillId="0" borderId="10" xfId="0" applyFont="1" applyBorder="1" applyAlignment="1">
      <alignment horizontal="left" vertical="center" wrapText="1" indent="1"/>
    </xf>
    <xf numFmtId="0" fontId="35" fillId="0" borderId="16" xfId="0" applyFont="1" applyBorder="1" applyAlignment="1">
      <alignment horizontal="left" vertical="center" wrapText="1" indent="1"/>
    </xf>
    <xf numFmtId="0" fontId="35" fillId="0" borderId="36" xfId="0" applyFont="1" applyBorder="1" applyAlignment="1">
      <alignment horizontal="justify" vertical="center" wrapText="1"/>
    </xf>
    <xf numFmtId="0" fontId="16" fillId="0" borderId="36" xfId="0" applyFont="1" applyBorder="1" applyAlignment="1" applyProtection="1">
      <alignment horizontal="center" vertical="center"/>
      <protection locked="0"/>
    </xf>
    <xf numFmtId="0" fontId="16" fillId="0" borderId="37" xfId="0" applyFont="1" applyBorder="1" applyAlignment="1" applyProtection="1">
      <alignment vertical="center" wrapText="1"/>
      <protection locked="0"/>
    </xf>
    <xf numFmtId="0" fontId="7" fillId="0" borderId="38" xfId="0" applyFont="1" applyBorder="1" applyAlignment="1">
      <alignment horizontal="justify" vertical="center" wrapText="1"/>
    </xf>
    <xf numFmtId="0" fontId="35" fillId="0" borderId="0" xfId="0" applyFont="1" applyAlignment="1">
      <alignment horizontal="right" vertical="center" wrapText="1"/>
    </xf>
    <xf numFmtId="0" fontId="14" fillId="2" borderId="39" xfId="0" applyFont="1" applyFill="1" applyBorder="1" applyAlignment="1">
      <alignment horizontal="center" vertical="center"/>
    </xf>
    <xf numFmtId="0" fontId="14" fillId="2" borderId="21" xfId="0" applyFont="1" applyFill="1" applyBorder="1" applyAlignment="1">
      <alignment horizontal="center" vertical="center" wrapText="1"/>
    </xf>
    <xf numFmtId="0" fontId="14" fillId="2" borderId="39" xfId="0" applyFont="1" applyFill="1" applyBorder="1" applyAlignment="1" applyProtection="1">
      <alignment horizontal="center" vertical="center" wrapText="1"/>
      <protection locked="0"/>
    </xf>
    <xf numFmtId="0" fontId="14" fillId="2" borderId="5" xfId="0" applyFont="1" applyFill="1" applyBorder="1" applyAlignment="1" applyProtection="1">
      <alignment horizontal="center" vertical="center" wrapText="1"/>
      <protection locked="0"/>
    </xf>
    <xf numFmtId="0" fontId="16" fillId="3" borderId="10" xfId="0" applyFont="1" applyFill="1" applyBorder="1" applyAlignment="1">
      <alignment vertical="center" wrapText="1"/>
    </xf>
    <xf numFmtId="0" fontId="16" fillId="0" borderId="18" xfId="0" applyFont="1" applyBorder="1" applyAlignment="1">
      <alignment horizontal="center" vertical="center"/>
    </xf>
    <xf numFmtId="0" fontId="7" fillId="0" borderId="0" xfId="0" applyFont="1" applyAlignment="1">
      <alignment horizontal="justify" vertical="center" wrapText="1"/>
    </xf>
    <xf numFmtId="0" fontId="35" fillId="0" borderId="0" xfId="0" applyFont="1" applyProtection="1">
      <protection locked="0"/>
    </xf>
    <xf numFmtId="0" fontId="35" fillId="0" borderId="0" xfId="0" applyFont="1" applyAlignment="1" applyProtection="1">
      <alignment horizontal="center"/>
      <protection locked="0"/>
    </xf>
    <xf numFmtId="0" fontId="39" fillId="28" borderId="0" xfId="2" quotePrefix="1" applyFont="1" applyFill="1" applyAlignment="1" applyProtection="1">
      <alignment horizontal="center" vertical="center"/>
      <protection locked="0"/>
    </xf>
    <xf numFmtId="0" fontId="10" fillId="27" borderId="43" xfId="0" applyFont="1" applyFill="1" applyBorder="1" applyAlignment="1" applyProtection="1">
      <alignment horizontal="center" vertical="center" wrapText="1"/>
      <protection locked="0"/>
    </xf>
    <xf numFmtId="0" fontId="10" fillId="27" borderId="12" xfId="0" applyFont="1" applyFill="1" applyBorder="1" applyAlignment="1" applyProtection="1">
      <alignment horizontal="center" vertical="center" wrapText="1"/>
      <protection locked="0"/>
    </xf>
    <xf numFmtId="0" fontId="10" fillId="27" borderId="20" xfId="0" applyFont="1" applyFill="1" applyBorder="1" applyAlignment="1" applyProtection="1">
      <alignment horizontal="center" vertical="center" wrapText="1"/>
      <protection locked="0"/>
    </xf>
    <xf numFmtId="0" fontId="35" fillId="0" borderId="44" xfId="0" applyFont="1" applyBorder="1" applyAlignment="1" applyProtection="1">
      <alignment horizontal="center" vertical="center" wrapText="1"/>
      <protection locked="0"/>
    </xf>
    <xf numFmtId="0" fontId="35" fillId="0" borderId="10" xfId="0" applyFont="1" applyBorder="1" applyAlignment="1" applyProtection="1">
      <alignment horizontal="center" vertical="center" wrapText="1"/>
      <protection locked="0"/>
    </xf>
    <xf numFmtId="2" fontId="35" fillId="0" borderId="10" xfId="0" applyNumberFormat="1" applyFont="1" applyBorder="1" applyAlignment="1" applyProtection="1">
      <alignment horizontal="center" vertical="center" wrapText="1"/>
      <protection locked="0"/>
    </xf>
    <xf numFmtId="0" fontId="35" fillId="4" borderId="10" xfId="0" applyFont="1" applyFill="1" applyBorder="1" applyAlignment="1" applyProtection="1">
      <alignment horizontal="center" vertical="center" wrapText="1"/>
      <protection locked="0"/>
    </xf>
    <xf numFmtId="1" fontId="35" fillId="4" borderId="10" xfId="0" applyNumberFormat="1" applyFont="1" applyFill="1" applyBorder="1" applyAlignment="1">
      <alignment horizontal="center" vertical="center" wrapText="1"/>
    </xf>
    <xf numFmtId="0" fontId="35" fillId="4" borderId="10" xfId="0" applyFont="1" applyFill="1" applyBorder="1" applyAlignment="1">
      <alignment horizontal="center" vertical="center" wrapText="1"/>
    </xf>
    <xf numFmtId="0" fontId="35" fillId="0" borderId="45" xfId="0" applyFont="1" applyBorder="1" applyAlignment="1" applyProtection="1">
      <alignment horizontal="justify" vertical="center" wrapText="1"/>
      <protection locked="0"/>
    </xf>
    <xf numFmtId="0" fontId="35" fillId="0" borderId="46" xfId="0" applyFont="1" applyBorder="1" applyAlignment="1" applyProtection="1">
      <alignment horizontal="center" vertical="center" wrapText="1"/>
      <protection locked="0"/>
    </xf>
    <xf numFmtId="0" fontId="35" fillId="0" borderId="16" xfId="0" applyFont="1" applyBorder="1" applyAlignment="1" applyProtection="1">
      <alignment horizontal="center" vertical="center" wrapText="1"/>
      <protection locked="0"/>
    </xf>
    <xf numFmtId="1" fontId="35" fillId="4" borderId="16" xfId="0" applyNumberFormat="1" applyFont="1" applyFill="1" applyBorder="1" applyAlignment="1">
      <alignment horizontal="center" vertical="center" wrapText="1"/>
    </xf>
    <xf numFmtId="0" fontId="35" fillId="4" borderId="16" xfId="0" applyFont="1" applyFill="1" applyBorder="1" applyAlignment="1" applyProtection="1">
      <alignment horizontal="center" vertical="center" wrapText="1"/>
      <protection locked="0"/>
    </xf>
    <xf numFmtId="0" fontId="35" fillId="4" borderId="16" xfId="0" applyFont="1" applyFill="1" applyBorder="1" applyAlignment="1">
      <alignment horizontal="center" vertical="center" wrapText="1"/>
    </xf>
    <xf numFmtId="0" fontId="35" fillId="0" borderId="47" xfId="0" applyFont="1" applyBorder="1" applyAlignment="1" applyProtection="1">
      <alignment horizontal="justify" vertical="center" wrapText="1"/>
      <protection locked="0"/>
    </xf>
    <xf numFmtId="0" fontId="35" fillId="27" borderId="0" xfId="0" applyFont="1" applyFill="1" applyProtection="1">
      <protection locked="0"/>
    </xf>
    <xf numFmtId="0" fontId="35" fillId="0" borderId="44" xfId="0" applyFont="1" applyBorder="1" applyAlignment="1" applyProtection="1">
      <alignment horizontal="center" vertical="center"/>
      <protection locked="0"/>
    </xf>
    <xf numFmtId="1" fontId="35" fillId="0" borderId="10" xfId="0" applyNumberFormat="1" applyFont="1" applyBorder="1" applyAlignment="1">
      <alignment horizontal="center" vertical="center" wrapText="1"/>
    </xf>
    <xf numFmtId="9" fontId="35" fillId="0" borderId="48" xfId="1" applyFont="1" applyFill="1" applyBorder="1" applyAlignment="1" applyProtection="1">
      <alignment horizontal="center" vertical="center" wrapText="1"/>
      <protection locked="0"/>
    </xf>
    <xf numFmtId="0" fontId="40" fillId="0" borderId="45" xfId="0" applyFont="1" applyBorder="1" applyAlignment="1" applyProtection="1">
      <alignment horizontal="justify" vertical="center" wrapText="1"/>
      <protection locked="0"/>
    </xf>
    <xf numFmtId="0" fontId="35" fillId="0" borderId="46" xfId="0" applyFont="1" applyBorder="1" applyAlignment="1" applyProtection="1">
      <alignment horizontal="center" vertical="center"/>
      <protection locked="0"/>
    </xf>
    <xf numFmtId="1" fontId="35" fillId="0" borderId="16" xfId="0" applyNumberFormat="1" applyFont="1" applyBorder="1" applyAlignment="1">
      <alignment horizontal="center" vertical="center" wrapText="1"/>
    </xf>
    <xf numFmtId="9" fontId="35" fillId="0" borderId="49" xfId="1" applyFont="1" applyFill="1" applyBorder="1" applyAlignment="1" applyProtection="1">
      <alignment horizontal="center" vertical="center" wrapText="1"/>
      <protection locked="0"/>
    </xf>
    <xf numFmtId="0" fontId="5" fillId="0" borderId="0" xfId="0" applyFont="1"/>
    <xf numFmtId="0" fontId="13" fillId="0" borderId="51" xfId="0" applyFont="1" applyBorder="1" applyAlignment="1" applyProtection="1">
      <alignment vertical="center" wrapText="1"/>
      <protection locked="0"/>
    </xf>
    <xf numFmtId="0" fontId="6" fillId="0" borderId="0" xfId="0" applyFont="1" applyAlignment="1">
      <alignment horizontal="center" vertical="center"/>
    </xf>
    <xf numFmtId="0" fontId="33" fillId="0" borderId="0" xfId="0" applyFont="1" applyAlignment="1">
      <alignment horizontal="center" vertical="center"/>
    </xf>
    <xf numFmtId="0" fontId="35" fillId="5" borderId="6" xfId="0" applyFont="1" applyFill="1" applyBorder="1" applyAlignment="1">
      <alignment horizontal="center" vertical="center"/>
    </xf>
    <xf numFmtId="0" fontId="35" fillId="5" borderId="7" xfId="0" applyFont="1" applyFill="1" applyBorder="1" applyAlignment="1">
      <alignment vertical="center" wrapText="1"/>
    </xf>
    <xf numFmtId="0" fontId="15" fillId="8" borderId="14" xfId="0" applyFont="1" applyFill="1" applyBorder="1" applyAlignment="1">
      <alignment horizontal="center" vertical="center"/>
    </xf>
    <xf numFmtId="0" fontId="35" fillId="0" borderId="9" xfId="0" applyFont="1" applyBorder="1" applyAlignment="1">
      <alignment horizontal="center" vertical="center"/>
    </xf>
    <xf numFmtId="0" fontId="35" fillId="0" borderId="10" xfId="0" applyFont="1" applyBorder="1" applyAlignment="1">
      <alignment vertical="center" wrapText="1"/>
    </xf>
    <xf numFmtId="0" fontId="35" fillId="0" borderId="10" xfId="0" applyFont="1" applyBorder="1" applyAlignment="1" applyProtection="1">
      <alignment horizontal="center" vertical="center"/>
      <protection locked="0"/>
    </xf>
    <xf numFmtId="0" fontId="35" fillId="4" borderId="10" xfId="0" applyFont="1" applyFill="1" applyBorder="1" applyAlignment="1">
      <alignment horizontal="justify" vertical="center" wrapText="1"/>
    </xf>
    <xf numFmtId="0" fontId="15" fillId="0" borderId="14" xfId="0" applyFont="1" applyBorder="1"/>
    <xf numFmtId="0" fontId="35" fillId="5" borderId="9" xfId="0" applyFont="1" applyFill="1" applyBorder="1" applyAlignment="1">
      <alignment horizontal="center" vertical="center"/>
    </xf>
    <xf numFmtId="0" fontId="35" fillId="5" borderId="10" xfId="0" applyFont="1" applyFill="1" applyBorder="1" applyAlignment="1">
      <alignment vertical="center" wrapText="1"/>
    </xf>
    <xf numFmtId="0" fontId="35" fillId="29" borderId="9" xfId="0" applyFont="1" applyFill="1" applyBorder="1" applyAlignment="1">
      <alignment horizontal="center" vertical="center"/>
    </xf>
    <xf numFmtId="0" fontId="35" fillId="29" borderId="10" xfId="0" applyFont="1" applyFill="1" applyBorder="1" applyAlignment="1">
      <alignment vertical="center" wrapText="1"/>
    </xf>
    <xf numFmtId="0" fontId="35" fillId="29" borderId="10" xfId="0" applyFont="1" applyFill="1" applyBorder="1" applyAlignment="1">
      <alignment vertical="center"/>
    </xf>
    <xf numFmtId="0" fontId="35" fillId="4" borderId="9" xfId="0" applyFont="1" applyFill="1" applyBorder="1" applyAlignment="1">
      <alignment horizontal="center" vertical="center"/>
    </xf>
    <xf numFmtId="0" fontId="16" fillId="4" borderId="10" xfId="0" applyFont="1" applyFill="1" applyBorder="1" applyAlignment="1">
      <alignment horizontal="justify" vertical="center" wrapText="1"/>
    </xf>
    <xf numFmtId="0" fontId="15" fillId="4" borderId="14" xfId="0" applyFont="1" applyFill="1" applyBorder="1"/>
    <xf numFmtId="0" fontId="10" fillId="4" borderId="10" xfId="0" applyFont="1" applyFill="1" applyBorder="1" applyAlignment="1">
      <alignment horizontal="justify" vertical="center" wrapText="1"/>
    </xf>
    <xf numFmtId="0" fontId="35" fillId="4" borderId="10" xfId="0" applyFont="1" applyFill="1" applyBorder="1" applyAlignment="1">
      <alignment horizontal="justify" vertical="center"/>
    </xf>
    <xf numFmtId="0" fontId="15" fillId="4" borderId="14" xfId="0" applyFont="1" applyFill="1" applyBorder="1" applyAlignment="1">
      <alignment horizontal="center" vertical="center"/>
    </xf>
    <xf numFmtId="0" fontId="16" fillId="5" borderId="10" xfId="0" applyFont="1" applyFill="1" applyBorder="1" applyAlignment="1">
      <alignment horizontal="justify" vertical="center" wrapText="1"/>
    </xf>
    <xf numFmtId="0" fontId="15" fillId="8" borderId="15" xfId="0" applyFont="1" applyFill="1" applyBorder="1" applyAlignment="1">
      <alignment horizontal="center" vertical="center"/>
    </xf>
    <xf numFmtId="0" fontId="35" fillId="0" borderId="50" xfId="0" applyFont="1" applyBorder="1" applyAlignment="1">
      <alignment horizontal="center" vertical="center"/>
    </xf>
    <xf numFmtId="0" fontId="35" fillId="4" borderId="36" xfId="0" applyFont="1" applyFill="1" applyBorder="1" applyAlignment="1">
      <alignment horizontal="justify" vertical="center" wrapText="1"/>
    </xf>
    <xf numFmtId="0" fontId="35" fillId="0" borderId="36" xfId="0" applyFont="1" applyBorder="1" applyAlignment="1" applyProtection="1">
      <alignment horizontal="center" vertical="center"/>
      <protection locked="0"/>
    </xf>
    <xf numFmtId="0" fontId="7" fillId="0" borderId="0" xfId="0" applyFont="1" applyAlignment="1">
      <alignment vertical="center" wrapText="1"/>
    </xf>
    <xf numFmtId="0" fontId="7" fillId="0" borderId="0" xfId="0" applyFont="1" applyAlignment="1">
      <alignment horizontal="center" vertical="center" wrapText="1"/>
    </xf>
    <xf numFmtId="0" fontId="16" fillId="5" borderId="33" xfId="0" applyFont="1" applyFill="1" applyBorder="1" applyAlignment="1">
      <alignment horizontal="center" vertical="center"/>
    </xf>
    <xf numFmtId="0" fontId="35" fillId="5" borderId="12" xfId="0" applyFont="1" applyFill="1" applyBorder="1" applyAlignment="1">
      <alignment horizontal="justify" vertical="center" wrapText="1"/>
    </xf>
    <xf numFmtId="0" fontId="5" fillId="7" borderId="0" xfId="0" applyFont="1" applyFill="1" applyAlignment="1">
      <alignment horizontal="center" vertical="center" wrapText="1"/>
    </xf>
    <xf numFmtId="0" fontId="16" fillId="5" borderId="9" xfId="0" applyFont="1" applyFill="1" applyBorder="1" applyAlignment="1">
      <alignment horizontal="center" vertical="center"/>
    </xf>
    <xf numFmtId="0" fontId="35" fillId="5" borderId="10" xfId="0" applyFont="1" applyFill="1" applyBorder="1" applyAlignment="1">
      <alignment horizontal="justify" vertical="center" wrapText="1"/>
    </xf>
    <xf numFmtId="0" fontId="41" fillId="0" borderId="10" xfId="0" applyFont="1" applyBorder="1" applyAlignment="1">
      <alignment horizontal="left" vertical="top" wrapText="1"/>
    </xf>
    <xf numFmtId="0" fontId="19" fillId="7" borderId="0" xfId="0" applyFont="1" applyFill="1" applyAlignment="1">
      <alignment horizontal="center" vertical="center" wrapText="1"/>
    </xf>
    <xf numFmtId="0" fontId="5" fillId="4" borderId="0" xfId="0" applyFont="1" applyFill="1" applyAlignment="1">
      <alignment horizontal="center" vertical="center" wrapText="1"/>
    </xf>
    <xf numFmtId="0" fontId="14" fillId="2" borderId="40" xfId="0" applyFont="1" applyFill="1" applyBorder="1" applyAlignment="1">
      <alignment horizontal="center" vertical="center"/>
    </xf>
    <xf numFmtId="0" fontId="14" fillId="2" borderId="41" xfId="0" applyFont="1" applyFill="1" applyBorder="1" applyAlignment="1">
      <alignment horizontal="center" vertical="center" wrapText="1"/>
    </xf>
    <xf numFmtId="0" fontId="14" fillId="2" borderId="41" xfId="0" applyFont="1" applyFill="1" applyBorder="1" applyAlignment="1" applyProtection="1">
      <alignment horizontal="center" vertical="center" wrapText="1"/>
      <protection locked="0"/>
    </xf>
    <xf numFmtId="0" fontId="32" fillId="2" borderId="3" xfId="0" applyFont="1" applyFill="1" applyBorder="1" applyAlignment="1" applyProtection="1">
      <alignment horizontal="justify" vertical="center" wrapText="1"/>
      <protection locked="0"/>
    </xf>
    <xf numFmtId="0" fontId="41" fillId="0" borderId="10" xfId="0" applyFont="1" applyBorder="1" applyAlignment="1">
      <alignment horizontal="justify" vertical="center" wrapText="1"/>
    </xf>
    <xf numFmtId="0" fontId="45" fillId="0" borderId="54" xfId="3" applyFont="1" applyBorder="1" applyAlignment="1" applyProtection="1">
      <alignment horizontal="center" vertical="center"/>
      <protection hidden="1"/>
    </xf>
    <xf numFmtId="14" fontId="45" fillId="0" borderId="54" xfId="3" applyNumberFormat="1" applyFont="1" applyBorder="1" applyAlignment="1" applyProtection="1">
      <alignment horizontal="center" vertical="center" wrapText="1"/>
      <protection hidden="1"/>
    </xf>
    <xf numFmtId="0" fontId="44" fillId="0" borderId="0" xfId="0" applyFont="1"/>
    <xf numFmtId="0" fontId="47" fillId="0" borderId="0" xfId="0" applyFont="1"/>
    <xf numFmtId="0" fontId="48" fillId="0" borderId="0" xfId="0" applyFont="1" applyAlignment="1">
      <alignment horizontal="left" wrapText="1"/>
    </xf>
    <xf numFmtId="0" fontId="49" fillId="0" borderId="0" xfId="0" applyFont="1" applyAlignment="1">
      <alignment wrapText="1"/>
    </xf>
    <xf numFmtId="0" fontId="44" fillId="0" borderId="0" xfId="0" applyFont="1" applyAlignment="1">
      <alignment wrapText="1"/>
    </xf>
    <xf numFmtId="0" fontId="50" fillId="21" borderId="10" xfId="0" applyFont="1" applyFill="1" applyBorder="1" applyAlignment="1">
      <alignment horizontal="center" textRotation="90" wrapText="1"/>
    </xf>
    <xf numFmtId="0" fontId="50" fillId="21" borderId="10" xfId="0" applyFont="1" applyFill="1" applyBorder="1" applyAlignment="1">
      <alignment horizontal="center" vertical="center" textRotation="90" wrapText="1"/>
    </xf>
    <xf numFmtId="0" fontId="44" fillId="0" borderId="10" xfId="0" applyFont="1" applyBorder="1" applyAlignment="1">
      <alignment horizontal="center" vertical="center" wrapText="1"/>
    </xf>
    <xf numFmtId="0" fontId="50" fillId="0" borderId="10" xfId="0" applyFont="1" applyBorder="1" applyAlignment="1">
      <alignment wrapText="1"/>
    </xf>
    <xf numFmtId="0" fontId="50" fillId="4" borderId="10" xfId="0" applyFont="1" applyFill="1" applyBorder="1" applyAlignment="1">
      <alignment wrapText="1"/>
    </xf>
    <xf numFmtId="14" fontId="50" fillId="0" borderId="10" xfId="0" applyNumberFormat="1" applyFont="1" applyBorder="1" applyAlignment="1">
      <alignment wrapText="1"/>
    </xf>
    <xf numFmtId="0" fontId="49" fillId="0" borderId="10" xfId="0" applyFont="1" applyBorder="1" applyAlignment="1">
      <alignment wrapText="1"/>
    </xf>
    <xf numFmtId="0" fontId="49" fillId="0" borderId="0" xfId="0" applyFont="1" applyAlignment="1">
      <alignment horizontal="left" vertical="top" wrapText="1"/>
    </xf>
    <xf numFmtId="0" fontId="49" fillId="0" borderId="0" xfId="0" applyFont="1"/>
    <xf numFmtId="0" fontId="47" fillId="0" borderId="0" xfId="0" applyFont="1" applyAlignment="1">
      <alignment horizontal="center" vertical="center"/>
    </xf>
    <xf numFmtId="0" fontId="0" fillId="0" borderId="0" xfId="0" applyAlignment="1">
      <alignment vertical="center" wrapText="1"/>
    </xf>
    <xf numFmtId="0" fontId="53" fillId="0" borderId="0" xfId="0" applyFont="1" applyAlignment="1">
      <alignment horizontal="center" vertical="center" wrapText="1"/>
    </xf>
    <xf numFmtId="0" fontId="16" fillId="4" borderId="11" xfId="0" applyFont="1" applyFill="1" applyBorder="1" applyAlignment="1" applyProtection="1">
      <alignment vertical="center" wrapText="1"/>
      <protection locked="0"/>
    </xf>
    <xf numFmtId="0" fontId="34" fillId="4" borderId="32" xfId="0" applyFont="1" applyFill="1" applyBorder="1" applyAlignment="1">
      <alignment horizontal="justify" vertical="top" wrapText="1"/>
    </xf>
    <xf numFmtId="0" fontId="0" fillId="4" borderId="0" xfId="0" applyFill="1" applyAlignment="1">
      <alignment horizontal="center" vertical="center"/>
    </xf>
    <xf numFmtId="0" fontId="35" fillId="3" borderId="9" xfId="0" applyFont="1" applyFill="1" applyBorder="1" applyAlignment="1">
      <alignment horizontal="center" vertical="center"/>
    </xf>
    <xf numFmtId="0" fontId="35" fillId="3" borderId="10" xfId="0" applyFont="1" applyFill="1" applyBorder="1" applyAlignment="1">
      <alignment vertical="center" wrapText="1"/>
    </xf>
    <xf numFmtId="0" fontId="5" fillId="7" borderId="45" xfId="0" applyFont="1" applyFill="1" applyBorder="1" applyAlignment="1">
      <alignment horizontal="center" vertical="center" wrapText="1"/>
    </xf>
    <xf numFmtId="0" fontId="35" fillId="20" borderId="10" xfId="0" applyFont="1" applyFill="1" applyBorder="1" applyAlignment="1">
      <alignment vertical="center" wrapText="1"/>
    </xf>
    <xf numFmtId="0" fontId="14" fillId="16" borderId="10" xfId="0" applyFont="1" applyFill="1" applyBorder="1" applyAlignment="1">
      <alignment horizontal="center" vertical="center" wrapText="1"/>
    </xf>
    <xf numFmtId="0" fontId="14" fillId="16" borderId="45" xfId="0" applyFont="1" applyFill="1" applyBorder="1" applyAlignment="1">
      <alignment horizontal="center" vertical="center" wrapText="1"/>
    </xf>
    <xf numFmtId="0" fontId="55" fillId="35" borderId="10" xfId="0" applyFont="1" applyFill="1" applyBorder="1" applyAlignment="1">
      <alignment horizontal="center" vertical="center" wrapText="1"/>
    </xf>
    <xf numFmtId="0" fontId="55" fillId="35" borderId="45" xfId="0" applyFont="1" applyFill="1" applyBorder="1" applyAlignment="1">
      <alignment horizontal="center" vertical="center" wrapText="1"/>
    </xf>
    <xf numFmtId="0" fontId="10" fillId="16" borderId="10" xfId="0" applyFont="1" applyFill="1" applyBorder="1" applyAlignment="1">
      <alignment horizontal="center" vertical="center" wrapText="1"/>
    </xf>
    <xf numFmtId="0" fontId="16" fillId="0" borderId="10" xfId="0" applyFont="1" applyBorder="1" applyAlignment="1" applyProtection="1">
      <alignment vertical="center" wrapText="1"/>
      <protection locked="0"/>
    </xf>
    <xf numFmtId="0" fontId="35" fillId="5" borderId="12" xfId="0" applyFont="1" applyFill="1" applyBorder="1" applyAlignment="1">
      <alignment vertical="center" wrapText="1"/>
    </xf>
    <xf numFmtId="0" fontId="13" fillId="2" borderId="39" xfId="0" applyFont="1" applyFill="1" applyBorder="1" applyAlignment="1" applyProtection="1">
      <alignment horizontal="center" vertical="center" wrapText="1"/>
      <protection locked="0"/>
    </xf>
    <xf numFmtId="0" fontId="14" fillId="2" borderId="41" xfId="0" applyFont="1" applyFill="1" applyBorder="1" applyAlignment="1">
      <alignment horizontal="center" vertical="center"/>
    </xf>
    <xf numFmtId="0" fontId="15" fillId="4" borderId="53" xfId="0" applyFont="1" applyFill="1" applyBorder="1" applyAlignment="1">
      <alignment vertical="center" wrapText="1"/>
    </xf>
    <xf numFmtId="0" fontId="15" fillId="4" borderId="30" xfId="0" applyFont="1" applyFill="1" applyBorder="1" applyAlignment="1">
      <alignment vertical="center" wrapText="1"/>
    </xf>
    <xf numFmtId="0" fontId="15" fillId="4" borderId="53" xfId="0" applyFont="1" applyFill="1" applyBorder="1" applyAlignment="1">
      <alignment horizontal="justify" vertical="center" wrapText="1"/>
    </xf>
    <xf numFmtId="0" fontId="35" fillId="0" borderId="11" xfId="0" applyFont="1" applyBorder="1" applyAlignment="1" applyProtection="1">
      <alignment horizontal="left" vertical="center" wrapText="1"/>
      <protection locked="0"/>
    </xf>
    <xf numFmtId="0" fontId="35" fillId="29" borderId="11" xfId="0" applyFont="1" applyFill="1" applyBorder="1" applyAlignment="1">
      <alignment horizontal="left" vertical="center" wrapText="1"/>
    </xf>
    <xf numFmtId="0" fontId="35" fillId="4" borderId="11" xfId="0" applyFont="1" applyFill="1" applyBorder="1" applyAlignment="1" applyProtection="1">
      <alignment horizontal="left" vertical="center" wrapText="1"/>
      <protection locked="0"/>
    </xf>
    <xf numFmtId="0" fontId="35" fillId="5" borderId="11" xfId="0" applyFont="1" applyFill="1" applyBorder="1" applyAlignment="1">
      <alignment horizontal="left" vertical="center" wrapText="1"/>
    </xf>
    <xf numFmtId="0" fontId="35" fillId="0" borderId="37" xfId="0" applyFont="1" applyBorder="1" applyAlignment="1" applyProtection="1">
      <alignment horizontal="left" vertical="center" wrapText="1"/>
      <protection locked="0"/>
    </xf>
    <xf numFmtId="0" fontId="35" fillId="9" borderId="9" xfId="0" applyFont="1" applyFill="1" applyBorder="1" applyAlignment="1">
      <alignment horizontal="center" vertical="center"/>
    </xf>
    <xf numFmtId="0" fontId="35" fillId="9" borderId="10" xfId="0" applyFont="1" applyFill="1" applyBorder="1" applyAlignment="1">
      <alignment vertical="center" wrapText="1"/>
    </xf>
    <xf numFmtId="0" fontId="35" fillId="0" borderId="10" xfId="0" applyFont="1" applyBorder="1" applyAlignment="1">
      <alignment horizontal="justify" vertical="top" wrapText="1"/>
    </xf>
    <xf numFmtId="0" fontId="57" fillId="0" borderId="10" xfId="0" applyFont="1" applyBorder="1" applyAlignment="1">
      <alignment horizontal="justify" vertical="top" wrapText="1"/>
    </xf>
    <xf numFmtId="0" fontId="35" fillId="0" borderId="10" xfId="0" applyFont="1" applyBorder="1" applyAlignment="1">
      <alignment vertical="top" wrapText="1"/>
    </xf>
    <xf numFmtId="0" fontId="35" fillId="9" borderId="10" xfId="0" applyFont="1" applyFill="1" applyBorder="1" applyAlignment="1">
      <alignment horizontal="justify" vertical="top" wrapText="1"/>
    </xf>
    <xf numFmtId="0" fontId="35" fillId="5" borderId="6" xfId="0" applyFont="1" applyFill="1" applyBorder="1" applyAlignment="1">
      <alignment horizontal="center" vertical="center" wrapText="1"/>
    </xf>
    <xf numFmtId="0" fontId="35" fillId="3" borderId="7" xfId="0" applyFont="1" applyFill="1" applyBorder="1" applyAlignment="1">
      <alignment vertical="center" wrapText="1"/>
    </xf>
    <xf numFmtId="0" fontId="35" fillId="0" borderId="9" xfId="0" applyFont="1" applyBorder="1" applyAlignment="1">
      <alignment horizontal="center" vertical="center" wrapText="1"/>
    </xf>
    <xf numFmtId="0" fontId="35" fillId="5" borderId="9" xfId="0" applyFont="1" applyFill="1" applyBorder="1" applyAlignment="1">
      <alignment horizontal="center" vertical="center" wrapText="1"/>
    </xf>
    <xf numFmtId="0" fontId="35" fillId="9" borderId="9" xfId="0" applyFont="1" applyFill="1" applyBorder="1" applyAlignment="1">
      <alignment horizontal="center" vertical="center" wrapText="1"/>
    </xf>
    <xf numFmtId="0" fontId="35" fillId="4" borderId="9" xfId="0" applyFont="1" applyFill="1" applyBorder="1" applyAlignment="1">
      <alignment horizontal="center" vertical="center" wrapText="1"/>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4" xfId="0" applyFont="1" applyFill="1" applyBorder="1" applyAlignment="1" applyProtection="1">
      <alignment horizontal="center" vertical="center" wrapText="1"/>
      <protection locked="0"/>
    </xf>
    <xf numFmtId="0" fontId="56" fillId="9" borderId="10" xfId="0" applyFont="1" applyFill="1" applyBorder="1" applyAlignment="1">
      <alignment horizontal="center" vertical="center" wrapText="1"/>
    </xf>
    <xf numFmtId="0" fontId="25" fillId="5" borderId="30" xfId="0" applyFont="1" applyFill="1" applyBorder="1" applyAlignment="1">
      <alignment horizontal="left" vertical="top" wrapText="1"/>
    </xf>
    <xf numFmtId="0" fontId="24" fillId="0" borderId="53" xfId="0" applyFont="1" applyBorder="1" applyAlignment="1">
      <alignment horizontal="left" vertical="top" wrapText="1"/>
    </xf>
    <xf numFmtId="0" fontId="25" fillId="0" borderId="53" xfId="0" applyFont="1" applyBorder="1" applyAlignment="1">
      <alignment horizontal="left" vertical="top" wrapText="1"/>
    </xf>
    <xf numFmtId="0" fontId="26" fillId="3" borderId="53" xfId="0" applyFont="1" applyFill="1" applyBorder="1" applyAlignment="1">
      <alignment horizontal="left" vertical="top" wrapText="1"/>
    </xf>
    <xf numFmtId="0" fontId="23" fillId="9" borderId="53" xfId="0" applyFont="1" applyFill="1" applyBorder="1" applyAlignment="1">
      <alignment horizontal="left" vertical="top" wrapText="1"/>
    </xf>
    <xf numFmtId="0" fontId="26" fillId="0" borderId="53" xfId="0" applyFont="1" applyBorder="1" applyAlignment="1">
      <alignment horizontal="left" vertical="top" wrapText="1"/>
    </xf>
    <xf numFmtId="0" fontId="26" fillId="9" borderId="53" xfId="0" applyFont="1" applyFill="1" applyBorder="1" applyAlignment="1">
      <alignment horizontal="left" vertical="top" wrapText="1"/>
    </xf>
    <xf numFmtId="0" fontId="24" fillId="3" borderId="53" xfId="0" applyFont="1" applyFill="1" applyBorder="1" applyAlignment="1">
      <alignment horizontal="left" vertical="top" wrapText="1"/>
    </xf>
    <xf numFmtId="0" fontId="24" fillId="9" borderId="53" xfId="0" applyFont="1" applyFill="1" applyBorder="1" applyAlignment="1">
      <alignment horizontal="left" vertical="top" wrapText="1"/>
    </xf>
    <xf numFmtId="0" fontId="35" fillId="5" borderId="8" xfId="0" applyFont="1" applyFill="1" applyBorder="1" applyAlignment="1">
      <alignment horizontal="left" vertical="center" wrapText="1"/>
    </xf>
    <xf numFmtId="0" fontId="16" fillId="0" borderId="11" xfId="0" applyFont="1" applyBorder="1" applyAlignment="1" applyProtection="1">
      <alignment horizontal="left" vertical="center" wrapText="1"/>
      <protection locked="0"/>
    </xf>
    <xf numFmtId="0" fontId="35" fillId="4" borderId="50" xfId="0" applyFont="1" applyFill="1" applyBorder="1" applyAlignment="1">
      <alignment horizontal="center" vertical="center" wrapText="1"/>
    </xf>
    <xf numFmtId="0" fontId="35" fillId="0" borderId="36" xfId="0" applyFont="1" applyBorder="1" applyAlignment="1">
      <alignment horizontal="justify" vertical="top" wrapText="1"/>
    </xf>
    <xf numFmtId="0" fontId="41" fillId="0" borderId="10" xfId="0" applyFont="1" applyBorder="1" applyAlignment="1">
      <alignment horizontal="justify" vertical="top" wrapText="1"/>
    </xf>
    <xf numFmtId="0" fontId="35" fillId="9" borderId="10" xfId="0" applyFont="1" applyFill="1" applyBorder="1" applyAlignment="1">
      <alignment horizontal="justify" vertical="center" wrapText="1"/>
    </xf>
    <xf numFmtId="0" fontId="16" fillId="0" borderId="10" xfId="0" applyFont="1" applyBorder="1" applyAlignment="1">
      <alignment horizontal="justify" vertical="top" wrapText="1"/>
    </xf>
    <xf numFmtId="0" fontId="16" fillId="0" borderId="10" xfId="0" applyFont="1" applyBorder="1" applyAlignment="1">
      <alignment horizontal="justify" vertical="top"/>
    </xf>
    <xf numFmtId="0" fontId="18" fillId="2" borderId="44" xfId="0" applyFont="1" applyFill="1" applyBorder="1" applyAlignment="1">
      <alignment horizontal="center" vertical="center" wrapText="1"/>
    </xf>
    <xf numFmtId="0" fontId="26" fillId="5" borderId="44" xfId="0" applyFont="1" applyFill="1" applyBorder="1" applyAlignment="1">
      <alignment horizontal="justify" vertical="top" wrapText="1"/>
    </xf>
    <xf numFmtId="0" fontId="26" fillId="0" borderId="44" xfId="0" applyFont="1" applyBorder="1" applyAlignment="1">
      <alignment horizontal="justify" vertical="top" wrapText="1"/>
    </xf>
    <xf numFmtId="0" fontId="26" fillId="9" borderId="44" xfId="0" applyFont="1" applyFill="1" applyBorder="1" applyAlignment="1">
      <alignment horizontal="justify" vertical="top" wrapText="1"/>
    </xf>
    <xf numFmtId="0" fontId="16" fillId="9" borderId="9" xfId="0" applyFont="1" applyFill="1" applyBorder="1" applyAlignment="1">
      <alignment horizontal="center" vertical="center"/>
    </xf>
    <xf numFmtId="0" fontId="16" fillId="4" borderId="9" xfId="0" applyFont="1" applyFill="1" applyBorder="1" applyAlignment="1">
      <alignment horizontal="center" vertical="center"/>
    </xf>
    <xf numFmtId="0" fontId="16" fillId="0" borderId="50" xfId="0" applyFont="1" applyBorder="1" applyAlignment="1">
      <alignment horizontal="center" vertical="center"/>
    </xf>
    <xf numFmtId="0" fontId="16" fillId="0" borderId="36" xfId="0" applyFont="1" applyBorder="1" applyAlignment="1">
      <alignment horizontal="justify" vertical="top" wrapText="1"/>
    </xf>
    <xf numFmtId="0" fontId="16" fillId="3" borderId="11"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34" xfId="0" applyFont="1" applyFill="1" applyBorder="1" applyAlignment="1">
      <alignment horizontal="left" vertical="center" wrapText="1"/>
    </xf>
    <xf numFmtId="0" fontId="35" fillId="4" borderId="10" xfId="0" applyFont="1" applyFill="1" applyBorder="1" applyAlignment="1">
      <alignment vertical="center" wrapText="1"/>
    </xf>
    <xf numFmtId="0" fontId="35" fillId="0" borderId="18" xfId="0" applyFont="1" applyBorder="1" applyAlignment="1">
      <alignment horizontal="center" vertical="center"/>
    </xf>
    <xf numFmtId="0" fontId="35" fillId="0" borderId="16" xfId="0" applyFont="1" applyBorder="1" applyAlignment="1">
      <alignment vertical="center" wrapText="1"/>
    </xf>
    <xf numFmtId="0" fontId="15" fillId="17" borderId="45" xfId="0" applyFont="1" applyFill="1" applyBorder="1" applyAlignment="1">
      <alignment horizontal="center" vertical="center" wrapText="1"/>
    </xf>
    <xf numFmtId="0" fontId="24" fillId="4" borderId="53" xfId="0" applyFont="1" applyFill="1" applyBorder="1" applyAlignment="1">
      <alignment horizontal="left" vertical="top" wrapText="1"/>
    </xf>
    <xf numFmtId="0" fontId="24" fillId="0" borderId="51" xfId="0" applyFont="1" applyBorder="1" applyAlignment="1">
      <alignment horizontal="left" vertical="top" wrapText="1"/>
    </xf>
    <xf numFmtId="0" fontId="24" fillId="0" borderId="44" xfId="0" applyFont="1" applyBorder="1" applyAlignment="1">
      <alignment horizontal="left" vertical="top"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35" fillId="0" borderId="36" xfId="0" applyFont="1" applyBorder="1" applyAlignment="1">
      <alignment vertical="center" wrapText="1"/>
    </xf>
    <xf numFmtId="0" fontId="10" fillId="3" borderId="16" xfId="0" applyFont="1" applyFill="1" applyBorder="1" applyAlignment="1">
      <alignment horizontal="center" vertical="center" wrapText="1"/>
    </xf>
    <xf numFmtId="0" fontId="35" fillId="3" borderId="11" xfId="0" applyFont="1" applyFill="1" applyBorder="1" applyAlignment="1">
      <alignment horizontal="left" vertical="center" wrapText="1"/>
    </xf>
    <xf numFmtId="0" fontId="35" fillId="9" borderId="10"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3" borderId="12" xfId="0" applyFont="1" applyFill="1" applyBorder="1" applyAlignment="1">
      <alignment vertical="center" wrapText="1"/>
    </xf>
    <xf numFmtId="0" fontId="35" fillId="5" borderId="34" xfId="0" applyFont="1" applyFill="1" applyBorder="1" applyAlignment="1">
      <alignment horizontal="left" vertical="center" wrapText="1"/>
    </xf>
    <xf numFmtId="0" fontId="10" fillId="2" borderId="40"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35" fillId="9" borderId="11" xfId="0" applyFont="1" applyFill="1" applyBorder="1" applyAlignment="1">
      <alignment horizontal="left" vertical="center" wrapText="1"/>
    </xf>
    <xf numFmtId="0" fontId="35" fillId="0" borderId="36" xfId="0" applyFont="1" applyBorder="1" applyAlignment="1" applyProtection="1">
      <alignment horizontal="center" vertical="center" wrapText="1"/>
      <protection locked="0"/>
    </xf>
    <xf numFmtId="0" fontId="35" fillId="0" borderId="11" xfId="0" applyFont="1" applyBorder="1" applyAlignment="1">
      <alignment horizontal="left" vertical="center" wrapText="1"/>
    </xf>
    <xf numFmtId="0" fontId="35" fillId="4" borderId="11" xfId="0" applyFont="1" applyFill="1" applyBorder="1" applyAlignment="1">
      <alignment horizontal="left" vertical="center" wrapText="1"/>
    </xf>
    <xf numFmtId="0" fontId="35" fillId="0" borderId="19" xfId="0" applyFont="1" applyBorder="1" applyAlignment="1">
      <alignment horizontal="left" vertical="center" wrapText="1"/>
    </xf>
    <xf numFmtId="0" fontId="35" fillId="0" borderId="37" xfId="0" applyFont="1" applyBorder="1" applyAlignment="1">
      <alignment horizontal="left" vertical="center" wrapText="1"/>
    </xf>
    <xf numFmtId="0" fontId="13" fillId="2" borderId="59" xfId="0" applyFont="1" applyFill="1" applyBorder="1" applyAlignment="1" applyProtection="1">
      <alignment horizontal="center" vertical="center" wrapText="1"/>
      <protection locked="0"/>
    </xf>
    <xf numFmtId="0" fontId="24" fillId="5" borderId="44" xfId="0" applyFont="1" applyFill="1" applyBorder="1" applyAlignment="1">
      <alignment horizontal="justify" vertical="top" wrapText="1"/>
    </xf>
    <xf numFmtId="0" fontId="24" fillId="4" borderId="44" xfId="0" applyFont="1" applyFill="1" applyBorder="1" applyAlignment="1">
      <alignment horizontal="justify" vertical="top" wrapText="1"/>
    </xf>
    <xf numFmtId="0" fontId="24" fillId="3" borderId="44" xfId="0" applyFont="1" applyFill="1" applyBorder="1" applyAlignment="1">
      <alignment horizontal="justify" vertical="top" wrapText="1"/>
    </xf>
    <xf numFmtId="0" fontId="24" fillId="0" borderId="44" xfId="0" applyFont="1" applyBorder="1" applyAlignment="1">
      <alignment horizontal="justify" vertical="top" wrapText="1"/>
    </xf>
    <xf numFmtId="0" fontId="0" fillId="0" borderId="9" xfId="0" applyBorder="1" applyAlignment="1">
      <alignment horizontal="center" vertical="center"/>
    </xf>
    <xf numFmtId="0" fontId="0" fillId="0" borderId="11" xfId="0" applyBorder="1" applyAlignment="1" applyProtection="1">
      <alignment vertical="center" wrapText="1"/>
      <protection locked="0"/>
    </xf>
    <xf numFmtId="0" fontId="13" fillId="2" borderId="22" xfId="0" applyFont="1" applyFill="1" applyBorder="1" applyAlignment="1" applyProtection="1">
      <alignment horizontal="center" vertical="center" wrapText="1"/>
      <protection locked="0"/>
    </xf>
    <xf numFmtId="0" fontId="7" fillId="3" borderId="44" xfId="0" applyFont="1" applyFill="1" applyBorder="1" applyAlignment="1">
      <alignment horizontal="justify" vertical="center" wrapText="1"/>
    </xf>
    <xf numFmtId="0" fontId="7" fillId="0" borderId="44" xfId="0" applyFont="1" applyBorder="1" applyAlignment="1">
      <alignment horizontal="justify" vertical="center" wrapText="1"/>
    </xf>
    <xf numFmtId="0" fontId="16" fillId="0" borderId="36" xfId="0" applyFont="1" applyBorder="1" applyAlignment="1">
      <alignment horizontal="left" vertical="center" wrapText="1"/>
    </xf>
    <xf numFmtId="0" fontId="40" fillId="0" borderId="37"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0" fontId="16" fillId="0" borderId="36" xfId="0" applyFont="1" applyBorder="1" applyAlignment="1" applyProtection="1">
      <alignment horizontal="center" vertical="center" wrapText="1"/>
      <protection locked="0"/>
    </xf>
    <xf numFmtId="0" fontId="7" fillId="3" borderId="30" xfId="0" applyFont="1" applyFill="1" applyBorder="1" applyAlignment="1">
      <alignment horizontal="justify" vertical="center" wrapText="1"/>
    </xf>
    <xf numFmtId="0" fontId="7" fillId="0" borderId="53" xfId="0" applyFont="1" applyBorder="1" applyAlignment="1">
      <alignment horizontal="justify" vertical="center" wrapText="1"/>
    </xf>
    <xf numFmtId="0" fontId="7" fillId="3" borderId="53" xfId="0" applyFont="1" applyFill="1" applyBorder="1" applyAlignment="1">
      <alignment horizontal="justify" vertical="center" wrapText="1"/>
    </xf>
    <xf numFmtId="0" fontId="7" fillId="0" borderId="51" xfId="0" applyFont="1" applyBorder="1" applyAlignment="1">
      <alignment horizontal="justify" vertical="center" wrapText="1"/>
    </xf>
    <xf numFmtId="0" fontId="7" fillId="4" borderId="44" xfId="0" applyFont="1" applyFill="1" applyBorder="1" applyAlignment="1">
      <alignment horizontal="justify" vertical="center" wrapText="1"/>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wrapText="1"/>
    </xf>
    <xf numFmtId="0" fontId="14" fillId="2" borderId="7" xfId="0" applyFont="1" applyFill="1" applyBorder="1" applyAlignment="1" applyProtection="1">
      <alignment horizontal="center" vertical="center" wrapText="1"/>
      <protection locked="0"/>
    </xf>
    <xf numFmtId="0" fontId="14" fillId="2" borderId="8" xfId="0" applyFont="1" applyFill="1" applyBorder="1" applyAlignment="1" applyProtection="1">
      <alignment horizontal="center" vertical="center" wrapText="1"/>
      <protection locked="0"/>
    </xf>
    <xf numFmtId="0" fontId="0" fillId="31" borderId="39" xfId="0" applyFill="1" applyBorder="1" applyAlignment="1" applyProtection="1">
      <alignment horizontal="center" vertical="center"/>
      <protection locked="0"/>
    </xf>
    <xf numFmtId="0" fontId="0" fillId="4" borderId="10" xfId="0" applyFill="1" applyBorder="1" applyAlignment="1">
      <alignment vertical="center" wrapText="1"/>
    </xf>
    <xf numFmtId="0" fontId="0" fillId="0" borderId="0" xfId="0" applyAlignment="1">
      <alignment horizontal="center"/>
    </xf>
    <xf numFmtId="0" fontId="1" fillId="16" borderId="8" xfId="0" applyFont="1" applyFill="1" applyBorder="1" applyAlignment="1">
      <alignment horizontal="center" wrapText="1"/>
    </xf>
    <xf numFmtId="0" fontId="1" fillId="16" borderId="11" xfId="0" applyFont="1" applyFill="1" applyBorder="1" applyAlignment="1">
      <alignment horizontal="center" vertical="center" wrapText="1"/>
    </xf>
    <xf numFmtId="0" fontId="30" fillId="4" borderId="11" xfId="2" applyFill="1" applyBorder="1" applyAlignment="1">
      <alignment horizontal="center" vertical="center"/>
    </xf>
    <xf numFmtId="1" fontId="0" fillId="4" borderId="11" xfId="0" applyNumberFormat="1" applyFill="1" applyBorder="1" applyAlignment="1">
      <alignment horizontal="center" vertical="center"/>
    </xf>
    <xf numFmtId="0" fontId="0" fillId="4" borderId="36" xfId="0" applyFill="1" applyBorder="1" applyAlignment="1">
      <alignment vertical="center" wrapText="1"/>
    </xf>
    <xf numFmtId="1" fontId="0" fillId="4" borderId="37" xfId="0" applyNumberFormat="1" applyFill="1" applyBorder="1" applyAlignment="1">
      <alignment horizontal="center" vertical="center"/>
    </xf>
    <xf numFmtId="0" fontId="0" fillId="4" borderId="7" xfId="0" applyFill="1" applyBorder="1" applyAlignment="1">
      <alignment vertical="center" wrapText="1"/>
    </xf>
    <xf numFmtId="1" fontId="0" fillId="4" borderId="8" xfId="0" applyNumberFormat="1" applyFill="1" applyBorder="1" applyAlignment="1">
      <alignment horizontal="center" vertical="center"/>
    </xf>
    <xf numFmtId="1" fontId="0" fillId="4" borderId="11" xfId="0" applyNumberFormat="1" applyFill="1" applyBorder="1" applyAlignment="1">
      <alignment horizontal="center" vertical="center" wrapText="1"/>
    </xf>
    <xf numFmtId="0" fontId="0" fillId="4" borderId="16" xfId="0" applyFill="1" applyBorder="1" applyAlignment="1">
      <alignment vertical="center" wrapText="1"/>
    </xf>
    <xf numFmtId="1" fontId="0" fillId="4" borderId="63" xfId="0" applyNumberFormat="1" applyFill="1" applyBorder="1" applyAlignment="1">
      <alignment horizontal="center" vertical="center"/>
    </xf>
    <xf numFmtId="1" fontId="0" fillId="4" borderId="30" xfId="0" applyNumberFormat="1" applyFill="1" applyBorder="1" applyAlignment="1">
      <alignment horizontal="center" vertical="center"/>
    </xf>
    <xf numFmtId="1" fontId="0" fillId="4" borderId="53" xfId="0" applyNumberFormat="1" applyFill="1" applyBorder="1" applyAlignment="1">
      <alignment horizontal="center" vertical="center"/>
    </xf>
    <xf numFmtId="0" fontId="47" fillId="0" borderId="28" xfId="0" applyFont="1" applyBorder="1" applyAlignment="1">
      <alignment horizontal="center" vertical="center" wrapText="1"/>
    </xf>
    <xf numFmtId="0" fontId="47" fillId="0" borderId="28" xfId="0" applyFont="1" applyBorder="1" applyAlignment="1">
      <alignment vertical="center" wrapText="1"/>
    </xf>
    <xf numFmtId="0" fontId="59" fillId="0" borderId="0" xfId="0" applyFont="1"/>
    <xf numFmtId="0" fontId="60" fillId="0" borderId="0" xfId="0" applyFont="1" applyAlignment="1">
      <alignment horizontal="center" vertical="center"/>
    </xf>
    <xf numFmtId="0" fontId="59" fillId="0" borderId="0" xfId="0" applyFont="1" applyAlignment="1">
      <alignment vertical="center"/>
    </xf>
    <xf numFmtId="0" fontId="59" fillId="0" borderId="0" xfId="0" applyFont="1" applyAlignment="1">
      <alignment vertical="center" wrapText="1"/>
    </xf>
    <xf numFmtId="0" fontId="61" fillId="36" borderId="64" xfId="0" applyFont="1" applyFill="1" applyBorder="1" applyAlignment="1">
      <alignment horizontal="center" vertical="center"/>
    </xf>
    <xf numFmtId="0" fontId="59" fillId="37" borderId="64" xfId="0" applyFont="1" applyFill="1" applyBorder="1" applyAlignment="1">
      <alignment vertical="center"/>
    </xf>
    <xf numFmtId="0" fontId="59" fillId="0" borderId="64" xfId="0" applyFont="1" applyBorder="1" applyAlignment="1">
      <alignment vertical="center"/>
    </xf>
    <xf numFmtId="0" fontId="59" fillId="30" borderId="0" xfId="0" applyFont="1" applyFill="1" applyAlignment="1">
      <alignment vertical="center"/>
    </xf>
    <xf numFmtId="0" fontId="59" fillId="30" borderId="0" xfId="0" applyFont="1" applyFill="1" applyAlignment="1">
      <alignment vertical="center" wrapText="1"/>
    </xf>
    <xf numFmtId="0" fontId="60" fillId="30" borderId="0" xfId="0" applyFont="1" applyFill="1" applyAlignment="1">
      <alignment horizontal="center" vertical="center"/>
    </xf>
    <xf numFmtId="0" fontId="59" fillId="30" borderId="0" xfId="0" applyFont="1" applyFill="1"/>
    <xf numFmtId="0" fontId="59" fillId="0" borderId="0" xfId="0" applyFont="1" applyAlignment="1">
      <alignment horizontal="left" vertical="center" wrapText="1"/>
    </xf>
    <xf numFmtId="0" fontId="59" fillId="0" borderId="0" xfId="0" applyFont="1" applyAlignment="1">
      <alignment horizontal="left" vertical="center"/>
    </xf>
    <xf numFmtId="0" fontId="62" fillId="0" borderId="47" xfId="0" applyFont="1" applyBorder="1" applyAlignment="1">
      <alignment vertical="center" wrapText="1"/>
    </xf>
    <xf numFmtId="0" fontId="63" fillId="0" borderId="10" xfId="0" applyFont="1" applyBorder="1" applyAlignment="1">
      <alignment vertical="center"/>
    </xf>
    <xf numFmtId="0" fontId="62" fillId="0" borderId="45" xfId="0" applyFont="1" applyBorder="1" applyAlignment="1">
      <alignment vertical="center" wrapText="1"/>
    </xf>
    <xf numFmtId="0" fontId="62" fillId="0" borderId="45" xfId="0" applyFont="1" applyBorder="1" applyAlignment="1">
      <alignment vertical="center"/>
    </xf>
    <xf numFmtId="0" fontId="62" fillId="0" borderId="10" xfId="0" applyFont="1" applyBorder="1" applyAlignment="1">
      <alignment vertical="center" wrapText="1"/>
    </xf>
    <xf numFmtId="0" fontId="64" fillId="0" borderId="10" xfId="0" applyFont="1" applyBorder="1" applyAlignment="1">
      <alignment vertical="center" wrapText="1"/>
    </xf>
    <xf numFmtId="0" fontId="62" fillId="0" borderId="10" xfId="0" applyFont="1" applyBorder="1" applyAlignment="1">
      <alignment vertical="center"/>
    </xf>
    <xf numFmtId="0" fontId="62" fillId="0" borderId="16" xfId="0" applyFont="1" applyBorder="1" applyAlignment="1">
      <alignment vertical="center" wrapText="1"/>
    </xf>
    <xf numFmtId="0" fontId="62" fillId="0" borderId="47" xfId="0" applyFont="1" applyBorder="1" applyAlignment="1">
      <alignment vertical="center"/>
    </xf>
    <xf numFmtId="0" fontId="62" fillId="0" borderId="16" xfId="0" applyFont="1" applyBorder="1" applyAlignment="1">
      <alignment vertical="center"/>
    </xf>
    <xf numFmtId="0" fontId="64" fillId="0" borderId="16" xfId="0" applyFont="1" applyBorder="1" applyAlignment="1">
      <alignment vertical="center" wrapText="1"/>
    </xf>
    <xf numFmtId="0" fontId="63" fillId="0" borderId="16" xfId="0" applyFont="1" applyBorder="1" applyAlignment="1">
      <alignment vertical="center"/>
    </xf>
    <xf numFmtId="0" fontId="10" fillId="5" borderId="25" xfId="4" applyFont="1" applyFill="1" applyBorder="1" applyAlignment="1" applyProtection="1">
      <alignment horizontal="center" vertical="center" wrapText="1"/>
      <protection locked="0"/>
    </xf>
    <xf numFmtId="0" fontId="1" fillId="0" borderId="0" xfId="0" applyFont="1" applyAlignment="1">
      <alignment horizontal="center" vertical="center"/>
    </xf>
    <xf numFmtId="0" fontId="65" fillId="0" borderId="0" xfId="0" applyFont="1" applyAlignment="1">
      <alignment horizontal="center" vertical="center"/>
    </xf>
    <xf numFmtId="0" fontId="59" fillId="0" borderId="0" xfId="0" applyFont="1" applyAlignment="1">
      <alignment horizontal="center" vertical="center" wrapText="1"/>
    </xf>
    <xf numFmtId="0" fontId="59" fillId="0" borderId="0" xfId="0" applyFont="1" applyAlignment="1">
      <alignment horizontal="left"/>
    </xf>
    <xf numFmtId="0" fontId="59" fillId="0" borderId="0" xfId="0" applyFont="1" applyAlignment="1">
      <alignment horizontal="center" vertical="center"/>
    </xf>
    <xf numFmtId="0" fontId="65" fillId="0" borderId="0" xfId="0" applyFont="1"/>
    <xf numFmtId="0" fontId="66" fillId="38" borderId="50" xfId="0" applyFont="1" applyFill="1" applyBorder="1" applyAlignment="1">
      <alignment horizontal="center" vertical="center" wrapText="1"/>
    </xf>
    <xf numFmtId="0" fontId="1" fillId="38" borderId="36" xfId="0" applyFont="1" applyFill="1" applyBorder="1" applyAlignment="1">
      <alignment horizontal="center" vertical="center" wrapText="1"/>
    </xf>
    <xf numFmtId="0" fontId="1" fillId="38" borderId="37" xfId="0" applyFont="1" applyFill="1" applyBorder="1" applyAlignment="1">
      <alignment horizontal="center" vertical="center" wrapText="1"/>
    </xf>
    <xf numFmtId="0" fontId="49" fillId="0" borderId="33" xfId="0" applyFont="1" applyBorder="1" applyAlignment="1">
      <alignment horizontal="center" vertical="center" wrapText="1"/>
    </xf>
    <xf numFmtId="0" fontId="67" fillId="0" borderId="12" xfId="0" applyFont="1" applyBorder="1" applyAlignment="1">
      <alignment horizontal="left" vertical="center" wrapText="1"/>
    </xf>
    <xf numFmtId="0" fontId="67" fillId="0" borderId="12" xfId="0" applyFont="1" applyBorder="1" applyAlignment="1">
      <alignment horizontal="center" vertical="center" wrapText="1"/>
    </xf>
    <xf numFmtId="0" fontId="44" fillId="0" borderId="12" xfId="0" applyFont="1" applyBorder="1" applyAlignment="1">
      <alignment horizontal="left" vertical="center" wrapText="1"/>
    </xf>
    <xf numFmtId="0" fontId="49" fillId="0" borderId="12" xfId="0" applyFont="1" applyBorder="1" applyAlignment="1">
      <alignment horizontal="left" vertical="center" wrapText="1"/>
    </xf>
    <xf numFmtId="0" fontId="49" fillId="0" borderId="12" xfId="0" applyFont="1" applyBorder="1" applyAlignment="1">
      <alignment vertical="center" wrapText="1"/>
    </xf>
    <xf numFmtId="0" fontId="49" fillId="0" borderId="34" xfId="0" applyFont="1" applyBorder="1" applyAlignment="1">
      <alignment vertical="center" wrapText="1"/>
    </xf>
    <xf numFmtId="0" fontId="49" fillId="0" borderId="9" xfId="0" applyFont="1" applyBorder="1" applyAlignment="1">
      <alignment horizontal="center" vertical="center" wrapText="1"/>
    </xf>
    <xf numFmtId="0" fontId="67" fillId="0" borderId="10" xfId="0" applyFont="1" applyBorder="1" applyAlignment="1">
      <alignment horizontal="left" vertical="center" wrapText="1"/>
    </xf>
    <xf numFmtId="0" fontId="67" fillId="0" borderId="10" xfId="0" applyFont="1" applyBorder="1" applyAlignment="1">
      <alignment horizontal="center" vertical="center" wrapText="1"/>
    </xf>
    <xf numFmtId="0" fontId="44" fillId="0" borderId="10" xfId="0" applyFont="1" applyBorder="1" applyAlignment="1">
      <alignment horizontal="left" vertical="center" wrapText="1"/>
    </xf>
    <xf numFmtId="0" fontId="49" fillId="0" borderId="10" xfId="0" applyFont="1" applyBorder="1" applyAlignment="1">
      <alignment horizontal="left" vertical="center" wrapText="1"/>
    </xf>
    <xf numFmtId="0" fontId="49" fillId="0" borderId="10" xfId="0" applyFont="1" applyBorder="1" applyAlignment="1">
      <alignment vertical="center" wrapText="1"/>
    </xf>
    <xf numFmtId="0" fontId="49" fillId="0" borderId="11" xfId="0" applyFont="1" applyBorder="1" applyAlignment="1">
      <alignment vertical="center" wrapText="1"/>
    </xf>
    <xf numFmtId="0" fontId="45" fillId="15" borderId="10" xfId="4" applyFont="1" applyFill="1" applyBorder="1" applyAlignment="1">
      <alignment horizontal="center" vertical="center" wrapText="1"/>
    </xf>
    <xf numFmtId="0" fontId="45" fillId="15" borderId="11" xfId="4"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58" fillId="0" borderId="10" xfId="0" applyFont="1" applyBorder="1" applyAlignment="1">
      <alignment horizontal="center"/>
    </xf>
    <xf numFmtId="0" fontId="58" fillId="0" borderId="11" xfId="0" applyFont="1" applyBorder="1" applyAlignment="1">
      <alignment horizontal="center"/>
    </xf>
    <xf numFmtId="0" fontId="0" fillId="0" borderId="15" xfId="0" applyBorder="1" applyAlignment="1">
      <alignment horizontal="left" vertical="center" wrapText="1"/>
    </xf>
    <xf numFmtId="0" fontId="0" fillId="0" borderId="68" xfId="0" applyBorder="1" applyAlignment="1">
      <alignment horizontal="left" vertical="center" wrapText="1"/>
    </xf>
    <xf numFmtId="0" fontId="58" fillId="0" borderId="36" xfId="0" applyFont="1" applyBorder="1" applyAlignment="1">
      <alignment horizontal="center" vertical="center"/>
    </xf>
    <xf numFmtId="0" fontId="58" fillId="0" borderId="36" xfId="0" applyFont="1" applyBorder="1" applyAlignment="1">
      <alignment horizontal="center" vertical="center" wrapText="1"/>
    </xf>
    <xf numFmtId="0" fontId="58" fillId="0" borderId="37" xfId="0" applyFont="1" applyBorder="1" applyAlignment="1">
      <alignment horizontal="center" vertical="center"/>
    </xf>
    <xf numFmtId="0" fontId="54" fillId="0" borderId="0" xfId="0" applyFont="1" applyAlignment="1">
      <alignment vertical="center"/>
    </xf>
    <xf numFmtId="0" fontId="42" fillId="35" borderId="11" xfId="0" applyFont="1" applyFill="1" applyBorder="1" applyAlignment="1">
      <alignment horizontal="center" vertical="center" wrapText="1"/>
    </xf>
    <xf numFmtId="0" fontId="41" fillId="0" borderId="11" xfId="0" applyFont="1" applyBorder="1" applyAlignment="1" applyProtection="1">
      <alignment vertical="center"/>
      <protection locked="0"/>
    </xf>
    <xf numFmtId="0" fontId="48" fillId="0" borderId="0" xfId="0" applyFont="1" applyAlignment="1">
      <alignment wrapText="1"/>
    </xf>
    <xf numFmtId="0" fontId="41" fillId="0" borderId="37" xfId="0" applyFont="1" applyBorder="1" applyAlignment="1" applyProtection="1">
      <alignment vertical="center"/>
      <protection locked="0"/>
    </xf>
    <xf numFmtId="0" fontId="41" fillId="0" borderId="0" xfId="0" applyFont="1" applyAlignment="1">
      <alignment vertical="center"/>
    </xf>
    <xf numFmtId="16" fontId="65" fillId="0" borderId="0" xfId="0" applyNumberFormat="1" applyFont="1" applyAlignment="1">
      <alignment horizontal="center" vertical="center"/>
    </xf>
    <xf numFmtId="0" fontId="16" fillId="0" borderId="0" xfId="0" applyFont="1" applyAlignment="1">
      <alignment horizontal="center" vertical="center"/>
    </xf>
    <xf numFmtId="0" fontId="10" fillId="3" borderId="10" xfId="0" applyFont="1" applyFill="1" applyBorder="1" applyAlignment="1">
      <alignment horizontal="center" vertical="center" wrapText="1"/>
    </xf>
    <xf numFmtId="0" fontId="2" fillId="0" borderId="11" xfId="0" applyFont="1" applyBorder="1" applyAlignment="1" applyProtection="1">
      <alignment horizontal="left" vertical="center" wrapText="1"/>
      <protection locked="0"/>
    </xf>
    <xf numFmtId="0" fontId="35" fillId="4" borderId="36" xfId="0" applyFont="1" applyFill="1" applyBorder="1" applyAlignment="1" applyProtection="1">
      <alignment horizontal="center" vertical="center" wrapText="1"/>
      <protection locked="0"/>
    </xf>
    <xf numFmtId="0" fontId="2" fillId="0" borderId="37" xfId="0" applyFont="1" applyBorder="1" applyAlignment="1" applyProtection="1">
      <alignment horizontal="left" vertical="center" wrapText="1"/>
      <protection locked="0"/>
    </xf>
    <xf numFmtId="0" fontId="10" fillId="2" borderId="3" xfId="0" applyFont="1" applyFill="1" applyBorder="1" applyAlignment="1" applyProtection="1">
      <alignment vertical="center"/>
      <protection locked="0"/>
    </xf>
    <xf numFmtId="0" fontId="0" fillId="0" borderId="10" xfId="0" applyBorder="1"/>
    <xf numFmtId="1" fontId="0" fillId="0" borderId="10" xfId="0" applyNumberFormat="1" applyBorder="1"/>
    <xf numFmtId="0" fontId="16" fillId="0" borderId="22" xfId="0" applyFont="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55" fillId="35" borderId="40" xfId="0" applyFont="1" applyFill="1" applyBorder="1" applyAlignment="1">
      <alignment horizontal="left" vertical="center" wrapText="1"/>
    </xf>
    <xf numFmtId="164" fontId="0" fillId="30" borderId="41" xfId="0" applyNumberFormat="1" applyFill="1" applyBorder="1" applyAlignment="1">
      <alignment horizontal="center" vertical="center" wrapText="1"/>
    </xf>
    <xf numFmtId="0" fontId="55" fillId="35" borderId="41" xfId="0" applyFont="1" applyFill="1" applyBorder="1" applyAlignment="1">
      <alignment horizontal="left" vertical="center" wrapText="1"/>
    </xf>
    <xf numFmtId="14" fontId="0" fillId="0" borderId="10" xfId="0" applyNumberFormat="1" applyBorder="1"/>
    <xf numFmtId="0" fontId="30" fillId="0" borderId="5" xfId="2" applyBorder="1" applyAlignment="1" applyProtection="1">
      <alignment vertical="center"/>
      <protection locked="0"/>
    </xf>
    <xf numFmtId="1" fontId="2" fillId="4" borderId="11" xfId="0" applyNumberFormat="1" applyFont="1" applyFill="1" applyBorder="1" applyAlignment="1">
      <alignment horizontal="center" vertical="center"/>
    </xf>
    <xf numFmtId="0" fontId="35" fillId="0" borderId="16" xfId="0" applyFont="1" applyBorder="1" applyAlignment="1">
      <alignment horizontal="left" vertical="center" wrapText="1"/>
    </xf>
    <xf numFmtId="0" fontId="16" fillId="0" borderId="16" xfId="0" applyFont="1" applyBorder="1" applyAlignment="1">
      <alignment horizontal="center" vertical="center"/>
    </xf>
    <xf numFmtId="0" fontId="16" fillId="0" borderId="46" xfId="0" applyFont="1" applyBorder="1" applyAlignment="1">
      <alignment horizontal="center" vertical="center"/>
    </xf>
    <xf numFmtId="0" fontId="16" fillId="0" borderId="57" xfId="0" applyFont="1" applyBorder="1" applyAlignment="1">
      <alignment horizontal="center" vertical="center"/>
    </xf>
    <xf numFmtId="0" fontId="16" fillId="5" borderId="18" xfId="0" applyFont="1" applyFill="1" applyBorder="1" applyAlignment="1">
      <alignment horizontal="center" vertical="center"/>
    </xf>
    <xf numFmtId="0" fontId="16" fillId="0" borderId="16" xfId="0" applyFont="1" applyBorder="1" applyAlignment="1">
      <alignment horizontal="justify" vertical="center" wrapText="1"/>
    </xf>
    <xf numFmtId="0" fontId="41" fillId="0" borderId="16" xfId="0" applyFont="1" applyBorder="1" applyAlignment="1">
      <alignment horizontal="justify" vertical="center" wrapText="1"/>
    </xf>
    <xf numFmtId="0" fontId="35" fillId="0" borderId="16" xfId="0" applyFont="1" applyBorder="1" applyAlignment="1">
      <alignment horizontal="justify" vertical="center" wrapText="1"/>
    </xf>
    <xf numFmtId="0" fontId="35" fillId="0" borderId="58" xfId="0" applyFont="1" applyBorder="1" applyAlignment="1">
      <alignment horizontal="center" vertical="center" wrapText="1"/>
    </xf>
    <xf numFmtId="0" fontId="35" fillId="0" borderId="58" xfId="0" applyFont="1" applyBorder="1" applyAlignment="1">
      <alignment horizontal="justify" vertical="center" wrapText="1"/>
    </xf>
    <xf numFmtId="0" fontId="35" fillId="5" borderId="58" xfId="0" applyFont="1" applyFill="1" applyBorder="1" applyAlignment="1">
      <alignment horizontal="justify" vertical="center" wrapText="1"/>
    </xf>
    <xf numFmtId="0" fontId="35" fillId="3" borderId="58" xfId="0" applyFont="1" applyFill="1" applyBorder="1" applyAlignment="1">
      <alignment horizontal="justify" vertical="center" wrapText="1"/>
    </xf>
    <xf numFmtId="0" fontId="35" fillId="3" borderId="26" xfId="0" applyFont="1" applyFill="1" applyBorder="1" applyAlignment="1">
      <alignment vertical="center" wrapText="1"/>
    </xf>
    <xf numFmtId="0" fontId="41" fillId="0" borderId="16" xfId="0" applyFont="1" applyBorder="1" applyAlignment="1">
      <alignment horizontal="justify" vertical="top" wrapText="1"/>
    </xf>
    <xf numFmtId="0" fontId="35" fillId="3" borderId="16" xfId="0" applyFont="1" applyFill="1" applyBorder="1" applyAlignment="1">
      <alignment vertical="center" wrapText="1"/>
    </xf>
    <xf numFmtId="0" fontId="35" fillId="9" borderId="16" xfId="0" applyFont="1" applyFill="1" applyBorder="1" applyAlignment="1">
      <alignment horizontal="justify" vertical="center" wrapText="1"/>
    </xf>
    <xf numFmtId="0" fontId="16" fillId="0" borderId="16" xfId="0" applyFont="1" applyBorder="1" applyAlignment="1">
      <alignment horizontal="justify" vertical="top" wrapText="1"/>
    </xf>
    <xf numFmtId="0" fontId="16" fillId="0" borderId="16" xfId="0" applyFont="1" applyBorder="1" applyAlignment="1">
      <alignment horizontal="justify" vertical="top"/>
    </xf>
    <xf numFmtId="0" fontId="35" fillId="4" borderId="16" xfId="0" applyFont="1" applyFill="1" applyBorder="1" applyAlignment="1">
      <alignment vertical="center" wrapText="1"/>
    </xf>
    <xf numFmtId="0" fontId="35" fillId="4" borderId="16" xfId="0" applyFont="1" applyFill="1" applyBorder="1" applyAlignment="1">
      <alignment horizontal="justify" vertical="center" wrapText="1"/>
    </xf>
    <xf numFmtId="0" fontId="35" fillId="9" borderId="16" xfId="0" applyFont="1" applyFill="1" applyBorder="1" applyAlignment="1">
      <alignment vertical="center" wrapText="1"/>
    </xf>
    <xf numFmtId="0" fontId="35" fillId="5" borderId="26" xfId="0" applyFont="1" applyFill="1" applyBorder="1" applyAlignment="1">
      <alignment horizontal="justify" vertical="center" wrapText="1"/>
    </xf>
    <xf numFmtId="0" fontId="35" fillId="5" borderId="16" xfId="0" applyFont="1" applyFill="1" applyBorder="1" applyAlignment="1">
      <alignment horizontal="justify" vertical="center" wrapText="1"/>
    </xf>
    <xf numFmtId="0" fontId="41" fillId="0" borderId="16" xfId="0" applyFont="1" applyBorder="1" applyAlignment="1">
      <alignment horizontal="left" vertical="top" wrapText="1"/>
    </xf>
    <xf numFmtId="0" fontId="16" fillId="0" borderId="16" xfId="0" applyFont="1" applyBorder="1" applyAlignment="1">
      <alignment horizontal="left" vertical="center" wrapText="1"/>
    </xf>
    <xf numFmtId="0" fontId="16" fillId="3" borderId="16" xfId="0" applyFont="1" applyFill="1" applyBorder="1" applyAlignment="1">
      <alignment vertical="center" wrapText="1"/>
    </xf>
    <xf numFmtId="0" fontId="35" fillId="20" borderId="16" xfId="0" applyFont="1" applyFill="1" applyBorder="1" applyAlignment="1">
      <alignment vertical="center" wrapText="1"/>
    </xf>
    <xf numFmtId="0" fontId="0" fillId="0" borderId="10" xfId="0" applyBorder="1" applyAlignment="1">
      <alignment vertical="center"/>
    </xf>
    <xf numFmtId="15" fontId="10" fillId="0" borderId="10" xfId="0" applyNumberFormat="1" applyFont="1" applyBorder="1" applyAlignment="1">
      <alignment horizontal="left" vertical="center" wrapText="1"/>
    </xf>
    <xf numFmtId="0" fontId="74" fillId="24" borderId="0" xfId="2" applyFont="1" applyFill="1" applyAlignment="1">
      <alignment horizontal="center" vertical="center"/>
    </xf>
    <xf numFmtId="0" fontId="75" fillId="24" borderId="0" xfId="2" applyFont="1" applyFill="1" applyAlignment="1">
      <alignment horizontal="center" vertical="center"/>
    </xf>
    <xf numFmtId="0" fontId="74" fillId="24" borderId="0" xfId="2" applyFont="1" applyFill="1" applyAlignment="1" applyProtection="1">
      <alignment horizontal="center" vertical="center" wrapText="1"/>
      <protection locked="0"/>
    </xf>
    <xf numFmtId="0" fontId="44" fillId="0" borderId="0" xfId="0" applyFont="1" applyAlignment="1">
      <alignment horizontal="right" vertical="center" wrapText="1"/>
    </xf>
    <xf numFmtId="0" fontId="44" fillId="0" borderId="0" xfId="0" applyFont="1" applyAlignment="1">
      <alignment horizontal="right" vertical="center"/>
    </xf>
    <xf numFmtId="0" fontId="7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72" fillId="0" borderId="0" xfId="0" applyFont="1" applyAlignment="1">
      <alignment horizontal="center" vertical="center" wrapText="1"/>
    </xf>
    <xf numFmtId="0" fontId="17" fillId="13" borderId="2" xfId="0" applyFont="1" applyFill="1" applyBorder="1" applyAlignment="1" applyProtection="1">
      <alignment horizontal="center" vertical="justify" wrapText="1"/>
      <protection locked="0"/>
    </xf>
    <xf numFmtId="0" fontId="17" fillId="11" borderId="15" xfId="0" applyFont="1" applyFill="1" applyBorder="1" applyAlignment="1" applyProtection="1">
      <alignment horizontal="center" vertical="justify" wrapText="1"/>
      <protection locked="0"/>
    </xf>
    <xf numFmtId="0" fontId="17" fillId="11" borderId="23" xfId="0" applyFont="1" applyFill="1" applyBorder="1" applyAlignment="1" applyProtection="1">
      <alignment horizontal="center" vertical="justify" wrapText="1"/>
      <protection locked="0"/>
    </xf>
    <xf numFmtId="0" fontId="17" fillId="14" borderId="14" xfId="0" applyFont="1" applyFill="1" applyBorder="1" applyAlignment="1" applyProtection="1">
      <alignment horizontal="center" vertical="justify" wrapText="1"/>
      <protection locked="0"/>
    </xf>
    <xf numFmtId="0" fontId="17" fillId="14" borderId="0" xfId="0" applyFont="1" applyFill="1" applyAlignment="1" applyProtection="1">
      <alignment horizontal="center" vertical="justify" wrapText="1"/>
      <protection locked="0"/>
    </xf>
    <xf numFmtId="0" fontId="1" fillId="0" borderId="10" xfId="0" applyFont="1" applyBorder="1" applyAlignment="1">
      <alignment horizontal="left" vertical="center" wrapText="1"/>
    </xf>
    <xf numFmtId="0" fontId="21" fillId="18" borderId="13" xfId="0" applyFont="1" applyFill="1" applyBorder="1" applyAlignment="1" applyProtection="1">
      <alignment horizontal="center" vertical="justify" wrapText="1"/>
      <protection locked="0"/>
    </xf>
    <xf numFmtId="0" fontId="17" fillId="12" borderId="10" xfId="0" applyFont="1" applyFill="1" applyBorder="1" applyAlignment="1" applyProtection="1">
      <alignment horizontal="center" vertical="justify" wrapText="1"/>
      <protection locked="0"/>
    </xf>
    <xf numFmtId="0" fontId="17" fillId="23" borderId="10" xfId="0" applyFont="1" applyFill="1" applyBorder="1" applyAlignment="1" applyProtection="1">
      <alignment horizontal="center" vertical="justify" wrapText="1"/>
      <protection locked="0"/>
    </xf>
    <xf numFmtId="0" fontId="17" fillId="19" borderId="10" xfId="0" applyFont="1" applyFill="1" applyBorder="1" applyAlignment="1" applyProtection="1">
      <alignment horizontal="center" vertical="justify" wrapText="1"/>
      <protection locked="0"/>
    </xf>
    <xf numFmtId="0" fontId="21" fillId="22" borderId="13" xfId="0" applyFont="1" applyFill="1" applyBorder="1" applyAlignment="1" applyProtection="1">
      <alignment horizontal="center" vertical="justify" wrapText="1"/>
      <protection locked="0"/>
    </xf>
    <xf numFmtId="0" fontId="16" fillId="0" borderId="22"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4" fillId="15" borderId="21" xfId="0" applyFont="1" applyFill="1" applyBorder="1" applyAlignment="1">
      <alignment horizontal="center" vertical="center"/>
    </xf>
    <xf numFmtId="0" fontId="14" fillId="15" borderId="22" xfId="0" applyFont="1" applyFill="1" applyBorder="1" applyAlignment="1">
      <alignment horizontal="center" vertical="center"/>
    </xf>
    <xf numFmtId="0" fontId="14" fillId="15" borderId="5" xfId="0" applyFont="1" applyFill="1" applyBorder="1" applyAlignment="1">
      <alignment horizontal="center" vertical="center"/>
    </xf>
    <xf numFmtId="0" fontId="16" fillId="0" borderId="22"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0" fontId="14" fillId="0" borderId="22"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22" xfId="0" applyFont="1" applyBorder="1" applyAlignment="1" applyProtection="1">
      <alignment horizontal="left" vertical="center" wrapText="1"/>
      <protection locked="0"/>
    </xf>
    <xf numFmtId="0" fontId="14" fillId="0" borderId="5" xfId="0" applyFont="1" applyBorder="1" applyAlignment="1" applyProtection="1">
      <alignment horizontal="left" vertical="center" wrapText="1"/>
      <protection locked="0"/>
    </xf>
    <xf numFmtId="0" fontId="16" fillId="0" borderId="2" xfId="0" applyFont="1" applyBorder="1" applyAlignment="1" applyProtection="1">
      <alignment horizontal="left" vertical="center" wrapText="1"/>
      <protection locked="0"/>
    </xf>
    <xf numFmtId="0" fontId="16" fillId="0" borderId="3" xfId="0" applyFont="1" applyBorder="1" applyAlignment="1" applyProtection="1">
      <alignment horizontal="left" vertical="center" wrapText="1"/>
      <protection locked="0"/>
    </xf>
    <xf numFmtId="0" fontId="14" fillId="16" borderId="1" xfId="0" applyFont="1" applyFill="1" applyBorder="1" applyAlignment="1">
      <alignment horizontal="center" vertical="center" wrapText="1"/>
    </xf>
    <xf numFmtId="0" fontId="14" fillId="16" borderId="14" xfId="0" applyFont="1" applyFill="1" applyBorder="1" applyAlignment="1">
      <alignment horizontal="center" vertical="center" wrapText="1"/>
    </xf>
    <xf numFmtId="0" fontId="14" fillId="16" borderId="15" xfId="0" applyFont="1" applyFill="1" applyBorder="1" applyAlignment="1">
      <alignment horizontal="center" vertical="center" wrapText="1"/>
    </xf>
    <xf numFmtId="0" fontId="10" fillId="16" borderId="21" xfId="0" applyFont="1" applyFill="1" applyBorder="1" applyAlignment="1">
      <alignment horizontal="center" vertical="center" wrapText="1"/>
    </xf>
    <xf numFmtId="0" fontId="10" fillId="16" borderId="22" xfId="0" applyFont="1" applyFill="1" applyBorder="1" applyAlignment="1">
      <alignment horizontal="center" vertical="center" wrapText="1"/>
    </xf>
    <xf numFmtId="0" fontId="10" fillId="16" borderId="5" xfId="0" applyFont="1" applyFill="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12" xfId="0" applyFont="1" applyBorder="1" applyAlignment="1">
      <alignment horizontal="center" vertical="center" wrapText="1"/>
    </xf>
    <xf numFmtId="0" fontId="14" fillId="0" borderId="23" xfId="0" applyFont="1" applyBorder="1" applyAlignment="1" applyProtection="1">
      <alignment horizontal="left" vertical="center" wrapText="1"/>
      <protection locked="0"/>
    </xf>
    <xf numFmtId="0" fontId="14" fillId="0" borderId="27" xfId="0" applyFont="1" applyBorder="1" applyAlignment="1" applyProtection="1">
      <alignment horizontal="left" vertical="center" wrapText="1"/>
      <protection locked="0"/>
    </xf>
    <xf numFmtId="0" fontId="14" fillId="0" borderId="23" xfId="0" applyFont="1" applyBorder="1" applyAlignment="1" applyProtection="1">
      <alignment horizontal="center" vertical="center" wrapText="1"/>
      <protection locked="0"/>
    </xf>
    <xf numFmtId="0" fontId="14" fillId="0" borderId="27" xfId="0" applyFont="1" applyBorder="1" applyAlignment="1" applyProtection="1">
      <alignment horizontal="center" vertical="center" wrapText="1"/>
      <protection locked="0"/>
    </xf>
    <xf numFmtId="0" fontId="12" fillId="2" borderId="29" xfId="0" applyFont="1" applyFill="1" applyBorder="1" applyAlignment="1" applyProtection="1">
      <alignment horizontal="center" vertical="center" wrapText="1"/>
      <protection locked="0"/>
    </xf>
    <xf numFmtId="0" fontId="12" fillId="2" borderId="13" xfId="0" applyFont="1" applyFill="1" applyBorder="1" applyAlignment="1" applyProtection="1">
      <alignment horizontal="center" vertical="center" wrapText="1"/>
      <protection locked="0"/>
    </xf>
    <xf numFmtId="0" fontId="12" fillId="2" borderId="30"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0" fillId="2" borderId="21" xfId="0" applyFont="1" applyFill="1" applyBorder="1" applyAlignment="1" applyProtection="1">
      <alignment horizontal="center" vertical="center"/>
      <protection locked="0"/>
    </xf>
    <xf numFmtId="0" fontId="10" fillId="2" borderId="22" xfId="0" applyFont="1" applyFill="1" applyBorder="1" applyAlignment="1" applyProtection="1">
      <alignment horizontal="center" vertical="center"/>
      <protection locked="0"/>
    </xf>
    <xf numFmtId="0" fontId="12" fillId="2" borderId="21" xfId="0" applyFont="1" applyFill="1" applyBorder="1" applyAlignment="1" applyProtection="1">
      <alignment horizontal="center" vertical="center" wrapText="1"/>
      <protection locked="0"/>
    </xf>
    <xf numFmtId="0" fontId="12" fillId="2" borderId="22"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12" fillId="2" borderId="39" xfId="0" applyFont="1" applyFill="1" applyBorder="1" applyAlignment="1" applyProtection="1">
      <alignment horizontal="center" vertical="center" wrapText="1"/>
      <protection locked="0"/>
    </xf>
    <xf numFmtId="0" fontId="38" fillId="2" borderId="1" xfId="0" applyFont="1" applyFill="1" applyBorder="1" applyAlignment="1" applyProtection="1">
      <alignment horizontal="center" vertical="center" wrapText="1"/>
      <protection locked="0"/>
    </xf>
    <xf numFmtId="0" fontId="38" fillId="2" borderId="2" xfId="0" applyFont="1" applyFill="1" applyBorder="1" applyAlignment="1" applyProtection="1">
      <alignment horizontal="center" vertical="center" wrapText="1"/>
      <protection locked="0"/>
    </xf>
    <xf numFmtId="0" fontId="38" fillId="2" borderId="3" xfId="0" applyFont="1" applyFill="1" applyBorder="1" applyAlignment="1" applyProtection="1">
      <alignment horizontal="center" vertical="center" wrapText="1"/>
      <protection locked="0"/>
    </xf>
    <xf numFmtId="0" fontId="10" fillId="27" borderId="40" xfId="0" applyFont="1" applyFill="1" applyBorder="1" applyAlignment="1" applyProtection="1">
      <alignment horizontal="center" vertical="center" wrapText="1"/>
      <protection locked="0"/>
    </xf>
    <xf numFmtId="0" fontId="10" fillId="27" borderId="41" xfId="0" applyFont="1" applyFill="1" applyBorder="1" applyAlignment="1" applyProtection="1">
      <alignment horizontal="center" vertical="center" wrapText="1"/>
      <protection locked="0"/>
    </xf>
    <xf numFmtId="0" fontId="10" fillId="27" borderId="42" xfId="0" applyFont="1" applyFill="1" applyBorder="1" applyAlignment="1" applyProtection="1">
      <alignment horizontal="center" vertical="center" wrapText="1"/>
      <protection locked="0"/>
    </xf>
    <xf numFmtId="0" fontId="10" fillId="27" borderId="40" xfId="0" applyFont="1" applyFill="1" applyBorder="1" applyAlignment="1" applyProtection="1">
      <alignment horizontal="center" vertical="center"/>
      <protection locked="0"/>
    </xf>
    <xf numFmtId="0" fontId="10" fillId="27" borderId="41" xfId="0" applyFont="1" applyFill="1" applyBorder="1" applyAlignment="1" applyProtection="1">
      <alignment horizontal="center" vertical="center"/>
      <protection locked="0"/>
    </xf>
    <xf numFmtId="0" fontId="10" fillId="27" borderId="42" xfId="0" applyFont="1" applyFill="1" applyBorder="1" applyAlignment="1" applyProtection="1">
      <alignment horizontal="center" vertical="center"/>
      <protection locked="0"/>
    </xf>
    <xf numFmtId="0" fontId="1" fillId="16" borderId="6" xfId="0" applyFont="1" applyFill="1" applyBorder="1" applyAlignment="1">
      <alignment horizontal="center" vertical="center" wrapText="1"/>
    </xf>
    <xf numFmtId="0" fontId="1" fillId="16" borderId="9" xfId="0" applyFont="1" applyFill="1" applyBorder="1" applyAlignment="1">
      <alignment horizontal="center" vertical="center" wrapText="1"/>
    </xf>
    <xf numFmtId="0" fontId="52" fillId="0" borderId="0" xfId="0" applyFont="1" applyAlignment="1">
      <alignment horizontal="left" vertical="center" wrapText="1"/>
    </xf>
    <xf numFmtId="0" fontId="1" fillId="0" borderId="18" xfId="0" applyFont="1" applyBorder="1" applyAlignment="1">
      <alignment horizontal="center" vertical="center"/>
    </xf>
    <xf numFmtId="0" fontId="1" fillId="0" borderId="57"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61" xfId="0" applyFont="1" applyBorder="1" applyAlignment="1">
      <alignment horizontal="center" vertical="center" wrapText="1"/>
    </xf>
    <xf numFmtId="0" fontId="1" fillId="0" borderId="62" xfId="0" applyFont="1" applyBorder="1" applyAlignment="1">
      <alignment horizontal="center" vertical="center"/>
    </xf>
    <xf numFmtId="0" fontId="1" fillId="9" borderId="28" xfId="0" applyFont="1" applyFill="1" applyBorder="1" applyAlignment="1">
      <alignment horizontal="center" vertical="center" wrapText="1"/>
    </xf>
    <xf numFmtId="0" fontId="1" fillId="9" borderId="28" xfId="0" applyFont="1" applyFill="1" applyBorder="1" applyAlignment="1">
      <alignment horizontal="center" vertical="center"/>
    </xf>
    <xf numFmtId="0" fontId="51" fillId="21" borderId="10" xfId="0" applyFont="1" applyFill="1" applyBorder="1" applyAlignment="1">
      <alignment horizontal="center" vertical="center" textRotation="90" wrapText="1"/>
    </xf>
    <xf numFmtId="0" fontId="49" fillId="0" borderId="25" xfId="0" applyFont="1" applyBorder="1" applyAlignment="1">
      <alignment horizontal="left" vertical="top" wrapText="1"/>
    </xf>
    <xf numFmtId="0" fontId="49" fillId="0" borderId="0" xfId="0" applyFont="1" applyAlignment="1">
      <alignment horizontal="left" vertical="top" wrapText="1"/>
    </xf>
    <xf numFmtId="0" fontId="51" fillId="21" borderId="45" xfId="0" applyFont="1" applyFill="1" applyBorder="1" applyAlignment="1">
      <alignment horizontal="center" vertical="center" textRotation="90" wrapText="1"/>
    </xf>
    <xf numFmtId="0" fontId="51" fillId="21" borderId="44" xfId="0" applyFont="1" applyFill="1" applyBorder="1" applyAlignment="1">
      <alignment horizontal="center" vertical="center" textRotation="90" wrapText="1"/>
    </xf>
    <xf numFmtId="0" fontId="50" fillId="21" borderId="10" xfId="0" applyFont="1" applyFill="1" applyBorder="1" applyAlignment="1">
      <alignment horizontal="center" vertical="center" wrapText="1"/>
    </xf>
    <xf numFmtId="0" fontId="44" fillId="0" borderId="54" xfId="0" applyFont="1" applyBorder="1" applyAlignment="1">
      <alignment horizontal="center"/>
    </xf>
    <xf numFmtId="0" fontId="45" fillId="0" borderId="54" xfId="0" applyFont="1" applyBorder="1" applyAlignment="1">
      <alignment horizontal="center" vertical="center" wrapText="1"/>
    </xf>
    <xf numFmtId="0" fontId="45" fillId="0" borderId="54" xfId="0" applyFont="1" applyBorder="1" applyAlignment="1">
      <alignment horizontal="center" vertical="center"/>
    </xf>
    <xf numFmtId="0" fontId="45" fillId="0" borderId="54" xfId="3" applyFont="1" applyBorder="1" applyAlignment="1" applyProtection="1">
      <alignment horizontal="center" vertical="center"/>
      <protection hidden="1"/>
    </xf>
    <xf numFmtId="0" fontId="48" fillId="0" borderId="0" xfId="0" applyFont="1" applyAlignment="1">
      <alignment horizontal="left" wrapText="1"/>
    </xf>
    <xf numFmtId="0" fontId="0" fillId="0" borderId="65" xfId="0" applyBorder="1" applyAlignment="1">
      <alignment horizontal="left" vertical="center" wrapText="1"/>
    </xf>
    <xf numFmtId="0" fontId="0" fillId="0" borderId="44" xfId="0" applyBorder="1" applyAlignment="1">
      <alignment horizontal="left"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0" fillId="0" borderId="21"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22" xfId="0" applyBorder="1" applyAlignment="1">
      <alignment horizontal="justify" vertical="center" wrapText="1"/>
    </xf>
    <xf numFmtId="0" fontId="0" fillId="0" borderId="5" xfId="0" applyBorder="1" applyAlignment="1">
      <alignment horizontal="justify" vertical="center" wrapText="1"/>
    </xf>
    <xf numFmtId="0" fontId="45" fillId="15" borderId="9" xfId="4" applyFont="1" applyFill="1" applyBorder="1" applyAlignment="1">
      <alignment horizontal="center" vertical="center" wrapText="1"/>
    </xf>
    <xf numFmtId="0" fontId="45" fillId="15" borderId="10" xfId="4" applyFont="1" applyFill="1" applyBorder="1" applyAlignment="1">
      <alignment horizontal="center" vertical="center" wrapText="1"/>
    </xf>
    <xf numFmtId="0" fontId="12" fillId="15" borderId="10" xfId="0" applyFont="1" applyFill="1" applyBorder="1" applyAlignment="1">
      <alignment horizontal="center" vertical="center" wrapText="1"/>
    </xf>
    <xf numFmtId="0" fontId="12" fillId="15" borderId="11" xfId="0" applyFont="1" applyFill="1" applyBorder="1" applyAlignment="1">
      <alignment horizontal="center" vertical="center" wrapText="1"/>
    </xf>
    <xf numFmtId="0" fontId="42" fillId="35" borderId="65" xfId="0" applyFont="1" applyFill="1" applyBorder="1" applyAlignment="1">
      <alignment horizontal="center" vertical="center"/>
    </xf>
    <xf numFmtId="0" fontId="42" fillId="35" borderId="44" xfId="0" applyFont="1" applyFill="1" applyBorder="1" applyAlignment="1">
      <alignment horizontal="center" vertical="center"/>
    </xf>
    <xf numFmtId="0" fontId="42" fillId="35" borderId="45" xfId="0" applyFont="1" applyFill="1" applyBorder="1" applyAlignment="1">
      <alignment horizontal="center" vertical="center"/>
    </xf>
    <xf numFmtId="0" fontId="42" fillId="35" borderId="59" xfId="0" applyFont="1" applyFill="1" applyBorder="1" applyAlignment="1">
      <alignment horizontal="center" vertical="center"/>
    </xf>
    <xf numFmtId="0" fontId="0" fillId="0" borderId="67" xfId="0" applyBorder="1" applyAlignment="1">
      <alignment horizontal="left" vertical="center" wrapText="1"/>
    </xf>
    <xf numFmtId="0" fontId="0" fillId="0" borderId="43" xfId="0" applyBorder="1" applyAlignment="1">
      <alignment horizontal="left" vertical="center" wrapText="1"/>
    </xf>
    <xf numFmtId="0" fontId="68" fillId="3" borderId="6" xfId="0" applyFont="1" applyFill="1" applyBorder="1" applyAlignment="1">
      <alignment horizontal="center" vertical="center" wrapText="1"/>
    </xf>
    <xf numFmtId="0" fontId="68" fillId="3" borderId="7" xfId="0" applyFont="1" applyFill="1" applyBorder="1" applyAlignment="1">
      <alignment horizontal="center" vertical="center" wrapText="1"/>
    </xf>
    <xf numFmtId="0" fontId="68" fillId="3" borderId="8" xfId="0" applyFont="1" applyFill="1" applyBorder="1" applyAlignment="1">
      <alignment horizontal="center" vertical="center" wrapText="1"/>
    </xf>
    <xf numFmtId="0" fontId="4" fillId="0" borderId="66" xfId="0" applyFont="1" applyBorder="1" applyAlignment="1" applyProtection="1">
      <alignment horizontal="left" vertical="top" wrapText="1"/>
      <protection locked="0"/>
    </xf>
    <xf numFmtId="0" fontId="4" fillId="0" borderId="55" xfId="0" applyFont="1" applyBorder="1" applyAlignment="1" applyProtection="1">
      <alignment horizontal="left" vertical="top" wrapText="1"/>
      <protection locked="0"/>
    </xf>
    <xf numFmtId="0" fontId="4" fillId="0" borderId="51"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60"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4" fillId="0" borderId="23" xfId="0" applyFont="1" applyBorder="1" applyAlignment="1" applyProtection="1">
      <alignment horizontal="left" vertical="top" wrapText="1"/>
      <protection locked="0"/>
    </xf>
    <xf numFmtId="0" fontId="4" fillId="0" borderId="27" xfId="0" applyFont="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60" xfId="0" applyBorder="1" applyAlignment="1" applyProtection="1">
      <alignment horizontal="left" vertical="top" wrapText="1"/>
      <protection locked="0"/>
    </xf>
    <xf numFmtId="0" fontId="8" fillId="0" borderId="10" xfId="0" applyFont="1" applyBorder="1" applyAlignment="1">
      <alignment horizontal="left" vertical="center" wrapText="1"/>
    </xf>
    <xf numFmtId="0" fontId="8" fillId="0" borderId="10" xfId="0" applyFont="1" applyBorder="1" applyAlignment="1" applyProtection="1">
      <alignment horizontal="left" vertical="center" wrapText="1"/>
      <protection locked="0"/>
    </xf>
    <xf numFmtId="0" fontId="42" fillId="39" borderId="67" xfId="0" applyFont="1" applyFill="1" applyBorder="1" applyAlignment="1">
      <alignment horizontal="center" vertical="center"/>
    </xf>
    <xf numFmtId="0" fontId="42" fillId="39" borderId="56" xfId="0" applyFont="1" applyFill="1" applyBorder="1" applyAlignment="1">
      <alignment horizontal="center" vertical="center"/>
    </xf>
    <xf numFmtId="0" fontId="42" fillId="39" borderId="69" xfId="0" applyFont="1" applyFill="1" applyBorder="1" applyAlignment="1">
      <alignment horizontal="center" vertical="center"/>
    </xf>
    <xf numFmtId="0" fontId="41" fillId="0" borderId="65" xfId="0" applyFont="1" applyBorder="1" applyAlignment="1" applyProtection="1">
      <alignment horizontal="center" vertical="center"/>
      <protection locked="0"/>
    </xf>
    <xf numFmtId="0" fontId="41" fillId="0" borderId="44" xfId="0" applyFont="1" applyBorder="1" applyAlignment="1" applyProtection="1">
      <alignment horizontal="center" vertical="center"/>
      <protection locked="0"/>
    </xf>
    <xf numFmtId="0" fontId="41" fillId="0" borderId="45" xfId="0" applyFont="1" applyBorder="1" applyAlignment="1" applyProtection="1">
      <alignment horizontal="center" vertical="center"/>
      <protection locked="0"/>
    </xf>
    <xf numFmtId="0" fontId="41" fillId="0" borderId="59" xfId="0" applyFont="1" applyBorder="1" applyAlignment="1" applyProtection="1">
      <alignment horizontal="center" vertical="center"/>
      <protection locked="0"/>
    </xf>
    <xf numFmtId="0" fontId="41" fillId="0" borderId="70" xfId="0" applyFont="1" applyBorder="1" applyAlignment="1" applyProtection="1">
      <alignment horizontal="center" vertical="center"/>
      <protection locked="0"/>
    </xf>
    <xf numFmtId="0" fontId="41" fillId="0" borderId="71" xfId="0" applyFont="1" applyBorder="1" applyAlignment="1" applyProtection="1">
      <alignment horizontal="center" vertical="center"/>
      <protection locked="0"/>
    </xf>
    <xf numFmtId="0" fontId="41" fillId="0" borderId="52" xfId="0" applyFont="1" applyBorder="1" applyAlignment="1" applyProtection="1">
      <alignment horizontal="center" vertical="center"/>
      <protection locked="0"/>
    </xf>
    <xf numFmtId="0" fontId="41" fillId="0" borderId="72" xfId="0" applyFont="1" applyBorder="1" applyAlignment="1" applyProtection="1">
      <alignment horizontal="center" vertical="center"/>
      <protection locked="0"/>
    </xf>
    <xf numFmtId="0" fontId="41" fillId="0" borderId="22" xfId="0" applyFont="1" applyBorder="1" applyAlignment="1">
      <alignment horizontal="center" vertical="center"/>
    </xf>
    <xf numFmtId="0" fontId="42" fillId="39" borderId="29" xfId="0" applyFont="1" applyFill="1" applyBorder="1" applyAlignment="1">
      <alignment horizontal="center" vertical="center"/>
    </xf>
    <xf numFmtId="0" fontId="42" fillId="39" borderId="13" xfId="0" applyFont="1" applyFill="1" applyBorder="1" applyAlignment="1">
      <alignment horizontal="center" vertical="center"/>
    </xf>
    <xf numFmtId="0" fontId="42" fillId="39" borderId="30" xfId="0" applyFont="1" applyFill="1" applyBorder="1" applyAlignment="1">
      <alignment horizontal="center" vertical="center"/>
    </xf>
    <xf numFmtId="0" fontId="1" fillId="15" borderId="10" xfId="0" applyFont="1" applyFill="1" applyBorder="1" applyAlignment="1">
      <alignment horizontal="center"/>
    </xf>
    <xf numFmtId="0" fontId="1" fillId="15" borderId="45" xfId="0" applyFont="1" applyFill="1" applyBorder="1" applyAlignment="1">
      <alignment horizontal="center"/>
    </xf>
    <xf numFmtId="0" fontId="14" fillId="9" borderId="10" xfId="0" applyFont="1" applyFill="1" applyBorder="1" applyAlignment="1" applyProtection="1">
      <alignment horizontal="center" vertical="center"/>
      <protection locked="0"/>
    </xf>
    <xf numFmtId="0" fontId="14" fillId="9" borderId="45" xfId="0" applyFont="1" applyFill="1" applyBorder="1" applyAlignment="1" applyProtection="1">
      <alignment horizontal="center" vertical="center"/>
      <protection locked="0"/>
    </xf>
    <xf numFmtId="0" fontId="14" fillId="32" borderId="10" xfId="0" applyFont="1" applyFill="1" applyBorder="1" applyAlignment="1">
      <alignment horizontal="center" vertical="center"/>
    </xf>
    <xf numFmtId="0" fontId="14" fillId="34" borderId="14" xfId="0" applyFont="1" applyFill="1" applyBorder="1" applyAlignment="1">
      <alignment horizontal="center" vertical="center"/>
    </xf>
    <xf numFmtId="0" fontId="14" fillId="34" borderId="0" xfId="0" applyFont="1" applyFill="1" applyAlignment="1">
      <alignment horizontal="center" vertical="center"/>
    </xf>
    <xf numFmtId="0" fontId="1" fillId="4" borderId="10" xfId="0" applyFont="1" applyFill="1" applyBorder="1" applyAlignment="1">
      <alignment horizontal="center"/>
    </xf>
    <xf numFmtId="0" fontId="1" fillId="4" borderId="45" xfId="0" applyFont="1" applyFill="1" applyBorder="1" applyAlignment="1">
      <alignment horizontal="center"/>
    </xf>
    <xf numFmtId="0" fontId="14" fillId="4" borderId="14" xfId="0" applyFont="1" applyFill="1" applyBorder="1" applyAlignment="1">
      <alignment horizontal="center" vertical="center"/>
    </xf>
    <xf numFmtId="0" fontId="14" fillId="4" borderId="0" xfId="0" applyFont="1" applyFill="1" applyAlignment="1">
      <alignment horizontal="center" vertical="center"/>
    </xf>
    <xf numFmtId="0" fontId="1" fillId="40" borderId="56" xfId="0" applyFont="1" applyFill="1" applyBorder="1" applyAlignment="1">
      <alignment horizontal="center" vertical="center"/>
    </xf>
    <xf numFmtId="0" fontId="1" fillId="33" borderId="56" xfId="0" applyFont="1" applyFill="1" applyBorder="1" applyAlignment="1">
      <alignment horizontal="center" vertical="center"/>
    </xf>
    <xf numFmtId="0" fontId="1" fillId="30" borderId="20" xfId="0" applyFont="1" applyFill="1" applyBorder="1" applyAlignment="1">
      <alignment horizontal="center" vertical="center"/>
    </xf>
    <xf numFmtId="0" fontId="1" fillId="30" borderId="56" xfId="0" applyFont="1" applyFill="1" applyBorder="1" applyAlignment="1">
      <alignment horizontal="center" vertical="center"/>
    </xf>
    <xf numFmtId="0" fontId="1" fillId="9" borderId="56" xfId="0" applyFont="1" applyFill="1" applyBorder="1" applyAlignment="1">
      <alignment horizontal="center" vertical="center"/>
    </xf>
    <xf numFmtId="0" fontId="1" fillId="16" borderId="56" xfId="0" applyFont="1" applyFill="1" applyBorder="1" applyAlignment="1">
      <alignment horizontal="center" vertical="center"/>
    </xf>
    <xf numFmtId="0" fontId="1" fillId="32" borderId="56" xfId="0" applyFont="1" applyFill="1" applyBorder="1" applyAlignment="1">
      <alignment horizontal="center" vertical="center"/>
    </xf>
  </cellXfs>
  <cellStyles count="5">
    <cellStyle name="Hipervínculo" xfId="2" builtinId="8"/>
    <cellStyle name="Normal" xfId="0" builtinId="0"/>
    <cellStyle name="Normal 2" xfId="4" xr:uid="{DC675582-0EDA-439E-866E-16B1100D8C0B}"/>
    <cellStyle name="Normal 5 2" xfId="3" xr:uid="{0C60D0B1-7A70-42B2-B047-E4E6B1E6835A}"/>
    <cellStyle name="Porcentaje" xfId="1" builtinId="5"/>
  </cellStyles>
  <dxfs count="449">
    <dxf>
      <fill>
        <patternFill>
          <bgColor rgb="FFFF99CC"/>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CC"/>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FF99"/>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microsoft.com/office/2022/11/relationships/FeaturePropertyBag" Target="featurePropertyBag/featurePropertyBag.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on'!A1"/><Relationship Id="rId13" Type="http://schemas.openxmlformats.org/officeDocument/2006/relationships/hyperlink" Target="#Acta_Cierre!A1"/><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Condiciones NO cumplimiento'!A1"/><Relationship Id="rId17" Type="http://schemas.openxmlformats.org/officeDocument/2006/relationships/hyperlink" Target="#'Tabla 4. Registro Talento Human'!A1"/><Relationship Id="rId2" Type="http://schemas.openxmlformats.org/officeDocument/2006/relationships/hyperlink" Target="#'1. Informaci&#243;n General'!A1"/><Relationship Id="rId16" Type="http://schemas.openxmlformats.org/officeDocument/2006/relationships/hyperlink" Target="#'6. C&#243;digo &#201;tico'!A1"/><Relationship Id="rId1" Type="http://schemas.openxmlformats.org/officeDocument/2006/relationships/hyperlink" Target="#INSTRUCTIVO!A1"/><Relationship Id="rId6" Type="http://schemas.openxmlformats.org/officeDocument/2006/relationships/hyperlink" Target="#'7. Talento Humano'!A1"/><Relationship Id="rId11" Type="http://schemas.openxmlformats.org/officeDocument/2006/relationships/hyperlink" Target="#'Tabla 2. Talento Humano'!A1"/><Relationship Id="rId5" Type="http://schemas.openxmlformats.org/officeDocument/2006/relationships/hyperlink" Target="#'4. Mod. Atenci&#243;n CIP'!A1"/><Relationship Id="rId15" Type="http://schemas.openxmlformats.org/officeDocument/2006/relationships/hyperlink" Target="#'5. Situaciones especiales'!A1"/><Relationship Id="rId10" Type="http://schemas.openxmlformats.org/officeDocument/2006/relationships/hyperlink" Target="#'Tabla 3. Evid. No_Cumplimiento'!A1"/><Relationship Id="rId4" Type="http://schemas.openxmlformats.org/officeDocument/2006/relationships/hyperlink" Target="#'3. Alimentacion y Nutrici&#243;n'!A1"/><Relationship Id="rId9" Type="http://schemas.openxmlformats.org/officeDocument/2006/relationships/hyperlink" Target="#'Tabla . Amb Adec y Seg - &#193;reas'!A1"/><Relationship Id="rId14"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305858</xdr:colOff>
      <xdr:row>5</xdr:row>
      <xdr:rowOff>117475</xdr:rowOff>
    </xdr:from>
    <xdr:to>
      <xdr:col>2</xdr:col>
      <xdr:colOff>1622424</xdr:colOff>
      <xdr:row>9</xdr:row>
      <xdr:rowOff>28575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4E6A46B-7436-490B-8C4C-AC2EE2358B8D}"/>
            </a:ext>
          </a:extLst>
        </xdr:cNvPr>
        <xdr:cNvSpPr/>
      </xdr:nvSpPr>
      <xdr:spPr>
        <a:xfrm>
          <a:off x="2697691" y="1916642"/>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2020359</xdr:colOff>
      <xdr:row>5</xdr:row>
      <xdr:rowOff>118533</xdr:rowOff>
    </xdr:from>
    <xdr:to>
      <xdr:col>3</xdr:col>
      <xdr:colOff>3432175</xdr:colOff>
      <xdr:row>9</xdr:row>
      <xdr:rowOff>29633</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50648C5B-629C-4AFE-90DA-F7EDD39DB7C6}"/>
            </a:ext>
          </a:extLst>
        </xdr:cNvPr>
        <xdr:cNvSpPr/>
      </xdr:nvSpPr>
      <xdr:spPr>
        <a:xfrm>
          <a:off x="7005109" y="1917700"/>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432857</xdr:colOff>
      <xdr:row>11</xdr:row>
      <xdr:rowOff>3174</xdr:rowOff>
    </xdr:from>
    <xdr:to>
      <xdr:col>1</xdr:col>
      <xdr:colOff>1950507</xdr:colOff>
      <xdr:row>15</xdr:row>
      <xdr:rowOff>31749</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6CFF615B-54CE-4C9A-A996-64E4AC5EA85E}"/>
            </a:ext>
          </a:extLst>
        </xdr:cNvPr>
        <xdr:cNvSpPr/>
      </xdr:nvSpPr>
      <xdr:spPr>
        <a:xfrm>
          <a:off x="432857" y="2945341"/>
          <a:ext cx="3909483" cy="790575"/>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700" b="1">
              <a:solidFill>
                <a:sysClr val="windowText" lastClr="000000"/>
              </a:solidFill>
            </a:rPr>
            <a:t>2. AMBIENTES</a:t>
          </a:r>
          <a:r>
            <a:rPr lang="en-US" sz="1700" b="1" baseline="0">
              <a:solidFill>
                <a:sysClr val="windowText" lastClr="000000"/>
              </a:solidFill>
            </a:rPr>
            <a:t> ADECUADOS Y SEGUROS </a:t>
          </a:r>
          <a:endParaRPr lang="en-US" sz="1700" b="1">
            <a:solidFill>
              <a:sysClr val="windowText" lastClr="000000"/>
            </a:solidFill>
          </a:endParaRPr>
        </a:p>
      </xdr:txBody>
    </xdr:sp>
    <xdr:clientData/>
  </xdr:twoCellAnchor>
  <xdr:twoCellAnchor>
    <xdr:from>
      <xdr:col>0</xdr:col>
      <xdr:colOff>485775</xdr:colOff>
      <xdr:row>16</xdr:row>
      <xdr:rowOff>63500</xdr:rowOff>
    </xdr:from>
    <xdr:to>
      <xdr:col>1</xdr:col>
      <xdr:colOff>1947333</xdr:colOff>
      <xdr:row>20</xdr:row>
      <xdr:rowOff>31750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A00706E-1537-4370-BB79-6000583DC30F}"/>
            </a:ext>
          </a:extLst>
        </xdr:cNvPr>
        <xdr:cNvSpPr/>
      </xdr:nvSpPr>
      <xdr:spPr>
        <a:xfrm>
          <a:off x="485775" y="3958167"/>
          <a:ext cx="3853391" cy="730250"/>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443441</xdr:colOff>
      <xdr:row>21</xdr:row>
      <xdr:rowOff>111125</xdr:rowOff>
    </xdr:from>
    <xdr:to>
      <xdr:col>1</xdr:col>
      <xdr:colOff>1961091</xdr:colOff>
      <xdr:row>25</xdr:row>
      <xdr:rowOff>22225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23394D0B-55EC-44D0-8993-F72549E397B6}"/>
            </a:ext>
          </a:extLst>
        </xdr:cNvPr>
        <xdr:cNvSpPr/>
      </xdr:nvSpPr>
      <xdr:spPr>
        <a:xfrm>
          <a:off x="443441" y="4958292"/>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2347382</xdr:colOff>
      <xdr:row>16</xdr:row>
      <xdr:rowOff>66674</xdr:rowOff>
    </xdr:from>
    <xdr:to>
      <xdr:col>3</xdr:col>
      <xdr:colOff>1047749</xdr:colOff>
      <xdr:row>19</xdr:row>
      <xdr:rowOff>161924</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F3F5947-18D4-4BA3-BA0B-6E96D0E08BF7}"/>
            </a:ext>
          </a:extLst>
        </xdr:cNvPr>
        <xdr:cNvSpPr/>
      </xdr:nvSpPr>
      <xdr:spPr>
        <a:xfrm>
          <a:off x="4739215" y="3961341"/>
          <a:ext cx="3790951"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2365376</xdr:colOff>
      <xdr:row>21</xdr:row>
      <xdr:rowOff>85726</xdr:rowOff>
    </xdr:from>
    <xdr:to>
      <xdr:col>3</xdr:col>
      <xdr:colOff>1016000</xdr:colOff>
      <xdr:row>24</xdr:row>
      <xdr:rowOff>180976</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398A4176-1802-4C83-9292-2EFE397182EF}"/>
            </a:ext>
          </a:extLst>
        </xdr:cNvPr>
        <xdr:cNvSpPr/>
      </xdr:nvSpPr>
      <xdr:spPr>
        <a:xfrm>
          <a:off x="4757209" y="4932893"/>
          <a:ext cx="3741208"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 FINANCIERO</a:t>
          </a:r>
        </a:p>
      </xdr:txBody>
    </xdr:sp>
    <xdr:clientData/>
  </xdr:twoCellAnchor>
  <xdr:twoCellAnchor>
    <xdr:from>
      <xdr:col>1</xdr:col>
      <xdr:colOff>2386542</xdr:colOff>
      <xdr:row>26</xdr:row>
      <xdr:rowOff>76200</xdr:rowOff>
    </xdr:from>
    <xdr:to>
      <xdr:col>3</xdr:col>
      <xdr:colOff>1153583</xdr:colOff>
      <xdr:row>29</xdr:row>
      <xdr:rowOff>134408</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1E49A912-AF27-4DD9-8BF8-98CA9E4BDA28}"/>
            </a:ext>
          </a:extLst>
        </xdr:cNvPr>
        <xdr:cNvSpPr/>
      </xdr:nvSpPr>
      <xdr:spPr>
        <a:xfrm>
          <a:off x="4778375" y="5875867"/>
          <a:ext cx="3857625" cy="629708"/>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3</xdr:col>
      <xdr:colOff>1529291</xdr:colOff>
      <xdr:row>11</xdr:row>
      <xdr:rowOff>5291</xdr:rowOff>
    </xdr:from>
    <xdr:to>
      <xdr:col>4</xdr:col>
      <xdr:colOff>1015999</xdr:colOff>
      <xdr:row>14</xdr:row>
      <xdr:rowOff>52916</xdr:rowOff>
    </xdr:to>
    <xdr:sp macro="" textlink="">
      <xdr:nvSpPr>
        <xdr:cNvPr id="11" name="Rectángulo: esquinas redondeadas 10">
          <a:hlinkClick xmlns:r="http://schemas.openxmlformats.org/officeDocument/2006/relationships" r:id="rId9"/>
          <a:extLst>
            <a:ext uri="{FF2B5EF4-FFF2-40B4-BE49-F238E27FC236}">
              <a16:creationId xmlns:a16="http://schemas.microsoft.com/office/drawing/2014/main" id="{31E37DAC-892B-4D96-9E26-457505A61DD9}"/>
            </a:ext>
          </a:extLst>
        </xdr:cNvPr>
        <xdr:cNvSpPr/>
      </xdr:nvSpPr>
      <xdr:spPr>
        <a:xfrm>
          <a:off x="9011708" y="2947458"/>
          <a:ext cx="3772958" cy="619125"/>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a:t>
          </a:r>
          <a:r>
            <a:rPr lang="en-US" sz="1400" b="1" baseline="0">
              <a:solidFill>
                <a:sysClr val="windowText" lastClr="000000"/>
              </a:solidFill>
            </a:rPr>
            <a:t> 1. AMBIENTES ADECUADOS Y SEGUROS</a:t>
          </a:r>
          <a:endParaRPr lang="en-US" sz="1400" b="1">
            <a:solidFill>
              <a:sysClr val="windowText" lastClr="000000"/>
            </a:solidFill>
          </a:endParaRPr>
        </a:p>
      </xdr:txBody>
    </xdr:sp>
    <xdr:clientData/>
  </xdr:twoCellAnchor>
  <xdr:twoCellAnchor>
    <xdr:from>
      <xdr:col>3</xdr:col>
      <xdr:colOff>1566334</xdr:colOff>
      <xdr:row>21</xdr:row>
      <xdr:rowOff>71967</xdr:rowOff>
    </xdr:from>
    <xdr:to>
      <xdr:col>4</xdr:col>
      <xdr:colOff>998008</xdr:colOff>
      <xdr:row>24</xdr:row>
      <xdr:rowOff>173567</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6D40C74-1292-4C93-AB79-FF14B95011D6}"/>
            </a:ext>
          </a:extLst>
        </xdr:cNvPr>
        <xdr:cNvSpPr/>
      </xdr:nvSpPr>
      <xdr:spPr>
        <a:xfrm>
          <a:off x="9048751" y="4919134"/>
          <a:ext cx="3717924"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Evidencia</a:t>
          </a:r>
          <a:r>
            <a:rPr lang="en-US" sz="1400" b="1" baseline="0">
              <a:solidFill>
                <a:sysClr val="windowText" lastClr="000000"/>
              </a:solidFill>
            </a:rPr>
            <a:t> de </a:t>
          </a:r>
          <a:r>
            <a:rPr lang="en-US" sz="1400" b="1">
              <a:solidFill>
                <a:sysClr val="windowText" lastClr="000000"/>
              </a:solidFill>
            </a:rPr>
            <a:t> NO CUMPLIMIENTO MODELO DE ATENCIÓN</a:t>
          </a:r>
        </a:p>
      </xdr:txBody>
    </xdr:sp>
    <xdr:clientData/>
  </xdr:twoCellAnchor>
  <xdr:twoCellAnchor>
    <xdr:from>
      <xdr:col>3</xdr:col>
      <xdr:colOff>1608665</xdr:colOff>
      <xdr:row>16</xdr:row>
      <xdr:rowOff>52390</xdr:rowOff>
    </xdr:from>
    <xdr:to>
      <xdr:col>4</xdr:col>
      <xdr:colOff>952498</xdr:colOff>
      <xdr:row>19</xdr:row>
      <xdr:rowOff>153990</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80476DD5-34CF-4D90-A5CA-DD09B1769659}"/>
            </a:ext>
          </a:extLst>
        </xdr:cNvPr>
        <xdr:cNvSpPr/>
      </xdr:nvSpPr>
      <xdr:spPr>
        <a:xfrm>
          <a:off x="9091082" y="3947057"/>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2. TALENTO</a:t>
          </a:r>
          <a:r>
            <a:rPr lang="en-US" sz="1600" b="1" baseline="0">
              <a:solidFill>
                <a:sysClr val="windowText" lastClr="000000"/>
              </a:solidFill>
            </a:rPr>
            <a:t> HUMANO</a:t>
          </a:r>
          <a:endParaRPr lang="en-US" sz="1600" b="1">
            <a:solidFill>
              <a:sysClr val="windowText" lastClr="000000"/>
            </a:solidFill>
          </a:endParaRPr>
        </a:p>
      </xdr:txBody>
    </xdr:sp>
    <xdr:clientData/>
  </xdr:twoCellAnchor>
  <xdr:twoCellAnchor>
    <xdr:from>
      <xdr:col>1</xdr:col>
      <xdr:colOff>304800</xdr:colOff>
      <xdr:row>32</xdr:row>
      <xdr:rowOff>91017</xdr:rowOff>
    </xdr:from>
    <xdr:to>
      <xdr:col>2</xdr:col>
      <xdr:colOff>1416050</xdr:colOff>
      <xdr:row>36</xdr:row>
      <xdr:rowOff>2117</xdr:rowOff>
    </xdr:to>
    <xdr:sp macro="" textlink="">
      <xdr:nvSpPr>
        <xdr:cNvPr id="17" name="Rectángulo: esquinas redondeadas 16">
          <a:hlinkClick xmlns:r="http://schemas.openxmlformats.org/officeDocument/2006/relationships" r:id="rId12"/>
          <a:extLst>
            <a:ext uri="{FF2B5EF4-FFF2-40B4-BE49-F238E27FC236}">
              <a16:creationId xmlns:a16="http://schemas.microsoft.com/office/drawing/2014/main" id="{FA07A878-920E-4F20-B0A6-0DB1E163711E}"/>
            </a:ext>
          </a:extLst>
        </xdr:cNvPr>
        <xdr:cNvSpPr/>
      </xdr:nvSpPr>
      <xdr:spPr>
        <a:xfrm>
          <a:off x="2696633" y="7033684"/>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228600</xdr:colOff>
      <xdr:row>32</xdr:row>
      <xdr:rowOff>63500</xdr:rowOff>
    </xdr:from>
    <xdr:to>
      <xdr:col>3</xdr:col>
      <xdr:colOff>4057650</xdr:colOff>
      <xdr:row>35</xdr:row>
      <xdr:rowOff>165100</xdr:rowOff>
    </xdr:to>
    <xdr:sp macro="" textlink="">
      <xdr:nvSpPr>
        <xdr:cNvPr id="18" name="Rectángulo: esquinas redondeadas 17">
          <a:hlinkClick xmlns:r="http://schemas.openxmlformats.org/officeDocument/2006/relationships" r:id="rId13"/>
          <a:extLst>
            <a:ext uri="{FF2B5EF4-FFF2-40B4-BE49-F238E27FC236}">
              <a16:creationId xmlns:a16="http://schemas.microsoft.com/office/drawing/2014/main" id="{B593E669-0BC7-490F-B7DA-0AE9B5EACC61}"/>
            </a:ext>
          </a:extLst>
        </xdr:cNvPr>
        <xdr:cNvSpPr/>
      </xdr:nvSpPr>
      <xdr:spPr>
        <a:xfrm>
          <a:off x="7711017" y="7006167"/>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610307</xdr:colOff>
      <xdr:row>1</xdr:row>
      <xdr:rowOff>21166</xdr:rowOff>
    </xdr:from>
    <xdr:to>
      <xdr:col>0</xdr:col>
      <xdr:colOff>1541640</xdr:colOff>
      <xdr:row>3</xdr:row>
      <xdr:rowOff>512135</xdr:rowOff>
    </xdr:to>
    <xdr:pic>
      <xdr:nvPicPr>
        <xdr:cNvPr id="19" name="Imagen 18">
          <a:extLst>
            <a:ext uri="{FF2B5EF4-FFF2-40B4-BE49-F238E27FC236}">
              <a16:creationId xmlns:a16="http://schemas.microsoft.com/office/drawing/2014/main" id="{360FCC6D-E252-437F-9ED9-D4708C2D1343}"/>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0307" y="246944"/>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458259</xdr:colOff>
      <xdr:row>26</xdr:row>
      <xdr:rowOff>125941</xdr:rowOff>
    </xdr:from>
    <xdr:to>
      <xdr:col>1</xdr:col>
      <xdr:colOff>1975909</xdr:colOff>
      <xdr:row>30</xdr:row>
      <xdr:rowOff>37041</xdr:rowOff>
    </xdr:to>
    <xdr:sp macro="" textlink="">
      <xdr:nvSpPr>
        <xdr:cNvPr id="22" name="Rectángulo: esquinas redondeadas 21">
          <a:hlinkClick xmlns:r="http://schemas.openxmlformats.org/officeDocument/2006/relationships" r:id="rId15"/>
          <a:extLst>
            <a:ext uri="{FF2B5EF4-FFF2-40B4-BE49-F238E27FC236}">
              <a16:creationId xmlns:a16="http://schemas.microsoft.com/office/drawing/2014/main" id="{2D9C2DD5-E131-4E87-BA94-6F9C43A12931}"/>
            </a:ext>
          </a:extLst>
        </xdr:cNvPr>
        <xdr:cNvSpPr/>
      </xdr:nvSpPr>
      <xdr:spPr>
        <a:xfrm>
          <a:off x="458259" y="5925608"/>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ESPECIALES</a:t>
          </a:r>
        </a:p>
      </xdr:txBody>
    </xdr:sp>
    <xdr:clientData/>
  </xdr:twoCellAnchor>
  <xdr:twoCellAnchor>
    <xdr:from>
      <xdr:col>1</xdr:col>
      <xdr:colOff>2317749</xdr:colOff>
      <xdr:row>11</xdr:row>
      <xdr:rowOff>42335</xdr:rowOff>
    </xdr:from>
    <xdr:to>
      <xdr:col>3</xdr:col>
      <xdr:colOff>1111249</xdr:colOff>
      <xdr:row>14</xdr:row>
      <xdr:rowOff>143935</xdr:rowOff>
    </xdr:to>
    <xdr:sp macro="" textlink="">
      <xdr:nvSpPr>
        <xdr:cNvPr id="10" name="Rectángulo: esquinas redondeadas 9">
          <a:hlinkClick xmlns:r="http://schemas.openxmlformats.org/officeDocument/2006/relationships" r:id="rId16"/>
          <a:extLst>
            <a:ext uri="{FF2B5EF4-FFF2-40B4-BE49-F238E27FC236}">
              <a16:creationId xmlns:a16="http://schemas.microsoft.com/office/drawing/2014/main" id="{BEE0D5F9-E7B0-4D9B-B24F-80D96860FA89}"/>
            </a:ext>
          </a:extLst>
        </xdr:cNvPr>
        <xdr:cNvSpPr/>
      </xdr:nvSpPr>
      <xdr:spPr>
        <a:xfrm>
          <a:off x="4709582" y="2984502"/>
          <a:ext cx="3884084"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a:t>
          </a:r>
          <a:r>
            <a:rPr lang="en-US" sz="1800" b="1" baseline="0">
              <a:solidFill>
                <a:sysClr val="windowText" lastClr="000000"/>
              </a:solidFill>
            </a:rPr>
            <a:t> DE ETICA</a:t>
          </a:r>
          <a:endParaRPr lang="en-US" sz="1800" b="1">
            <a:solidFill>
              <a:sysClr val="windowText" lastClr="000000"/>
            </a:solidFill>
          </a:endParaRPr>
        </a:p>
      </xdr:txBody>
    </xdr:sp>
    <xdr:clientData/>
  </xdr:twoCellAnchor>
  <xdr:twoCellAnchor>
    <xdr:from>
      <xdr:col>3</xdr:col>
      <xdr:colOff>1661583</xdr:colOff>
      <xdr:row>26</xdr:row>
      <xdr:rowOff>21166</xdr:rowOff>
    </xdr:from>
    <xdr:to>
      <xdr:col>4</xdr:col>
      <xdr:colOff>1005416</xdr:colOff>
      <xdr:row>29</xdr:row>
      <xdr:rowOff>122766</xdr:rowOff>
    </xdr:to>
    <xdr:sp macro="" textlink="">
      <xdr:nvSpPr>
        <xdr:cNvPr id="12" name="Rectángulo: esquinas redondeadas 11">
          <a:hlinkClick xmlns:r="http://schemas.openxmlformats.org/officeDocument/2006/relationships" r:id="rId17"/>
          <a:extLst>
            <a:ext uri="{FF2B5EF4-FFF2-40B4-BE49-F238E27FC236}">
              <a16:creationId xmlns:a16="http://schemas.microsoft.com/office/drawing/2014/main" id="{E76E9277-248D-40C3-960A-36748F6AB8C3}"/>
            </a:ext>
          </a:extLst>
        </xdr:cNvPr>
        <xdr:cNvSpPr/>
      </xdr:nvSpPr>
      <xdr:spPr>
        <a:xfrm>
          <a:off x="9144000" y="5820833"/>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4. REGISTRO</a:t>
          </a:r>
          <a:r>
            <a:rPr lang="en-US" sz="1600" b="1" baseline="0">
              <a:solidFill>
                <a:sysClr val="windowText" lastClr="000000"/>
              </a:solidFill>
            </a:rPr>
            <a:t> TALENTO HUMANO</a:t>
          </a:r>
          <a:endParaRPr lang="en-US" sz="16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45D0DA5E-F1B5-4E45-AA79-64049690C229}"/>
            </a:ext>
          </a:extLst>
        </xdr:cNvPr>
        <xdr:cNvSpPr/>
      </xdr:nvSpPr>
      <xdr:spPr>
        <a:xfrm>
          <a:off x="28222" y="1273175"/>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carlos_cuervo_icbf_gov_co/Documents/2025/Procedimientos/Visita%20de%20Inspecci&#243;n/Octubre/F8.P16.IVC%20Formato%20Instrumento%20IV%20Internado%20Restablecimiento%20de%20Derechos%20v2.xlsx" TargetMode="External"/><Relationship Id="rId2" Type="http://schemas.openxmlformats.org/officeDocument/2006/relationships/externalLinkPath" Target="https://icbfgob-my.sharepoint.com/personal/carlos_cuervo_icbf_gov_co/Documents/2025/Procedimientos/Visita%20de%20Inspecci&#243;n/Octubre/F8.P16.IVC%20Formato%20Instrumento%20IV%20Internado%20Restablecimiento%20de%20Derechos%20v2.xlsx" TargetMode="External"/><Relationship Id="rId1" Type="http://schemas.openxmlformats.org/officeDocument/2006/relationships/externalLinkPath" Target="/personal/carlos_cuervo_icbf_gov_co/Documents/2025/Procedimientos/Visita%20de%20Inspecci&#243;n/Octubre/F8.P16.IVC%20Formato%20Instrumento%20IV%20Internado%20Restablecimiento%20de%20Derechos%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INSTRUMENTO VERIFICACION INTERN"/>
      <sheetName val="INSTRUCTIVO"/>
      <sheetName val="1. Información General"/>
      <sheetName val="2.Ambientes Adecuados y Seguros"/>
      <sheetName val="3. Alimentacion y Nutrición"/>
      <sheetName val="4. Modelo de Atencion"/>
      <sheetName val="5. Talento Humano"/>
      <sheetName val="6. Financiero"/>
      <sheetName val="7. Dotacion"/>
      <sheetName val="Anexo 1 Violencias"/>
      <sheetName val="Anexo 2. Discapacidad"/>
      <sheetName val="Anexo 3. Gestantes y Lactantes"/>
      <sheetName val="Anexo 4. Situaciones de riesgo"/>
      <sheetName val="Tabla 1 Evid. no cumpl M.A."/>
      <sheetName val="Tabla 2. Talento Humano"/>
      <sheetName val="TEMP"/>
      <sheetName val="Tabla 3. Amb Adec y Seg - Áreas"/>
      <sheetName val="Condiciones NO cumplimiento"/>
      <sheetName val="Acta_Cierre"/>
      <sheetName val="Oculto"/>
      <sheetName val="Plan de Mejoramient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B3" t="str">
            <v>A3.1.</v>
          </cell>
          <cell r="C3" t="str">
            <v>Cuenta e Implementa las acciones diferenciales para la atención de  la atención de  mujeres y personas en gestación y/o lactantes:</v>
          </cell>
          <cell r="D3" t="str">
            <v>NO APLICA</v>
          </cell>
          <cell r="E3" t="str">
            <v/>
          </cell>
          <cell r="F3" t="str">
            <v>Lineamiento Técnico Del Programa Especializado Para La Atención A Adolescentes Y Mujeres Mayores De 18 Años, Gestantes O En Periodo De Lactancia, Con Sus Derechos Inobservados, Amenazados O Vulnerados, Versión 1 Del 14/09/2016 Págs.26,27,29,30,31, 34, 35, 37, 42
Guía Para El Impulso A La Soberanía Alimentaria Por El Derecho Humano A La Alimentación Adecuada En Las Modalidades Y Servicios Del ICBF. G33.Pp. Versión 1 Del 04/12/2024. Pág. 42, 45, 49, 50 y 53.</v>
          </cell>
        </row>
        <row r="4">
          <cell r="B4"/>
          <cell r="C4" t="str">
            <v>En observación de la atención y diálogo con la persona o mujer gestante y/o lactante, su familia y/o red vincular, talento humano y contrastado con el contenido de los soportes presentados por el operador se evidencia que:</v>
          </cell>
          <cell r="D4"/>
          <cell r="E4"/>
          <cell r="F4"/>
        </row>
        <row r="5">
          <cell r="B5" t="str">
            <v>A3.1.1</v>
          </cell>
          <cell r="C5" t="str">
            <v>Cuenta con el reporte a la autoridad administrativa  para verificación de derechos, los casos de mujeres o personas que ingresan al programa con hijos/as menores de edad.</v>
          </cell>
          <cell r="D5"/>
          <cell r="E5"/>
          <cell r="F5" t="str">
            <v>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v>
          </cell>
        </row>
        <row r="6">
          <cell r="B6" t="str">
            <v>A3.1.2</v>
          </cell>
          <cell r="C6" t="str">
            <v>Cuenta con el reporte a la autoridad administrativa del nacimiento de un bebé, para realizar la verificación de garantía de  derechos.</v>
          </cell>
          <cell r="D6"/>
          <cell r="E6"/>
          <cell r="F6" t="str">
            <v>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
Cuadro 4. Acciones Especializadas Para El Proceso De Atención. Pág.31</v>
          </cell>
        </row>
        <row r="7">
          <cell r="B7" t="str">
            <v>A3.1.3</v>
          </cell>
          <cell r="C7" t="str">
            <v>Cuenta con el certificado de nacido vivo, registro civil de los niños, niñas recién nacidos.</v>
          </cell>
          <cell r="D7"/>
          <cell r="E7"/>
          <cell r="F7" t="str">
            <v>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Pág.29</v>
          </cell>
        </row>
        <row r="8">
          <cell r="B8" t="str">
            <v>A3.1.4</v>
          </cell>
          <cell r="C8" t="str">
            <v>Cuenta con el registro de acciones para la vinculación afectiva de la madre con su hijo o hija recién nacido o por nacer y la comunicación e integración con su red psico-afectiva, familiar y social.</v>
          </cell>
          <cell r="D8"/>
          <cell r="E8"/>
          <cell r="F8" t="str">
            <v>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Y 37</v>
          </cell>
        </row>
        <row r="9">
          <cell r="B9" t="str">
            <v>A3.1.5</v>
          </cell>
          <cell r="C9" t="str">
            <v>Cuenta con los soportes de gestiones para la movilización del sector educativo para la inclusión de las personas o mujeres menores de edad, mayores de 18 años y los hijos e hijas de cuidado temporal.</v>
          </cell>
          <cell r="D9"/>
          <cell r="E9"/>
          <cell r="F9" t="str">
            <v>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35 Y 42</v>
          </cell>
        </row>
        <row r="10">
          <cell r="B10" t="str">
            <v>A3.1.6</v>
          </cell>
          <cell r="C10" t="str">
            <v>Cuenta con los soportes de gestiones para la articulación con el Sistema Nacional de Bienestar Familiar - SNBF para la atención de problemáticas asociadas como situación de vida en calle, consumo de sustancias psicoactivas, discapacidad, violencia sexual, entre otras.</v>
          </cell>
          <cell r="D10"/>
          <cell r="E10"/>
          <cell r="F10" t="str">
            <v>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Pág.30</v>
          </cell>
        </row>
        <row r="11">
          <cell r="B11" t="str">
            <v>A3.1.7</v>
          </cell>
          <cell r="C11" t="str">
            <v>Cuenta con los soportes de gestiones para la  articulación con la autoridad administrativa para los permisos o salidas de las adolescentes y personas mayores de 18 años, gestantes o en periodo de lactancia.</v>
          </cell>
          <cell r="D11"/>
          <cell r="E11"/>
          <cell r="F11" t="str">
            <v>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
Cuadro 4. Acciones Especializadas Para El Proceso De Atención. Pág.31</v>
          </cell>
        </row>
        <row r="12">
          <cell r="B12" t="str">
            <v>A3.1.8</v>
          </cell>
          <cell r="C12" t="str">
            <v>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v>
          </cell>
          <cell r="D12"/>
          <cell r="E12"/>
          <cell r="F12" t="str">
            <v>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v>
          </cell>
        </row>
        <row r="13">
          <cell r="B13" t="str">
            <v>A3.1.9</v>
          </cell>
          <cell r="C13" t="str">
            <v>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v>
          </cell>
          <cell r="D13"/>
          <cell r="E13"/>
          <cell r="F13" t="str">
            <v>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v>
          </cell>
        </row>
        <row r="14">
          <cell r="B14" t="str">
            <v>A3.1.10</v>
          </cell>
          <cell r="C14" t="str">
            <v xml:space="preserve">Registro de acciones para la generación de conocimientos y habilidades sobre las responsabilidades hacia sus hijos e hijas, para promover la corresponsabilidad, el autocuidado y la garantía de derechos. </v>
          </cell>
          <cell r="D14"/>
          <cell r="E14"/>
          <cell r="F14" t="str">
            <v>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v>
          </cell>
        </row>
        <row r="15">
          <cell r="B15" t="str">
            <v>A3.1.11</v>
          </cell>
          <cell r="C15" t="str">
            <v xml:space="preserve">Registro de acciones de preparación vocacional y formación para la vida, educación formal y no formal cuando se requiera, orientación pre laboral y desarrollo de actividades productivas, así como la articulación con entidades del SNBF para la vinculación a los diferentes programas. </v>
          </cell>
          <cell r="D15"/>
          <cell r="E15"/>
          <cell r="F15" t="str">
            <v>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v>
          </cell>
        </row>
        <row r="16">
          <cell r="B16" t="str">
            <v>A3.1.12</v>
          </cell>
          <cell r="C16" t="str">
            <v>En observación de la atención y diálogo con la persona o mujer gestante y/o lactante se evidencia que no se realiza la separación de los hijos recién nacidos de sus madres excepto cuando haya expresado por escrito su voluntad de no permanecer con el bebé.</v>
          </cell>
          <cell r="D16"/>
          <cell r="E16"/>
          <cell r="F16" t="str">
            <v>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Pág.27</v>
          </cell>
        </row>
        <row r="17">
          <cell r="B17" t="str">
            <v>A3.1.13</v>
          </cell>
          <cell r="C17" t="str">
            <v>En observación de la atención y diálogo con la persona o mujer gestante y/o lactante, familia y/o colaborador se evidencia que no se ofrece retribución de dinero o especie ni realiza cobros para que la madre otorgue el consentimiento para la adopción o por los servicios prestados.</v>
          </cell>
          <cell r="D17"/>
          <cell r="E17"/>
          <cell r="F17" t="str">
            <v>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Pág.27</v>
          </cell>
        </row>
        <row r="18">
          <cell r="B18" t="str">
            <v>A3.1.14</v>
          </cell>
          <cell r="C18" t="str">
            <v>En observación de la atención se evidencia que existe un entorno seguro y confiable en donde las mujeres y personas en periodo de lactancia puedan ejercer su derecho de amamantar a sus bebes, donde puedan expresar sus inquietudes, preocupaciones y se ayuda a la práctica con información veraz.</v>
          </cell>
          <cell r="D18"/>
          <cell r="E18"/>
          <cell r="F18" t="str">
            <v>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v>
          </cell>
        </row>
        <row r="19">
          <cell r="B19" t="str">
            <v>A3.1.15</v>
          </cell>
          <cell r="C19" t="str">
            <v>En diálogo con el talento humano se evidencia el conocimiento sobre la promoción, protección y apoyo de la práctica de lactancia humana</v>
          </cell>
          <cell r="D19"/>
          <cell r="E19"/>
          <cell r="F19" t="str">
            <v xml:space="preserve">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
</v>
          </cell>
        </row>
        <row r="20">
          <cell r="B20" t="str">
            <v>A3.1.16</v>
          </cell>
          <cell r="C20" t="str">
            <v>En caso de que se cuente con la Sala Amiga de la Familia Lactante, se evidencia que se garantiza que la leche humana se almacene y rotule con el nombre de la niña o niño, fecha y hora de recolección, y no tiene más de 3 meses de almacenamiento en caso de que esté congelada, o más de 12 horas en caso de que esté refrigerada.</v>
          </cell>
          <cell r="D20"/>
          <cell r="E20"/>
          <cell r="F20" t="str">
            <v>Guía Para El Impulso A La Soberanía Alimentaria Por El Derecho Humano A La Alimentación Adecuada En Las Modalidades Y Servicios Del ICBF. G36.Pp. Versión 1 Del 04/12/2024.
4.4. Ruta Metodológica De La Educación Para La Salud Alimentaria
4.4.2. Acciones De Movilización Social Para La Educación En Salud Alimentaria
4.4.3. Acciones De Promoción, Protección Y Apoyo A La Lactancia Humana Como Primer Acto De Soberanía Alimentaria. 
4.4.3.5. Salas Amigas De La Familia Lactante.
Página 49 Y 50.</v>
          </cell>
        </row>
        <row r="21">
          <cell r="B21" t="str">
            <v>A3.2.</v>
          </cell>
          <cell r="C21" t="str">
            <v>Cumple con los criterios de metrología para los equipos del servicio de alimentos.</v>
          </cell>
          <cell r="D21" t="str">
            <v>NO APLICA</v>
          </cell>
          <cell r="E21" t="str">
            <v/>
          </cell>
          <cell r="F21" t="str">
            <v>Guía técnica para la metrología aplicable a los programas de los procesos misionales del ICBF.  g8.pp.  versión 8 del 05/03/2025. Pág. 13, 16, 17, 21, 25.</v>
          </cell>
        </row>
        <row r="22">
          <cell r="B22" t="str">
            <v>A3.2.1</v>
          </cell>
          <cell r="C22" t="str">
            <v>Documentación para la báscula pesa bebés: 
-Hoja de vida.
-Certificado de calibración.
-Verificaciones intermedias.</v>
          </cell>
          <cell r="D22"/>
          <cell r="E22"/>
          <cell r="F22" t="str">
            <v>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v>
          </cell>
        </row>
        <row r="23">
          <cell r="B23" t="str">
            <v>A3.2.2</v>
          </cell>
          <cell r="C23" t="str">
            <v>Documentación para el infantómetro: 
-Hoja de vida.
-Certificado de calibración.</v>
          </cell>
          <cell r="D23"/>
          <cell r="E23"/>
          <cell r="F23" t="str">
            <v>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v>
          </cell>
        </row>
        <row r="24">
          <cell r="B24" t="str">
            <v>A3.2.3</v>
          </cell>
          <cell r="C24" t="str">
            <v xml:space="preserve">Documentación para la cinta métrica antropométrica, en los casos en los que aplique (discapacidad): 
-Hoja de vida (con la totalidad de criterios establecidos en la norma)
-Certificado de calibración.
</v>
          </cell>
          <cell r="D24"/>
          <cell r="E24"/>
          <cell r="F24" t="str">
            <v>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v>
          </cell>
        </row>
        <row r="25">
          <cell r="B25" t="str">
            <v>A3.2.4</v>
          </cell>
          <cell r="C25" t="str">
            <v>En observación de la atención se evidencia que los equipos de metrología se encuentran en buen estado.</v>
          </cell>
          <cell r="D25"/>
          <cell r="E25"/>
          <cell r="F25" t="str">
            <v>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v>
          </cell>
        </row>
        <row r="26">
          <cell r="B26" t="str">
            <v>A3.3.</v>
          </cell>
          <cell r="C26" t="str">
            <v xml:space="preserve">Cuenta el inmueble con la capacidad instalada de los espacios, en proporción a los usuarios atendidos en la modalidad. </v>
          </cell>
          <cell r="D26" t="str">
            <v>NO APLICA</v>
          </cell>
          <cell r="E26" t="str">
            <v/>
          </cell>
          <cell r="F26" t="str">
            <v>Manual Operativo Modalidades y Servicio para la atención de niñas, niños y adolescentes, con Proceso Administrativo de Restablecimiento de Derechos. - MO3.P - Versión 2 del 08/07/2022.
3.1.2. Proporcionalidad de espacios. Pág. (27-28)</v>
          </cell>
        </row>
        <row r="27">
          <cell r="B27" t="str">
            <v>A3.3.1.</v>
          </cell>
          <cell r="C27" t="str">
            <v xml:space="preserve">El dormitorio cumple con los 3.0 m² adicionales para cada uno de los usuarios: la mujer gestante, el niño recién nacido y el hijo e hija acompañante. </v>
          </cell>
          <cell r="D27"/>
          <cell r="E27"/>
          <cell r="F27" t="str">
            <v>Manual Operativo Modalidades y Servicio para la atención de niñas, niños y adolescentes, con Proceso Administrativo de Restablecimiento de Derechos. - MO3.P - Versión 2 del 08/07/2022.
3.1.2. Proporcionalidad de espacios. Pág. (27-28)
Tabla 5. Proporcionalidad de los espacios.</v>
          </cell>
        </row>
        <row r="28">
          <cell r="B28" t="str">
            <v>A3.3.2.</v>
          </cell>
          <cell r="C28" t="str">
            <v>Los camarotes no deben ser utilizados para la población de mujeres gestantes y en periodo de lactancia.</v>
          </cell>
          <cell r="D28"/>
          <cell r="E28"/>
          <cell r="F28" t="str">
            <v>Manual Operativo Modalidades y Servicio para la atención de niñas, niños y adolescentes, con Proceso Administrativo de Restablecimiento de Derechos. - MO3.P - Versión 2 del 08/07/2022.
3.1.2. Proporcionalidad de espacios. Pág. (27-28)
Tabla 5. Proporcionalidad de los espacios.</v>
          </cell>
        </row>
        <row r="29">
          <cell r="B29" t="str">
            <v>A3.4.</v>
          </cell>
          <cell r="C29" t="str">
            <v>Cumple la infraestructura con las áreas, espacios y elementos para la modalidad de atención.</v>
          </cell>
          <cell r="D29" t="str">
            <v>NO APLICA</v>
          </cell>
          <cell r="E29" t="str">
            <v/>
          </cell>
          <cell r="F29" t="str">
            <v xml:space="preserve">Manual Operativo Modalidades y Servicio para la atención de niñas, niños y adolescentes, con Proceso Administrativo de Restablecimiento de Derechos. - MO3.P - Versión 2 del 08/07/2022
3.2.1. Dotación institucional página (28-30)
Tabla 6. Dotación institucional de áreas y elementos.  </v>
          </cell>
        </row>
        <row r="30">
          <cell r="B30" t="str">
            <v>A3.4.1</v>
          </cell>
          <cell r="C30" t="str">
            <v xml:space="preserve">La infraestructura cuenta con sala amiga de la lactancia materna, si atiende a niñas y niños menores de 2 años de edad, mujeres gestantes o en periodo de lactancia. </v>
          </cell>
          <cell r="D30"/>
          <cell r="E30"/>
          <cell r="F30" t="str">
            <v xml:space="preserve">Manual Operativo Modalidades y Servicio para la atención de niñas, niños y adolescentes, con Proceso Administrativo de Restablecimiento de Derechos. - MO3.P - Versión 2 del 08/07/2022
3.2.1. Dotación institucional página (28-30)
Tabla 6. Dotación institucional de áreas y elementos.  </v>
          </cell>
        </row>
      </sheetData>
      <sheetData sheetId="13">
        <row r="3">
          <cell r="B3" t="str">
            <v>A4.1</v>
          </cell>
          <cell r="C3" t="str">
            <v>Implementa las actividades establecidas en la guía de orientaciones para la prevención y manejo de situaciones de riesgo de acuerdo con los eventos presentados y las características de la población atendida.</v>
          </cell>
          <cell r="D3" t="str">
            <v>NO APLICA</v>
          </cell>
          <cell r="E3" t="str">
            <v/>
          </cell>
          <cell r="F3" t="str">
            <v>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Pág.6,18 y 20.</v>
          </cell>
        </row>
        <row r="4">
          <cell r="B4" t="str">
            <v>A4.1.2.</v>
          </cell>
          <cell r="C4" t="str">
            <v>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v>
          </cell>
          <cell r="D4"/>
          <cell r="E4"/>
          <cell r="F4" t="str">
            <v>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Pág.6,18 y 20.</v>
          </cell>
        </row>
        <row r="5">
          <cell r="B5" t="str">
            <v>A4.2</v>
          </cell>
          <cell r="C5" t="str">
            <v>Implementa  acciones de prevención y manejo para las salidas deportivas, pedagógicas, recreativas o culturales.</v>
          </cell>
          <cell r="D5" t="str">
            <v>NO APLICA</v>
          </cell>
          <cell r="E5" t="str">
            <v/>
          </cell>
          <cell r="F5" t="str">
            <v>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Aspectos Prioritarios Para Tener En Cuenta. Págs.7 Y 8</v>
          </cell>
        </row>
        <row r="6">
          <cell r="B6"/>
          <cell r="C6" t="str">
            <v>En observación de la atención y diálogo con el niño, niña, adolescente, joven, familias y/o colaboradores así como en los documentos aportados se evidencia:</v>
          </cell>
          <cell r="D6"/>
          <cell r="E6"/>
          <cell r="F6" t="str">
            <v/>
          </cell>
        </row>
        <row r="7">
          <cell r="B7" t="str">
            <v>A4.2.1.</v>
          </cell>
          <cell r="C7" t="str">
            <v>La solicitud de autorización a la autoridad administrativa  con mínimo ocho (8) días de antelación para garantizar la participación de todos los usuarios.</v>
          </cell>
          <cell r="D7"/>
          <cell r="E7"/>
          <cell r="F7"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v>
          </cell>
        </row>
        <row r="8">
          <cell r="B8" t="str">
            <v>A4.2.2.</v>
          </cell>
          <cell r="C8" t="str">
            <v xml:space="preserve">Soportes de la socialización a los usuarios, sobre la actividad que se realizará y da indicaciones sobre el comportamiento adecuado en los diferentes espacios que se visiten durante la salida; los puntos de encuentro antes de iniciar la actividad y las indicaciones en caso de extravío.
</v>
          </cell>
          <cell r="D8"/>
          <cell r="E8"/>
          <cell r="F8"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v>
          </cell>
        </row>
        <row r="9">
          <cell r="B9" t="str">
            <v>A4.2.3.</v>
          </cell>
          <cell r="C9" t="str">
            <v xml:space="preserve">Acciones para salvaguardar su vida e integridad e informa de manera inmediata a la autoridad administrativa y al supervisor de contrato, si durante la salida se presenta una situación de desastre natural o riesgo a la integridad física, mental, emocional y sexual de los niños, niñas y adolescentes </v>
          </cell>
          <cell r="D9"/>
          <cell r="E9"/>
          <cell r="F9"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v>
          </cell>
        </row>
        <row r="10">
          <cell r="B10" t="str">
            <v>A4.3</v>
          </cell>
          <cell r="C10" t="str">
            <v xml:space="preserve">Implementa acciones de prevención y manejo de accidentes o lesiones. </v>
          </cell>
          <cell r="D10" t="str">
            <v>NO APLICA</v>
          </cell>
          <cell r="E10" t="str">
            <v/>
          </cell>
          <cell r="F10"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23 y 29.</v>
          </cell>
        </row>
        <row r="11">
          <cell r="B11"/>
          <cell r="C11" t="str">
            <v>En observación de la atención y diálogo con el niño, niña, adolescente, joven, familias y/o colaboradores así como en los documentos aportados se evidencia:</v>
          </cell>
          <cell r="D11"/>
          <cell r="E11"/>
          <cell r="F11" t="str">
            <v/>
          </cell>
        </row>
        <row r="12">
          <cell r="B12" t="str">
            <v>A4.3.1.</v>
          </cell>
          <cell r="C12" t="str">
            <v>Comunicación con la autoridad administrativa y representante legal en caso de accidentes, dolencias o dolencias leves como vómito, diarrea, gripe, tos, entre otros cuando requiere traslado a servicio médico.</v>
          </cell>
          <cell r="D12"/>
          <cell r="E12"/>
          <cell r="F12"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23</v>
          </cell>
        </row>
        <row r="13">
          <cell r="B13" t="str">
            <v>A4.3.2.</v>
          </cell>
          <cell r="C13" t="str">
            <v xml:space="preserve">Realiza la separación del grupo al niño, bajo supervisión permanente, consignando en la bitácora la actividad respectiva, comunicando a la autoridad administrativa para que a su vez se informe a la familia, red vincular o autoridad tradicional, ante la ocurrencia de accidentes graves que impliquen riesgo vital o secuelas funcionales, se </v>
          </cell>
          <cell r="D13"/>
          <cell r="E13"/>
          <cell r="F13"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23</v>
          </cell>
        </row>
        <row r="14">
          <cell r="B14" t="str">
            <v>A4.3.3.</v>
          </cell>
          <cell r="C14" t="str">
            <v>Comunica a la autoridad administrativa del traslado a urgencias del usuario, cuenta con la epicrisis y deja evidencia escrita de la situación en el anexo de historia de atención.</v>
          </cell>
          <cell r="D14"/>
          <cell r="E14"/>
          <cell r="F14"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v>
          </cell>
        </row>
        <row r="15">
          <cell r="B15" t="str">
            <v>A4.3.4.</v>
          </cell>
          <cell r="C15" t="str">
            <v>Reporta la situación al/la profesional delegada de la Regional del ICBF con copia a quien supervisa el contrato de aporte en el formato  F1.G17.P establecido.</v>
          </cell>
          <cell r="D15"/>
          <cell r="E15"/>
          <cell r="F15"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v>
          </cell>
        </row>
        <row r="16">
          <cell r="B16" t="str">
            <v>A4.3.5.</v>
          </cell>
          <cell r="C16" t="str">
            <v>Registra y adelanta los procedimientos establecidos ante la ocurrencia de lesiones diferentes expuestas en la guía de orientaciones.</v>
          </cell>
          <cell r="D16"/>
          <cell r="E16"/>
          <cell r="F16"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v>
          </cell>
        </row>
        <row r="17">
          <cell r="B17" t="str">
            <v>A4.3.6.</v>
          </cell>
          <cell r="C17" t="str">
            <v>Presenta a la autoridad administrativa el informe sobre aspectos relacionados con la atención del niño, niña o adolescente, al día siguiente del ingreso a la atención en la entidad de salud.</v>
          </cell>
          <cell r="D17"/>
          <cell r="E17"/>
          <cell r="F17"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v>
          </cell>
        </row>
        <row r="18">
          <cell r="B18" t="str">
            <v>A4.4</v>
          </cell>
          <cell r="C18" t="str">
            <v xml:space="preserve">Implementa acciones de prevención y manejo conducta suicida: ideación e intento suicida y suicidio consumado. </v>
          </cell>
          <cell r="D18" t="str">
            <v>NO APLICA</v>
          </cell>
          <cell r="E18" t="str">
            <v/>
          </cell>
          <cell r="F18"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31, 33, 34, 35, 36 y 37.</v>
          </cell>
        </row>
        <row r="19">
          <cell r="B19"/>
          <cell r="C19" t="str">
            <v>En observación de la atención y diálogo con el niño, niña, adolescente, joven, familias y/o colaboradores así como en los documentos aportados se evidencia:</v>
          </cell>
          <cell r="D19"/>
          <cell r="E19"/>
          <cell r="F19" t="str">
            <v/>
          </cell>
        </row>
        <row r="20">
          <cell r="B20" t="str">
            <v>A4.4.1.</v>
          </cell>
          <cell r="C20" t="str">
            <v>Identifican los factores de riesgo y se despliegan acciones para el  niño, niña o adolescente que presenta riesgo frente a conducta suicida</v>
          </cell>
          <cell r="D20"/>
          <cell r="E20"/>
          <cell r="F20"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v>
          </cell>
        </row>
        <row r="21">
          <cell r="B21" t="str">
            <v>A4.4.2.</v>
          </cell>
          <cell r="C21" t="str">
            <v>Desarrollan competencias para la atención de conductas suicidas en niños, niñas, adolescentes extranjeros con diferencias socioculturales de acuerdo con sus costumbres, particularidades y necesidades específicas.</v>
          </cell>
          <cell r="D21"/>
          <cell r="E21"/>
          <cell r="F21"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v>
          </cell>
        </row>
        <row r="22">
          <cell r="B22" t="str">
            <v>A4.4.3.</v>
          </cell>
          <cell r="C22" t="str">
            <v>El anexo de historia de atención registra acciones que contribuyen a la solución de problemas y promuevan una convivencia saludable.</v>
          </cell>
          <cell r="D22"/>
          <cell r="E22"/>
          <cell r="F22"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34.</v>
          </cell>
        </row>
        <row r="23">
          <cell r="B23" t="str">
            <v>A4.4.4.</v>
          </cell>
          <cell r="C23" t="str">
            <v xml:space="preserve">En la evaluación preliminar se identificaron factores de riesgo de ideación, amenaza e intento de suicidio y se determinó hasta qué punto estas ideas pueden llegar a materializarse.
</v>
          </cell>
          <cell r="D23"/>
          <cell r="E23"/>
          <cell r="F23"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v>
          </cell>
        </row>
        <row r="24">
          <cell r="B24" t="str">
            <v>A4.4.5.</v>
          </cell>
          <cell r="C24" t="str">
            <v xml:space="preserve">El anexo de historia de atención  cuenta con registro de llamada a la línea de emergencias, la gestión de cita de atención primaria.
</v>
          </cell>
          <cell r="D24"/>
          <cell r="E24"/>
          <cell r="F24"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v>
          </cell>
        </row>
        <row r="25">
          <cell r="B25" t="str">
            <v>A4.4.6.</v>
          </cell>
          <cell r="C25" t="str">
            <v>El anexo de historia de atención cuenta con el informe de situación o novedad y correo electrónico enviado a la autoridad administrativa por el medio más expedito.</v>
          </cell>
          <cell r="D25"/>
          <cell r="E25"/>
          <cell r="F25"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v>
          </cell>
        </row>
        <row r="26">
          <cell r="B26" t="str">
            <v>A4.4.7.</v>
          </cell>
          <cell r="C26" t="str">
            <v>El anexo de historia de atención cuenta con el informe de seguimiento de la situación y/o conducta, mediante correo electrónico enviado a la autoridad administrativa y supervisión de contrato máximo a los cinco (5) días calendario.</v>
          </cell>
          <cell r="D26"/>
          <cell r="E26"/>
          <cell r="F26"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Pág.36</v>
          </cell>
        </row>
        <row r="27">
          <cell r="B27" t="str">
            <v>A4.4.8.</v>
          </cell>
          <cell r="C27" t="str">
            <v>Cuenta con acta de reunión de caso posterior al evento de intento suicida, estableciendo acciones de prevención y reducción del riesgo a implementar con toda la población atendida y familias.</v>
          </cell>
          <cell r="D27"/>
          <cell r="E27"/>
          <cell r="F27"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Pág.36</v>
          </cell>
        </row>
        <row r="28">
          <cell r="B28" t="str">
            <v>A4.4.9.</v>
          </cell>
          <cell r="C28" t="str">
            <v>En el anexo de historia de atención identifique si en las herramientas de monitoreo y evaluación se evidencia seguimiento al cumplimiento de las actividades propuestas en la reunión de caso.</v>
          </cell>
          <cell r="D28"/>
          <cell r="E28"/>
          <cell r="F28"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Pág.36</v>
          </cell>
        </row>
        <row r="29">
          <cell r="B29" t="str">
            <v>A4.4.10.</v>
          </cell>
          <cell r="C29" t="str">
            <v>Reporta la situación al/la profesional delegada de la Regional del ICBF en el formato  F1.G17.P establecido.</v>
          </cell>
          <cell r="D29"/>
          <cell r="E29"/>
          <cell r="F29"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Pág.37</v>
          </cell>
        </row>
        <row r="30">
          <cell r="B30" t="str">
            <v>A4.4.11.</v>
          </cell>
          <cell r="C30" t="str">
            <v>Para los casos donde se presente el suicidio se llevan a cabo las acciones planteadas para fallecimiento.</v>
          </cell>
          <cell r="D30"/>
          <cell r="E30"/>
          <cell r="F30"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Pág.37</v>
          </cell>
        </row>
        <row r="31">
          <cell r="B31" t="str">
            <v>A4.5</v>
          </cell>
          <cell r="C31" t="str">
            <v xml:space="preserve">Implementa acciones de prevención y manejo ante situaciones de violencia. </v>
          </cell>
          <cell r="D31" t="str">
            <v>NO APLICA</v>
          </cell>
          <cell r="E31" t="str">
            <v/>
          </cell>
          <cell r="F31"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Pág.44, 45, 46, 47, 51, 52, 53, 54 y 55.</v>
          </cell>
        </row>
        <row r="32">
          <cell r="B32"/>
          <cell r="C32" t="str">
            <v>En observación de la atención y diálogo con el niño, niña, adolescente, joven, familias y/o colaboradores así como en los documentos aportados se evidencia:</v>
          </cell>
          <cell r="D32"/>
          <cell r="E32"/>
          <cell r="F32" t="str">
            <v/>
          </cell>
        </row>
        <row r="33">
          <cell r="B33" t="str">
            <v>A4.5.1.</v>
          </cell>
          <cell r="C33" t="str">
            <v>Realiza de manera periódica (mínimo una vez al mes) acciones de sensibilización, promoción y prevención que estén dirigidas al talento humano, lo que incluye a voluntarios(as), pasantes, y practicantes.</v>
          </cell>
          <cell r="D33"/>
          <cell r="E33"/>
          <cell r="F33"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Pág.44</v>
          </cell>
        </row>
        <row r="34">
          <cell r="B34" t="str">
            <v>A4.5.2.</v>
          </cell>
          <cell r="C34" t="str">
            <v>Acta de reunión de las metodologías participativas con  los niños, niñas y adolescentes sobre la identificación y reporte de posibles situaciones de violencia física, psicológica, sexual, omisión y/o negligencia al interior de la modalidad.</v>
          </cell>
          <cell r="D34"/>
          <cell r="E34"/>
          <cell r="F34"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Págs.45 Y 46</v>
          </cell>
        </row>
        <row r="35">
          <cell r="B35" t="str">
            <v>A4.5.3.</v>
          </cell>
          <cell r="C35" t="str">
            <v xml:space="preserve"> Acciones de seguimiento a nivel individual y grupal, así como estrategias de mitigación a estos comportamientos, en los casos de niños, niñas y adolescentes que presenten conductas y comportamientos sexuales que requieren de intervención profesional</v>
          </cell>
          <cell r="D35"/>
          <cell r="E35"/>
          <cell r="F35"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Pág.47</v>
          </cell>
        </row>
        <row r="36">
          <cell r="B36" t="str">
            <v>A4.5.4.</v>
          </cell>
          <cell r="C36" t="str">
            <v>Informa de manera inmediata la situación de violencia o negligencia al coordinador de la modalidad.</v>
          </cell>
          <cell r="D36"/>
          <cell r="E36"/>
          <cell r="F36"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v>
          </cell>
        </row>
        <row r="37">
          <cell r="B37" t="str">
            <v>A4.5.5.</v>
          </cell>
          <cell r="C37" t="str">
            <v>Realiza un informe a la autoridad administrativa para la comunicación a la familia y activación de ruta, describiendo claramente los hechos (fecha, hora, lugar), circunstancias en las cuales fue identificada la situación de violencia, identificación del niño, niña, adolescente afectado y de la presunta persona agresora.</v>
          </cell>
          <cell r="D37"/>
          <cell r="E37"/>
          <cell r="F37"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v>
          </cell>
        </row>
        <row r="38">
          <cell r="B38" t="str">
            <v>A4.5.6.</v>
          </cell>
          <cell r="C38" t="str">
            <v>Comunicación a la Junta Directiva en los casos en que la presunta persona agresora es el (la) coordinadora de la modalidad .</v>
          </cell>
          <cell r="D38"/>
          <cell r="E38"/>
          <cell r="F38"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v>
          </cell>
        </row>
        <row r="39">
          <cell r="B39" t="str">
            <v>A4.5.7.</v>
          </cell>
          <cell r="C39" t="str">
            <v>Separar de manera inmediata, a la presunta persona agresora de la atención directa e indirecta de los niños, niñas y adolescentes, en atención a la solicitud elevada por el (la) supervisor(a) de contrato.</v>
          </cell>
          <cell r="D39"/>
          <cell r="E39"/>
          <cell r="F39"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v>
          </cell>
        </row>
        <row r="40">
          <cell r="B40" t="str">
            <v>A4.5.8.</v>
          </cell>
          <cell r="C40" t="str">
            <v>En los casos de violencia entre usuarios se realiza la separación del presunto agresor.</v>
          </cell>
          <cell r="D40"/>
          <cell r="E40"/>
          <cell r="F40"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v>
          </cell>
        </row>
        <row r="41">
          <cell r="B41" t="str">
            <v>A4.5.9.</v>
          </cell>
          <cell r="C41" t="str">
            <v>Generan estrategias de mayor vigilancia y control sobre la situación por parte de la institución, para los casos en que el traslado de usuarios no es efectivo de manera inmediata.</v>
          </cell>
          <cell r="D41"/>
          <cell r="E41"/>
          <cell r="F41"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v>
          </cell>
        </row>
        <row r="42">
          <cell r="B42" t="str">
            <v>A4.5.10.</v>
          </cell>
          <cell r="C42" t="str">
            <v>Informa de manera inmediata la situación presentada a la autoridad administrativa y quien supervisa el contrato.</v>
          </cell>
          <cell r="D42"/>
          <cell r="E42"/>
          <cell r="F42"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v>
          </cell>
        </row>
        <row r="43">
          <cell r="B43" t="str">
            <v>A4.5.11.</v>
          </cell>
          <cell r="C43" t="str">
            <v>Identifica si requiere atención por el sector salud y cuenta con epicrisis.</v>
          </cell>
          <cell r="D43"/>
          <cell r="E43"/>
          <cell r="F43"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v>
          </cell>
        </row>
        <row r="44">
          <cell r="B44" t="str">
            <v>A4.5.12.</v>
          </cell>
          <cell r="C44" t="str">
            <v xml:space="preserve"> Cuenta con remisión para valoración médica tanto a la víctima como a la presunta ofensora o agresora, En casos de violencia sexual ocurrido entre usuarios.</v>
          </cell>
          <cell r="D44"/>
          <cell r="E44"/>
          <cell r="F44"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v>
          </cell>
        </row>
        <row r="45">
          <cell r="B45" t="str">
            <v>A4.5.13.</v>
          </cell>
          <cell r="C45" t="str">
            <v xml:space="preserve">Realiza traslado a centro de atención de urgencias, en caso de violencia física con riesgo vital.
</v>
          </cell>
          <cell r="D45"/>
          <cell r="E45"/>
          <cell r="F45"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v>
          </cell>
        </row>
        <row r="46">
          <cell r="B46" t="str">
            <v>A4.5.14.</v>
          </cell>
          <cell r="C46" t="str">
            <v xml:space="preserve"> Solicita cita por psicología, en caso de violencia psicológica.
</v>
          </cell>
          <cell r="D46"/>
          <cell r="E46"/>
          <cell r="F46"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v>
          </cell>
        </row>
        <row r="47">
          <cell r="B47" t="str">
            <v>A4.5.15.</v>
          </cell>
          <cell r="C47" t="str">
            <v xml:space="preserve">Traslada de manera inmediata al servicio de salud más cercano, en caso de violencia sexual.
</v>
          </cell>
          <cell r="D47"/>
          <cell r="E47"/>
          <cell r="F47"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v>
          </cell>
        </row>
        <row r="48">
          <cell r="B48" t="str">
            <v>A4.5.16.</v>
          </cell>
          <cell r="C48" t="str">
            <v>Se registra en la bitácora de la institución y en el anexo de historia de atención el evento presentado con los criterios de información establecidos en la guía.</v>
          </cell>
          <cell r="D48"/>
          <cell r="E48"/>
          <cell r="F48"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v>
          </cell>
        </row>
        <row r="49">
          <cell r="B49" t="str">
            <v>A4.5.17.</v>
          </cell>
          <cell r="C49" t="str">
            <v>Indaga con el niño, niña o adolescente sobre la situación presentada y remite el acta de reunión a/ a la coordinadora de la modalidad con los criterios de información establecidos en la guía.</v>
          </cell>
          <cell r="D49"/>
          <cell r="E49"/>
          <cell r="F49"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v>
          </cell>
        </row>
        <row r="50">
          <cell r="B50" t="str">
            <v>A4.5.18.</v>
          </cell>
          <cell r="C50" t="str">
            <v>Identifica y entrevista a los demás niños, niñas y adolescentes que estaban a su cargo, en caso que el presunto agresor sea un cuidador.</v>
          </cell>
          <cell r="D50"/>
          <cell r="E50"/>
          <cell r="F50"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Pág.53</v>
          </cell>
        </row>
        <row r="51">
          <cell r="B51" t="str">
            <v>A4.5.19.</v>
          </cell>
          <cell r="C51" t="str">
            <v>Cuenta con informe elaborado con los criterios de información establecidos en la guía y remitido a través de comunicación oficial a la autoridad administrativa, supervisor de contrato y Dirección Regional máximo al día hábil siguiente de conocerse el evento.</v>
          </cell>
          <cell r="D51"/>
          <cell r="E51"/>
          <cell r="F51"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Pág.53</v>
          </cell>
        </row>
        <row r="52">
          <cell r="B52" t="str">
            <v>A4.5.20.</v>
          </cell>
          <cell r="C52" t="str">
            <v xml:space="preserve">Realiza reunión de caso máximo a los tres (3) días hábiles de conocerse el evento, convocando al equipo técnico interdisciplinario de la autoridad
administrativa, del operador y el supervisor del contrato; e incluyen un plan de acción frente a la situación presentada.
En caso de ser necesario, convocan además a la Regional ICBF y al coordinador de la modalidad.
</v>
          </cell>
          <cell r="D52"/>
          <cell r="E52"/>
          <cell r="F52"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Pág.54</v>
          </cell>
        </row>
        <row r="53">
          <cell r="B53" t="str">
            <v>A4.5.21.</v>
          </cell>
          <cell r="C53" t="str">
            <v>Reporta la situación al/la profesional delegada de la Regional del ICBF con copia a la supervisión de contrato en el formato  F1.G17.P establecido.</v>
          </cell>
          <cell r="D53"/>
          <cell r="E53"/>
          <cell r="F53"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Págs.54 Y 55.</v>
          </cell>
        </row>
        <row r="54">
          <cell r="B54" t="str">
            <v>A4.6</v>
          </cell>
          <cell r="C54" t="str">
            <v xml:space="preserve">Implementa acciones de prevención y manejo ante situaciones de fallecimiento </v>
          </cell>
          <cell r="D54" t="str">
            <v>NO APLICA</v>
          </cell>
          <cell r="E54" t="str">
            <v/>
          </cell>
          <cell r="F54"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Pág.57, 58 y 59.</v>
          </cell>
        </row>
        <row r="55">
          <cell r="B55"/>
          <cell r="C55" t="str">
            <v>En observación de la atención y diálogo con el niño, niña, adolescente, joven, familias y/o colaboradores así como en los documentos aportados se evidencia:</v>
          </cell>
          <cell r="D55"/>
          <cell r="E55"/>
          <cell r="F55" t="str">
            <v/>
          </cell>
        </row>
        <row r="56">
          <cell r="B56" t="str">
            <v>A4.6.1.</v>
          </cell>
          <cell r="C56" t="str">
            <v>Evalúan  con la autoridad administrativa la necesidad y pertinencia de las intervenciones y acompañamientos que deban darse a la familia red vincular o comunidad indígena en el proceso de duelo.</v>
          </cell>
          <cell r="D56"/>
          <cell r="E56"/>
          <cell r="F56"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v>
          </cell>
        </row>
        <row r="57">
          <cell r="B57" t="str">
            <v>A4.6.2.</v>
          </cell>
          <cell r="C57" t="str">
            <v>Realizan acciones individuales y grupales con los niños, niñas y adolescentes para el manejo del duelo frente a la pérdida de un(a) compañero(a), ya sea que ésta ocurra por muerte natural, accidente o suicidio</v>
          </cell>
          <cell r="D57"/>
          <cell r="E57"/>
          <cell r="F57"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v>
          </cell>
        </row>
        <row r="58">
          <cell r="B58" t="str">
            <v>A4.6.3.</v>
          </cell>
          <cell r="C58" t="str">
            <v>Cuenta con documento que registra la identificación del lugar y contexto del fallecimiento.</v>
          </cell>
          <cell r="D58"/>
          <cell r="E58"/>
          <cell r="F58"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v>
          </cell>
        </row>
        <row r="59">
          <cell r="B59" t="str">
            <v>A4.6.4.</v>
          </cell>
          <cell r="C59" t="str">
            <v>Cuenta con documento que registra la comunicación de manera inmediata a la estación de policía y/o línea de emergencia los datos mínimos de nombre del niño, niña o adolescente, fecha y hora en que realiza la llamada y persona que la recibe.</v>
          </cell>
          <cell r="D59"/>
          <cell r="E59"/>
          <cell r="F59"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v>
          </cell>
        </row>
        <row r="60">
          <cell r="B60" t="str">
            <v>A4.6.5.</v>
          </cell>
          <cell r="C60" t="str">
            <v>En el anexo de historia de atención se identifica correo electrónico y registro de llamada con la autoridad administrativa y a quien supervisa el contrato informando el fallecimiento.</v>
          </cell>
          <cell r="D60"/>
          <cell r="E60"/>
          <cell r="F60"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v>
          </cell>
        </row>
        <row r="61">
          <cell r="B61" t="str">
            <v>A4.6.6.</v>
          </cell>
          <cell r="C61" t="str">
            <v>Elabora y entrega  el informe de acciones adelantadas a la autoridad administrativa, a quien supervisa el contrato  y a la Coordinación del Centro Zonal del ICBF, al día hábil siguiente al fallecimiento, acorde con los criterios establecidos en la guía.</v>
          </cell>
          <cell r="D61"/>
          <cell r="E61"/>
          <cell r="F61"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Págs.58 Y 59</v>
          </cell>
        </row>
        <row r="62">
          <cell r="B62" t="str">
            <v>A4.7</v>
          </cell>
          <cell r="C62" t="str">
            <v>Implementa acciones de prevención y manejo  ante situaciones complejas a nivel de convivencia</v>
          </cell>
          <cell r="D62" t="str">
            <v>NO APLICA</v>
          </cell>
          <cell r="E62" t="str">
            <v/>
          </cell>
          <cell r="F62"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Pág.60</v>
          </cell>
        </row>
        <row r="63">
          <cell r="B63"/>
          <cell r="C63" t="str">
            <v>En observación de la atención y diálogo con el niño, niña, adolescente, joven, familias y/o colaboradores así como en los documentos aportados se evidencia:</v>
          </cell>
          <cell r="D63"/>
          <cell r="E63"/>
          <cell r="F63" t="str">
            <v/>
          </cell>
        </row>
        <row r="64">
          <cell r="B64" t="str">
            <v>A4.7.1.</v>
          </cell>
          <cell r="C64" t="str">
            <v>Generan espacios de análisis participativos sobre las situaciones de convivencia, evaluando aquellas donde el bienestar pueda verse comprometido por gravedad o  derive a situaciones de crisis que desestabilicen la cotidianidad, dando relevancia  a las acciones de protección hacia los usuarios como al talento humano.</v>
          </cell>
          <cell r="D64"/>
          <cell r="E64"/>
          <cell r="F64"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 Acciones Orientadoras En Posibles Situaciones Complejas A Nivel De Convivencia (Situaciones De Crisis Personal, Riñas Y Peleas Y Desordenes Disciplinarios). Pág.60</v>
          </cell>
        </row>
        <row r="65">
          <cell r="B65" t="str">
            <v>A4.8</v>
          </cell>
          <cell r="C65" t="str">
            <v>Cuenta con los soportes y gestiones ante situaciones de crisis personal</v>
          </cell>
          <cell r="D65" t="str">
            <v>NO APLICA</v>
          </cell>
          <cell r="E65" t="str">
            <v/>
          </cell>
          <cell r="F65" t="str">
            <v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63 y 64. </v>
          </cell>
        </row>
        <row r="66">
          <cell r="B66"/>
          <cell r="C66" t="str">
            <v>En observación de la atención y diálogo con el niño, niña, adolescente, joven, familias y/o colaboradores así como en los documentos aportados se evidencia:</v>
          </cell>
          <cell r="D66"/>
          <cell r="E66"/>
          <cell r="F66" t="str">
            <v/>
          </cell>
        </row>
        <row r="67">
          <cell r="B67" t="str">
            <v>A4.8.1.</v>
          </cell>
          <cell r="C67" t="str">
            <v>En el anexo de historia de atención se identifica la intervención individual del niño, niña o adolescente para favorecer su estabilidad emocional y manejo asertivo de la situación.</v>
          </cell>
          <cell r="D67"/>
          <cell r="E67"/>
          <cell r="F67"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63</v>
          </cell>
        </row>
        <row r="68">
          <cell r="B68" t="str">
            <v>A4.8.2.</v>
          </cell>
          <cell r="C68" t="str">
            <v>En el anexo de historia de atención se identifica el acompañamiento realizado para que el niño, niña o adolescente, identifique y fortalezca los recursos para hacer frente a la situación que ha generado la crisis.</v>
          </cell>
          <cell r="D68"/>
          <cell r="E68"/>
          <cell r="F68"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63</v>
          </cell>
        </row>
        <row r="69">
          <cell r="B69" t="str">
            <v>A4.8.3.</v>
          </cell>
          <cell r="C69" t="str">
            <v>En el anexo de historia de atención se identifica el medio más expedito a través del cual se informó de la situación de crisis a la Autoridad administrativa, coordinadora del Centro Zonal ICBF y supervisor de contrato.</v>
          </cell>
          <cell r="D69"/>
          <cell r="E69"/>
          <cell r="F69"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63</v>
          </cell>
        </row>
        <row r="70">
          <cell r="B70" t="str">
            <v>A4.8.4.</v>
          </cell>
          <cell r="C70" t="str">
            <v>En el anexo de historia de atención se identifica la solicitud efectuada a la autoridad administrativa para poner en conocimiento de la familia, red vincular y/o autoridad tradicional indígena de la comunidad étnica, la situación; y, evaluar, si lo considera pertinente, que un referente afectivo positivo pueda ayudar en la regulación emocional, previa consulta con el niño, niña y adolescente.</v>
          </cell>
          <cell r="D70"/>
          <cell r="E70"/>
          <cell r="F70"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v>
          </cell>
        </row>
        <row r="71">
          <cell r="B71" t="str">
            <v>A4.8.5.</v>
          </cell>
          <cell r="C71" t="str">
            <v>En el anexo de historia de atención se identifica la atención en salud para el niño, niña o adolescente en caso que la situación no haya podido ser controlada y tiene implicaciones en la convivencia y en su bienestar físico y mental.</v>
          </cell>
          <cell r="D71"/>
          <cell r="E71"/>
          <cell r="F71"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v>
          </cell>
        </row>
        <row r="72">
          <cell r="B72" t="str">
            <v>A4.8.6.</v>
          </cell>
          <cell r="C72" t="str">
            <v>En el anexo de historia de atención se encuentra el informe enviado a la autoridad administrativa máximo al día (1) hábil siguiente de presentado el evento conforme los criterios de información establecidos en la guía.</v>
          </cell>
          <cell r="D72"/>
          <cell r="E72"/>
          <cell r="F72"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v>
          </cell>
        </row>
        <row r="73">
          <cell r="B73" t="str">
            <v>A4.8.7.</v>
          </cell>
          <cell r="C73" t="str">
            <v>En el anexo de historia de atención se encuentra el seguimiento a las acciones propuestas para la intervención y prevención de situaciones de crisis que se presentaron en la modalidad.</v>
          </cell>
          <cell r="D73"/>
          <cell r="E73"/>
          <cell r="F73"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v>
          </cell>
        </row>
        <row r="74">
          <cell r="B74" t="str">
            <v>A4.8.8.</v>
          </cell>
          <cell r="C74" t="str">
            <v>En el anexo de historia de atención se encuentra el seguimiento y acompañamiento del sector salud, en caso de no haber superado la crisis.</v>
          </cell>
          <cell r="D74"/>
          <cell r="E74"/>
          <cell r="F74"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v>
          </cell>
        </row>
        <row r="75">
          <cell r="B75" t="str">
            <v>A4.8.9.</v>
          </cell>
          <cell r="C75" t="str">
            <v>Desarrollan acciones para prevenir el evento que originó la crisis para que esta no vuelva a ocurrir, implementando estrategias como: reunión/análisis de caso, acompañamiento psicosocial a los(as) demás niños, niñas o adolescentes ubicados(as) en la modalidad; y, a la familia o red vincular de apoyo.</v>
          </cell>
          <cell r="D75"/>
          <cell r="E75"/>
          <cell r="F75"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v>
          </cell>
        </row>
        <row r="76">
          <cell r="B76" t="str">
            <v>A4.9</v>
          </cell>
          <cell r="C76" t="str">
            <v xml:space="preserve">Implementa acciones de prevención y manejo ante situaciones de riñas. </v>
          </cell>
          <cell r="D76" t="str">
            <v>NO APLICA</v>
          </cell>
          <cell r="E76" t="str">
            <v/>
          </cell>
          <cell r="F76"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Pág.65 y 66.</v>
          </cell>
        </row>
        <row r="77">
          <cell r="B77"/>
          <cell r="C77" t="str">
            <v>En observación de la atención y diálogo con el niño, niña, adolescente, joven, familias y/o colaboradores así como en los documentos aportados se evidencia:</v>
          </cell>
          <cell r="D77"/>
          <cell r="E77"/>
          <cell r="F77" t="str">
            <v/>
          </cell>
        </row>
        <row r="78">
          <cell r="B78" t="str">
            <v>A4.9.1.</v>
          </cell>
          <cell r="C78" t="str">
            <v>En el anexo de historia de atención se identifica el abordaje a los niños, niñas, adolescentes implicados en la situación de agresión.</v>
          </cell>
          <cell r="D78"/>
          <cell r="E78"/>
          <cell r="F78"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v>
          </cell>
        </row>
        <row r="79">
          <cell r="B79" t="str">
            <v>A4.9.2.</v>
          </cell>
          <cell r="C79" t="str">
            <v>En el anexo de historia de atención se identifica el traslado al servicio de urgencias en salud y solicitud de epicrisis en caso que los niños, niñas, adolescentes implicados presenten afectación física.</v>
          </cell>
          <cell r="D79"/>
          <cell r="E79"/>
          <cell r="F79"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v>
          </cell>
        </row>
        <row r="80">
          <cell r="B80" t="str">
            <v>A4.9.3.</v>
          </cell>
          <cell r="C80" t="str">
            <v>Generan un espacio de reflexión y establecimiento de compromisos con
los niños, niñas y adolescentes involucrados(as).</v>
          </cell>
          <cell r="D80"/>
          <cell r="E80"/>
          <cell r="F80"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v>
          </cell>
        </row>
        <row r="81">
          <cell r="B81" t="str">
            <v>A4.9.4.</v>
          </cell>
          <cell r="C81" t="str">
            <v>En el anexo de historia de atención se encuentra el análisis de caso efectuado para considerar los factores que dieron origen a la situación.</v>
          </cell>
          <cell r="D81"/>
          <cell r="E81"/>
          <cell r="F81"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v>
          </cell>
        </row>
        <row r="82">
          <cell r="B82" t="str">
            <v>A4.9.5.</v>
          </cell>
          <cell r="C82" t="str">
            <v>Cuentan con acta de reunión del encuentro grupal efectuado con los niños, niñas o adolescentes que participaron indirectamente o fueron testigos de la agresión,  de acuerdo a las herramientas de participación o resolución de conflictos propuestas en la propuesta de implementación y cualificación - PIYC.</v>
          </cell>
          <cell r="D82"/>
          <cell r="E82"/>
          <cell r="F82"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v>
          </cell>
        </row>
        <row r="83">
          <cell r="B83" t="str">
            <v>A4.9.6.</v>
          </cell>
          <cell r="C83" t="str">
            <v>En el anexo de historia de atención se identifica  un informe que contiene los aspectos relevantes de la situación, el manejo dado por la institución, y remitido a la autoridad administrativa y a quien supervisa el contrato, máximo a los tres (3) días calendario después de presentado el evento.</v>
          </cell>
          <cell r="D83"/>
          <cell r="E83"/>
          <cell r="F83"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v>
          </cell>
        </row>
        <row r="84">
          <cell r="B84" t="str">
            <v>A4.9.7.</v>
          </cell>
          <cell r="C84" t="str">
            <v>Reporta la situación al/la profesional delegada de la Regional del ICBF con copia a quien supervisa el contrato de aporte en el formato  F1.G17.P establecido.</v>
          </cell>
          <cell r="D84"/>
          <cell r="E84"/>
          <cell r="F84"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Pág.66</v>
          </cell>
        </row>
        <row r="85">
          <cell r="B85" t="str">
            <v>A4.10</v>
          </cell>
          <cell r="C85" t="str">
            <v xml:space="preserve">Implementa acciones de prevención y manejo ante situaciones de desordenes disciplinarios. </v>
          </cell>
          <cell r="D85" t="str">
            <v>NO APLICA</v>
          </cell>
          <cell r="E85" t="str">
            <v/>
          </cell>
          <cell r="F85"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Págs.66 y 67.</v>
          </cell>
        </row>
        <row r="86">
          <cell r="B86"/>
          <cell r="C86" t="str">
            <v>En observación de la atención y diálogo con el niño, niña, adolescente, joven, familias y/o colaboradores así como en los documentos aportados se evidencia:</v>
          </cell>
          <cell r="D86"/>
          <cell r="E86"/>
          <cell r="F86" t="str">
            <v/>
          </cell>
        </row>
        <row r="87">
          <cell r="B87" t="str">
            <v>A4.10.1.</v>
          </cell>
          <cell r="C87" t="str">
            <v>Se informa de manera inmediata a la Policía de Infancia y Adolescencia definiendo el alcance de su intervención, a la autoridad administrativa y quien supervisa el contrato de la situación del desorden Disciplinario.</v>
          </cell>
          <cell r="D87"/>
          <cell r="E87"/>
          <cell r="F87"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v>
          </cell>
        </row>
        <row r="88">
          <cell r="B88" t="str">
            <v>A4.10.2.</v>
          </cell>
          <cell r="C88" t="str">
            <v>Se informa a otras entidades de prevención y atención de riesgos en caso de incendio o inundación.</v>
          </cell>
          <cell r="D88"/>
          <cell r="E88"/>
          <cell r="F88"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v>
          </cell>
        </row>
        <row r="89">
          <cell r="B89" t="str">
            <v>A4.10.3.</v>
          </cell>
          <cell r="C89" t="str">
            <v>Se identifica en el anexo de historia de atención la información suministrada a la familia o representante legal del niño, niña o adolescente, sobre la situación de desorden disciplinario.</v>
          </cell>
          <cell r="D89"/>
          <cell r="E89"/>
          <cell r="F89"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Págs.66 Y 67.</v>
          </cell>
        </row>
        <row r="90">
          <cell r="B90" t="str">
            <v>A4.10.4.</v>
          </cell>
          <cell r="C90" t="str">
            <v>Se identifica la generación de espacios de diálogo con los niños, niñas, adolescentes que dieron origen o movilizaron la situación de desorden disciplinario.</v>
          </cell>
          <cell r="D90"/>
          <cell r="E90"/>
          <cell r="F90"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 67.</v>
          </cell>
        </row>
        <row r="91">
          <cell r="B91" t="str">
            <v>A4.10.5.</v>
          </cell>
          <cell r="C91" t="str">
            <v>Cuenta con un informe escrito máximo a los (2) dos días calendario después de presentado el evento, acorde con los criterios establecidos en la guía, remitido a la autoridad administrativa y a quien supervisa el contrato,</v>
          </cell>
          <cell r="D91"/>
          <cell r="E91"/>
          <cell r="F91"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 67.</v>
          </cell>
        </row>
        <row r="92">
          <cell r="B92" t="str">
            <v>A4.10.6.</v>
          </cell>
          <cell r="C92" t="str">
            <v>En el anexo de historia de atención se identifica acta de reunión de caso con la autoridad administrativa, analizando los factores que dieron origen al desorden disciplinario y la generación de estrategias para mitigar estas posibles situaciones.</v>
          </cell>
          <cell r="D92"/>
          <cell r="E92"/>
          <cell r="F92"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 67.</v>
          </cell>
        </row>
        <row r="93">
          <cell r="B93" t="str">
            <v>A4.11</v>
          </cell>
          <cell r="C93" t="str">
            <v xml:space="preserve">Implementa acciones de prevención y manejo  ante situaciones para el manejo del componente afectivo en el marco del cambio de medida, modalidad de atención, o traslado entre instituciones. </v>
          </cell>
          <cell r="D93" t="str">
            <v>NO APLICA</v>
          </cell>
          <cell r="E93" t="str">
            <v/>
          </cell>
          <cell r="F93"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Pág.70</v>
          </cell>
        </row>
        <row r="94">
          <cell r="B94"/>
          <cell r="C94" t="str">
            <v>En observación de la atención y diálogo con el niño, niña, adolescente, joven, familias y/o colaboradores así como en los documentos aportados se evidencia:</v>
          </cell>
          <cell r="D94"/>
          <cell r="E94"/>
          <cell r="F94" t="str">
            <v/>
          </cell>
        </row>
        <row r="95">
          <cell r="B95" t="str">
            <v>A4.11.1.</v>
          </cell>
          <cell r="C95" t="str">
            <v>El anexo de historia de atención cuenta con la comunicación efectuada por parte del operador saliente, con la familia o red vincular y/o referentes afectivos, informando el lugar donde va a estar ubicado el niño, niña o adolescente.</v>
          </cell>
          <cell r="D95"/>
          <cell r="E95"/>
          <cell r="F95"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v>
          </cell>
        </row>
        <row r="96">
          <cell r="B96" t="str">
            <v>A4.11.2.</v>
          </cell>
          <cell r="C96" t="str">
            <v>El anexo de historia de atención cuenta con la solicitud efectuada por parte del nuevo operador dirigida a la autoridad administrativa, solicitando encuentros familiares.</v>
          </cell>
          <cell r="D96"/>
          <cell r="E96"/>
          <cell r="F96"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v>
          </cell>
        </row>
        <row r="97">
          <cell r="B97" t="str">
            <v>A4.11.3.</v>
          </cell>
          <cell r="C97" t="str">
            <v>El anexo de historia de atención registra el contacto telefónico del niño, niña, adolescente con su familia o red vincular de apoyo, antes y después de ser ubicados.</v>
          </cell>
          <cell r="D97"/>
          <cell r="E97"/>
          <cell r="F97"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v>
          </cell>
        </row>
        <row r="98">
          <cell r="B98" t="str">
            <v>A4.11.4.</v>
          </cell>
          <cell r="C98" t="str">
            <v>El anexo de historia de atención registra la preparación efectuada a los usuarios para el proceso de traslado o cambio de medida, acorde con los criterios establecidos en la guía.</v>
          </cell>
          <cell r="D98"/>
          <cell r="E98"/>
          <cell r="F98"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v>
          </cell>
        </row>
        <row r="99">
          <cell r="B99" t="str">
            <v>A4.11.5.</v>
          </cell>
          <cell r="C99" t="str">
            <v>Cuenta con el acta de entrega por parte del operador saliente, del traslado del niño, niña, adolescente así como la entrega del anexo de historia de atención a la coordinación del nuevo operador, el mismo día de la ubicación del usuario.</v>
          </cell>
          <cell r="D99"/>
          <cell r="E99"/>
          <cell r="F99"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v>
          </cell>
        </row>
        <row r="100">
          <cell r="B100" t="str">
            <v>A4.11.6.</v>
          </cell>
          <cell r="C100" t="str">
            <v>El anexo de historia de atención evidencia el proceso de acogida y seguimiento a la adaptación y vinculación emocional del niño, niña o adolescente.</v>
          </cell>
          <cell r="D100"/>
          <cell r="E100"/>
          <cell r="F100"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v>
          </cell>
        </row>
        <row r="101">
          <cell r="B101" t="str">
            <v>A4.12</v>
          </cell>
          <cell r="C101" t="str">
            <v>Implementa acciones de prevención y manejo frente al abandono y/o desistimiento irregular por parte del niño, niña o adolescente de la modalidad o servicio de restablecimiento de derechos.</v>
          </cell>
          <cell r="D101" t="str">
            <v>NO APLICA</v>
          </cell>
          <cell r="E101" t="str">
            <v/>
          </cell>
          <cell r="F101"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Págs.71, 72 y 73.
Lineamiento Técnico Del Programa Especializado Para La Atención A Adolescentes Y Mujeres Mayores De 18 Años, Gestantes O En Periodo De Lactancia, Con Sus Derechos Inobservados, Amenazados O Vulnerados, Versión 1 Del 14/09/2016. Pág.27.</v>
          </cell>
        </row>
        <row r="102">
          <cell r="B102"/>
          <cell r="C102" t="str">
            <v>En observación de la atención y diálogo con el niño, niña, adolescente, joven, familias y/o colaboradores así como en los documentos aportados se evidencia:</v>
          </cell>
          <cell r="D102"/>
          <cell r="E102"/>
          <cell r="F102" t="str">
            <v/>
          </cell>
        </row>
        <row r="103">
          <cell r="B103" t="str">
            <v>A4.12.1.</v>
          </cell>
          <cell r="C103" t="str">
            <v>El anexo de historia de atención cuenta con el aviso previo efectuado por la vía más expedita a la autoridad administrativa y las acciones de búsqueda activa inmediata.</v>
          </cell>
          <cell r="D103"/>
          <cell r="E103"/>
          <cell r="F103"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v>
          </cell>
        </row>
        <row r="104">
          <cell r="B104" t="str">
            <v>A4.12.2.</v>
          </cell>
          <cell r="C104" t="str">
            <v>El anexo de historia de atención cuenta con la comunicación efectuada a la Fiscalía General de la Nación y/o Policía Nacional de la desaparición del niño, niña o adolescente.</v>
          </cell>
          <cell r="D104"/>
          <cell r="E104"/>
          <cell r="F104"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v>
          </cell>
        </row>
        <row r="105">
          <cell r="B105" t="str">
            <v>A4.12.3.</v>
          </cell>
          <cell r="C105" t="str">
            <v>El anexo de historia de atención cuenta con el informe enviado a la autoridad administrativa y supervisión de contrato con los soportes de las acciones adelantadas para la búsqueda.</v>
          </cell>
          <cell r="D105"/>
          <cell r="E105"/>
          <cell r="F105"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v>
          </cell>
        </row>
        <row r="106">
          <cell r="B106" t="str">
            <v>A4.12.4.</v>
          </cell>
          <cell r="C106" t="str">
            <v>Cuenta con acta de análisis de caso cuando el niño, niña o adolescente retorne voluntariamente o sea puesto a disposición, considerando además la pertinencia de realizar reunión de caso.</v>
          </cell>
          <cell r="D106"/>
          <cell r="E106"/>
          <cell r="F106"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v>
          </cell>
        </row>
        <row r="107">
          <cell r="B107" t="str">
            <v>A4.12.5.</v>
          </cell>
          <cell r="C107" t="str">
            <v>En el Sistema de Información Misional -SIM se registra la novedad o confirmación de egreso del usuario.</v>
          </cell>
          <cell r="D107"/>
          <cell r="E107"/>
          <cell r="F107"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v>
          </cell>
        </row>
        <row r="108">
          <cell r="B108" t="str">
            <v>A4.12.6.</v>
          </cell>
          <cell r="C108" t="str">
            <v>Realizan un trabajo pedagógico y de reflexión con el usuario a partir de su retorno a la modalidad.</v>
          </cell>
          <cell r="D108"/>
          <cell r="E108"/>
          <cell r="F108"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
Lineamiento Técnico Del Programa Especializado Para La Atención A Adolescentes Y Mujeres Mayores De 18 Años, Gestantes O En Periodo De Lactancia, Con Sus Derechos Inobservados, Amenazados O Vulnerados, Versión 1 Del 14/09/2016
4.2.3. Consideraciones En Reingreso Al Programa. Pág.27</v>
          </cell>
        </row>
        <row r="109">
          <cell r="B109" t="str">
            <v>A4.12.7.</v>
          </cell>
          <cell r="C109" t="str">
            <v>Cuenta con reunión de caso efectuada con la autoridad administrativa para adoptar las decisiones a que haya lugar con aquellos usuarios que presentan una comprobada tendencia al abandono o desistimiento irregular.</v>
          </cell>
          <cell r="D109"/>
          <cell r="E109"/>
          <cell r="F109" t="str">
            <v>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v>
          </cell>
        </row>
      </sheetData>
      <sheetData sheetId="14"/>
      <sheetData sheetId="15"/>
      <sheetData sheetId="16"/>
      <sheetData sheetId="17"/>
      <sheetData sheetId="18"/>
      <sheetData sheetId="19"/>
      <sheetData sheetId="20"/>
      <sheetData sheetId="2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3756F37-3EE1-4987-8947-2446B3AE54C8}" name="SERVICIOS" displayName="SERVICIOS" ref="B89:B91" totalsRowShown="0" headerRowDxfId="448" dataDxfId="447">
  <autoFilter ref="B89:B91" xr:uid="{00000000-0009-0000-0100-000001000000}"/>
  <tableColumns count="1">
    <tableColumn id="1" xr3:uid="{7DC15E08-F10C-401E-ADDC-D9B966015CB5}" name="SERVICIOS" dataDxfId="44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7BA10C4-53CF-4BAB-950D-64327F9F3D77}" name="POB_RESTABLECIMIENTO_DE_DERECHOS" displayName="POB_RESTABLECIMIENTO_DE_DERECHOS" ref="F10:F13" totalsRowShown="0" headerRowDxfId="421" dataDxfId="420">
  <autoFilter ref="F10:F13" xr:uid="{00000000-0009-0000-0100-00000A000000}"/>
  <tableColumns count="1">
    <tableColumn id="1" xr3:uid="{C0599539-5548-4D00-B742-BF290F452A61}" name="POB_RESTABLECIMIENTO_DE_DERECHOS" dataDxfId="419"/>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626F93B7-6746-4073-8DA0-3E9C4943C8C3}" name="QUINDÍO" displayName="QUINDÍO" ref="AB204:AB216" totalsRowShown="0" headerRowDxfId="166">
  <autoFilter ref="AB204:AB216" xr:uid="{00000000-0009-0000-0100-000064000000}"/>
  <tableColumns count="1">
    <tableColumn id="1" xr3:uid="{84BDC1B3-D0B7-4BD9-9B42-33F5945C2E4E}"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E8E2E08F-0C7E-433A-9599-5EE91DB90B25}" name="RISARALDA" displayName="RISARALDA" ref="AC204:AC218" totalsRowShown="0" headerRowDxfId="165">
  <autoFilter ref="AC204:AC218" xr:uid="{00000000-0009-0000-0100-000065000000}"/>
  <tableColumns count="1">
    <tableColumn id="1" xr3:uid="{E1795A8C-85E0-4A36-B33B-253988874FB8}"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42C1F656-AE6F-47DB-BED8-2C4C5AC6B21F}" name="SAN_ANDRÉS_Y_PROVIDENCIA" displayName="SAN_ANDRÉS_Y_PROVIDENCIA" ref="AD204:AD206" totalsRowShown="0" headerRowDxfId="164">
  <autoFilter ref="AD204:AD206" xr:uid="{00000000-0009-0000-0100-000066000000}"/>
  <tableColumns count="1">
    <tableColumn id="1" xr3:uid="{3F1029C8-CF26-486C-9DD4-36892213A18E}"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8803CB45-5C88-4D61-B764-70869C3DC1A2}" name="SANTANDER" displayName="SANTANDER" ref="AE204:AE291" totalsRowShown="0" headerRowDxfId="163">
  <autoFilter ref="AE204:AE291" xr:uid="{00000000-0009-0000-0100-000067000000}"/>
  <tableColumns count="1">
    <tableColumn id="1" xr3:uid="{BC0D9E79-8BC4-4942-82E1-39B31F6299C5}"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2BE051B-7605-4713-85D9-83DBDD686649}" name="SUCRE" displayName="SUCRE" ref="AF204:AF230" totalsRowShown="0" headerRowDxfId="162">
  <autoFilter ref="AF204:AF230" xr:uid="{00000000-0009-0000-0100-000068000000}"/>
  <tableColumns count="1">
    <tableColumn id="1" xr3:uid="{9102ABD4-10E2-4BBB-A76E-1CFEB957C375}"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4ECC06C0-6D3C-454D-8149-D7F983838498}" name="TOLIMA" displayName="TOLIMA" ref="AG204:AG251" totalsRowShown="0" headerRowDxfId="161">
  <autoFilter ref="AG204:AG251" xr:uid="{00000000-0009-0000-0100-000069000000}"/>
  <tableColumns count="1">
    <tableColumn id="1" xr3:uid="{F876E5E7-4FE7-4268-B744-3A2B674CC4F3}"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583025D1-4A04-4D7C-B535-0C3EA9F3872D}" name="VALLE_DEL_CAUCA" displayName="VALLE_DEL_CAUCA" ref="AH204:AH246" totalsRowShown="0" headerRowDxfId="160">
  <autoFilter ref="AH204:AH246" xr:uid="{00000000-0009-0000-0100-00006A000000}"/>
  <tableColumns count="1">
    <tableColumn id="1" xr3:uid="{55623A04-8010-4E8C-B6F7-6B0B062D8882}"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7851EF9F-4C94-4859-92BB-49E15CCFE4FD}" name="VAUPÉS" displayName="VAUPÉS" ref="AI204:AI210" totalsRowShown="0" headerRowDxfId="159">
  <autoFilter ref="AI204:AI210" xr:uid="{00000000-0009-0000-0100-00006B000000}"/>
  <tableColumns count="1">
    <tableColumn id="1" xr3:uid="{6BBC7823-C463-4031-9709-49F03BD64C51}"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DFBEDE0D-DE12-481E-B358-4C427AB73A33}" name="VICHADA" displayName="VICHADA" ref="AJ204:AJ208" totalsRowShown="0" headerRowDxfId="158">
  <autoFilter ref="AJ204:AJ208" xr:uid="{00000000-0009-0000-0100-00006C000000}"/>
  <tableColumns count="1">
    <tableColumn id="1" xr3:uid="{F1742A54-C254-4436-9582-2CE5DF06305B}"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F072CF09-38A6-4A21-9792-A90A779591BB}" name="MOD_RESTABLECIMIENTO_DE_DERECHOS113" displayName="MOD_RESTABLECIMIENTO_DE_DERECHOS113" ref="H19:H23" totalsRowShown="0" headerRowDxfId="157" dataDxfId="156">
  <autoFilter ref="H19:H23" xr:uid="{00000000-0009-0000-0100-000070000000}"/>
  <tableColumns count="1">
    <tableColumn id="1" xr3:uid="{1317D25B-69DF-4030-B511-6A28B4FF312F}" name="MOD_RESTABLECIMIENTO_DE_DERECHOS" dataDxfId="155"/>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1E3CA22-1F36-434A-830E-9350B1C748A3}" name="POB_SISTEMA_DE_RESPONSABILIDAD_PENAL_ADOLESCENTES" displayName="POB_SISTEMA_DE_RESPONSABILIDAD_PENAL_ADOLESCENTES" ref="F34:F35" totalsRowShown="0" headerRowDxfId="418" dataDxfId="417">
  <autoFilter ref="F34:F35" xr:uid="{00000000-0009-0000-0100-00000B000000}"/>
  <tableColumns count="1">
    <tableColumn id="1" xr3:uid="{CBD07E8F-5E6D-4644-8A05-EE8BC207F97A}" name="POB_SISTEMA_DE_RESPONSABILIDAD_PENAL_ADOLESCENTES" dataDxfId="416"/>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E635E13E-FF9F-43DD-B848-8383B4EBB133}" name="SERV_ESTRATEGIA_UNIDADES_MOVILES114" displayName="SERV_ESTRATEGIA_UNIDADES_MOVILES114" ref="J64:J66" totalsRowShown="0" headerRowDxfId="154" dataDxfId="153">
  <autoFilter ref="J64:J66" xr:uid="{00000000-0009-0000-0100-000071000000}"/>
  <tableColumns count="1">
    <tableColumn id="1" xr3:uid="{F8FDE0DA-6E80-47D1-A482-82456866DE20}" name="SERV_UBICACION INICIAL" dataDxfId="152"/>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9C8924E1-0A32-4FC3-A577-B9469A1127CA}" name="SERV_ESTRATEGIA_UNIDADES_MOVILES114115" displayName="SERV_ESTRATEGIA_UNIDADES_MOVILES114115" ref="J68:J72" totalsRowShown="0" headerRowDxfId="151" dataDxfId="150">
  <autoFilter ref="J68:J72" xr:uid="{00000000-0009-0000-0100-000072000000}"/>
  <tableColumns count="1">
    <tableColumn id="1" xr3:uid="{382DCD6E-55FA-40D4-A9E4-28ED617A4FB8}" name="SERV_APOYO Y FORTALECIMIENTO A LA FAMILIA Y/O RED VINCULAR" dataDxfId="149"/>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913AE722-0020-4CD2-8234-36AE112ED07D}" name="SERV_ESTRATEGIA_UNIDADES_MOVILES116" displayName="SERV_ESTRATEGIA_UNIDADES_MOVILES116" ref="J74:J75" totalsRowShown="0" headerRowDxfId="148" dataDxfId="147">
  <autoFilter ref="J74:J75" xr:uid="{00000000-0009-0000-0100-000073000000}"/>
  <tableColumns count="1">
    <tableColumn id="1" xr3:uid="{40F1F0A2-F70D-4728-B113-F53C7E540AD8}" name="SERV_ACOGIMIENTO FAMILIAR" dataDxfId="146"/>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8F23AD5A-20D6-4209-AD2C-2190BE547781}" name="SERV_ESTRATEGIA_UNIDADES_MOVILES114115118" displayName="SERV_ESTRATEGIA_UNIDADES_MOVILES114115118" ref="J77:J81" totalsRowShown="0" headerRowDxfId="145" dataDxfId="144">
  <autoFilter ref="J77:J81" xr:uid="{00000000-0009-0000-0100-000075000000}"/>
  <tableColumns count="1">
    <tableColumn id="1" xr3:uid="{60DFF6F9-EE26-4AC2-AA2D-1671268A1268}" name="SERV_ACOGIMIENTO RESIDENCIAL" dataDxfId="143"/>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709068-14A9-4F6B-B914-4C6157600EB5}" name="Tabla_Dormitorios" displayName="Tabla_Dormitorios" ref="A3:H28" totalsRowShown="0" headerRowDxfId="142" dataDxfId="140" headerRowBorderDxfId="141" tableBorderDxfId="139" totalsRowBorderDxfId="138">
  <tableColumns count="8">
    <tableColumn id="1" xr3:uid="{650A74C5-4542-4609-98B0-E483E0C814BF}" name="Ubicación" dataDxfId="137"/>
    <tableColumn id="8" xr3:uid="{A19B9D68-2439-4EEC-BE09-0314490BD037}" name="Denominación del Dormitorio o Alojamiento" dataDxfId="136"/>
    <tableColumn id="2" xr3:uid="{B60D7BD7-5935-4B64-9229-59FD756E744D}" name="Área (m²)" dataDxfId="135"/>
    <tableColumn id="3" xr3:uid="{C4EA3A53-CC06-40A5-8FED-E378D7BF5473}" name="Índice  (m²/persona)" dataDxfId="134"/>
    <tableColumn id="4" xr3:uid="{EAF96A3C-4C86-4C22-9BA0-759F9CDE4964}" name="Capacidad máxima _x000a_(Área / Índice)_x000a_" dataDxfId="133">
      <calculatedColumnFormula>IFERROR(ROUNDDOWN((Tabla_Dormitorios[[#This Row],[Área (m²)]]/Tabla_Dormitorios[[#This Row],[Índice  (m²/persona)]]),0)," ")</calculatedColumnFormula>
    </tableColumn>
    <tableColumn id="5" xr3:uid="{F6EE36EE-7E64-4A3F-8AD8-48BF97E1FF1C}" name="No. Personas ubicadas" dataDxfId="132"/>
    <tableColumn id="10" xr3:uid="{5315243C-D7DE-4DBA-B7B0-9714EBA996C2}" name="Cumple - No cumple - No aplica" dataDxfId="131">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8739EF71-9E82-4B13-BCBA-0DB2C0452915}" name="observaciones" dataDxfId="130"/>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203D42-004B-44D6-9B5A-BE3B0FF5A13C}" name="Tabla_Aulas" displayName="Tabla_Aulas" ref="B32:H52" totalsRowShown="0" headerRowDxfId="129" dataDxfId="127" headerRowBorderDxfId="128" tableBorderDxfId="126" totalsRowBorderDxfId="125">
  <tableColumns count="7">
    <tableColumn id="1" xr3:uid="{D2126C1A-7763-43DC-9ECE-4A771EBE512F}" name="Ubicación" dataDxfId="124"/>
    <tableColumn id="2" xr3:uid="{8EC13C35-B24C-48D0-B378-DA67F9856A7D}" name="Aula" dataDxfId="123"/>
    <tableColumn id="3" xr3:uid="{035833D1-CA4C-4AA5-A600-ED88EB23E6FB}" name="Área (m²)" dataDxfId="122"/>
    <tableColumn id="4" xr3:uid="{AEFC496D-EA2F-4EF5-B4B6-9CF82735CE28}" name="Índice_x000a_(m²/persona)" dataDxfId="121"/>
    <tableColumn id="5" xr3:uid="{D9F635DC-438A-4812-A985-B0157A1D526E}" name="Capacidad máxima _x000a_(Área / Índice)" dataDxfId="120">
      <calculatedColumnFormula>IFERROR(ROUNDDOWN((Tabla_Aulas[[#This Row],[Área (m²)]]/Tabla_Aulas[[#This Row],[Índice
(m²/persona)]]),0)," ")</calculatedColumnFormula>
    </tableColumn>
    <tableColumn id="6" xr3:uid="{465C0CED-4EF9-4562-BA3E-1D7F9CBDFD9F}" name="Cumple - No cumple - No aplica" dataDxfId="119"/>
    <tableColumn id="7" xr3:uid="{95C66E61-3CAF-4F47-9902-FD0140BF1D7A}" name="observaciones" dataDxfId="118"/>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54587E5-39FC-4EFC-8ACE-83256C66DD81}" name="Tabla_Talleres" displayName="Tabla_Talleres" ref="B57:H72" totalsRowShown="0" headerRowDxfId="117" dataDxfId="115" headerRowBorderDxfId="116" tableBorderDxfId="114" totalsRowBorderDxfId="113">
  <tableColumns count="7">
    <tableColumn id="1" xr3:uid="{58FED2E8-4007-4856-A6C7-4D8EE3D7E059}" name="Ubicación" dataDxfId="112"/>
    <tableColumn id="2" xr3:uid="{6FD3F1F2-B2FC-4823-B1D2-C8A717CB3CE5}" name="Taller" dataDxfId="111"/>
    <tableColumn id="3" xr3:uid="{1F9D5EF9-59C6-44B2-99EF-2A7F33EAF8E0}" name="Área (m²)" dataDxfId="110"/>
    <tableColumn id="4" xr3:uid="{B3D647C0-AFF1-4D31-8D61-BDC0955AFBD0}" name="Índice_x000a_(m²/persona)" dataDxfId="109"/>
    <tableColumn id="5" xr3:uid="{200F49F5-01A8-4017-ABCB-B0B5C9C13892}" name="Capacidad máxima _x000a_(Área / Índice)" dataDxfId="108">
      <calculatedColumnFormula>IFERROR(ROUNDDOWN((Tabla_Talleres[[#This Row],[Área (m²)]]/Tabla_Talleres[[#This Row],[Índice
(m²/persona)]]),0)," ")</calculatedColumnFormula>
    </tableColumn>
    <tableColumn id="6" xr3:uid="{414F6818-33A5-48BF-BAFA-53C334F84D9D}" name="Cumple - No cumple - No aplica" dataDxfId="107"/>
    <tableColumn id="7" xr3:uid="{30FE4E85-231E-465B-9BA9-363A1A9EBA69}" name="observaciones" dataDxfId="106"/>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2C5AF39-D2BA-4CF7-91F1-79B3C7C08EB2}" name="POB_ADOPCIONES" displayName="POB_ADOPCIONES" ref="F84:F85" totalsRowShown="0" headerRowDxfId="415" dataDxfId="414">
  <autoFilter ref="F84:F85" xr:uid="{00000000-0009-0000-0100-00000C000000}"/>
  <tableColumns count="1">
    <tableColumn id="1" xr3:uid="{743BD8DF-E3EA-418F-B93E-0DE2E7B565F2}" name="POB_ADOPCIONES" dataDxfId="41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3AF79C4-4EC4-4D37-908C-73AE789AD980}" name="MOD_PRIMERA_INFANCIA" displayName="MOD_PRIMERA_INFANCIA" ref="H102:H106" totalsRowShown="0" headerRowDxfId="412" dataDxfId="411">
  <autoFilter ref="H102:H106" xr:uid="{00000000-0009-0000-0100-00000D000000}"/>
  <tableColumns count="1">
    <tableColumn id="1" xr3:uid="{598D5A66-2369-4E4D-8AA3-828600966CBF}" name="MOD_PRIMERA_INFANCIA" dataDxfId="410"/>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6977B9A6-D1F1-46E0-B103-E707728343A9}" name="SERV_INSTITUCIONAL" displayName="SERV_INSTITUCIONAL" ref="J95:J101" totalsRowShown="0" headerRowDxfId="409" dataDxfId="408">
  <autoFilter ref="J95:J101" xr:uid="{00000000-0009-0000-0100-00000E000000}"/>
  <tableColumns count="1">
    <tableColumn id="1" xr3:uid="{B2134EB0-B107-4FFF-967F-8DCFC0B30E6B}" name="SERV_INSTITUCIONAL" dataDxfId="407"/>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6FEB183-B67F-4C47-BDC3-6F1997BA4DBD}" name="SERV_COMUNITARIA" displayName="SERV_COMUNITARIA" ref="J103:J106" totalsRowShown="0" headerRowDxfId="406" dataDxfId="405">
  <autoFilter ref="J103:J106" xr:uid="{00000000-0009-0000-0100-00000F000000}"/>
  <tableColumns count="1">
    <tableColumn id="1" xr3:uid="{0758371D-234C-4F9B-BA0A-A67358E344E4}" name="SERV_COMUNITARIA" dataDxfId="40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BB21299-1EB1-4687-B6D3-81F9BD224ED4}" name="SERV_FAMILIAR" displayName="SERV_FAMILIAR" ref="J108:J111" totalsRowShown="0" headerRowDxfId="403" dataDxfId="402">
  <autoFilter ref="J108:J111" xr:uid="{00000000-0009-0000-0100-000010000000}"/>
  <tableColumns count="1">
    <tableColumn id="1" xr3:uid="{DD605AF0-E0E6-4F20-B0C0-D10D535E121A}" name="SERV_FAMILIAR" dataDxfId="401"/>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77CFB1F-D048-4522-9782-9C0A8629C01B}" name="SERV_PROPIA_E_INTERCULTURAL" displayName="SERV_PROPIA_E_INTERCULTURAL" ref="J113:J114" totalsRowShown="0" headerRowDxfId="400" dataDxfId="399">
  <autoFilter ref="J113:J114" xr:uid="{00000000-0009-0000-0100-000011000000}"/>
  <tableColumns count="1">
    <tableColumn id="1" xr3:uid="{E079DA1E-B279-4A2C-B980-676F7F1FDC87}" name="SERV_PROPIA_E_INTERCULTURAL" dataDxfId="398"/>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2F130E2-261D-4CF7-AB35-7B3D0A2B57F2}" name="MOD_INFANCIA" displayName="MOD_INFANCIA" ref="H116:H117" totalsRowShown="0" headerRowDxfId="397" dataDxfId="396">
  <autoFilter ref="H116:H117" xr:uid="{00000000-0009-0000-0100-000012000000}"/>
  <tableColumns count="1">
    <tableColumn id="1" xr3:uid="{A0A9DFDB-9CD3-4C7D-B39D-DA21EDD2C5D6}" name="MOD_INFANCIA" dataDxfId="395"/>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4F08D91-42F0-4EEC-B62F-229E7C0F8FAF}" name="SERV_ATRAPASUEÑOS" displayName="SERV_ATRAPASUEÑOS" ref="J117:J121" totalsRowShown="0" headerRowDxfId="394" dataDxfId="393">
  <autoFilter ref="J117:J121" xr:uid="{00000000-0009-0000-0100-000013000000}"/>
  <tableColumns count="1">
    <tableColumn id="1" xr3:uid="{FC37E1C8-C1EF-4EE9-8D07-1C10D367C37A}" name="SERV_ATRAPASUEÑOS" dataDxfId="39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859CD5C-5A2D-4769-8476-7AB61346F494}" name="DIR_PROMOCION_Y_PREVENCION" displayName="DIR_PROMOCION_Y_PREVENCION" ref="D117:D123" totalsRowShown="0" headerRowDxfId="445" dataDxfId="444">
  <autoFilter ref="D117:D123" xr:uid="{00000000-0009-0000-0100-000002000000}"/>
  <tableColumns count="1">
    <tableColumn id="1" xr3:uid="{F7C23CC0-6473-418A-9150-9A05CB398A6A}" name="DIR_PROMOCIÓN_Y_PREVENCION" dataDxfId="44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D754EF1-FC76-4FF4-9BF9-E8F815428BC4}" name="MOD_NUTRICION" displayName="MOD_NUTRICION" ref="H130:H133" totalsRowShown="0" headerRowDxfId="391" dataDxfId="390">
  <autoFilter ref="H130:H133" xr:uid="{00000000-0009-0000-0100-000014000000}"/>
  <tableColumns count="1">
    <tableColumn id="1" xr3:uid="{AE08C883-EA97-43C4-ACCF-AD493BD32550}" name="MOD_NUTRICION" dataDxfId="389"/>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C73D45C-B312-48F3-8461-4A4186017549}" name="SERV_NUTRICION" displayName="SERV_NUTRICION" ref="J128:J129" totalsRowShown="0" headerRowDxfId="388" dataDxfId="387">
  <autoFilter ref="J128:J129" xr:uid="{00000000-0009-0000-0100-000015000000}"/>
  <tableColumns count="1">
    <tableColumn id="1" xr3:uid="{AF6F50CD-77E1-41FD-A34B-ABE2102AEDAE}" name="SERV_CENTROS_DE_RECUPERACION_INSTITUCIONAL" dataDxfId="386"/>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DAC6AAC-FEC6-44A7-BD01-EC6EE8CBDC46}" name="MOD_FAMILIAS_Y_COMUNIDADES" displayName="MOD_FAMILIAS_Y_COMUNIDADES" ref="H144:H147" totalsRowShown="0" headerRowDxfId="385" dataDxfId="384">
  <autoFilter ref="H144:H147" xr:uid="{00000000-0009-0000-0100-000016000000}"/>
  <tableColumns count="1">
    <tableColumn id="1" xr3:uid="{FCA0B4AD-A520-4541-ADEE-65312CADECE2}" name="MOD_FAMILIAS_Y_COMUNIDADES" dataDxfId="38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B22B741-C010-4F20-86AF-D27328951729}" name="MOD_RESTABLECIMIENTO_DE_DERECHOS" displayName="MOD_RESTABLECIMIENTO_DE_DERECHOS" ref="H10:H14" totalsRowShown="0" headerRowDxfId="382" dataDxfId="381">
  <autoFilter ref="H10:H14" xr:uid="{00000000-0009-0000-0100-000017000000}"/>
  <tableColumns count="1">
    <tableColumn id="1" xr3:uid="{AF79C1D8-3B48-4AB9-96AC-58F2AB2AD51A}" name="MOD_RESTABLECIMIENTO_DE_DERECHOS" dataDxfId="380"/>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CCB43C31-C4F1-457F-ADB7-CF3F284AD262}" name="SERV_PRIVATIVAS_DE_LA_LIBERTAD" displayName="SERV_PRIVATIVAS_DE_LA_LIBERTAD" ref="J2:J6" totalsRowShown="0" headerRowDxfId="379" dataDxfId="378">
  <autoFilter ref="J2:J6" xr:uid="{00000000-0009-0000-0100-000018000000}"/>
  <tableColumns count="1">
    <tableColumn id="1" xr3:uid="{8DDD12B3-61F1-47B1-9B1A-ED61A4F5F060}" name="SERV_PRIVATIVAS_DE_LA_LIBERTAD" dataDxfId="377"/>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F28A597-3BCB-4911-B032-7E6360BE98D9}" name="SERV_NO_PRIVATIVAS_DE_LA_LIBERTAD" displayName="SERV_NO_PRIVATIVAS_DE_LA_LIBERTAD" ref="J8:J11" totalsRowShown="0" headerRowDxfId="376" dataDxfId="375">
  <autoFilter ref="J8:J11" xr:uid="{00000000-0009-0000-0100-000019000000}"/>
  <tableColumns count="1">
    <tableColumn id="1" xr3:uid="{AEB30ED8-C694-40B2-9397-99600F1F853F}" name="SERV_NO_PRIVATIVAS_DE_LA_LIBERTAD" dataDxfId="374"/>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E75CA0C-3F29-4C34-A4BD-927A93163A5A}" name="SERV_COMPLEMENTARIAS_Y_DE_RESTABLECIMIENTO_EN_ADMINISTRACION_DE_JUSTICIA" displayName="SERV_COMPLEMENTARIAS_Y_DE_RESTABLECIMIENTO_EN_ADMINISTRACION_DE_JUSTICIA" ref="J13:J18" totalsRowShown="0" headerRowDxfId="373" dataDxfId="372">
  <autoFilter ref="J13:J18" xr:uid="{00000000-0009-0000-0100-00001A000000}"/>
  <tableColumns count="1">
    <tableColumn id="1" xr3:uid="{6FF92805-A50C-4B0A-B891-F7938DFF36A4}" name="SERV_COMPLEMENTARIAS_Y_DE_RESTABLECIMIENTO_EN_ADMINISTRACION_DE_JUSTICIA" dataDxfId="371"/>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6318D8D-D82A-4DC9-A6DB-B521C2306A83}" name="SERV_PROGRAMA_DE_INCLUSION_SOCIAL" displayName="SERV_PROGRAMA_DE_INCLUSION_SOCIAL" ref="J20:J22" totalsRowShown="0" headerRowDxfId="370" dataDxfId="369">
  <autoFilter ref="J20:J22" xr:uid="{00000000-0009-0000-0100-00001B000000}"/>
  <tableColumns count="1">
    <tableColumn id="1" xr3:uid="{ED0FD96B-E917-40E4-993B-DE0666F9EC54}" name="SERV_PROGRAMA_DE_INCLUSION_SOCIAL" dataDxfId="368"/>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F95F8F7-341D-4C1C-B653-9B1595950EC5}" name="MOD_SISTEMA_DE_RESPONSABILIDAD_PENAL_ADOLESCENTES" displayName="MOD_SISTEMA_DE_RESPONSABILIDAD_PENAL_ADOLESCENTES" ref="H32:H37" totalsRowShown="0" headerRowDxfId="367" dataDxfId="366">
  <autoFilter ref="H32:H37" xr:uid="{00000000-0009-0000-0100-00001C000000}"/>
  <tableColumns count="1">
    <tableColumn id="1" xr3:uid="{633906F9-04C2-4771-93C1-FAE6BDA5FBE0}" name="MOD_SISTEMA_DE_RESPONSABILIDAD_PENAL_ADOLESCENTES" dataDxfId="365"/>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43005A2-2031-4B68-8023-FCACC192E423}" name="SERV_CENTRO_DE_EMERGENCIA" displayName="SERV_CENTRO_DE_EMERGENCIA" ref="J25:J26" totalsRowShown="0" headerRowDxfId="364" dataDxfId="363">
  <autoFilter ref="J25:J26" xr:uid="{00000000-0009-0000-0100-00001D000000}"/>
  <tableColumns count="1">
    <tableColumn id="1" xr3:uid="{91BA9E1C-468C-4264-8CDF-34B269195403}" name="SERV_CENTRO_DE_EMERGENCIA" dataDxfId="36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688966C-EF2F-42C7-BFB5-F7E361D305D9}" name="DIR_PROTECCION" displayName="DIR_PROTECCION" ref="D22:D25" totalsRowShown="0" headerRowDxfId="442" dataDxfId="441">
  <autoFilter ref="D22:D25" xr:uid="{00000000-0009-0000-0100-000003000000}"/>
  <tableColumns count="1">
    <tableColumn id="1" xr3:uid="{3FF72329-0F8A-4DC6-9E78-0D595618A6C3}" name="DIR_PROTECCION" dataDxfId="440"/>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2057086-3056-4D17-BCDD-028C341DCD10}" name="SERV_SERVICIO_DE_APOYO_Y_FORTALECIMIENTO_A_LA_FAMILIA" displayName="SERV_SERVICIO_DE_APOYO_Y_FORTALECIMIENTO_A_LA_FAMILIA" ref="J28:J36" totalsRowShown="0" headerRowDxfId="361" dataDxfId="360">
  <autoFilter ref="J28:J36" xr:uid="{00000000-0009-0000-0100-00001E000000}"/>
  <tableColumns count="1">
    <tableColumn id="1" xr3:uid="{650FB262-EF15-4154-B0F1-DABD2CD16528}" name="SERV_SERVICIO_DE_APOYO_Y_FORTALECIMIENTO_A_LA_FAMILIA" dataDxfId="359"/>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4CE0ED6-5270-4944-BBE0-42D6496015EF}" name="SERV_ACOGIMIENTO_FAMILIAR" displayName="SERV_ACOGIMIENTO_FAMILIAR" ref="J38:J43" totalsRowShown="0" headerRowDxfId="358" dataDxfId="357">
  <autoFilter ref="J38:J43" xr:uid="{00000000-0009-0000-0100-00001F000000}"/>
  <tableColumns count="1">
    <tableColumn id="1" xr3:uid="{725B0545-A425-4D98-A33D-E5C49FE8FA4C}" name="SERV_ACOGIMIENTO_FAMILIAR" dataDxfId="356"/>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D6A22EBF-2097-4A1C-9C79-56786A931B5E}" name="SERV_ACOGIMIENTO_RESIDENCIAL" displayName="SERV_ACOGIMIENTO_RESIDENCIAL" ref="J45:J58" totalsRowShown="0" headerRowDxfId="355" dataDxfId="354">
  <autoFilter ref="J45:J58" xr:uid="{00000000-0009-0000-0100-000020000000}"/>
  <tableColumns count="1">
    <tableColumn id="1" xr3:uid="{3A4690BA-F060-4C98-B667-40B16D3C2837}" name="SERV_ACOGIMIENTO_RESIDENCIAL" dataDxfId="353"/>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3D7ACA7B-5A91-412D-85D5-C2B9FE904EEA}" name="SERV_ESTRATEGIA_UNIDADES_MOVILES" displayName="SERV_ESTRATEGIA_UNIDADES_MOVILES" ref="J60:J61" totalsRowShown="0" headerRowDxfId="352" dataDxfId="351">
  <autoFilter ref="J60:J61" xr:uid="{00000000-0009-0000-0100-000021000000}"/>
  <tableColumns count="1">
    <tableColumn id="1" xr3:uid="{EE6D8F51-C89A-44EE-AA2D-97268A9E79E7}" name="SERV_ESTRATEGIA_UNIDADES_MOVILES" dataDxfId="350"/>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E4406CC1-7A4E-47BF-B094-57391394A0D4}" name="MOD_ADOLESCENCIA" displayName="MOD_ADOLESCENCIA" ref="H119:H120" totalsRowShown="0" headerRowDxfId="349" dataDxfId="348">
  <autoFilter ref="H119:H120" xr:uid="{00000000-0009-0000-0100-00002B000000}"/>
  <tableColumns count="1">
    <tableColumn id="1" xr3:uid="{791A0E68-7FA2-473B-B090-B2C2D48F48C1}" name="MOD_ADOLESCENCIA" dataDxfId="347"/>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C499BCF-F267-416D-9DB9-D2882CEC77B0}" name="MOD_JUVENTUD" displayName="MOD_JUVENTUD" ref="H122:H123" totalsRowShown="0" headerRowDxfId="346" dataDxfId="345">
  <autoFilter ref="H122:H123" xr:uid="{00000000-0009-0000-0100-00002C000000}"/>
  <tableColumns count="1">
    <tableColumn id="1" xr3:uid="{0EF9ACA0-E117-4A31-969D-69D1CBCC7A38}" name="MOD_JUVENTUD" dataDxfId="344"/>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413ED430-702B-4BE2-85A9-E4220ED2E91A}" name="SERV_SOMOS_FAMILIA_SOMOS_COMUNIDAD" displayName="SERV_SOMOS_FAMILIA_SOMOS_COMUNIDAD" ref="J142:J143" totalsRowShown="0" headerRowDxfId="343" dataDxfId="342">
  <autoFilter ref="J142:J143" xr:uid="{00000000-0009-0000-0100-00002D000000}"/>
  <tableColumns count="1">
    <tableColumn id="1" xr3:uid="{89DAB990-5114-4A59-B039-0160C5E5DBEB}" name="SERV_SOMOS_FAMILIA_SOMOS_COMUNIDAD" dataDxfId="341"/>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7D31572B-A5B7-469C-A0B9-C278CA93A49A}" name="MOD_ADOPCIONES" displayName="MOD_ADOPCIONES" ref="H84:H85" totalsRowShown="0" headerRowDxfId="340" dataDxfId="339">
  <autoFilter ref="H84:H85" xr:uid="{00000000-0009-0000-0100-00002E000000}"/>
  <tableColumns count="1">
    <tableColumn id="1" xr3:uid="{92510FAB-894E-49E7-9EF5-67277D4D1FC0}" name="MOD_ADOPCIONES" dataDxfId="338"/>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1BA56983-26E0-4D18-85FC-C1508556D63C}" name="SERV_ADOPCIONES" displayName="SERV_ADOPCIONES" ref="J84:J85" totalsRowShown="0" headerRowDxfId="337" dataDxfId="336">
  <autoFilter ref="J84:J85" xr:uid="{00000000-0009-0000-0100-00002F000000}"/>
  <tableColumns count="1">
    <tableColumn id="1" xr3:uid="{AB58AA6F-ED0B-4409-9BE0-E72C8D65FB76}" name="SERV_ADOPCIONES" dataDxfId="335"/>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34BC17C-16F8-4828-8768-287E9A187A9F}" name="SERV_1000_DÍAS_PARA_CAMBIAR_EL_MUNDO" displayName="SERV_1000_DÍAS_PARA_CAMBIAR_EL_MUNDO" ref="J131:J132" totalsRowShown="0" headerRowDxfId="334" dataDxfId="333">
  <autoFilter ref="J131:J132" xr:uid="{00000000-0009-0000-0100-000022000000}"/>
  <tableColumns count="1">
    <tableColumn id="1" xr3:uid="{FAEAF04B-874B-4FB6-A55A-D03637BA20E5}" name="SERV_1000_DÍAS_PARA_CAMBIAR_EL_MUNDO" dataDxfId="33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31B1AB3-F556-494D-8CE0-51B9F8C8DD87}" name="POB_PRIMERA_INFANCIA" displayName="POB_PRIMERA_INFANCIA" ref="F104:F105" totalsRowShown="0" headerRowDxfId="439" dataDxfId="438">
  <autoFilter ref="F104:F105" xr:uid="{00000000-0009-0000-0100-000004000000}"/>
  <tableColumns count="1">
    <tableColumn id="1" xr3:uid="{33811638-43B6-4E9F-BEA1-589FCDE81E0A}" name="POB_PRIMERA_INFANCIA" dataDxfId="437"/>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C67C46D-974A-491A-9134-272D3F1E8008}" name="SERV_SERVICIOS_DE_UNIDADES_DE_BUSQUEDA_ACTIVA" displayName="SERV_SERVICIOS_DE_UNIDADES_DE_BUSQUEDA_ACTIVA" ref="J134:J135" totalsRowShown="0" headerRowDxfId="331" dataDxfId="330">
  <autoFilter ref="J134:J135" xr:uid="{00000000-0009-0000-0100-000023000000}"/>
  <tableColumns count="1">
    <tableColumn id="1" xr3:uid="{E28EF7F6-7611-42FE-81AD-9FD0255BBBD5}" name="SERV_SERVICIOS_DE_UNIDADES_DE_BUSQUEDA_ACTIVA" dataDxfId="329"/>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A1F2530F-397D-46CB-B1CA-01A765FF9332}" name="SERV_SOMOS_FAMILIA_CONECTADAS" displayName="SERV_SOMOS_FAMILIA_CONECTADAS" ref="J145:J146" totalsRowShown="0" headerRowDxfId="328" dataDxfId="327">
  <autoFilter ref="J145:J146" xr:uid="{00000000-0009-0000-0100-000024000000}"/>
  <tableColumns count="1">
    <tableColumn id="1" xr3:uid="{4B48D1E6-6CC9-4D7D-803D-BC96265A986A}" name="SERV_SOMOS_FAMILIA_CONECTADAS" dataDxfId="326"/>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D139B149-CF8A-4DA1-BC28-BEACC8AA7115}" name="SERV_ACOMPAÑAMIENTO_INTERCULTURAL_ETNICA_Y_CAMPESINA_TEJIENDO_INTERCULTURALIDAD" displayName="SERV_ACOMPAÑAMIENTO_INTERCULTURAL_ETNICA_Y_CAMPESINA_TEJIENDO_INTERCULTURALIDAD" ref="J148:J149" totalsRowShown="0" headerRowDxfId="325" dataDxfId="324">
  <autoFilter ref="J148:J149" xr:uid="{00000000-0009-0000-0100-000025000000}"/>
  <tableColumns count="1">
    <tableColumn id="1" xr3:uid="{392A26A5-F1B9-476D-8DD7-92A3E444B84C}" name="SERV_ACOMPAÑAMIENTO_INTERCULTURAL_ETNICA_Y_CAMPESINA_TEJIENDO_INTERCULTURALIDAD" dataDxfId="323"/>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EB93C564-573E-4BFB-8AC6-5438F1F9E8AC}" name="AMAZONAS." displayName="AMAZONAS." ref="D171:D172" totalsRowShown="0" headerRowDxfId="322" dataDxfId="321" tableBorderDxfId="320">
  <autoFilter ref="D171:D172" xr:uid="{00000000-0009-0000-0100-000026000000}"/>
  <tableColumns count="1">
    <tableColumn id="1" xr3:uid="{B547D439-EACB-488B-B6C2-8C8D369007DC}" name="AMAZONAS." dataDxfId="319"/>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CDD367E5-A64C-47B3-829C-F7BF245A7418}" name="ANTIOQUIA." displayName="ANTIOQUIA." ref="E171:E189" totalsRowShown="0" headerRowDxfId="318" dataDxfId="317" tableBorderDxfId="316">
  <autoFilter ref="E171:E189" xr:uid="{00000000-0009-0000-0100-000027000000}"/>
  <tableColumns count="1">
    <tableColumn id="1" xr3:uid="{9DB1AA60-CAB3-43F5-8884-1339133E1785}" name="ANTIOQUIA." dataDxfId="315"/>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A98C71E-A4E6-4161-B2EE-351C665580E4}" name="ARAUCA." displayName="ARAUCA." ref="F171:F174" totalsRowShown="0" headerRowDxfId="314" dataDxfId="313" tableBorderDxfId="312">
  <autoFilter ref="F171:F174" xr:uid="{00000000-0009-0000-0100-000028000000}"/>
  <tableColumns count="1">
    <tableColumn id="1" xr3:uid="{05A16AF5-3ADB-4A9A-868F-91BB4C4EF547}" name="ARAUCA." dataDxfId="311"/>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EF752AD3-71F6-4A91-8F86-6037F7DB153E}" name="ATLANTICO." displayName="ATLANTICO." ref="G171:G178" totalsRowShown="0" headerRowDxfId="310" dataDxfId="309" tableBorderDxfId="308">
  <autoFilter ref="G171:G178" xr:uid="{00000000-0009-0000-0100-000029000000}"/>
  <tableColumns count="1">
    <tableColumn id="1" xr3:uid="{D61D6C01-6F01-46E6-8B66-7F9C696FCB2F}" name="ATLANTICO." dataDxfId="307"/>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46C40611-9DA5-4860-ADD1-A1546CC77A42}" name="BOGOTA." displayName="BOGOTA." ref="H171:H189" totalsRowShown="0" headerRowDxfId="306" dataDxfId="305" tableBorderDxfId="304">
  <autoFilter ref="H171:H189" xr:uid="{00000000-0009-0000-0100-00002A000000}"/>
  <tableColumns count="1">
    <tableColumn id="1" xr3:uid="{D5E55579-2FE1-4467-9A6C-41A363185584}" name="BOGOTA." dataDxfId="303"/>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6FA2AD6B-9D1E-4EDF-BF2C-1E8F2DD6BDE8}" name="BOLIVAR." displayName="BOLIVAR." ref="I171:I179" totalsRowShown="0" headerRowDxfId="302" dataDxfId="301" tableBorderDxfId="300">
  <autoFilter ref="I171:I179" xr:uid="{00000000-0009-0000-0100-000030000000}"/>
  <tableColumns count="1">
    <tableColumn id="1" xr3:uid="{FDE4FD3A-BFFD-4CC9-BD5A-F3CE952D4D8A}" name="BOLIVAR." dataDxfId="299"/>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5E116C14-9A9B-4976-998E-80504F1776B3}" name="BOYACA." displayName="BOYACA." ref="J171:J183" totalsRowShown="0" headerRowDxfId="298" dataDxfId="297" tableBorderDxfId="296">
  <autoFilter ref="J171:J183" xr:uid="{00000000-0009-0000-0100-000031000000}"/>
  <tableColumns count="1">
    <tableColumn id="1" xr3:uid="{E8FEFB7B-FE3F-44C0-BC92-A363598238F5}" name="BOYACA." dataDxfId="29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852A00D-6264-4D02-8E2A-A581F0EF4FFA}" name="POB_INFANCIA" displayName="POB_INFANCIA" ref="F116:F117" totalsRowShown="0" headerRowDxfId="436" dataDxfId="435">
  <autoFilter ref="F116:F117" xr:uid="{00000000-0009-0000-0100-000005000000}"/>
  <tableColumns count="1">
    <tableColumn id="1" xr3:uid="{65A2F0B7-6477-4337-9386-4344E591C335}" name="POB_INFANCIA" dataDxfId="434"/>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127C1D7B-6AC0-4C30-B6C5-0E79449C6836}" name="CALDAS." displayName="CALDAS." ref="K171:K178" totalsRowShown="0" headerRowDxfId="294" dataDxfId="293" tableBorderDxfId="292">
  <autoFilter ref="K171:K178" xr:uid="{00000000-0009-0000-0100-000032000000}"/>
  <tableColumns count="1">
    <tableColumn id="1" xr3:uid="{7D166427-325B-452A-91C4-6B57DD22E408}" name="CALDAS." dataDxfId="291"/>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36C54311-3EE6-42DD-8062-8D2FB0402F1F}" name="CAQUETA." displayName="CAQUETA." ref="L171:L175" totalsRowShown="0" headerRowDxfId="290" dataDxfId="289" tableBorderDxfId="288">
  <autoFilter ref="L171:L175" xr:uid="{00000000-0009-0000-0100-000033000000}"/>
  <tableColumns count="1">
    <tableColumn id="1" xr3:uid="{EEBBC164-3A88-4232-9C3D-38B3F2E82F34}" name="CAQUETA." dataDxfId="287"/>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00DF52F-38D7-40C2-BABE-CEEDF4DA2065}" name="CASANARE." displayName="CASANARE." ref="M171:M174" totalsRowShown="0" headerRowDxfId="286" dataDxfId="285" tableBorderDxfId="284">
  <autoFilter ref="M171:M174" xr:uid="{00000000-0009-0000-0100-000034000000}"/>
  <tableColumns count="1">
    <tableColumn id="1" xr3:uid="{596C0A86-56F3-4444-890E-F4F6501C57B9}" name="CASANARE." dataDxfId="283"/>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274CCF1D-13AE-43CB-A3AD-3CF1803DF52E}" name="CAUCA." displayName="CAUCA." ref="N171:N178" totalsRowShown="0" headerRowDxfId="282" dataDxfId="281" tableBorderDxfId="280">
  <autoFilter ref="N171:N178" xr:uid="{00000000-0009-0000-0100-000035000000}"/>
  <tableColumns count="1">
    <tableColumn id="1" xr3:uid="{0EE44398-A740-4FC0-8C7D-0AAB951C13DA}" name="CAUCA." dataDxfId="279"/>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66130F46-BE0C-4B3C-8287-614608C01844}" name="CESAR." displayName="CESAR." ref="O171:O176" totalsRowShown="0" headerRowDxfId="278" dataDxfId="277" tableBorderDxfId="276">
  <autoFilter ref="O171:O176" xr:uid="{00000000-0009-0000-0100-000036000000}"/>
  <tableColumns count="1">
    <tableColumn id="1" xr3:uid="{332E0B7F-0001-4F3A-B9E3-CB5C8ACF420E}" name="CESAR." dataDxfId="275"/>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394A70B8-2F6F-4A3A-BA0A-6E146CE00646}" name="CHOCO." displayName="CHOCO." ref="P171:P177" totalsRowShown="0" headerRowDxfId="274" dataDxfId="273" tableBorderDxfId="272">
  <autoFilter ref="P171:P177" xr:uid="{00000000-0009-0000-0100-000037000000}"/>
  <tableColumns count="1">
    <tableColumn id="1" xr3:uid="{160BEDB4-0ABC-46A5-979F-05E7FA164FFF}" name="CHOCO." dataDxfId="271"/>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9070A61F-7808-4363-9AC9-8BA416E4AE2D}" name="CORDOBA." displayName="CORDOBA." ref="Q171:Q179" totalsRowShown="0" headerRowDxfId="270" dataDxfId="269" tableBorderDxfId="268">
  <autoFilter ref="Q171:Q179" xr:uid="{00000000-0009-0000-0100-000038000000}"/>
  <tableColumns count="1">
    <tableColumn id="1" xr3:uid="{014CC8DD-F87F-44C1-97C8-7B4A6F706658}" name="CORDOBA." dataDxfId="267"/>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919E03EC-9B83-4444-A355-6C4743286DE0}" name="CUNDINAMARCA." displayName="CUNDINAMARCA." ref="R171:R185" totalsRowShown="0" headerRowDxfId="266" dataDxfId="265" tableBorderDxfId="264">
  <autoFilter ref="R171:R185" xr:uid="{00000000-0009-0000-0100-000039000000}"/>
  <tableColumns count="1">
    <tableColumn id="1" xr3:uid="{ABF3EEC9-148B-4396-A718-BE3630FF5778}" name="CUNDINAMARCA." dataDxfId="263"/>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18DBD95C-085F-4A25-A809-53308B75145C}" name="GUAINIA." displayName="GUAINIA." ref="S171:S172" totalsRowShown="0" headerRowDxfId="262" dataDxfId="261" tableBorderDxfId="260">
  <autoFilter ref="S171:S172" xr:uid="{00000000-0009-0000-0100-00003A000000}"/>
  <tableColumns count="1">
    <tableColumn id="1" xr3:uid="{B092FD69-1AF1-401A-8B6D-F67971CB5763}" name="GUAINIA." dataDxfId="259"/>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2EC0C05E-1B3D-4C1C-B6B6-108562E5F381}" name="LA_GUAJIRA." displayName="LA_GUAJIRA." ref="T171:T178" totalsRowShown="0" headerRowDxfId="258" dataDxfId="257" tableBorderDxfId="256">
  <autoFilter ref="T171:T178" xr:uid="{00000000-0009-0000-0100-00003B000000}"/>
  <tableColumns count="1">
    <tableColumn id="1" xr3:uid="{F9083642-3C38-4BD7-A6D3-0FFDD0F3C703}" name="LA_GUAJIRA." dataDxfId="25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38E2049-4626-4511-B0E1-6365957A3E79}" name="POB_ADOLESCENCIA" displayName="POB_ADOLESCENCIA" ref="F119:F120" totalsRowShown="0" headerRowDxfId="433" dataDxfId="432">
  <autoFilter ref="F119:F120" xr:uid="{00000000-0009-0000-0100-000006000000}"/>
  <tableColumns count="1">
    <tableColumn id="1" xr3:uid="{6DD83E09-DDB2-4C00-83DB-D3443F4DF55B}" name="POB_ADOLESCENCIA" dataDxfId="431"/>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4D3B390E-4B40-4766-9E7E-F8AD50247FEE}" name="GUAVIARE." displayName="GUAVIARE." ref="U171:U172" totalsRowShown="0" headerRowDxfId="254" dataDxfId="253" tableBorderDxfId="252">
  <autoFilter ref="U171:U172" xr:uid="{00000000-0009-0000-0100-00003C000000}"/>
  <tableColumns count="1">
    <tableColumn id="1" xr3:uid="{C27EE08D-4174-4DC0-8A7B-62DD1DCBB981}" name="GUAVIARE." dataDxfId="251"/>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774B046E-4ED6-43E8-B70F-33267E46BCFB}" name="HUILA." displayName="HUILA." ref="V171:V176" totalsRowShown="0" headerRowDxfId="250" dataDxfId="249" tableBorderDxfId="248">
  <autoFilter ref="V171:V176" xr:uid="{00000000-0009-0000-0100-00003D000000}"/>
  <tableColumns count="1">
    <tableColumn id="1" xr3:uid="{B3F90AC8-6D97-4BCE-BA3D-F3D617BE4024}" name="HUILA." dataDxfId="247"/>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A520A59C-916D-4A30-AAF3-A666A1C61245}" name="MAGDALENA." displayName="MAGDALENA." ref="W171:W179" totalsRowShown="0" headerRowDxfId="246" dataDxfId="245" tableBorderDxfId="244">
  <autoFilter ref="W171:W179" xr:uid="{00000000-0009-0000-0100-00003E000000}"/>
  <tableColumns count="1">
    <tableColumn id="1" xr3:uid="{4E2A8143-71E9-4480-9F87-95EF71A76627}" name="MAGDALENA." dataDxfId="243"/>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10B4B82A-0175-4DA0-AD51-96694BE4EE51}" name="META." displayName="META." ref="X171:X176" totalsRowShown="0" headerRowDxfId="242" dataDxfId="241" tableBorderDxfId="240">
  <autoFilter ref="X171:X176" xr:uid="{00000000-0009-0000-0100-00003F000000}"/>
  <tableColumns count="1">
    <tableColumn id="1" xr3:uid="{7E8A9723-E965-4605-B2CB-D368CE2CEC1F}" name="META." dataDxfId="239"/>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EB0D71B9-317E-4FE3-9909-986F1E2A87F2}" name="NARIÑO." displayName="NARIÑO." ref="Y171:Y179" totalsRowShown="0" headerRowDxfId="238" dataDxfId="237" tableBorderDxfId="236">
  <autoFilter ref="Y171:Y179" xr:uid="{00000000-0009-0000-0100-000040000000}"/>
  <tableColumns count="1">
    <tableColumn id="1" xr3:uid="{688287B7-9CD0-4415-95BB-3A676A6440DC}" name="NARIÑO." dataDxfId="235"/>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5D2B2696-52D9-4BCA-B96E-5F190369B174}" name="NORTE_DE_SANTANDER." displayName="NORTE_DE_SANTANDER." ref="Z171:Z177" totalsRowShown="0" headerRowDxfId="234" dataDxfId="233" tableBorderDxfId="232">
  <autoFilter ref="Z171:Z177" xr:uid="{00000000-0009-0000-0100-000041000000}"/>
  <tableColumns count="1">
    <tableColumn id="1" xr3:uid="{47170EC2-E421-493C-92DE-5C5A9CB8D5FF}" name="NORTE_DE_SANTANDER." dataDxfId="231"/>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239A0B69-3306-4F19-90EB-2BA812ADEE8B}" name="PUTUMAYO." displayName="PUTUMAYO." ref="AA171:AA175" totalsRowShown="0" headerRowDxfId="230" dataDxfId="229" tableBorderDxfId="228">
  <autoFilter ref="AA171:AA175" xr:uid="{00000000-0009-0000-0100-000042000000}"/>
  <tableColumns count="1">
    <tableColumn id="1" xr3:uid="{F3F7D432-A594-46DB-B995-636720521920}" name="PUTUMAYO." dataDxfId="227"/>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88FCE2CA-9081-46E0-BC5C-21D3D384072B}" name="QUINDIO." displayName="QUINDIO." ref="AB171:AB174" totalsRowShown="0" headerRowDxfId="226" dataDxfId="225" tableBorderDxfId="224">
  <autoFilter ref="AB171:AB174" xr:uid="{00000000-0009-0000-0100-000043000000}"/>
  <tableColumns count="1">
    <tableColumn id="1" xr3:uid="{3C8ACB49-33C4-44D0-946F-72EA3ED40E90}" name="QUINDIO." dataDxfId="223"/>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FBBC1A46-FAE2-4252-9936-A856DAA2FE17}" name="RISARALDA." displayName="RISARALDA." ref="AC171:AC176" totalsRowShown="0" headerRowDxfId="222" dataDxfId="221" tableBorderDxfId="220">
  <autoFilter ref="AC171:AC176" xr:uid="{00000000-0009-0000-0100-000044000000}"/>
  <tableColumns count="1">
    <tableColumn id="1" xr3:uid="{AB2F39F0-8C5A-4EC7-BAC2-9F65F3FC804B}" name="RISARALDA." dataDxfId="219"/>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9340AEEA-7230-4ED7-8172-89B3C6842BEF}" name="SAN_ANDRES." displayName="SAN_ANDRES." ref="AD171:AD173" totalsRowShown="0" headerRowDxfId="218" dataDxfId="217" tableBorderDxfId="216">
  <autoFilter ref="AD171:AD173" xr:uid="{00000000-0009-0000-0100-000045000000}"/>
  <tableColumns count="1">
    <tableColumn id="1" xr3:uid="{6C9C81F7-ACDC-4204-BEF7-6719D3A230BF}" name="SAN_ANDRES." dataDxfId="21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0017128-AD20-4620-BEF9-218338F0BFC2}" name="POB_JUVENTUD" displayName="POB_JUVENTUD" ref="F122:F123" totalsRowShown="0" headerRowDxfId="430" dataDxfId="429">
  <autoFilter ref="F122:F123" xr:uid="{00000000-0009-0000-0100-000007000000}"/>
  <tableColumns count="1">
    <tableColumn id="1" xr3:uid="{1C520D59-67B1-4223-82F3-4D65F371BA34}" name="POB_JUVENTUD" dataDxfId="428"/>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30580A83-D479-492A-A9E6-1976DEF6E706}" name="SANTANDER." displayName="SANTANDER." ref="AE171:AE182" totalsRowShown="0" headerRowDxfId="214" dataDxfId="213" tableBorderDxfId="212">
  <autoFilter ref="AE171:AE182" xr:uid="{00000000-0009-0000-0100-000046000000}"/>
  <tableColumns count="1">
    <tableColumn id="1" xr3:uid="{6D3727FF-942C-4F67-A5C8-175F2FA9AE20}" name="SANTANDER." dataDxfId="211"/>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89A360A3-51C1-4EB7-88B7-2803C51B3B6F}" name="SUCRE." displayName="SUCRE." ref="AF171:AF175" totalsRowShown="0" headerRowDxfId="210" dataDxfId="209" tableBorderDxfId="208">
  <autoFilter ref="AF171:AF175" xr:uid="{00000000-0009-0000-0100-000047000000}"/>
  <tableColumns count="1">
    <tableColumn id="1" xr3:uid="{F1006ABD-10CB-4FA2-9BF7-01C4C3649663}" name="SUCRE." dataDxfId="207"/>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6BC892D2-6C5B-43D2-B590-A3AD0BD76D3A}" name="TOLIMA." displayName="TOLIMA." ref="AG171:AG181" totalsRowShown="0" headerRowDxfId="206" dataDxfId="205" tableBorderDxfId="204">
  <autoFilter ref="AG171:AG181" xr:uid="{00000000-0009-0000-0100-000048000000}"/>
  <tableColumns count="1">
    <tableColumn id="1" xr3:uid="{F13D21F7-19A4-474E-8F4F-4F6E2B46A4C8}" name="TOLIMA." dataDxfId="203"/>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301D8946-B45D-48D8-B4A8-F3467BF17777}" name="VALLE_DEL_CAUCA." displayName="VALLE_DEL_CAUCA." ref="AH171:AH186" totalsRowShown="0" headerRowDxfId="202" dataDxfId="201" tableBorderDxfId="200">
  <autoFilter ref="AH171:AH186" xr:uid="{00000000-0009-0000-0100-000049000000}"/>
  <tableColumns count="1">
    <tableColumn id="1" xr3:uid="{D6DFEDC1-733E-4051-8938-97EAB5211567}" name="VALLE_DEL_CAUCA." dataDxfId="199"/>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115B5686-6BB1-4FA9-9469-26BFC15BB8DF}" name="VAUPES." displayName="VAUPES." ref="AI171:AI172" totalsRowShown="0" headerRowDxfId="198" dataDxfId="197" tableBorderDxfId="196">
  <autoFilter ref="AI171:AI172" xr:uid="{00000000-0009-0000-0100-00004A000000}"/>
  <tableColumns count="1">
    <tableColumn id="1" xr3:uid="{BBC30290-D686-432A-B2A8-567E73C6C587}" name="VAUPES." dataDxfId="195"/>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65483B7F-9A6B-47A8-BC29-76CFBB25E34D}" name="VICHADA." displayName="VICHADA." ref="AJ171:AJ172" totalsRowShown="0" headerRowDxfId="194" dataDxfId="193" tableBorderDxfId="192">
  <autoFilter ref="AJ171:AJ172" xr:uid="{00000000-0009-0000-0100-00004B000000}"/>
  <tableColumns count="1">
    <tableColumn id="1" xr3:uid="{2FB6EB7D-7BAC-4A94-B5DD-B0E08C9B62DC}" name="VICHADA." dataDxfId="191"/>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BE14C2A3-761F-48D4-9123-D4E7DCBC034B}" name="AMAZONAS" displayName="AMAZONAS" ref="D204:D215" totalsRowShown="0" headerRowDxfId="190">
  <autoFilter ref="D204:D215" xr:uid="{00000000-0009-0000-0100-00004C000000}"/>
  <tableColumns count="1">
    <tableColumn id="1" xr3:uid="{B556ADC4-B9A7-416E-8241-E71CAE6475EB}"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B3522963-4DEA-4E36-B7C1-C3EA0516A872}" name="ANTIOQUIA" displayName="ANTIOQUIA" ref="E204:E329" totalsRowShown="0" headerRowDxfId="189">
  <autoFilter ref="E204:E329" xr:uid="{00000000-0009-0000-0100-00004D000000}"/>
  <tableColumns count="1">
    <tableColumn id="1" xr3:uid="{83C9D99C-7DD5-41FC-8B8E-1B8A46A7C6A5}"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B594FAD-CC6C-4AEE-905F-C4740D3EA0C5}" name="ARAUCA" displayName="ARAUCA" ref="F204:F211" totalsRowShown="0" headerRowDxfId="188">
  <autoFilter ref="F204:F211" xr:uid="{00000000-0009-0000-0100-00004E000000}"/>
  <tableColumns count="1">
    <tableColumn id="1" xr3:uid="{3FB6188B-41DD-4BAF-A410-9F83EA07F8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AB4B0909-F8E6-4F6A-978A-F00FA0C82D2C}" name="ATLÁNTICO" displayName="ATLÁNTICO" ref="G204:G227" totalsRowShown="0" headerRowDxfId="187">
  <autoFilter ref="G204:G227" xr:uid="{00000000-0009-0000-0100-00004F000000}"/>
  <tableColumns count="1">
    <tableColumn id="1" xr3:uid="{C7E869E1-CC9E-484F-82E2-C469883F0985}"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9D036A6-975F-4110-822B-C00146C97CB2}" name="POB_NUTRICION" displayName="POB_NUTRICION" ref="F130:F131" totalsRowShown="0" headerRowDxfId="427" dataDxfId="426">
  <autoFilter ref="F130:F131" xr:uid="{00000000-0009-0000-0100-000008000000}"/>
  <tableColumns count="1">
    <tableColumn id="1" xr3:uid="{2F421C81-1004-4C47-8CD7-5D2C398F02A6}" name="POB_NUTRICION" dataDxfId="425"/>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5FCE4679-DA92-4DC5-82BD-634801785BC7}" name="BOGOTÁ.D.C." displayName="BOGOTÁ.D.C." ref="H204:H205" totalsRowShown="0" headerRowDxfId="186">
  <autoFilter ref="H204:H205" xr:uid="{00000000-0009-0000-0100-000050000000}"/>
  <tableColumns count="1">
    <tableColumn id="1" xr3:uid="{6B4697EF-DB7C-4393-AEB3-94A1B7DB3E27}"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E2118214-B3B8-424B-A926-D8011EED4C9D}" name="BOLÍVAR" displayName="BOLÍVAR" ref="I204:I250" totalsRowShown="0" headerRowDxfId="185">
  <autoFilter ref="I204:I250" xr:uid="{00000000-0009-0000-0100-000051000000}"/>
  <tableColumns count="1">
    <tableColumn id="1" xr3:uid="{EAD07456-4679-4A8A-975B-5FFAA5A00AF7}"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D734D55A-F204-4A50-B68C-511F080B0A68}" name="BOYACÁ" displayName="BOYACÁ" ref="J204:J327" totalsRowShown="0" headerRowDxfId="184">
  <autoFilter ref="J204:J327" xr:uid="{00000000-0009-0000-0100-000052000000}"/>
  <tableColumns count="1">
    <tableColumn id="1" xr3:uid="{33C9CE89-700B-4B36-94A1-ACC8737099BF}"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FF6AE3D7-100A-4577-8AB5-5576D5F6E845}" name="CALDAS" displayName="CALDAS" ref="K204:K231" totalsRowShown="0" headerRowDxfId="183">
  <autoFilter ref="K204:K231" xr:uid="{00000000-0009-0000-0100-000053000000}"/>
  <tableColumns count="1">
    <tableColumn id="1" xr3:uid="{09C8A178-16EE-4501-B200-339CA8261CE6}"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3C4E7AC8-C1A0-4AFD-B1AE-29E04BFF87B4}" name="CAQUETÁ" displayName="CAQUETÁ" ref="L204:L220" totalsRowShown="0" headerRowDxfId="182">
  <autoFilter ref="L204:L220" xr:uid="{00000000-0009-0000-0100-000054000000}"/>
  <tableColumns count="1">
    <tableColumn id="1" xr3:uid="{69EBE82B-292E-4C59-AA73-FA9A6B928712}"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AF467B30-8FFE-4B30-9065-6F14294714EE}" name="CASANARE" displayName="CASANARE" ref="M204:M223" totalsRowShown="0" headerRowDxfId="181">
  <autoFilter ref="M204:M223" xr:uid="{00000000-0009-0000-0100-000055000000}"/>
  <tableColumns count="1">
    <tableColumn id="1" xr3:uid="{8F38E1BB-2664-4D75-AE14-665C2325A28F}"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11E12AE2-9611-4C13-BFEE-3A4FF963DD8A}" name="CAUCA" displayName="CAUCA" ref="N204:N246" totalsRowShown="0" headerRowDxfId="180">
  <autoFilter ref="N204:N246" xr:uid="{00000000-0009-0000-0100-000056000000}"/>
  <tableColumns count="1">
    <tableColumn id="1" xr3:uid="{6DF715DA-1D51-47C2-BDAC-CE8315AD0FED}"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448E1E5-3D1B-4867-B330-30C4DC1ADA26}" name="CHOCÓ" displayName="CHOCÓ" ref="P204:P234" totalsRowShown="0" headerRowDxfId="179">
  <autoFilter ref="P204:P234" xr:uid="{00000000-0009-0000-0100-000057000000}"/>
  <tableColumns count="1">
    <tableColumn id="1" xr3:uid="{4AA62037-3CFF-4B9D-B768-E43E4EA346F4}"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B0D7E74B-0563-4E08-BAD7-689ED8005A0B}" name="CESAR" displayName="CESAR" ref="O204:O229" totalsRowShown="0" headerRowDxfId="178">
  <autoFilter ref="O204:O229" xr:uid="{00000000-0009-0000-0100-000058000000}"/>
  <tableColumns count="1">
    <tableColumn id="1" xr3:uid="{FA3A0D7F-D3C4-4D25-8DA9-8CDDFB001F92}"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45370C36-8481-45FB-9598-52B0CF54D30D}" name="CÓRDOBA" displayName="CÓRDOBA" ref="Q204:Q234" totalsRowShown="0" headerRowDxfId="177">
  <autoFilter ref="Q204:Q234" xr:uid="{00000000-0009-0000-0100-000059000000}"/>
  <tableColumns count="1">
    <tableColumn id="1" xr3:uid="{EA09092A-8C11-42B6-8631-1ACA553E272A}"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7E6D696-B7CB-488D-A11B-78B2EB645080}" name="POB_FAMILIAS_Y_COMUNIDADES" displayName="POB_FAMILIAS_Y_COMUNIDADES" ref="F145:F146" totalsRowShown="0" headerRowDxfId="424" dataDxfId="423">
  <autoFilter ref="F145:F146" xr:uid="{00000000-0009-0000-0100-000009000000}"/>
  <tableColumns count="1">
    <tableColumn id="1" xr3:uid="{7F1958AF-F095-42E0-A782-BD535B4568EF}" name="POB_FAMILIAS_Y_COMUNIDADES" dataDxfId="422"/>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EBF026D-6EED-4B1E-9265-A9159A494699}" name="CUNDINAMARCA" displayName="CUNDINAMARCA" ref="R204:R320" totalsRowShown="0" headerRowDxfId="176">
  <autoFilter ref="R204:R320" xr:uid="{00000000-0009-0000-0100-00005A000000}"/>
  <tableColumns count="1">
    <tableColumn id="1" xr3:uid="{9DF237AB-80AB-43CD-81DB-69656F54CCB2}"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713C669A-D94E-4F0F-97B2-F0D5C1652F6C}" name="GUAINÍA" displayName="GUAINÍA" ref="S204:S212" totalsRowShown="0" headerRowDxfId="175">
  <autoFilter ref="S204:S212" xr:uid="{00000000-0009-0000-0100-00005B000000}"/>
  <tableColumns count="1">
    <tableColumn id="1" xr3:uid="{3BA4661A-AC6F-495F-B99C-5F2BD471A34A}"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F647CF80-16D7-4F3C-B061-FC0BF3B0C4E6}" name="GUAVIARE" displayName="GUAVIARE" ref="T204:T208" totalsRowShown="0" headerRowDxfId="174">
  <autoFilter ref="T204:T208" xr:uid="{00000000-0009-0000-0100-00005C000000}"/>
  <tableColumns count="1">
    <tableColumn id="1" xr3:uid="{23293FF2-0AF2-42D0-9496-292F3E0C880E}"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6F272B2E-8114-4CCB-82E9-C42853850C55}" name="HUILA" displayName="HUILA" ref="U204:U241" totalsRowShown="0" headerRowDxfId="173">
  <autoFilter ref="U204:U241" xr:uid="{00000000-0009-0000-0100-00005D000000}"/>
  <tableColumns count="1">
    <tableColumn id="1" xr3:uid="{9F0C41DE-0268-4C11-A313-5495118DF62B}"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C8BB2AF5-237A-440E-A9E2-8F3F806E1905}" name="LA_GUAJIRA" displayName="LA_GUAJIRA" ref="V204:V219" totalsRowShown="0" headerRowDxfId="172">
  <autoFilter ref="V204:V219" xr:uid="{00000000-0009-0000-0100-00005E000000}"/>
  <tableColumns count="1">
    <tableColumn id="1" xr3:uid="{45F21C7F-5D9B-4125-A958-95EB327A3C29}"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90B790C7-2E98-49EA-A18E-3844B6024F47}" name="MAGDALENA" displayName="MAGDALENA" ref="W204:W234" totalsRowShown="0" headerRowDxfId="171">
  <autoFilter ref="W204:W234" xr:uid="{00000000-0009-0000-0100-00005F000000}"/>
  <tableColumns count="1">
    <tableColumn id="1" xr3:uid="{731285CA-4D9C-4BEA-889D-E0E0203C744C}"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C1FF9638-25AB-4988-B7A9-6C7F58716CE9}" name="META" displayName="META" ref="X204:X233" totalsRowShown="0" headerRowDxfId="170">
  <autoFilter ref="X204:X233" xr:uid="{00000000-0009-0000-0100-000060000000}"/>
  <tableColumns count="1">
    <tableColumn id="1" xr3:uid="{5DD9F70F-532C-4134-91EF-8CCEC7BBC856}"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C42ED860-096B-42FE-8257-E72724A17328}" name="NARIÑO" displayName="NARIÑO" ref="Y204:Y268" totalsRowShown="0" headerRowDxfId="169">
  <autoFilter ref="Y204:Y268" xr:uid="{00000000-0009-0000-0100-000061000000}"/>
  <tableColumns count="1">
    <tableColumn id="1" xr3:uid="{91248B08-A8FE-42DB-A14C-56FC53193016}"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49C56E70-E354-4BC1-AB66-E44A882C3FC6}" name="NORTE_DE_SANTANDER" displayName="NORTE_DE_SANTANDER" ref="Z204:Z244" totalsRowShown="0" headerRowDxfId="168">
  <autoFilter ref="Z204:Z244" xr:uid="{00000000-0009-0000-0100-000062000000}"/>
  <tableColumns count="1">
    <tableColumn id="1" xr3:uid="{753579DC-7416-437D-9C2A-2B63B2FFDE3B}"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BE41A43E-A9D6-4F04-8757-060988B0CCB4}" name="PUTUMAYO" displayName="PUTUMAYO" ref="AA204:AA217" totalsRowShown="0" headerRowDxfId="167">
  <autoFilter ref="AA204:AA217" xr:uid="{00000000-0009-0000-0100-000063000000}"/>
  <tableColumns count="1">
    <tableColumn id="1" xr3:uid="{7CF16B5A-0FE7-4823-8303-3AA4108A4943}"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1.vml"/><Relationship Id="rId1" Type="http://schemas.openxmlformats.org/officeDocument/2006/relationships/printerSettings" Target="../printerSettings/printerSettings12.bin"/><Relationship Id="rId5" Type="http://schemas.openxmlformats.org/officeDocument/2006/relationships/table" Target="../tables/table116.xml"/><Relationship Id="rId4" Type="http://schemas.openxmlformats.org/officeDocument/2006/relationships/table" Target="../tables/table115.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3386B-A651-45E8-8251-27C700454863}">
  <dimension ref="B2:AJ460"/>
  <sheetViews>
    <sheetView topLeftCell="A113" zoomScale="85" zoomScaleNormal="85" workbookViewId="0">
      <selection activeCell="D145" sqref="D145"/>
    </sheetView>
  </sheetViews>
  <sheetFormatPr baseColWidth="10" defaultColWidth="11.42578125" defaultRowHeight="11.25"/>
  <cols>
    <col min="1" max="1" width="4.140625" style="340" customWidth="1"/>
    <col min="2" max="2" width="29.42578125" style="340" customWidth="1"/>
    <col min="3" max="3" width="4.140625" style="340" customWidth="1"/>
    <col min="4" max="4" width="60.85546875" style="340" bestFit="1" customWidth="1"/>
    <col min="5" max="5" width="22.85546875" style="340" bestFit="1" customWidth="1"/>
    <col min="6" max="6" width="78" style="340" bestFit="1" customWidth="1"/>
    <col min="7" max="7" width="28.7109375" style="340" bestFit="1" customWidth="1"/>
    <col min="8" max="8" width="78.140625" style="340" bestFit="1" customWidth="1"/>
    <col min="9" max="9" width="33.140625" style="340" bestFit="1" customWidth="1"/>
    <col min="10" max="10" width="81.140625" style="340" customWidth="1"/>
    <col min="11" max="11" width="53.140625" style="340" customWidth="1"/>
    <col min="12" max="12" width="16.85546875" style="340" bestFit="1" customWidth="1"/>
    <col min="13" max="13" width="62.85546875" style="340" customWidth="1"/>
    <col min="14" max="14" width="27.85546875" style="340" customWidth="1"/>
    <col min="15" max="15" width="57.42578125" style="340" customWidth="1"/>
    <col min="16" max="16" width="24.42578125" style="340" customWidth="1"/>
    <col min="17" max="17" width="58.85546875" style="340" customWidth="1"/>
    <col min="18" max="18" width="23.85546875" style="340" customWidth="1"/>
    <col min="19" max="19" width="58.85546875" style="340" customWidth="1"/>
    <col min="20" max="20" width="27" style="340" bestFit="1" customWidth="1"/>
    <col min="21" max="21" width="20" style="340" customWidth="1"/>
    <col min="22" max="22" width="15.42578125" style="340" bestFit="1" customWidth="1"/>
    <col min="23" max="23" width="24.140625" style="340" bestFit="1" customWidth="1"/>
    <col min="24" max="24" width="22.140625" style="340" customWidth="1"/>
    <col min="25" max="25" width="21.140625" style="340" customWidth="1"/>
    <col min="26" max="26" width="23.85546875" style="340" customWidth="1"/>
    <col min="27" max="27" width="35.140625" style="340" customWidth="1"/>
    <col min="28" max="28" width="34.85546875" style="340" customWidth="1"/>
    <col min="29" max="29" width="31.140625" style="340" customWidth="1"/>
    <col min="30" max="30" width="27.140625" style="340" customWidth="1"/>
    <col min="31" max="31" width="36.140625" style="340" customWidth="1"/>
    <col min="32" max="32" width="28.140625" style="340" customWidth="1"/>
    <col min="33" max="33" width="25.85546875" style="340" customWidth="1"/>
    <col min="34" max="34" width="31.42578125" style="340" customWidth="1"/>
    <col min="35" max="35" width="11.42578125" style="340"/>
    <col min="36" max="36" width="32.140625" style="340" customWidth="1"/>
    <col min="37" max="16384" width="11.42578125" style="340"/>
  </cols>
  <sheetData>
    <row r="2" spans="6:13">
      <c r="J2" s="341" t="s">
        <v>0</v>
      </c>
    </row>
    <row r="3" spans="6:13">
      <c r="J3" s="342" t="s">
        <v>1</v>
      </c>
    </row>
    <row r="4" spans="6:13">
      <c r="J4" s="342" t="s">
        <v>2</v>
      </c>
    </row>
    <row r="5" spans="6:13">
      <c r="J5" s="342" t="s">
        <v>3</v>
      </c>
    </row>
    <row r="6" spans="6:13">
      <c r="J6" s="342" t="s">
        <v>4</v>
      </c>
    </row>
    <row r="7" spans="6:13">
      <c r="J7" s="342"/>
    </row>
    <row r="8" spans="6:13">
      <c r="J8" s="341" t="s">
        <v>5</v>
      </c>
      <c r="M8" s="342"/>
    </row>
    <row r="9" spans="6:13">
      <c r="J9" s="342" t="s">
        <v>6</v>
      </c>
    </row>
    <row r="10" spans="6:13">
      <c r="F10" s="341" t="s">
        <v>7</v>
      </c>
      <c r="H10" s="341" t="s">
        <v>8</v>
      </c>
      <c r="J10" s="342" t="s">
        <v>9</v>
      </c>
    </row>
    <row r="11" spans="6:13">
      <c r="F11" s="343" t="s">
        <v>10</v>
      </c>
      <c r="H11" s="342" t="s">
        <v>11</v>
      </c>
      <c r="J11" s="342" t="s">
        <v>12</v>
      </c>
      <c r="M11" s="342"/>
    </row>
    <row r="12" spans="6:13">
      <c r="F12" s="343" t="s">
        <v>13</v>
      </c>
      <c r="H12" s="342" t="s">
        <v>14</v>
      </c>
    </row>
    <row r="13" spans="6:13">
      <c r="F13" s="343" t="s">
        <v>15</v>
      </c>
      <c r="H13" s="343" t="s">
        <v>16</v>
      </c>
      <c r="J13" s="341" t="s">
        <v>17</v>
      </c>
    </row>
    <row r="14" spans="6:13">
      <c r="H14" s="342" t="s">
        <v>18</v>
      </c>
      <c r="J14" s="343" t="s">
        <v>19</v>
      </c>
    </row>
    <row r="15" spans="6:13">
      <c r="J15" s="343" t="s">
        <v>20</v>
      </c>
    </row>
    <row r="16" spans="6:13">
      <c r="J16" s="343" t="s">
        <v>21</v>
      </c>
    </row>
    <row r="17" spans="2:20">
      <c r="J17" s="343" t="s">
        <v>22</v>
      </c>
    </row>
    <row r="18" spans="2:20">
      <c r="C18" s="342"/>
      <c r="E18" s="342"/>
      <c r="G18" s="341"/>
      <c r="H18" s="342"/>
      <c r="J18" s="343" t="s">
        <v>23</v>
      </c>
      <c r="T18" s="342"/>
    </row>
    <row r="19" spans="2:20">
      <c r="C19" s="342"/>
      <c r="E19" s="342"/>
      <c r="G19" s="342"/>
      <c r="H19" s="341" t="s">
        <v>8</v>
      </c>
      <c r="J19" s="342"/>
      <c r="T19" s="342"/>
    </row>
    <row r="20" spans="2:20">
      <c r="C20" s="342"/>
      <c r="E20" s="342"/>
      <c r="G20" s="342"/>
      <c r="H20" s="342" t="s">
        <v>24</v>
      </c>
      <c r="J20" s="341" t="s">
        <v>25</v>
      </c>
      <c r="T20" s="342"/>
    </row>
    <row r="21" spans="2:20">
      <c r="B21" s="342"/>
      <c r="C21" s="342"/>
      <c r="E21" s="342"/>
      <c r="G21" s="342"/>
      <c r="H21" s="342" t="s">
        <v>26</v>
      </c>
      <c r="J21" s="342" t="s">
        <v>27</v>
      </c>
      <c r="T21" s="342"/>
    </row>
    <row r="22" spans="2:20">
      <c r="B22" s="342"/>
      <c r="C22" s="342"/>
      <c r="D22" s="341" t="s">
        <v>28</v>
      </c>
      <c r="E22" s="342"/>
      <c r="G22" s="342"/>
      <c r="H22" s="343" t="s">
        <v>29</v>
      </c>
      <c r="J22" s="342" t="s">
        <v>30</v>
      </c>
      <c r="T22" s="342"/>
    </row>
    <row r="23" spans="2:20">
      <c r="B23" s="342"/>
      <c r="C23" s="342"/>
      <c r="D23" s="342" t="s">
        <v>31</v>
      </c>
      <c r="E23" s="342"/>
      <c r="G23" s="342"/>
      <c r="H23" s="342" t="s">
        <v>32</v>
      </c>
      <c r="T23" s="342"/>
    </row>
    <row r="24" spans="2:20">
      <c r="B24" s="342"/>
      <c r="C24" s="342"/>
      <c r="D24" s="342" t="s">
        <v>33</v>
      </c>
      <c r="E24" s="342"/>
      <c r="G24" s="342"/>
      <c r="H24" s="342"/>
      <c r="T24" s="342"/>
    </row>
    <row r="25" spans="2:20">
      <c r="B25" s="342"/>
      <c r="C25" s="342"/>
      <c r="D25" s="342" t="s">
        <v>34</v>
      </c>
      <c r="E25" s="342"/>
      <c r="G25" s="342"/>
      <c r="J25" s="341" t="s">
        <v>35</v>
      </c>
      <c r="T25" s="342"/>
    </row>
    <row r="26" spans="2:20">
      <c r="B26" s="342"/>
      <c r="C26" s="342"/>
      <c r="D26" s="342"/>
      <c r="E26" s="342"/>
      <c r="G26" s="341"/>
      <c r="J26" s="342" t="s">
        <v>36</v>
      </c>
      <c r="T26" s="342"/>
    </row>
    <row r="27" spans="2:20">
      <c r="B27" s="342"/>
      <c r="C27" s="342"/>
      <c r="D27" s="342"/>
      <c r="E27" s="342"/>
      <c r="G27" s="341"/>
      <c r="T27" s="342"/>
    </row>
    <row r="28" spans="2:20">
      <c r="B28" s="342"/>
      <c r="C28" s="342"/>
      <c r="D28" s="342"/>
      <c r="E28" s="342"/>
      <c r="G28" s="341"/>
      <c r="J28" s="341" t="s">
        <v>37</v>
      </c>
      <c r="M28" s="342"/>
      <c r="T28" s="342"/>
    </row>
    <row r="29" spans="2:20">
      <c r="B29" s="342"/>
      <c r="C29" s="342"/>
      <c r="D29" s="342"/>
      <c r="E29" s="342"/>
      <c r="G29" s="341"/>
      <c r="J29" s="342" t="s">
        <v>38</v>
      </c>
      <c r="M29" s="342"/>
      <c r="T29" s="342"/>
    </row>
    <row r="30" spans="2:20">
      <c r="B30" s="342"/>
      <c r="C30" s="342"/>
      <c r="D30" s="342"/>
      <c r="E30" s="342"/>
      <c r="G30" s="341"/>
      <c r="J30" s="342" t="s">
        <v>39</v>
      </c>
      <c r="M30" s="342"/>
      <c r="T30" s="342"/>
    </row>
    <row r="31" spans="2:20">
      <c r="B31" s="342"/>
      <c r="C31" s="342"/>
      <c r="D31" s="342"/>
      <c r="E31" s="342"/>
      <c r="G31" s="341"/>
      <c r="J31" s="342" t="s">
        <v>40</v>
      </c>
      <c r="M31" s="342"/>
      <c r="T31" s="342"/>
    </row>
    <row r="32" spans="2:20">
      <c r="B32" s="342"/>
      <c r="C32" s="342"/>
      <c r="D32" s="342"/>
      <c r="E32" s="342"/>
      <c r="G32" s="341"/>
      <c r="H32" s="341" t="s">
        <v>41</v>
      </c>
      <c r="J32" s="342" t="s">
        <v>42</v>
      </c>
      <c r="M32" s="342"/>
      <c r="T32" s="342"/>
    </row>
    <row r="33" spans="2:20">
      <c r="B33" s="342"/>
      <c r="C33" s="342"/>
      <c r="D33" s="342"/>
      <c r="E33" s="342"/>
      <c r="G33" s="341"/>
      <c r="H33" s="342" t="s">
        <v>43</v>
      </c>
      <c r="J33" s="342" t="s">
        <v>44</v>
      </c>
      <c r="M33" s="342"/>
      <c r="T33" s="342"/>
    </row>
    <row r="34" spans="2:20" ht="22.5">
      <c r="B34" s="342"/>
      <c r="C34" s="342"/>
      <c r="D34" s="342"/>
      <c r="E34" s="342"/>
      <c r="F34" s="341" t="s">
        <v>45</v>
      </c>
      <c r="G34" s="341"/>
      <c r="H34" s="342" t="s">
        <v>46</v>
      </c>
      <c r="J34" s="343" t="s">
        <v>47</v>
      </c>
      <c r="M34" s="342"/>
      <c r="T34" s="342"/>
    </row>
    <row r="35" spans="2:20" ht="22.5">
      <c r="B35" s="342"/>
      <c r="C35" s="342"/>
      <c r="D35" s="342"/>
      <c r="E35" s="342"/>
      <c r="F35" s="343" t="s">
        <v>48</v>
      </c>
      <c r="G35" s="341"/>
      <c r="H35" s="342" t="s">
        <v>49</v>
      </c>
      <c r="J35" s="343" t="s">
        <v>50</v>
      </c>
      <c r="M35" s="342"/>
      <c r="T35" s="342"/>
    </row>
    <row r="36" spans="2:20" ht="22.5">
      <c r="B36" s="342"/>
      <c r="C36" s="342"/>
      <c r="D36" s="342"/>
      <c r="E36" s="342"/>
      <c r="G36" s="341"/>
      <c r="H36" s="342" t="s">
        <v>51</v>
      </c>
      <c r="J36" s="343" t="s">
        <v>52</v>
      </c>
      <c r="M36" s="342"/>
      <c r="T36" s="342"/>
    </row>
    <row r="37" spans="2:20">
      <c r="B37" s="342"/>
      <c r="C37" s="342"/>
      <c r="D37" s="342"/>
      <c r="E37" s="342"/>
      <c r="G37" s="341"/>
      <c r="H37" s="342" t="s">
        <v>53</v>
      </c>
      <c r="M37" s="342"/>
      <c r="T37" s="342"/>
    </row>
    <row r="38" spans="2:20">
      <c r="B38" s="342"/>
      <c r="C38" s="342"/>
      <c r="D38" s="342"/>
      <c r="E38" s="342"/>
      <c r="G38" s="341"/>
      <c r="J38" s="341" t="s">
        <v>54</v>
      </c>
      <c r="M38" s="342"/>
      <c r="T38" s="342"/>
    </row>
    <row r="39" spans="2:20">
      <c r="B39" s="342"/>
      <c r="C39" s="342"/>
      <c r="D39" s="342"/>
      <c r="E39" s="342"/>
      <c r="G39" s="341"/>
      <c r="J39" s="342" t="s">
        <v>55</v>
      </c>
      <c r="M39" s="342"/>
      <c r="T39" s="342"/>
    </row>
    <row r="40" spans="2:20">
      <c r="B40" s="342"/>
      <c r="C40" s="342"/>
      <c r="D40" s="342"/>
      <c r="E40" s="342"/>
      <c r="G40" s="341"/>
      <c r="J40" s="342" t="s">
        <v>56</v>
      </c>
      <c r="M40" s="342"/>
      <c r="T40" s="342"/>
    </row>
    <row r="41" spans="2:20">
      <c r="B41" s="342"/>
      <c r="C41" s="342"/>
      <c r="D41" s="342"/>
      <c r="E41" s="342"/>
      <c r="G41" s="341"/>
      <c r="J41" s="342" t="s">
        <v>57</v>
      </c>
      <c r="M41" s="342"/>
      <c r="T41" s="342"/>
    </row>
    <row r="42" spans="2:20">
      <c r="B42" s="342"/>
      <c r="C42" s="342"/>
      <c r="D42" s="342"/>
      <c r="E42" s="342"/>
      <c r="G42" s="341"/>
      <c r="J42" s="342" t="s">
        <v>58</v>
      </c>
      <c r="M42" s="342"/>
      <c r="T42" s="342"/>
    </row>
    <row r="43" spans="2:20">
      <c r="B43" s="342"/>
      <c r="C43" s="342"/>
      <c r="D43" s="342"/>
      <c r="E43" s="342"/>
      <c r="G43" s="341"/>
      <c r="J43" s="342" t="s">
        <v>59</v>
      </c>
      <c r="M43" s="342"/>
      <c r="T43" s="342"/>
    </row>
    <row r="44" spans="2:20">
      <c r="B44" s="342"/>
      <c r="C44" s="342"/>
      <c r="D44" s="342"/>
      <c r="E44" s="342"/>
      <c r="G44" s="341"/>
      <c r="M44" s="342"/>
      <c r="T44" s="342"/>
    </row>
    <row r="45" spans="2:20">
      <c r="B45" s="342"/>
      <c r="C45" s="342"/>
      <c r="D45" s="342"/>
      <c r="E45" s="342"/>
      <c r="G45" s="341"/>
      <c r="J45" s="341" t="s">
        <v>60</v>
      </c>
      <c r="M45" s="342"/>
      <c r="T45" s="342"/>
    </row>
    <row r="46" spans="2:20">
      <c r="B46" s="342"/>
      <c r="C46" s="342"/>
      <c r="D46" s="342"/>
      <c r="E46" s="342"/>
      <c r="G46" s="341"/>
      <c r="J46" s="342" t="s">
        <v>61</v>
      </c>
      <c r="M46" s="342"/>
      <c r="T46" s="342"/>
    </row>
    <row r="47" spans="2:20">
      <c r="B47" s="342"/>
      <c r="C47" s="342"/>
      <c r="D47" s="342"/>
      <c r="E47" s="342"/>
      <c r="G47" s="341"/>
      <c r="J47" s="342" t="s">
        <v>62</v>
      </c>
      <c r="M47" s="342"/>
      <c r="T47" s="342"/>
    </row>
    <row r="48" spans="2:20">
      <c r="B48" s="342"/>
      <c r="C48" s="342"/>
      <c r="D48" s="344" t="s">
        <v>63</v>
      </c>
      <c r="E48" s="342"/>
      <c r="G48" s="341"/>
      <c r="J48" s="342" t="s">
        <v>64</v>
      </c>
      <c r="T48" s="342"/>
    </row>
    <row r="49" spans="2:20">
      <c r="B49" s="342"/>
      <c r="C49" s="342"/>
      <c r="D49" s="345" t="s">
        <v>65</v>
      </c>
      <c r="E49" s="342"/>
      <c r="F49" s="343"/>
      <c r="G49" s="341"/>
      <c r="J49" s="342" t="s">
        <v>66</v>
      </c>
      <c r="T49" s="342"/>
    </row>
    <row r="50" spans="2:20">
      <c r="B50" s="342"/>
      <c r="C50" s="342"/>
      <c r="D50" s="346" t="s">
        <v>67</v>
      </c>
      <c r="E50" s="342"/>
      <c r="F50" s="343"/>
      <c r="G50" s="341"/>
      <c r="J50" s="342" t="s">
        <v>68</v>
      </c>
      <c r="T50" s="342"/>
    </row>
    <row r="51" spans="2:20">
      <c r="B51" s="342"/>
      <c r="C51" s="342"/>
      <c r="D51" s="345" t="s">
        <v>69</v>
      </c>
      <c r="E51" s="342"/>
      <c r="F51" s="343"/>
      <c r="G51" s="341"/>
      <c r="J51" s="342" t="s">
        <v>70</v>
      </c>
      <c r="T51" s="342"/>
    </row>
    <row r="52" spans="2:20">
      <c r="B52" s="342"/>
      <c r="C52" s="342"/>
      <c r="D52" s="342"/>
      <c r="E52" s="342"/>
      <c r="F52" s="343"/>
      <c r="G52" s="341"/>
      <c r="J52" s="342" t="s">
        <v>71</v>
      </c>
      <c r="T52" s="342"/>
    </row>
    <row r="53" spans="2:20">
      <c r="B53" s="342"/>
      <c r="C53" s="342"/>
      <c r="D53" s="342"/>
      <c r="E53" s="342"/>
      <c r="F53" s="343"/>
      <c r="G53" s="341"/>
      <c r="J53" s="342" t="s">
        <v>72</v>
      </c>
      <c r="T53" s="342"/>
    </row>
    <row r="54" spans="2:20">
      <c r="B54" s="342"/>
      <c r="C54" s="342"/>
      <c r="D54" s="342"/>
      <c r="E54" s="342"/>
      <c r="F54" s="343"/>
      <c r="G54" s="341"/>
      <c r="J54" s="342" t="s">
        <v>73</v>
      </c>
      <c r="T54" s="342"/>
    </row>
    <row r="55" spans="2:20">
      <c r="B55" s="342"/>
      <c r="C55" s="342"/>
      <c r="D55" s="342"/>
      <c r="E55" s="342"/>
      <c r="F55" s="343"/>
      <c r="G55" s="341"/>
      <c r="H55" s="342"/>
      <c r="J55" s="342" t="s">
        <v>74</v>
      </c>
      <c r="T55" s="342"/>
    </row>
    <row r="56" spans="2:20">
      <c r="B56" s="342"/>
      <c r="C56" s="342"/>
      <c r="D56" s="342"/>
      <c r="E56" s="342"/>
      <c r="F56" s="343"/>
      <c r="G56" s="341"/>
      <c r="H56" s="342"/>
      <c r="J56" s="342" t="s">
        <v>75</v>
      </c>
      <c r="T56" s="342"/>
    </row>
    <row r="57" spans="2:20">
      <c r="B57" s="342"/>
      <c r="C57" s="342"/>
      <c r="D57" s="344" t="s">
        <v>76</v>
      </c>
      <c r="E57" s="342"/>
      <c r="F57" s="343"/>
      <c r="G57" s="341"/>
      <c r="H57" s="342"/>
      <c r="J57" s="342" t="s">
        <v>77</v>
      </c>
      <c r="T57" s="342"/>
    </row>
    <row r="58" spans="2:20">
      <c r="B58" s="342"/>
      <c r="C58" s="342"/>
      <c r="E58" s="342"/>
      <c r="G58" s="341"/>
      <c r="H58" s="342"/>
      <c r="J58" s="342" t="s">
        <v>78</v>
      </c>
      <c r="T58" s="342"/>
    </row>
    <row r="59" spans="2:20">
      <c r="B59" s="342"/>
      <c r="C59" s="342"/>
      <c r="D59" s="342" t="s">
        <v>79</v>
      </c>
      <c r="E59" s="342"/>
      <c r="G59" s="341"/>
      <c r="H59" s="342"/>
      <c r="J59" s="342"/>
      <c r="T59" s="342"/>
    </row>
    <row r="60" spans="2:20">
      <c r="B60" s="342"/>
      <c r="C60" s="342"/>
      <c r="E60" s="342"/>
      <c r="F60" s="343"/>
      <c r="G60" s="341"/>
      <c r="H60" s="342"/>
      <c r="J60" s="341" t="s">
        <v>80</v>
      </c>
      <c r="T60" s="342"/>
    </row>
    <row r="61" spans="2:20">
      <c r="B61" s="342"/>
      <c r="C61" s="342"/>
      <c r="E61" s="342"/>
      <c r="F61" s="343"/>
      <c r="G61" s="341"/>
      <c r="H61" s="342"/>
      <c r="J61" s="342" t="s">
        <v>81</v>
      </c>
      <c r="T61" s="342"/>
    </row>
    <row r="62" spans="2:20">
      <c r="B62" s="342"/>
      <c r="C62" s="342"/>
      <c r="D62" s="342"/>
      <c r="E62" s="342"/>
      <c r="F62" s="343"/>
      <c r="G62" s="341"/>
      <c r="H62" s="342"/>
      <c r="J62" s="342"/>
      <c r="T62" s="342"/>
    </row>
    <row r="63" spans="2:20">
      <c r="B63" s="342"/>
      <c r="C63" s="342"/>
      <c r="D63" s="342"/>
      <c r="E63" s="342"/>
      <c r="F63" s="343"/>
      <c r="G63" s="341"/>
      <c r="H63" s="342"/>
      <c r="J63" s="342"/>
      <c r="T63" s="342"/>
    </row>
    <row r="64" spans="2:20">
      <c r="B64" s="342"/>
      <c r="C64" s="342"/>
      <c r="D64" s="342"/>
      <c r="E64" s="342"/>
      <c r="F64" s="343"/>
      <c r="G64" s="341"/>
      <c r="H64" s="342"/>
      <c r="J64" s="341" t="s">
        <v>82</v>
      </c>
      <c r="T64" s="342"/>
    </row>
    <row r="65" spans="2:20">
      <c r="B65" s="342"/>
      <c r="C65" s="342"/>
      <c r="D65" s="342"/>
      <c r="E65" s="342"/>
      <c r="F65" s="343"/>
      <c r="G65" s="341"/>
      <c r="H65" s="342"/>
      <c r="J65" s="342" t="s">
        <v>36</v>
      </c>
      <c r="T65" s="342"/>
    </row>
    <row r="66" spans="2:20">
      <c r="B66" s="342"/>
      <c r="C66" s="342"/>
      <c r="D66" s="342"/>
      <c r="E66" s="342"/>
      <c r="F66" s="343"/>
      <c r="G66" s="341"/>
      <c r="H66" s="342"/>
      <c r="J66" s="342" t="s">
        <v>83</v>
      </c>
      <c r="T66" s="342"/>
    </row>
    <row r="67" spans="2:20">
      <c r="B67" s="342"/>
      <c r="C67" s="342"/>
      <c r="D67" s="342"/>
      <c r="E67" s="342"/>
      <c r="F67" s="343"/>
      <c r="G67" s="341"/>
      <c r="H67" s="342"/>
      <c r="J67" s="342"/>
      <c r="T67" s="342"/>
    </row>
    <row r="68" spans="2:20">
      <c r="B68" s="342"/>
      <c r="C68" s="342"/>
      <c r="D68" s="342"/>
      <c r="E68" s="342"/>
      <c r="F68" s="343"/>
      <c r="G68" s="341"/>
      <c r="H68" s="342"/>
      <c r="J68" s="341" t="s">
        <v>84</v>
      </c>
      <c r="T68" s="342"/>
    </row>
    <row r="69" spans="2:20">
      <c r="B69" s="342"/>
      <c r="C69" s="342"/>
      <c r="D69" s="342"/>
      <c r="E69" s="342"/>
      <c r="F69" s="343"/>
      <c r="G69" s="341"/>
      <c r="H69" s="342"/>
      <c r="J69" s="342" t="s">
        <v>85</v>
      </c>
      <c r="T69" s="342"/>
    </row>
    <row r="70" spans="2:20">
      <c r="B70" s="342"/>
      <c r="C70" s="342"/>
      <c r="D70" s="342"/>
      <c r="E70" s="342"/>
      <c r="F70" s="343"/>
      <c r="G70" s="341"/>
      <c r="H70" s="342"/>
      <c r="J70" s="342" t="s">
        <v>86</v>
      </c>
      <c r="T70" s="342"/>
    </row>
    <row r="71" spans="2:20">
      <c r="B71" s="342"/>
      <c r="C71" s="342"/>
      <c r="D71" s="342"/>
      <c r="E71" s="342"/>
      <c r="F71" s="343"/>
      <c r="G71" s="341"/>
      <c r="H71" s="342"/>
      <c r="J71" s="342" t="s">
        <v>42</v>
      </c>
      <c r="T71" s="342"/>
    </row>
    <row r="72" spans="2:20">
      <c r="B72" s="342"/>
      <c r="C72" s="342"/>
      <c r="D72" s="342"/>
      <c r="E72" s="342"/>
      <c r="F72" s="343"/>
      <c r="G72" s="341"/>
      <c r="H72" s="342"/>
      <c r="J72" s="342" t="s">
        <v>44</v>
      </c>
      <c r="T72" s="342"/>
    </row>
    <row r="73" spans="2:20">
      <c r="B73" s="342"/>
      <c r="C73" s="342"/>
      <c r="D73" s="342"/>
      <c r="E73" s="342"/>
      <c r="F73" s="343"/>
      <c r="G73" s="341"/>
      <c r="H73" s="342"/>
      <c r="J73" s="342"/>
      <c r="T73" s="342"/>
    </row>
    <row r="74" spans="2:20">
      <c r="B74" s="342"/>
      <c r="C74" s="342"/>
      <c r="D74" s="342"/>
      <c r="E74" s="342"/>
      <c r="F74" s="343"/>
      <c r="G74" s="341"/>
      <c r="H74" s="342"/>
      <c r="J74" s="341" t="s">
        <v>87</v>
      </c>
      <c r="T74" s="342"/>
    </row>
    <row r="75" spans="2:20">
      <c r="B75" s="342"/>
      <c r="C75" s="342"/>
      <c r="D75" s="342"/>
      <c r="E75" s="342"/>
      <c r="F75" s="343"/>
      <c r="G75" s="341"/>
      <c r="H75" s="342"/>
      <c r="J75" s="342" t="s">
        <v>88</v>
      </c>
      <c r="T75" s="342"/>
    </row>
    <row r="76" spans="2:20">
      <c r="B76" s="342"/>
      <c r="C76" s="342"/>
      <c r="D76" s="342"/>
      <c r="E76" s="342"/>
      <c r="F76" s="343"/>
      <c r="G76" s="341"/>
      <c r="H76" s="342"/>
      <c r="J76" s="342"/>
      <c r="T76" s="342"/>
    </row>
    <row r="77" spans="2:20">
      <c r="B77" s="342"/>
      <c r="C77" s="342"/>
      <c r="D77" s="342"/>
      <c r="E77" s="342"/>
      <c r="F77" s="343"/>
      <c r="G77" s="341"/>
      <c r="H77" s="342"/>
      <c r="J77" s="341" t="s">
        <v>89</v>
      </c>
      <c r="T77" s="342"/>
    </row>
    <row r="78" spans="2:20">
      <c r="B78" s="342"/>
      <c r="C78" s="342"/>
      <c r="D78" s="342"/>
      <c r="E78" s="342"/>
      <c r="F78" s="343"/>
      <c r="G78" s="341"/>
      <c r="H78" s="342"/>
      <c r="J78" s="342" t="s">
        <v>61</v>
      </c>
      <c r="T78" s="342"/>
    </row>
    <row r="79" spans="2:20">
      <c r="B79" s="342"/>
      <c r="C79" s="342"/>
      <c r="D79" s="342"/>
      <c r="E79" s="342"/>
      <c r="F79" s="343"/>
      <c r="G79" s="341"/>
      <c r="H79" s="342"/>
      <c r="J79" s="342" t="s">
        <v>90</v>
      </c>
      <c r="T79" s="342"/>
    </row>
    <row r="80" spans="2:20">
      <c r="B80" s="342"/>
      <c r="C80" s="342"/>
      <c r="D80" s="342"/>
      <c r="E80" s="342"/>
      <c r="F80" s="343"/>
      <c r="G80" s="341"/>
      <c r="H80" s="342"/>
      <c r="J80" s="342" t="s">
        <v>91</v>
      </c>
      <c r="T80" s="342"/>
    </row>
    <row r="81" spans="2:20">
      <c r="B81" s="342"/>
      <c r="C81" s="342"/>
      <c r="D81" s="342"/>
      <c r="E81" s="342"/>
      <c r="F81" s="343"/>
      <c r="G81" s="341"/>
      <c r="H81" s="342"/>
      <c r="J81" s="342" t="s">
        <v>92</v>
      </c>
      <c r="T81" s="342"/>
    </row>
    <row r="82" spans="2:20">
      <c r="B82" s="342"/>
      <c r="C82" s="342"/>
      <c r="D82" s="342"/>
      <c r="E82" s="342"/>
      <c r="F82" s="343"/>
      <c r="G82" s="341"/>
      <c r="H82" s="342"/>
      <c r="J82" s="342"/>
      <c r="T82" s="342"/>
    </row>
    <row r="83" spans="2:20">
      <c r="B83" s="342"/>
      <c r="C83" s="342"/>
      <c r="D83" s="342"/>
      <c r="E83" s="342"/>
      <c r="F83" s="343"/>
      <c r="G83" s="341"/>
      <c r="H83" s="342"/>
      <c r="T83" s="342"/>
    </row>
    <row r="84" spans="2:20">
      <c r="B84" s="342"/>
      <c r="C84" s="342"/>
      <c r="D84" s="342"/>
      <c r="E84" s="342"/>
      <c r="F84" s="341" t="s">
        <v>93</v>
      </c>
      <c r="G84" s="341"/>
      <c r="H84" s="341" t="s">
        <v>94</v>
      </c>
      <c r="J84" s="341" t="s">
        <v>95</v>
      </c>
      <c r="T84" s="342"/>
    </row>
    <row r="85" spans="2:20" ht="33.75">
      <c r="B85" s="342"/>
      <c r="C85" s="342"/>
      <c r="D85" s="342"/>
      <c r="E85" s="342"/>
      <c r="F85" s="343" t="s">
        <v>96</v>
      </c>
      <c r="G85" s="341"/>
      <c r="H85" s="342" t="s">
        <v>34</v>
      </c>
      <c r="J85" s="342" t="s">
        <v>34</v>
      </c>
      <c r="T85" s="342"/>
    </row>
    <row r="86" spans="2:20">
      <c r="B86" s="342"/>
      <c r="C86" s="342"/>
      <c r="D86" s="342"/>
      <c r="E86" s="342"/>
      <c r="F86" s="343"/>
      <c r="G86" s="341"/>
      <c r="H86" s="342"/>
      <c r="T86" s="342"/>
    </row>
    <row r="87" spans="2:20">
      <c r="B87" s="342"/>
      <c r="C87" s="342"/>
      <c r="D87" s="342"/>
      <c r="E87" s="342"/>
      <c r="F87" s="343"/>
      <c r="G87" s="341"/>
      <c r="H87" s="342"/>
      <c r="T87" s="342"/>
    </row>
    <row r="88" spans="2:20">
      <c r="B88" s="342"/>
      <c r="C88" s="342"/>
      <c r="D88" s="342"/>
      <c r="E88" s="342"/>
      <c r="F88" s="343"/>
      <c r="G88" s="341"/>
      <c r="H88" s="342"/>
      <c r="T88" s="342"/>
    </row>
    <row r="89" spans="2:20" s="350" customFormat="1">
      <c r="B89" s="341" t="s">
        <v>97</v>
      </c>
      <c r="C89" s="347"/>
      <c r="D89" s="347"/>
      <c r="E89" s="347"/>
      <c r="F89" s="348"/>
      <c r="G89" s="349"/>
      <c r="H89" s="347"/>
      <c r="T89" s="347"/>
    </row>
    <row r="90" spans="2:20" s="350" customFormat="1">
      <c r="B90" s="342" t="s">
        <v>98</v>
      </c>
      <c r="C90" s="347"/>
      <c r="D90" s="347"/>
      <c r="E90" s="347"/>
      <c r="F90" s="348"/>
      <c r="G90" s="349"/>
      <c r="H90" s="347"/>
      <c r="T90" s="347"/>
    </row>
    <row r="91" spans="2:20" s="350" customFormat="1">
      <c r="B91" s="342" t="s">
        <v>99</v>
      </c>
      <c r="C91" s="347"/>
      <c r="D91" s="347"/>
      <c r="E91" s="347"/>
      <c r="F91" s="348"/>
      <c r="G91" s="349"/>
      <c r="H91" s="347"/>
      <c r="T91" s="347"/>
    </row>
    <row r="92" spans="2:20">
      <c r="B92" s="342"/>
      <c r="C92" s="342"/>
      <c r="D92" s="342"/>
      <c r="E92" s="342"/>
      <c r="F92" s="343"/>
      <c r="G92" s="341"/>
      <c r="H92" s="342"/>
      <c r="T92" s="342"/>
    </row>
    <row r="93" spans="2:20">
      <c r="B93" s="342"/>
      <c r="C93" s="342"/>
      <c r="D93" s="342"/>
      <c r="E93" s="342"/>
      <c r="F93" s="343"/>
      <c r="G93" s="341"/>
      <c r="H93" s="342"/>
      <c r="T93" s="342"/>
    </row>
    <row r="94" spans="2:20">
      <c r="B94" s="342"/>
      <c r="C94" s="342"/>
      <c r="D94" s="342"/>
      <c r="E94" s="342"/>
      <c r="F94" s="343"/>
      <c r="G94" s="341"/>
      <c r="H94" s="342"/>
      <c r="T94" s="342"/>
    </row>
    <row r="95" spans="2:20">
      <c r="B95" s="342"/>
      <c r="C95" s="342"/>
      <c r="D95" s="342"/>
      <c r="E95" s="342"/>
      <c r="F95" s="343"/>
      <c r="G95" s="341"/>
      <c r="H95" s="342"/>
      <c r="J95" s="341" t="s">
        <v>100</v>
      </c>
      <c r="T95" s="342"/>
    </row>
    <row r="96" spans="2:20">
      <c r="B96" s="342"/>
      <c r="C96" s="342"/>
      <c r="D96" s="342"/>
      <c r="E96" s="342"/>
      <c r="G96" s="341"/>
      <c r="H96" s="342"/>
      <c r="J96" s="342" t="s">
        <v>101</v>
      </c>
      <c r="T96" s="342"/>
    </row>
    <row r="97" spans="2:20">
      <c r="B97" s="342"/>
      <c r="C97" s="342"/>
      <c r="D97" s="342"/>
      <c r="E97" s="342"/>
      <c r="G97" s="341"/>
      <c r="H97" s="342"/>
      <c r="J97" s="342" t="s">
        <v>102</v>
      </c>
      <c r="T97" s="342"/>
    </row>
    <row r="98" spans="2:20">
      <c r="B98" s="342"/>
      <c r="C98" s="342"/>
      <c r="D98" s="342"/>
      <c r="E98" s="342"/>
      <c r="G98" s="341"/>
      <c r="H98" s="342"/>
      <c r="J98" s="342" t="s">
        <v>103</v>
      </c>
      <c r="T98" s="342"/>
    </row>
    <row r="99" spans="2:20">
      <c r="B99" s="342"/>
      <c r="C99" s="342"/>
      <c r="D99" s="342"/>
      <c r="E99" s="342"/>
      <c r="G99" s="341"/>
      <c r="H99" s="342"/>
      <c r="J99" s="342" t="s">
        <v>104</v>
      </c>
      <c r="T99" s="342"/>
    </row>
    <row r="100" spans="2:20">
      <c r="B100" s="342"/>
      <c r="C100" s="342"/>
      <c r="D100" s="342"/>
      <c r="E100" s="342"/>
      <c r="G100" s="351"/>
      <c r="H100" s="342"/>
      <c r="J100" s="342" t="s">
        <v>105</v>
      </c>
      <c r="T100" s="342"/>
    </row>
    <row r="101" spans="2:20">
      <c r="B101" s="342"/>
      <c r="C101" s="342"/>
      <c r="D101" s="342"/>
      <c r="E101" s="342"/>
      <c r="G101" s="342"/>
      <c r="H101" s="342"/>
      <c r="J101" s="342" t="s">
        <v>106</v>
      </c>
      <c r="T101" s="342"/>
    </row>
    <row r="102" spans="2:20">
      <c r="B102" s="342"/>
      <c r="C102" s="342"/>
      <c r="D102" s="342"/>
      <c r="E102" s="342"/>
      <c r="G102" s="341"/>
      <c r="H102" s="341" t="s">
        <v>107</v>
      </c>
      <c r="T102" s="342"/>
    </row>
    <row r="103" spans="2:20">
      <c r="B103" s="342"/>
      <c r="C103" s="342"/>
      <c r="D103" s="342"/>
      <c r="E103" s="342"/>
      <c r="G103" s="351"/>
      <c r="H103" s="340" t="s">
        <v>108</v>
      </c>
      <c r="J103" s="341" t="s">
        <v>109</v>
      </c>
      <c r="T103" s="342"/>
    </row>
    <row r="104" spans="2:20">
      <c r="B104" s="342"/>
      <c r="C104" s="342"/>
      <c r="D104" s="342"/>
      <c r="E104" s="342"/>
      <c r="F104" s="341" t="s">
        <v>110</v>
      </c>
      <c r="G104" s="342"/>
      <c r="H104" s="340" t="s">
        <v>111</v>
      </c>
      <c r="J104" s="342" t="s">
        <v>112</v>
      </c>
      <c r="T104" s="342"/>
    </row>
    <row r="105" spans="2:20">
      <c r="F105" s="351" t="s">
        <v>113</v>
      </c>
      <c r="G105" s="341"/>
      <c r="H105" s="352" t="s">
        <v>114</v>
      </c>
      <c r="J105" s="342" t="s">
        <v>115</v>
      </c>
      <c r="T105" s="342"/>
    </row>
    <row r="106" spans="2:20">
      <c r="G106" s="351"/>
      <c r="H106" s="340" t="s">
        <v>116</v>
      </c>
      <c r="J106" s="342" t="s">
        <v>117</v>
      </c>
      <c r="T106" s="342"/>
    </row>
    <row r="107" spans="2:20">
      <c r="T107" s="342"/>
    </row>
    <row r="108" spans="2:20">
      <c r="G108" s="341"/>
      <c r="J108" s="341" t="s">
        <v>118</v>
      </c>
      <c r="T108" s="342"/>
    </row>
    <row r="109" spans="2:20">
      <c r="G109" s="341"/>
      <c r="J109" s="342" t="s">
        <v>119</v>
      </c>
      <c r="T109" s="342"/>
    </row>
    <row r="110" spans="2:20">
      <c r="B110" s="342"/>
      <c r="G110" s="341"/>
      <c r="J110" s="342" t="s">
        <v>120</v>
      </c>
      <c r="T110" s="342"/>
    </row>
    <row r="111" spans="2:20">
      <c r="B111" s="342"/>
      <c r="G111" s="341"/>
      <c r="J111" s="342" t="s">
        <v>121</v>
      </c>
      <c r="T111" s="342"/>
    </row>
    <row r="112" spans="2:20">
      <c r="B112" s="342"/>
      <c r="G112" s="341"/>
      <c r="T112" s="342"/>
    </row>
    <row r="113" spans="2:20">
      <c r="B113" s="342"/>
      <c r="G113" s="351"/>
      <c r="J113" s="341" t="s">
        <v>122</v>
      </c>
      <c r="T113" s="342"/>
    </row>
    <row r="114" spans="2:20">
      <c r="B114" s="342"/>
      <c r="G114" s="351"/>
      <c r="J114" s="342" t="s">
        <v>123</v>
      </c>
      <c r="T114" s="342"/>
    </row>
    <row r="115" spans="2:20">
      <c r="G115" s="351"/>
      <c r="T115" s="342"/>
    </row>
    <row r="116" spans="2:20">
      <c r="F116" s="341" t="s">
        <v>124</v>
      </c>
      <c r="G116" s="351"/>
      <c r="H116" s="341" t="s">
        <v>125</v>
      </c>
      <c r="T116" s="342"/>
    </row>
    <row r="117" spans="2:20">
      <c r="D117" s="341" t="s">
        <v>126</v>
      </c>
      <c r="F117" s="351" t="s">
        <v>127</v>
      </c>
      <c r="H117" s="342" t="s">
        <v>128</v>
      </c>
      <c r="J117" s="341" t="s">
        <v>129</v>
      </c>
      <c r="T117" s="342"/>
    </row>
    <row r="118" spans="2:20">
      <c r="D118" s="342" t="s">
        <v>130</v>
      </c>
      <c r="F118" s="342"/>
      <c r="G118" s="341"/>
      <c r="J118" s="342" t="s">
        <v>131</v>
      </c>
      <c r="T118" s="342"/>
    </row>
    <row r="119" spans="2:20">
      <c r="D119" s="342" t="s">
        <v>132</v>
      </c>
      <c r="F119" s="341" t="s">
        <v>133</v>
      </c>
      <c r="G119" s="343"/>
      <c r="H119" s="341" t="s">
        <v>134</v>
      </c>
      <c r="J119" s="342" t="s">
        <v>135</v>
      </c>
      <c r="T119" s="342"/>
    </row>
    <row r="120" spans="2:20" ht="22.5">
      <c r="D120" s="342" t="s">
        <v>136</v>
      </c>
      <c r="F120" s="351" t="s">
        <v>137</v>
      </c>
      <c r="G120" s="343"/>
      <c r="H120" s="342" t="s">
        <v>128</v>
      </c>
      <c r="J120" s="342" t="s">
        <v>138</v>
      </c>
      <c r="T120" s="342"/>
    </row>
    <row r="121" spans="2:20">
      <c r="D121" s="342" t="s">
        <v>139</v>
      </c>
      <c r="G121" s="343"/>
      <c r="J121" s="342" t="s">
        <v>140</v>
      </c>
      <c r="T121" s="342"/>
    </row>
    <row r="122" spans="2:20">
      <c r="D122" s="342" t="s">
        <v>141</v>
      </c>
      <c r="F122" s="341" t="s">
        <v>142</v>
      </c>
      <c r="H122" s="341" t="s">
        <v>143</v>
      </c>
      <c r="T122" s="342"/>
    </row>
    <row r="123" spans="2:20">
      <c r="D123" s="342" t="s">
        <v>144</v>
      </c>
      <c r="F123" s="351" t="s">
        <v>145</v>
      </c>
      <c r="G123" s="341"/>
      <c r="H123" s="342" t="s">
        <v>128</v>
      </c>
      <c r="T123" s="342"/>
    </row>
    <row r="124" spans="2:20">
      <c r="D124" s="342"/>
      <c r="F124" s="351"/>
      <c r="G124" s="341"/>
      <c r="H124" s="342"/>
      <c r="T124" s="342"/>
    </row>
    <row r="125" spans="2:20">
      <c r="G125" s="343"/>
      <c r="T125" s="342"/>
    </row>
    <row r="126" spans="2:20">
      <c r="T126" s="342"/>
    </row>
    <row r="127" spans="2:20">
      <c r="G127" s="341"/>
      <c r="T127" s="342"/>
    </row>
    <row r="128" spans="2:20">
      <c r="F128" s="351"/>
      <c r="G128" s="341"/>
      <c r="J128" s="341" t="s">
        <v>146</v>
      </c>
      <c r="T128" s="342"/>
    </row>
    <row r="129" spans="4:20">
      <c r="F129" s="351"/>
      <c r="G129" s="341"/>
      <c r="J129" s="342" t="s">
        <v>147</v>
      </c>
      <c r="T129" s="342"/>
    </row>
    <row r="130" spans="4:20">
      <c r="F130" s="341" t="s">
        <v>148</v>
      </c>
      <c r="G130" s="341"/>
      <c r="H130" s="341" t="s">
        <v>149</v>
      </c>
      <c r="T130" s="342"/>
    </row>
    <row r="131" spans="4:20" ht="22.5">
      <c r="F131" s="351" t="s">
        <v>150</v>
      </c>
      <c r="G131" s="341"/>
      <c r="H131" s="342" t="s">
        <v>147</v>
      </c>
      <c r="J131" s="341" t="s">
        <v>151</v>
      </c>
      <c r="T131" s="342"/>
    </row>
    <row r="132" spans="4:20">
      <c r="G132" s="343"/>
      <c r="H132" s="342" t="s">
        <v>152</v>
      </c>
      <c r="J132" s="342" t="s">
        <v>152</v>
      </c>
      <c r="T132" s="342"/>
    </row>
    <row r="133" spans="4:20">
      <c r="H133" s="342" t="s">
        <v>153</v>
      </c>
      <c r="T133" s="342"/>
    </row>
    <row r="134" spans="4:20">
      <c r="J134" s="341" t="s">
        <v>154</v>
      </c>
      <c r="T134" s="342"/>
    </row>
    <row r="135" spans="4:20" ht="15">
      <c r="D135" t="s">
        <v>155</v>
      </c>
      <c r="J135" s="342" t="s">
        <v>156</v>
      </c>
      <c r="T135" s="342"/>
    </row>
    <row r="136" spans="4:20" ht="15">
      <c r="D136" t="s">
        <v>157</v>
      </c>
      <c r="J136" s="342"/>
      <c r="T136" s="342"/>
    </row>
    <row r="137" spans="4:20" ht="15">
      <c r="D137" t="s">
        <v>158</v>
      </c>
      <c r="J137" s="342"/>
      <c r="T137" s="342"/>
    </row>
    <row r="138" spans="4:20" ht="15">
      <c r="D138" t="s">
        <v>159</v>
      </c>
      <c r="J138" s="342"/>
      <c r="T138" s="342"/>
    </row>
    <row r="139" spans="4:20" ht="15">
      <c r="D139" t="s">
        <v>160</v>
      </c>
      <c r="T139" s="342"/>
    </row>
    <row r="140" spans="4:20" ht="15">
      <c r="D140" t="s">
        <v>161</v>
      </c>
      <c r="L140" s="342"/>
      <c r="N140" s="342"/>
      <c r="P140" s="342"/>
      <c r="R140" s="342"/>
      <c r="T140" s="342"/>
    </row>
    <row r="141" spans="4:20" ht="15">
      <c r="D141" t="s">
        <v>162</v>
      </c>
      <c r="L141" s="342"/>
      <c r="N141" s="342"/>
      <c r="P141" s="342"/>
      <c r="R141" s="342"/>
      <c r="T141" s="342"/>
    </row>
    <row r="142" spans="4:20" ht="15">
      <c r="D142" t="s">
        <v>163</v>
      </c>
      <c r="J142" s="341" t="s">
        <v>164</v>
      </c>
      <c r="K142" s="342"/>
      <c r="L142" s="342"/>
      <c r="N142" s="342"/>
      <c r="P142" s="342"/>
      <c r="R142" s="342"/>
      <c r="T142" s="342"/>
    </row>
    <row r="143" spans="4:20" ht="15">
      <c r="D143" t="s">
        <v>165</v>
      </c>
      <c r="J143" s="342" t="s">
        <v>166</v>
      </c>
      <c r="L143" s="342"/>
      <c r="M143" s="342"/>
      <c r="N143" s="342"/>
      <c r="P143" s="342"/>
      <c r="R143" s="342"/>
      <c r="T143" s="342"/>
    </row>
    <row r="144" spans="4:20" ht="15">
      <c r="D144" t="s">
        <v>167</v>
      </c>
      <c r="H144" s="341" t="s">
        <v>168</v>
      </c>
      <c r="J144" s="342"/>
      <c r="L144" s="342"/>
      <c r="N144" s="342"/>
      <c r="O144" s="342"/>
      <c r="P144" s="342"/>
      <c r="R144" s="342"/>
      <c r="T144" s="342"/>
    </row>
    <row r="145" spans="6:20">
      <c r="F145" s="341" t="s">
        <v>169</v>
      </c>
      <c r="H145" s="342" t="s">
        <v>166</v>
      </c>
      <c r="J145" s="341" t="s">
        <v>170</v>
      </c>
      <c r="L145" s="342"/>
      <c r="N145" s="342"/>
      <c r="O145" s="342"/>
      <c r="P145" s="342"/>
      <c r="R145" s="342"/>
      <c r="T145" s="342"/>
    </row>
    <row r="146" spans="6:20" ht="22.5">
      <c r="F146" s="351" t="s">
        <v>171</v>
      </c>
      <c r="H146" s="342" t="s">
        <v>172</v>
      </c>
      <c r="I146" s="343"/>
      <c r="J146" s="342" t="s">
        <v>172</v>
      </c>
      <c r="L146" s="342"/>
      <c r="M146" s="342"/>
      <c r="N146" s="342"/>
      <c r="O146" s="342"/>
      <c r="P146" s="342"/>
      <c r="R146" s="342"/>
      <c r="T146" s="342"/>
    </row>
    <row r="147" spans="6:20">
      <c r="H147" s="343" t="s">
        <v>173</v>
      </c>
      <c r="L147" s="342"/>
      <c r="M147" s="342"/>
      <c r="N147" s="342"/>
      <c r="O147" s="342"/>
      <c r="P147" s="342"/>
      <c r="R147" s="342"/>
      <c r="T147" s="342"/>
    </row>
    <row r="148" spans="6:20">
      <c r="J148" s="341" t="s">
        <v>174</v>
      </c>
      <c r="K148" s="342"/>
      <c r="L148" s="342"/>
      <c r="M148" s="342"/>
      <c r="N148" s="342"/>
      <c r="O148" s="342"/>
      <c r="P148" s="342"/>
      <c r="R148" s="342"/>
      <c r="T148" s="342"/>
    </row>
    <row r="149" spans="6:20">
      <c r="J149" s="343" t="s">
        <v>173</v>
      </c>
      <c r="K149" s="342"/>
      <c r="L149" s="342"/>
      <c r="M149" s="342"/>
      <c r="N149" s="342"/>
      <c r="O149" s="342"/>
      <c r="P149" s="342"/>
      <c r="R149" s="342"/>
      <c r="T149" s="342"/>
    </row>
    <row r="150" spans="6:20">
      <c r="K150" s="342"/>
      <c r="L150" s="342"/>
      <c r="M150" s="342"/>
      <c r="N150" s="342"/>
      <c r="O150" s="342"/>
      <c r="P150" s="342"/>
      <c r="R150" s="342"/>
      <c r="T150" s="342"/>
    </row>
    <row r="151" spans="6:20">
      <c r="K151" s="342"/>
      <c r="L151" s="342"/>
      <c r="M151" s="342"/>
      <c r="N151" s="342"/>
      <c r="O151" s="342"/>
      <c r="P151" s="342"/>
      <c r="R151" s="342"/>
      <c r="T151" s="342"/>
    </row>
    <row r="152" spans="6:20">
      <c r="K152" s="342"/>
      <c r="L152" s="342"/>
      <c r="M152" s="342"/>
      <c r="N152" s="342"/>
      <c r="O152" s="342"/>
      <c r="P152" s="342"/>
      <c r="R152" s="342"/>
      <c r="T152" s="342"/>
    </row>
    <row r="153" spans="6:20">
      <c r="K153" s="342"/>
      <c r="L153" s="342"/>
      <c r="M153" s="342"/>
      <c r="N153" s="342"/>
      <c r="O153" s="342"/>
      <c r="P153" s="342"/>
      <c r="R153" s="342"/>
      <c r="T153" s="342"/>
    </row>
    <row r="154" spans="6:20">
      <c r="O154" s="342"/>
      <c r="P154" s="342"/>
      <c r="R154" s="342"/>
      <c r="T154" s="342"/>
    </row>
    <row r="155" spans="6:20">
      <c r="O155" s="342"/>
      <c r="P155" s="342"/>
      <c r="R155" s="342"/>
      <c r="T155" s="342"/>
    </row>
    <row r="156" spans="6:20">
      <c r="O156" s="342"/>
      <c r="P156" s="342"/>
      <c r="Q156" s="342"/>
      <c r="R156" s="342"/>
      <c r="T156" s="342"/>
    </row>
    <row r="157" spans="6:20">
      <c r="O157" s="342"/>
      <c r="P157" s="342"/>
      <c r="R157" s="342"/>
      <c r="T157" s="342"/>
    </row>
    <row r="158" spans="6:20">
      <c r="O158" s="342"/>
      <c r="P158" s="342"/>
      <c r="R158" s="342"/>
      <c r="T158" s="342"/>
    </row>
    <row r="159" spans="6:20">
      <c r="O159" s="342"/>
      <c r="P159" s="342"/>
      <c r="R159" s="342"/>
      <c r="T159" s="342"/>
    </row>
    <row r="160" spans="6:20">
      <c r="O160" s="342"/>
      <c r="P160" s="342"/>
      <c r="R160" s="342"/>
      <c r="T160" s="342"/>
    </row>
    <row r="161" spans="4:36">
      <c r="O161" s="342"/>
      <c r="P161" s="342"/>
      <c r="R161" s="342"/>
      <c r="T161" s="342"/>
    </row>
    <row r="162" spans="4:36">
      <c r="O162" s="342"/>
      <c r="P162" s="342"/>
      <c r="R162" s="342"/>
      <c r="T162" s="342"/>
    </row>
    <row r="163" spans="4:36">
      <c r="O163" s="342"/>
      <c r="P163" s="342"/>
      <c r="R163" s="342"/>
      <c r="T163" s="342"/>
    </row>
    <row r="164" spans="4:36">
      <c r="O164" s="342"/>
      <c r="P164" s="342"/>
      <c r="R164" s="342"/>
      <c r="T164" s="342"/>
    </row>
    <row r="165" spans="4:36">
      <c r="O165" s="342"/>
      <c r="P165" s="342"/>
      <c r="R165" s="342"/>
      <c r="T165" s="342"/>
    </row>
    <row r="166" spans="4:36">
      <c r="O166" s="342"/>
      <c r="P166" s="342"/>
      <c r="R166" s="342"/>
      <c r="T166" s="342"/>
    </row>
    <row r="167" spans="4:36">
      <c r="D167" s="340" t="str">
        <f t="array" ref="D167:E167">MID(D171:E171,4,LEN(D171:E171))</f>
        <v>ZONAS.</v>
      </c>
      <c r="E167" s="340" t="str">
        <v>IOQUIA.</v>
      </c>
      <c r="O167" s="342"/>
      <c r="P167" s="342"/>
      <c r="Q167" s="342"/>
      <c r="R167" s="342"/>
      <c r="T167" s="342"/>
    </row>
    <row r="168" spans="4:36">
      <c r="O168" s="342"/>
      <c r="P168" s="342"/>
      <c r="Q168" s="342"/>
      <c r="R168" s="342"/>
      <c r="T168" s="342"/>
    </row>
    <row r="169" spans="4:36">
      <c r="O169" s="342"/>
      <c r="P169" s="342"/>
      <c r="Q169" s="342"/>
      <c r="R169" s="342"/>
      <c r="T169" s="342"/>
    </row>
    <row r="170" spans="4:36">
      <c r="O170" s="342"/>
      <c r="P170" s="342"/>
      <c r="Q170" s="342"/>
      <c r="R170" s="342"/>
      <c r="T170" s="342"/>
    </row>
    <row r="171" spans="4:36" ht="15">
      <c r="D171" s="3" t="s">
        <v>175</v>
      </c>
      <c r="E171" s="3" t="s">
        <v>176</v>
      </c>
      <c r="F171" s="3" t="s">
        <v>177</v>
      </c>
      <c r="G171" s="3" t="s">
        <v>178</v>
      </c>
      <c r="H171" s="3" t="s">
        <v>179</v>
      </c>
      <c r="I171" s="3" t="s">
        <v>180</v>
      </c>
      <c r="J171" s="3" t="s">
        <v>181</v>
      </c>
      <c r="K171" s="3" t="s">
        <v>182</v>
      </c>
      <c r="L171" s="3" t="s">
        <v>183</v>
      </c>
      <c r="M171" s="3" t="s">
        <v>184</v>
      </c>
      <c r="N171" s="3" t="s">
        <v>185</v>
      </c>
      <c r="O171" s="3" t="s">
        <v>186</v>
      </c>
      <c r="P171" s="3" t="s">
        <v>187</v>
      </c>
      <c r="Q171" s="3" t="s">
        <v>188</v>
      </c>
      <c r="R171" s="3" t="s">
        <v>189</v>
      </c>
      <c r="S171" s="3" t="s">
        <v>190</v>
      </c>
      <c r="T171" s="3" t="s">
        <v>191</v>
      </c>
      <c r="U171" s="3" t="s">
        <v>192</v>
      </c>
      <c r="V171" s="3" t="s">
        <v>193</v>
      </c>
      <c r="W171" s="3" t="s">
        <v>194</v>
      </c>
      <c r="X171" s="3" t="s">
        <v>195</v>
      </c>
      <c r="Y171" s="3" t="s">
        <v>196</v>
      </c>
      <c r="Z171" s="3" t="s">
        <v>197</v>
      </c>
      <c r="AA171" s="3" t="s">
        <v>198</v>
      </c>
      <c r="AB171" s="3" t="s">
        <v>199</v>
      </c>
      <c r="AC171" s="3" t="s">
        <v>200</v>
      </c>
      <c r="AD171" s="3" t="s">
        <v>201</v>
      </c>
      <c r="AE171" s="3" t="s">
        <v>202</v>
      </c>
      <c r="AF171" s="3" t="s">
        <v>203</v>
      </c>
      <c r="AG171" s="3" t="s">
        <v>204</v>
      </c>
      <c r="AH171" s="3" t="s">
        <v>205</v>
      </c>
      <c r="AI171" s="3" t="s">
        <v>206</v>
      </c>
      <c r="AJ171" s="3" t="s">
        <v>207</v>
      </c>
    </row>
    <row r="172" spans="4:36" ht="30">
      <c r="D172" s="353" t="s">
        <v>208</v>
      </c>
      <c r="E172" s="354" t="s">
        <v>209</v>
      </c>
      <c r="F172" s="355" t="s">
        <v>210</v>
      </c>
      <c r="G172" s="356" t="s">
        <v>211</v>
      </c>
      <c r="H172" s="357" t="s">
        <v>212</v>
      </c>
      <c r="I172" s="356" t="s">
        <v>213</v>
      </c>
      <c r="J172" s="358" t="s">
        <v>214</v>
      </c>
      <c r="K172" s="359" t="s">
        <v>215</v>
      </c>
      <c r="L172" s="357" t="s">
        <v>216</v>
      </c>
      <c r="M172" s="355" t="s">
        <v>217</v>
      </c>
      <c r="N172" s="357" t="s">
        <v>218</v>
      </c>
      <c r="O172" s="357" t="s">
        <v>219</v>
      </c>
      <c r="P172" s="355" t="s">
        <v>220</v>
      </c>
      <c r="Q172" s="355" t="s">
        <v>221</v>
      </c>
      <c r="R172" s="357" t="s">
        <v>222</v>
      </c>
      <c r="S172" s="353" t="s">
        <v>223</v>
      </c>
      <c r="T172" s="359" t="s">
        <v>224</v>
      </c>
      <c r="U172" s="353" t="s">
        <v>225</v>
      </c>
      <c r="V172" s="356" t="s">
        <v>226</v>
      </c>
      <c r="W172" s="359" t="s">
        <v>227</v>
      </c>
      <c r="X172" s="355" t="s">
        <v>228</v>
      </c>
      <c r="Y172" s="357" t="s">
        <v>229</v>
      </c>
      <c r="Z172" s="357" t="s">
        <v>230</v>
      </c>
      <c r="AA172" s="357" t="s">
        <v>231</v>
      </c>
      <c r="AB172" s="355" t="s">
        <v>232</v>
      </c>
      <c r="AC172" s="357" t="s">
        <v>233</v>
      </c>
      <c r="AD172" s="355" t="s">
        <v>234</v>
      </c>
      <c r="AE172" s="357" t="s">
        <v>235</v>
      </c>
      <c r="AF172" s="355" t="s">
        <v>236</v>
      </c>
      <c r="AG172" s="355" t="s">
        <v>237</v>
      </c>
      <c r="AH172" s="357" t="s">
        <v>238</v>
      </c>
      <c r="AI172" s="360" t="s">
        <v>239</v>
      </c>
      <c r="AJ172" s="360" t="s">
        <v>240</v>
      </c>
    </row>
    <row r="173" spans="4:36" ht="15">
      <c r="D173" s="342"/>
      <c r="E173" s="354" t="s">
        <v>241</v>
      </c>
      <c r="F173" s="355" t="s">
        <v>242</v>
      </c>
      <c r="G173" s="356" t="s">
        <v>243</v>
      </c>
      <c r="H173" s="359" t="s">
        <v>244</v>
      </c>
      <c r="I173" s="356" t="s">
        <v>245</v>
      </c>
      <c r="J173" s="358" t="s">
        <v>246</v>
      </c>
      <c r="K173" s="359" t="s">
        <v>247</v>
      </c>
      <c r="L173" s="357" t="s">
        <v>248</v>
      </c>
      <c r="M173" s="355" t="s">
        <v>249</v>
      </c>
      <c r="N173" s="357" t="s">
        <v>250</v>
      </c>
      <c r="O173" s="357" t="s">
        <v>251</v>
      </c>
      <c r="P173" s="355" t="s">
        <v>252</v>
      </c>
      <c r="Q173" s="355" t="s">
        <v>253</v>
      </c>
      <c r="R173" s="357" t="s">
        <v>254</v>
      </c>
      <c r="S173" s="342"/>
      <c r="T173" s="359" t="s">
        <v>255</v>
      </c>
      <c r="U173" s="342"/>
      <c r="V173" s="356" t="s">
        <v>256</v>
      </c>
      <c r="W173" s="359" t="s">
        <v>257</v>
      </c>
      <c r="X173" s="355" t="s">
        <v>258</v>
      </c>
      <c r="Y173" s="357" t="s">
        <v>259</v>
      </c>
      <c r="Z173" s="357" t="s">
        <v>260</v>
      </c>
      <c r="AA173" s="357" t="s">
        <v>261</v>
      </c>
      <c r="AB173" s="355" t="s">
        <v>262</v>
      </c>
      <c r="AC173" s="357" t="s">
        <v>263</v>
      </c>
      <c r="AD173" s="353" t="s">
        <v>264</v>
      </c>
      <c r="AE173" s="357" t="s">
        <v>265</v>
      </c>
      <c r="AF173" s="355" t="s">
        <v>266</v>
      </c>
      <c r="AG173" s="355" t="s">
        <v>267</v>
      </c>
      <c r="AH173" s="357" t="s">
        <v>209</v>
      </c>
      <c r="AI173" s="342"/>
      <c r="AJ173" s="342"/>
    </row>
    <row r="174" spans="4:36" ht="15">
      <c r="D174" s="342"/>
      <c r="E174" s="354" t="s">
        <v>268</v>
      </c>
      <c r="F174" s="353" t="s">
        <v>269</v>
      </c>
      <c r="G174" s="356" t="s">
        <v>270</v>
      </c>
      <c r="H174" s="357" t="s">
        <v>271</v>
      </c>
      <c r="I174" s="356" t="s">
        <v>272</v>
      </c>
      <c r="J174" s="358" t="s">
        <v>273</v>
      </c>
      <c r="K174" s="359" t="s">
        <v>274</v>
      </c>
      <c r="L174" s="357" t="s">
        <v>275</v>
      </c>
      <c r="M174" s="353" t="s">
        <v>276</v>
      </c>
      <c r="N174" s="357" t="s">
        <v>277</v>
      </c>
      <c r="O174" s="357" t="s">
        <v>278</v>
      </c>
      <c r="P174" s="355" t="s">
        <v>279</v>
      </c>
      <c r="Q174" s="355" t="s">
        <v>280</v>
      </c>
      <c r="R174" s="357" t="s">
        <v>281</v>
      </c>
      <c r="S174" s="342"/>
      <c r="T174" s="359" t="s">
        <v>282</v>
      </c>
      <c r="U174" s="342"/>
      <c r="V174" s="356" t="s">
        <v>283</v>
      </c>
      <c r="W174" s="359" t="s">
        <v>284</v>
      </c>
      <c r="X174" s="355" t="s">
        <v>285</v>
      </c>
      <c r="Y174" s="357" t="s">
        <v>286</v>
      </c>
      <c r="Z174" s="357" t="s">
        <v>287</v>
      </c>
      <c r="AA174" s="357" t="s">
        <v>288</v>
      </c>
      <c r="AB174" s="353" t="s">
        <v>289</v>
      </c>
      <c r="AC174" s="357" t="s">
        <v>290</v>
      </c>
      <c r="AD174" s="342"/>
      <c r="AE174" s="357" t="s">
        <v>291</v>
      </c>
      <c r="AF174" s="355" t="s">
        <v>292</v>
      </c>
      <c r="AG174" s="355" t="s">
        <v>293</v>
      </c>
      <c r="AH174" s="357" t="s">
        <v>294</v>
      </c>
      <c r="AI174" s="342"/>
      <c r="AJ174" s="342"/>
    </row>
    <row r="175" spans="4:36" ht="30">
      <c r="D175" s="342"/>
      <c r="E175" s="354" t="s">
        <v>295</v>
      </c>
      <c r="F175" s="342"/>
      <c r="G175" s="356" t="s">
        <v>296</v>
      </c>
      <c r="H175" s="359" t="s">
        <v>297</v>
      </c>
      <c r="I175" s="356" t="s">
        <v>298</v>
      </c>
      <c r="J175" s="358" t="s">
        <v>299</v>
      </c>
      <c r="K175" s="359" t="s">
        <v>300</v>
      </c>
      <c r="L175" s="360" t="s">
        <v>301</v>
      </c>
      <c r="M175" s="342"/>
      <c r="N175" s="357" t="s">
        <v>302</v>
      </c>
      <c r="O175" s="357" t="s">
        <v>303</v>
      </c>
      <c r="P175" s="355" t="s">
        <v>304</v>
      </c>
      <c r="Q175" s="355" t="s">
        <v>305</v>
      </c>
      <c r="R175" s="357" t="s">
        <v>306</v>
      </c>
      <c r="S175" s="342"/>
      <c r="T175" s="359" t="s">
        <v>307</v>
      </c>
      <c r="U175" s="342"/>
      <c r="V175" s="356" t="s">
        <v>308</v>
      </c>
      <c r="W175" s="359" t="s">
        <v>309</v>
      </c>
      <c r="X175" s="355" t="s">
        <v>310</v>
      </c>
      <c r="Y175" s="357" t="s">
        <v>311</v>
      </c>
      <c r="Z175" s="357" t="s">
        <v>312</v>
      </c>
      <c r="AA175" s="360" t="s">
        <v>313</v>
      </c>
      <c r="AB175" s="342"/>
      <c r="AC175" s="357" t="s">
        <v>314</v>
      </c>
      <c r="AD175" s="342"/>
      <c r="AE175" s="357" t="s">
        <v>315</v>
      </c>
      <c r="AF175" s="353" t="s">
        <v>316</v>
      </c>
      <c r="AG175" s="355" t="s">
        <v>317</v>
      </c>
      <c r="AH175" s="357" t="s">
        <v>250</v>
      </c>
      <c r="AI175" s="342"/>
      <c r="AJ175" s="342"/>
    </row>
    <row r="176" spans="4:36" ht="15">
      <c r="D176" s="342"/>
      <c r="E176" s="354" t="s">
        <v>318</v>
      </c>
      <c r="F176" s="342"/>
      <c r="G176" s="356" t="s">
        <v>319</v>
      </c>
      <c r="H176" s="357" t="s">
        <v>320</v>
      </c>
      <c r="I176" s="356" t="s">
        <v>321</v>
      </c>
      <c r="J176" s="358" t="s">
        <v>322</v>
      </c>
      <c r="K176" s="359" t="s">
        <v>266</v>
      </c>
      <c r="L176" s="342"/>
      <c r="M176" s="342"/>
      <c r="N176" s="357" t="s">
        <v>266</v>
      </c>
      <c r="O176" s="360" t="s">
        <v>323</v>
      </c>
      <c r="P176" s="355" t="s">
        <v>324</v>
      </c>
      <c r="Q176" s="355" t="s">
        <v>325</v>
      </c>
      <c r="R176" s="357" t="s">
        <v>326</v>
      </c>
      <c r="S176" s="342"/>
      <c r="T176" s="359" t="s">
        <v>327</v>
      </c>
      <c r="U176" s="342"/>
      <c r="V176" s="361" t="s">
        <v>328</v>
      </c>
      <c r="W176" s="359" t="s">
        <v>329</v>
      </c>
      <c r="X176" s="353" t="s">
        <v>330</v>
      </c>
      <c r="Y176" s="357" t="s">
        <v>331</v>
      </c>
      <c r="Z176" s="357" t="s">
        <v>332</v>
      </c>
      <c r="AA176" s="342"/>
      <c r="AB176" s="342"/>
      <c r="AC176" s="360" t="s">
        <v>333</v>
      </c>
      <c r="AD176" s="342"/>
      <c r="AE176" s="357" t="s">
        <v>334</v>
      </c>
      <c r="AF176" s="342"/>
      <c r="AG176" s="355" t="s">
        <v>335</v>
      </c>
      <c r="AH176" s="357" t="s">
        <v>302</v>
      </c>
      <c r="AI176" s="342"/>
      <c r="AJ176" s="342"/>
    </row>
    <row r="177" spans="4:36" ht="15">
      <c r="D177" s="342"/>
      <c r="E177" s="354" t="s">
        <v>336</v>
      </c>
      <c r="F177" s="342"/>
      <c r="G177" s="356" t="s">
        <v>337</v>
      </c>
      <c r="H177" s="357" t="s">
        <v>338</v>
      </c>
      <c r="I177" s="356" t="s">
        <v>339</v>
      </c>
      <c r="J177" s="358" t="s">
        <v>340</v>
      </c>
      <c r="K177" s="359" t="s">
        <v>341</v>
      </c>
      <c r="L177" s="342"/>
      <c r="M177" s="342"/>
      <c r="N177" s="357" t="s">
        <v>342</v>
      </c>
      <c r="O177" s="342"/>
      <c r="P177" s="353" t="s">
        <v>343</v>
      </c>
      <c r="Q177" s="355" t="s">
        <v>344</v>
      </c>
      <c r="R177" s="357" t="s">
        <v>345</v>
      </c>
      <c r="S177" s="342"/>
      <c r="T177" s="359" t="s">
        <v>346</v>
      </c>
      <c r="U177" s="342"/>
      <c r="V177" s="342"/>
      <c r="W177" s="359" t="s">
        <v>347</v>
      </c>
      <c r="X177" s="342"/>
      <c r="Y177" s="357" t="s">
        <v>348</v>
      </c>
      <c r="Z177" s="360" t="s">
        <v>349</v>
      </c>
      <c r="AA177" s="342"/>
      <c r="AB177" s="342"/>
      <c r="AC177" s="342"/>
      <c r="AD177" s="342"/>
      <c r="AE177" s="357" t="s">
        <v>350</v>
      </c>
      <c r="AF177" s="342"/>
      <c r="AG177" s="355" t="s">
        <v>351</v>
      </c>
      <c r="AH177" s="357" t="s">
        <v>352</v>
      </c>
      <c r="AI177" s="342"/>
      <c r="AJ177" s="342"/>
    </row>
    <row r="178" spans="4:36" ht="15">
      <c r="D178" s="342"/>
      <c r="E178" s="354" t="s">
        <v>353</v>
      </c>
      <c r="F178" s="342"/>
      <c r="G178" s="361" t="s">
        <v>268</v>
      </c>
      <c r="H178" s="357" t="s">
        <v>354</v>
      </c>
      <c r="I178" s="356" t="s">
        <v>355</v>
      </c>
      <c r="J178" s="358" t="s">
        <v>356</v>
      </c>
      <c r="K178" s="362" t="s">
        <v>357</v>
      </c>
      <c r="L178" s="342"/>
      <c r="M178" s="342"/>
      <c r="N178" s="360" t="s">
        <v>358</v>
      </c>
      <c r="O178" s="342"/>
      <c r="P178" s="342"/>
      <c r="Q178" s="355" t="s">
        <v>359</v>
      </c>
      <c r="R178" s="357" t="s">
        <v>360</v>
      </c>
      <c r="S178" s="342"/>
      <c r="T178" s="362" t="s">
        <v>361</v>
      </c>
      <c r="U178" s="342"/>
      <c r="V178" s="342"/>
      <c r="W178" s="359" t="s">
        <v>362</v>
      </c>
      <c r="X178" s="342"/>
      <c r="Y178" s="357" t="s">
        <v>363</v>
      </c>
      <c r="Z178" s="342"/>
      <c r="AA178" s="342"/>
      <c r="AB178" s="342"/>
      <c r="AC178" s="342"/>
      <c r="AD178" s="342"/>
      <c r="AE178" s="357" t="s">
        <v>364</v>
      </c>
      <c r="AF178" s="342"/>
      <c r="AG178" s="355" t="s">
        <v>365</v>
      </c>
      <c r="AH178" s="357" t="s">
        <v>366</v>
      </c>
      <c r="AI178" s="342"/>
      <c r="AJ178" s="342"/>
    </row>
    <row r="179" spans="4:36" ht="15">
      <c r="D179" s="342"/>
      <c r="E179" s="354" t="s">
        <v>367</v>
      </c>
      <c r="F179" s="342"/>
      <c r="G179" s="342"/>
      <c r="H179" s="357" t="s">
        <v>368</v>
      </c>
      <c r="I179" s="361" t="s">
        <v>369</v>
      </c>
      <c r="J179" s="358" t="s">
        <v>370</v>
      </c>
      <c r="K179" s="342"/>
      <c r="L179" s="342"/>
      <c r="M179" s="342"/>
      <c r="N179" s="342"/>
      <c r="O179" s="342"/>
      <c r="P179" s="342"/>
      <c r="Q179" s="353" t="s">
        <v>371</v>
      </c>
      <c r="R179" s="357" t="s">
        <v>372</v>
      </c>
      <c r="S179" s="342"/>
      <c r="T179" s="342"/>
      <c r="U179" s="342"/>
      <c r="V179" s="342"/>
      <c r="W179" s="362" t="s">
        <v>373</v>
      </c>
      <c r="X179" s="342"/>
      <c r="Y179" s="360" t="s">
        <v>374</v>
      </c>
      <c r="Z179" s="342"/>
      <c r="AA179" s="342"/>
      <c r="AB179" s="342"/>
      <c r="AC179" s="342"/>
      <c r="AD179" s="342"/>
      <c r="AE179" s="357" t="s">
        <v>375</v>
      </c>
      <c r="AF179" s="342"/>
      <c r="AG179" s="355" t="s">
        <v>376</v>
      </c>
      <c r="AH179" s="357" t="s">
        <v>377</v>
      </c>
      <c r="AI179" s="342"/>
      <c r="AJ179" s="342"/>
    </row>
    <row r="180" spans="4:36" ht="15">
      <c r="D180" s="342"/>
      <c r="E180" s="354" t="s">
        <v>274</v>
      </c>
      <c r="F180" s="342"/>
      <c r="G180" s="342"/>
      <c r="H180" s="359" t="s">
        <v>378</v>
      </c>
      <c r="I180" s="342"/>
      <c r="J180" s="358" t="s">
        <v>379</v>
      </c>
      <c r="K180" s="342"/>
      <c r="L180" s="342"/>
      <c r="M180" s="342"/>
      <c r="N180" s="342"/>
      <c r="O180" s="342"/>
      <c r="P180" s="342"/>
      <c r="Q180" s="342"/>
      <c r="R180" s="357" t="s">
        <v>380</v>
      </c>
      <c r="S180" s="342"/>
      <c r="T180" s="342"/>
      <c r="U180" s="342"/>
      <c r="V180" s="342"/>
      <c r="W180" s="342"/>
      <c r="X180" s="342"/>
      <c r="Y180" s="342"/>
      <c r="Z180" s="342"/>
      <c r="AA180" s="342"/>
      <c r="AB180" s="342"/>
      <c r="AC180" s="342"/>
      <c r="AD180" s="342"/>
      <c r="AE180" s="357" t="s">
        <v>381</v>
      </c>
      <c r="AF180" s="342"/>
      <c r="AG180" s="355" t="s">
        <v>382</v>
      </c>
      <c r="AH180" s="357" t="s">
        <v>383</v>
      </c>
      <c r="AI180" s="342"/>
      <c r="AJ180" s="342"/>
    </row>
    <row r="181" spans="4:36" ht="15">
      <c r="D181" s="342"/>
      <c r="E181" s="354" t="s">
        <v>384</v>
      </c>
      <c r="F181" s="342"/>
      <c r="G181" s="342"/>
      <c r="H181" s="357" t="s">
        <v>385</v>
      </c>
      <c r="I181" s="342"/>
      <c r="J181" s="358" t="s">
        <v>386</v>
      </c>
      <c r="K181" s="342"/>
      <c r="L181" s="342"/>
      <c r="M181" s="342"/>
      <c r="N181" s="342"/>
      <c r="O181" s="342"/>
      <c r="P181" s="342"/>
      <c r="Q181" s="342"/>
      <c r="R181" s="357" t="s">
        <v>387</v>
      </c>
      <c r="S181" s="342"/>
      <c r="T181" s="342"/>
      <c r="U181" s="342"/>
      <c r="V181" s="342"/>
      <c r="W181" s="342"/>
      <c r="X181" s="342"/>
      <c r="Y181" s="342"/>
      <c r="Z181" s="342"/>
      <c r="AA181" s="342"/>
      <c r="AB181" s="342"/>
      <c r="AC181" s="342"/>
      <c r="AD181" s="342"/>
      <c r="AE181" s="357" t="s">
        <v>388</v>
      </c>
      <c r="AF181" s="342"/>
      <c r="AG181" s="353" t="s">
        <v>389</v>
      </c>
      <c r="AH181" s="357" t="s">
        <v>390</v>
      </c>
      <c r="AI181" s="342"/>
      <c r="AJ181" s="342"/>
    </row>
    <row r="182" spans="4:36" ht="15">
      <c r="D182" s="342"/>
      <c r="E182" s="354" t="s">
        <v>300</v>
      </c>
      <c r="F182" s="342"/>
      <c r="G182" s="342"/>
      <c r="H182" s="359" t="s">
        <v>391</v>
      </c>
      <c r="I182" s="342"/>
      <c r="J182" s="358" t="s">
        <v>392</v>
      </c>
      <c r="K182" s="342"/>
      <c r="L182" s="342"/>
      <c r="M182" s="342"/>
      <c r="N182" s="342"/>
      <c r="O182" s="342"/>
      <c r="P182" s="342"/>
      <c r="Q182" s="342"/>
      <c r="R182" s="357" t="s">
        <v>393</v>
      </c>
      <c r="S182" s="342"/>
      <c r="T182" s="342"/>
      <c r="U182" s="342"/>
      <c r="V182" s="342"/>
      <c r="W182" s="342"/>
      <c r="X182" s="342"/>
      <c r="Y182" s="342"/>
      <c r="Z182" s="342"/>
      <c r="AA182" s="342"/>
      <c r="AB182" s="342"/>
      <c r="AC182" s="342"/>
      <c r="AD182" s="342"/>
      <c r="AE182" s="360" t="s">
        <v>394</v>
      </c>
      <c r="AF182" s="342"/>
      <c r="AG182" s="342"/>
      <c r="AH182" s="357" t="s">
        <v>395</v>
      </c>
      <c r="AI182" s="342"/>
      <c r="AJ182" s="342"/>
    </row>
    <row r="183" spans="4:36" ht="15">
      <c r="D183" s="342"/>
      <c r="E183" s="354" t="s">
        <v>396</v>
      </c>
      <c r="F183" s="342"/>
      <c r="G183" s="342"/>
      <c r="H183" s="359" t="s">
        <v>397</v>
      </c>
      <c r="I183" s="342"/>
      <c r="J183" s="363" t="s">
        <v>398</v>
      </c>
      <c r="K183" s="342"/>
      <c r="L183" s="342"/>
      <c r="M183" s="342"/>
      <c r="N183" s="342"/>
      <c r="O183" s="342"/>
      <c r="P183" s="342"/>
      <c r="Q183" s="342"/>
      <c r="R183" s="357" t="s">
        <v>399</v>
      </c>
      <c r="S183" s="342"/>
      <c r="T183" s="342"/>
      <c r="U183" s="342"/>
      <c r="V183" s="342"/>
      <c r="W183" s="342"/>
      <c r="X183" s="342"/>
      <c r="Y183" s="342"/>
      <c r="Z183" s="342"/>
      <c r="AA183" s="342"/>
      <c r="AB183" s="342"/>
      <c r="AC183" s="342"/>
      <c r="AD183" s="342"/>
      <c r="AE183" s="342"/>
      <c r="AF183" s="342"/>
      <c r="AG183" s="342"/>
      <c r="AH183" s="357" t="s">
        <v>400</v>
      </c>
      <c r="AI183" s="342"/>
      <c r="AJ183" s="342"/>
    </row>
    <row r="184" spans="4:36" ht="30">
      <c r="D184" s="342"/>
      <c r="E184" s="354" t="s">
        <v>401</v>
      </c>
      <c r="F184" s="342"/>
      <c r="G184" s="342"/>
      <c r="H184" s="357" t="s">
        <v>402</v>
      </c>
      <c r="I184" s="342"/>
      <c r="J184" s="342"/>
      <c r="K184" s="342"/>
      <c r="L184" s="342"/>
      <c r="M184" s="342"/>
      <c r="N184" s="342"/>
      <c r="O184" s="342"/>
      <c r="P184" s="342"/>
      <c r="Q184" s="342"/>
      <c r="R184" s="357" t="s">
        <v>403</v>
      </c>
      <c r="S184" s="342"/>
      <c r="T184" s="342"/>
      <c r="U184" s="342"/>
      <c r="V184" s="342"/>
      <c r="W184" s="342"/>
      <c r="X184" s="342"/>
      <c r="Y184" s="342"/>
      <c r="Z184" s="342"/>
      <c r="AA184" s="342"/>
      <c r="AB184" s="342"/>
      <c r="AC184" s="342"/>
      <c r="AD184" s="342"/>
      <c r="AE184" s="342"/>
      <c r="AF184" s="342"/>
      <c r="AG184" s="342"/>
      <c r="AH184" s="357" t="s">
        <v>404</v>
      </c>
      <c r="AI184" s="342"/>
      <c r="AJ184" s="342"/>
    </row>
    <row r="185" spans="4:36" ht="15">
      <c r="D185" s="342"/>
      <c r="E185" s="354" t="s">
        <v>405</v>
      </c>
      <c r="F185" s="342"/>
      <c r="G185" s="342"/>
      <c r="H185" s="357" t="s">
        <v>406</v>
      </c>
      <c r="I185" s="342"/>
      <c r="J185" s="342"/>
      <c r="K185" s="342"/>
      <c r="L185" s="342"/>
      <c r="M185" s="342"/>
      <c r="N185" s="342"/>
      <c r="O185" s="342"/>
      <c r="P185" s="342"/>
      <c r="Q185" s="342"/>
      <c r="R185" s="360" t="s">
        <v>407</v>
      </c>
      <c r="S185" s="342"/>
      <c r="T185" s="342"/>
      <c r="U185" s="342"/>
      <c r="V185" s="342"/>
      <c r="W185" s="342"/>
      <c r="X185" s="342"/>
      <c r="Y185" s="342"/>
      <c r="Z185" s="342"/>
      <c r="AA185" s="342"/>
      <c r="AB185" s="342"/>
      <c r="AC185" s="342"/>
      <c r="AD185" s="342"/>
      <c r="AE185" s="342"/>
      <c r="AF185" s="342"/>
      <c r="AG185" s="342"/>
      <c r="AH185" s="357" t="s">
        <v>408</v>
      </c>
      <c r="AI185" s="342"/>
      <c r="AJ185" s="342"/>
    </row>
    <row r="186" spans="4:36" ht="15">
      <c r="D186" s="342"/>
      <c r="E186" s="354" t="s">
        <v>409</v>
      </c>
      <c r="F186" s="342"/>
      <c r="G186" s="342"/>
      <c r="H186" s="357" t="s">
        <v>410</v>
      </c>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60" t="s">
        <v>411</v>
      </c>
      <c r="AI186" s="342"/>
      <c r="AJ186" s="342"/>
    </row>
    <row r="187" spans="4:36" ht="15">
      <c r="D187" s="342"/>
      <c r="E187" s="354" t="s">
        <v>412</v>
      </c>
      <c r="F187" s="342"/>
      <c r="G187" s="342"/>
      <c r="H187" s="357" t="s">
        <v>413</v>
      </c>
      <c r="I187" s="342"/>
      <c r="J187" s="342"/>
      <c r="K187" s="342"/>
      <c r="L187" s="342"/>
      <c r="M187" s="342"/>
      <c r="N187" s="342"/>
      <c r="O187" s="342"/>
      <c r="P187" s="342"/>
      <c r="Q187" s="342"/>
      <c r="R187" s="342"/>
      <c r="S187" s="342"/>
      <c r="T187" s="342"/>
      <c r="U187" s="342"/>
      <c r="V187" s="342"/>
      <c r="W187" s="342"/>
      <c r="X187" s="342"/>
      <c r="Y187" s="342"/>
      <c r="Z187" s="342"/>
      <c r="AA187" s="342"/>
      <c r="AB187" s="342"/>
      <c r="AC187" s="342"/>
      <c r="AD187" s="342"/>
      <c r="AE187" s="342"/>
      <c r="AF187" s="342"/>
      <c r="AG187" s="342"/>
      <c r="AH187" s="342"/>
      <c r="AI187" s="342"/>
      <c r="AJ187" s="342"/>
    </row>
    <row r="188" spans="4:36" ht="15">
      <c r="D188" s="342"/>
      <c r="E188" s="354" t="s">
        <v>350</v>
      </c>
      <c r="F188" s="342"/>
      <c r="G188" s="342"/>
      <c r="H188" s="357" t="s">
        <v>414</v>
      </c>
      <c r="I188" s="342"/>
      <c r="J188" s="342"/>
      <c r="K188" s="342"/>
      <c r="L188" s="342"/>
      <c r="M188" s="342"/>
      <c r="N188" s="342"/>
      <c r="O188" s="342"/>
      <c r="P188" s="342"/>
      <c r="Q188" s="342"/>
      <c r="R188" s="342"/>
      <c r="S188" s="342"/>
      <c r="T188" s="342"/>
      <c r="U188" s="342"/>
      <c r="V188" s="342"/>
      <c r="W188" s="342"/>
      <c r="X188" s="342"/>
      <c r="Y188" s="342"/>
      <c r="Z188" s="342"/>
      <c r="AA188" s="342"/>
      <c r="AB188" s="342"/>
      <c r="AC188" s="342"/>
      <c r="AD188" s="342"/>
      <c r="AE188" s="342"/>
      <c r="AF188" s="342"/>
      <c r="AG188" s="342"/>
      <c r="AH188" s="342"/>
      <c r="AI188" s="342"/>
      <c r="AJ188" s="342"/>
    </row>
    <row r="189" spans="4:36" ht="15">
      <c r="D189" s="342"/>
      <c r="E189" s="364" t="s">
        <v>415</v>
      </c>
      <c r="F189" s="342"/>
      <c r="G189" s="342"/>
      <c r="H189" s="360" t="s">
        <v>416</v>
      </c>
      <c r="I189" s="342"/>
      <c r="J189" s="342"/>
      <c r="K189" s="342"/>
      <c r="L189" s="342"/>
      <c r="M189" s="342"/>
      <c r="N189" s="342"/>
      <c r="O189" s="342"/>
      <c r="P189" s="342"/>
      <c r="Q189" s="342"/>
      <c r="R189" s="342"/>
      <c r="S189" s="342"/>
      <c r="T189" s="342"/>
      <c r="U189" s="342"/>
      <c r="V189" s="342"/>
      <c r="W189" s="342"/>
      <c r="X189" s="342"/>
      <c r="Y189" s="342"/>
      <c r="Z189" s="342"/>
      <c r="AA189" s="342"/>
      <c r="AB189" s="342"/>
      <c r="AC189" s="342"/>
      <c r="AD189" s="342"/>
      <c r="AE189" s="342"/>
      <c r="AF189" s="342"/>
      <c r="AG189" s="342"/>
      <c r="AH189" s="342"/>
      <c r="AI189" s="342"/>
      <c r="AJ189" s="342"/>
    </row>
    <row r="190" spans="4:36">
      <c r="D190" s="342"/>
      <c r="E190" s="342"/>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c r="AH190" s="342"/>
      <c r="AI190" s="342"/>
      <c r="AJ190" s="342"/>
    </row>
    <row r="191" spans="4:36">
      <c r="D191" s="342"/>
      <c r="E191" s="342"/>
      <c r="F191" s="342"/>
      <c r="G191" s="342"/>
      <c r="H191" s="342"/>
      <c r="I191" s="342"/>
      <c r="J191" s="342"/>
      <c r="K191" s="342"/>
      <c r="L191" s="342"/>
      <c r="M191" s="342"/>
      <c r="N191" s="342"/>
      <c r="O191" s="342"/>
      <c r="P191" s="342"/>
      <c r="Q191" s="342"/>
      <c r="R191" s="342"/>
      <c r="S191" s="342"/>
      <c r="T191" s="342"/>
      <c r="U191" s="342"/>
      <c r="V191" s="342"/>
      <c r="W191" s="342"/>
      <c r="X191" s="342"/>
      <c r="Y191" s="342"/>
      <c r="Z191" s="342"/>
      <c r="AA191" s="342"/>
      <c r="AB191" s="342"/>
      <c r="AC191" s="342"/>
      <c r="AD191" s="342"/>
      <c r="AE191" s="342"/>
      <c r="AF191" s="342"/>
      <c r="AG191" s="342"/>
      <c r="AH191" s="342"/>
      <c r="AI191" s="342"/>
      <c r="AJ191" s="342"/>
    </row>
    <row r="192" spans="4:36">
      <c r="D192" s="342"/>
      <c r="E192" s="342"/>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c r="AD192" s="342"/>
      <c r="AE192" s="342"/>
      <c r="AF192" s="342"/>
      <c r="AG192" s="342"/>
      <c r="AH192" s="342"/>
      <c r="AI192" s="342"/>
      <c r="AJ192" s="342"/>
    </row>
    <row r="193" spans="4:36">
      <c r="D193" s="342"/>
      <c r="E193" s="342"/>
      <c r="F193" s="342"/>
      <c r="G193" s="342"/>
      <c r="H193" s="342"/>
      <c r="I193" s="342"/>
      <c r="J193" s="342"/>
      <c r="K193" s="342"/>
      <c r="L193" s="342"/>
      <c r="M193" s="342"/>
      <c r="N193" s="342"/>
      <c r="O193" s="342"/>
      <c r="P193" s="342"/>
      <c r="Q193" s="342"/>
      <c r="R193" s="342"/>
      <c r="S193" s="342"/>
      <c r="T193" s="342"/>
      <c r="U193" s="342"/>
      <c r="V193" s="342"/>
      <c r="W193" s="342"/>
      <c r="X193" s="342"/>
      <c r="Y193" s="342"/>
      <c r="Z193" s="342"/>
      <c r="AA193" s="342"/>
      <c r="AB193" s="342"/>
      <c r="AC193" s="342"/>
      <c r="AD193" s="342"/>
      <c r="AE193" s="342"/>
      <c r="AF193" s="342"/>
      <c r="AG193" s="342"/>
      <c r="AH193" s="342"/>
      <c r="AI193" s="342"/>
      <c r="AJ193" s="342"/>
    </row>
    <row r="194" spans="4:36">
      <c r="D194" s="342"/>
      <c r="E194" s="342"/>
      <c r="F194" s="342"/>
      <c r="G194" s="342"/>
      <c r="H194" s="342"/>
      <c r="I194" s="342"/>
      <c r="J194" s="342"/>
      <c r="K194" s="342"/>
      <c r="L194" s="342"/>
      <c r="M194" s="342"/>
      <c r="N194" s="342"/>
      <c r="O194" s="342"/>
      <c r="P194" s="342"/>
      <c r="Q194" s="342"/>
      <c r="R194" s="342"/>
      <c r="S194" s="342"/>
      <c r="T194" s="342"/>
      <c r="U194" s="342"/>
      <c r="V194" s="342"/>
      <c r="W194" s="342"/>
      <c r="X194" s="342"/>
      <c r="Y194" s="342"/>
      <c r="Z194" s="342"/>
      <c r="AA194" s="342"/>
      <c r="AB194" s="342"/>
      <c r="AC194" s="342"/>
      <c r="AD194" s="342"/>
      <c r="AE194" s="342"/>
      <c r="AF194" s="342"/>
      <c r="AG194" s="342"/>
      <c r="AH194" s="342"/>
      <c r="AI194" s="342"/>
      <c r="AJ194" s="342"/>
    </row>
    <row r="195" spans="4:36">
      <c r="D195" s="342"/>
      <c r="E195" s="342"/>
      <c r="F195" s="342"/>
      <c r="G195" s="342"/>
      <c r="H195" s="342"/>
      <c r="I195" s="342"/>
      <c r="J195" s="342"/>
      <c r="K195" s="342"/>
      <c r="L195" s="342"/>
      <c r="M195" s="342"/>
      <c r="N195" s="342"/>
      <c r="O195" s="342"/>
      <c r="P195" s="342"/>
      <c r="Q195" s="342"/>
      <c r="R195" s="342"/>
      <c r="S195" s="342"/>
      <c r="T195" s="342"/>
      <c r="U195" s="342"/>
      <c r="V195" s="342"/>
      <c r="W195" s="342"/>
      <c r="X195" s="342"/>
      <c r="Y195" s="342"/>
      <c r="Z195" s="342"/>
      <c r="AA195" s="342"/>
      <c r="AB195" s="342"/>
      <c r="AC195" s="342"/>
      <c r="AD195" s="342"/>
      <c r="AE195" s="342"/>
      <c r="AF195" s="342"/>
      <c r="AG195" s="342"/>
      <c r="AH195" s="342"/>
      <c r="AI195" s="342"/>
      <c r="AJ195" s="342"/>
    </row>
    <row r="196" spans="4:36">
      <c r="O196" s="342"/>
      <c r="P196" s="342"/>
      <c r="Q196" s="342"/>
      <c r="R196" s="342"/>
      <c r="S196" s="342"/>
      <c r="T196" s="342"/>
    </row>
    <row r="197" spans="4:36">
      <c r="O197" s="342"/>
      <c r="P197" s="342"/>
      <c r="Q197" s="342"/>
      <c r="R197" s="342"/>
      <c r="S197" s="342"/>
      <c r="T197" s="342"/>
    </row>
    <row r="198" spans="4:36">
      <c r="O198" s="342"/>
      <c r="P198" s="342"/>
      <c r="Q198" s="342"/>
      <c r="R198" s="342"/>
      <c r="S198" s="342"/>
      <c r="T198" s="342"/>
    </row>
    <row r="199" spans="4:36">
      <c r="O199" s="342"/>
      <c r="P199" s="342"/>
      <c r="Q199" s="342"/>
      <c r="R199" s="342"/>
      <c r="S199" s="342"/>
      <c r="T199" s="342"/>
    </row>
    <row r="200" spans="4:36">
      <c r="O200" s="342"/>
      <c r="P200" s="342"/>
      <c r="Q200" s="342"/>
      <c r="R200" s="342"/>
      <c r="S200" s="342"/>
      <c r="T200" s="342"/>
    </row>
    <row r="201" spans="4:36">
      <c r="O201" s="342"/>
      <c r="P201" s="342"/>
      <c r="Q201" s="342"/>
      <c r="R201" s="342"/>
      <c r="S201" s="342"/>
      <c r="T201" s="342"/>
    </row>
    <row r="202" spans="4:36">
      <c r="O202" s="342"/>
      <c r="P202" s="342"/>
      <c r="Q202" s="342"/>
      <c r="R202" s="342"/>
      <c r="S202" s="342"/>
      <c r="T202" s="342"/>
    </row>
    <row r="203" spans="4:36">
      <c r="O203" s="342"/>
      <c r="P203" s="342"/>
      <c r="Q203" s="342"/>
      <c r="R203" s="342"/>
      <c r="S203" s="342"/>
      <c r="T203" s="342"/>
    </row>
    <row r="204" spans="4:36" ht="15">
      <c r="D204" s="3" t="s">
        <v>417</v>
      </c>
      <c r="E204" s="3" t="s">
        <v>418</v>
      </c>
      <c r="F204" s="3" t="s">
        <v>419</v>
      </c>
      <c r="G204" s="324" t="s">
        <v>420</v>
      </c>
      <c r="H204" s="324" t="s">
        <v>421</v>
      </c>
      <c r="I204" s="3" t="s">
        <v>422</v>
      </c>
      <c r="J204" s="3" t="s">
        <v>423</v>
      </c>
      <c r="K204" s="324" t="s">
        <v>424</v>
      </c>
      <c r="L204" s="3" t="s">
        <v>425</v>
      </c>
      <c r="M204" s="3" t="s">
        <v>426</v>
      </c>
      <c r="N204" s="3" t="s">
        <v>427</v>
      </c>
      <c r="O204" s="3" t="s">
        <v>428</v>
      </c>
      <c r="P204" s="324" t="s">
        <v>429</v>
      </c>
      <c r="Q204" s="3" t="s">
        <v>430</v>
      </c>
      <c r="R204" s="3" t="s">
        <v>431</v>
      </c>
      <c r="S204" s="3" t="s">
        <v>432</v>
      </c>
      <c r="T204" s="3" t="s">
        <v>433</v>
      </c>
      <c r="U204" s="3" t="s">
        <v>434</v>
      </c>
      <c r="V204" s="3" t="s">
        <v>435</v>
      </c>
      <c r="W204" s="3" t="s">
        <v>436</v>
      </c>
      <c r="X204" s="3" t="s">
        <v>437</v>
      </c>
      <c r="Y204" s="3" t="s">
        <v>438</v>
      </c>
      <c r="Z204" s="3" t="s">
        <v>439</v>
      </c>
      <c r="AA204" s="3" t="s">
        <v>440</v>
      </c>
      <c r="AB204" s="3" t="s">
        <v>441</v>
      </c>
      <c r="AC204" s="3" t="s">
        <v>442</v>
      </c>
      <c r="AD204" s="3" t="s">
        <v>443</v>
      </c>
      <c r="AE204" s="3" t="s">
        <v>444</v>
      </c>
      <c r="AF204" s="3" t="s">
        <v>445</v>
      </c>
      <c r="AG204" s="3" t="s">
        <v>446</v>
      </c>
      <c r="AH204" s="3" t="s">
        <v>447</v>
      </c>
      <c r="AI204" s="3" t="s">
        <v>448</v>
      </c>
      <c r="AJ204" s="3" t="s">
        <v>449</v>
      </c>
    </row>
    <row r="205" spans="4:36" ht="15">
      <c r="D205" t="s">
        <v>450</v>
      </c>
      <c r="E205" t="s">
        <v>451</v>
      </c>
      <c r="F205" t="s">
        <v>419</v>
      </c>
      <c r="G205" t="s">
        <v>452</v>
      </c>
      <c r="H205" t="s">
        <v>453</v>
      </c>
      <c r="I205" t="s">
        <v>454</v>
      </c>
      <c r="J205" t="s">
        <v>455</v>
      </c>
      <c r="K205" t="s">
        <v>456</v>
      </c>
      <c r="L205" t="s">
        <v>457</v>
      </c>
      <c r="M205" t="s">
        <v>458</v>
      </c>
      <c r="N205" t="s">
        <v>459</v>
      </c>
      <c r="O205" t="s">
        <v>460</v>
      </c>
      <c r="P205" t="s">
        <v>461</v>
      </c>
      <c r="Q205" t="s">
        <v>462</v>
      </c>
      <c r="R205" t="s">
        <v>463</v>
      </c>
      <c r="S205" t="s">
        <v>464</v>
      </c>
      <c r="T205" t="s">
        <v>465</v>
      </c>
      <c r="U205" t="s">
        <v>466</v>
      </c>
      <c r="V205" t="s">
        <v>467</v>
      </c>
      <c r="W205" t="s">
        <v>468</v>
      </c>
      <c r="X205" t="s">
        <v>469</v>
      </c>
      <c r="Y205" t="s">
        <v>470</v>
      </c>
      <c r="Z205" t="s">
        <v>471</v>
      </c>
      <c r="AA205" t="s">
        <v>472</v>
      </c>
      <c r="AB205" t="s">
        <v>473</v>
      </c>
      <c r="AC205" t="s">
        <v>474</v>
      </c>
      <c r="AD205" t="s">
        <v>475</v>
      </c>
      <c r="AE205" t="s">
        <v>476</v>
      </c>
      <c r="AF205" t="s">
        <v>477</v>
      </c>
      <c r="AG205" t="s">
        <v>478</v>
      </c>
      <c r="AH205" t="s">
        <v>479</v>
      </c>
      <c r="AI205" t="s">
        <v>480</v>
      </c>
      <c r="AJ205" t="s">
        <v>481</v>
      </c>
    </row>
    <row r="206" spans="4:36" ht="15">
      <c r="D206" t="s">
        <v>482</v>
      </c>
      <c r="E206" t="s">
        <v>483</v>
      </c>
      <c r="F206" t="s">
        <v>484</v>
      </c>
      <c r="G206" t="s">
        <v>485</v>
      </c>
      <c r="H206"/>
      <c r="I206" t="s">
        <v>486</v>
      </c>
      <c r="J206" t="s">
        <v>487</v>
      </c>
      <c r="K206" t="s">
        <v>488</v>
      </c>
      <c r="L206" t="s">
        <v>489</v>
      </c>
      <c r="M206" t="s">
        <v>490</v>
      </c>
      <c r="N206" t="s">
        <v>491</v>
      </c>
      <c r="O206" t="s">
        <v>492</v>
      </c>
      <c r="P206" t="s">
        <v>493</v>
      </c>
      <c r="Q206" t="s">
        <v>494</v>
      </c>
      <c r="R206" t="s">
        <v>495</v>
      </c>
      <c r="S206" t="s">
        <v>496</v>
      </c>
      <c r="T206" t="s">
        <v>497</v>
      </c>
      <c r="U206" t="s">
        <v>498</v>
      </c>
      <c r="V206" t="s">
        <v>489</v>
      </c>
      <c r="W206" t="s">
        <v>499</v>
      </c>
      <c r="X206" t="s">
        <v>500</v>
      </c>
      <c r="Y206" t="s">
        <v>495</v>
      </c>
      <c r="Z206" t="s">
        <v>501</v>
      </c>
      <c r="AA206" t="s">
        <v>502</v>
      </c>
      <c r="AB206" t="s">
        <v>503</v>
      </c>
      <c r="AC206" t="s">
        <v>504</v>
      </c>
      <c r="AD206" t="s">
        <v>505</v>
      </c>
      <c r="AE206" t="s">
        <v>506</v>
      </c>
      <c r="AF206" t="s">
        <v>503</v>
      </c>
      <c r="AG206" t="s">
        <v>507</v>
      </c>
      <c r="AH206" t="s">
        <v>508</v>
      </c>
      <c r="AI206" t="s">
        <v>509</v>
      </c>
      <c r="AJ206" t="s">
        <v>510</v>
      </c>
    </row>
    <row r="207" spans="4:36" ht="15">
      <c r="D207" t="s">
        <v>511</v>
      </c>
      <c r="E207" t="s">
        <v>512</v>
      </c>
      <c r="F207" t="s">
        <v>513</v>
      </c>
      <c r="G207" t="s">
        <v>514</v>
      </c>
      <c r="H207"/>
      <c r="I207" t="s">
        <v>515</v>
      </c>
      <c r="J207" t="s">
        <v>516</v>
      </c>
      <c r="K207" t="s">
        <v>517</v>
      </c>
      <c r="L207" t="s">
        <v>518</v>
      </c>
      <c r="M207" t="s">
        <v>519</v>
      </c>
      <c r="N207" t="s">
        <v>520</v>
      </c>
      <c r="O207" t="s">
        <v>521</v>
      </c>
      <c r="P207" t="s">
        <v>522</v>
      </c>
      <c r="Q207" t="s">
        <v>503</v>
      </c>
      <c r="R207" t="s">
        <v>523</v>
      </c>
      <c r="S207" t="s">
        <v>524</v>
      </c>
      <c r="T207" t="s">
        <v>525</v>
      </c>
      <c r="U207" t="s">
        <v>526</v>
      </c>
      <c r="V207" t="s">
        <v>527</v>
      </c>
      <c r="W207" t="s">
        <v>528</v>
      </c>
      <c r="X207" t="s">
        <v>529</v>
      </c>
      <c r="Y207" t="s">
        <v>530</v>
      </c>
      <c r="Z207" t="s">
        <v>531</v>
      </c>
      <c r="AA207" t="s">
        <v>532</v>
      </c>
      <c r="AB207" t="s">
        <v>533</v>
      </c>
      <c r="AC207" t="s">
        <v>534</v>
      </c>
      <c r="AD207"/>
      <c r="AE207" t="s">
        <v>489</v>
      </c>
      <c r="AF207" t="s">
        <v>535</v>
      </c>
      <c r="AG207" t="s">
        <v>536</v>
      </c>
      <c r="AH207" t="s">
        <v>537</v>
      </c>
      <c r="AI207" t="s">
        <v>538</v>
      </c>
      <c r="AJ207" t="s">
        <v>539</v>
      </c>
    </row>
    <row r="208" spans="4:36" ht="15">
      <c r="D208" t="s">
        <v>540</v>
      </c>
      <c r="E208" t="s">
        <v>541</v>
      </c>
      <c r="F208" t="s">
        <v>542</v>
      </c>
      <c r="G208" t="s">
        <v>543</v>
      </c>
      <c r="H208"/>
      <c r="I208" t="s">
        <v>544</v>
      </c>
      <c r="J208" t="s">
        <v>545</v>
      </c>
      <c r="K208" t="s">
        <v>546</v>
      </c>
      <c r="L208" t="s">
        <v>547</v>
      </c>
      <c r="M208" t="s">
        <v>548</v>
      </c>
      <c r="N208" t="s">
        <v>534</v>
      </c>
      <c r="O208" t="s">
        <v>549</v>
      </c>
      <c r="P208" t="s">
        <v>550</v>
      </c>
      <c r="Q208" t="s">
        <v>551</v>
      </c>
      <c r="R208" t="s">
        <v>552</v>
      </c>
      <c r="S208" t="s">
        <v>553</v>
      </c>
      <c r="T208" t="s">
        <v>554</v>
      </c>
      <c r="U208" t="s">
        <v>555</v>
      </c>
      <c r="V208" t="s">
        <v>556</v>
      </c>
      <c r="W208" t="s">
        <v>557</v>
      </c>
      <c r="X208" t="s">
        <v>558</v>
      </c>
      <c r="Y208" t="s">
        <v>559</v>
      </c>
      <c r="Z208" t="s">
        <v>560</v>
      </c>
      <c r="AA208" t="s">
        <v>561</v>
      </c>
      <c r="AB208" t="s">
        <v>562</v>
      </c>
      <c r="AC208" t="s">
        <v>563</v>
      </c>
      <c r="AD208"/>
      <c r="AE208" t="s">
        <v>564</v>
      </c>
      <c r="AF208" t="s">
        <v>565</v>
      </c>
      <c r="AG208" t="s">
        <v>566</v>
      </c>
      <c r="AH208" t="s">
        <v>567</v>
      </c>
      <c r="AI208" t="s">
        <v>568</v>
      </c>
      <c r="AJ208" t="s">
        <v>569</v>
      </c>
    </row>
    <row r="209" spans="4:36" ht="15">
      <c r="D209" t="s">
        <v>570</v>
      </c>
      <c r="E209" t="s">
        <v>571</v>
      </c>
      <c r="F209" t="s">
        <v>572</v>
      </c>
      <c r="G209" t="s">
        <v>573</v>
      </c>
      <c r="H209"/>
      <c r="I209" t="s">
        <v>574</v>
      </c>
      <c r="J209" t="s">
        <v>575</v>
      </c>
      <c r="K209" t="s">
        <v>576</v>
      </c>
      <c r="L209" t="s">
        <v>577</v>
      </c>
      <c r="M209" t="s">
        <v>578</v>
      </c>
      <c r="N209" t="s">
        <v>422</v>
      </c>
      <c r="O209" t="s">
        <v>579</v>
      </c>
      <c r="P209" t="s">
        <v>580</v>
      </c>
      <c r="Q209" t="s">
        <v>581</v>
      </c>
      <c r="R209" t="s">
        <v>582</v>
      </c>
      <c r="S209" t="s">
        <v>583</v>
      </c>
      <c r="T209"/>
      <c r="U209" t="s">
        <v>584</v>
      </c>
      <c r="V209" t="s">
        <v>585</v>
      </c>
      <c r="W209" t="s">
        <v>586</v>
      </c>
      <c r="X209" t="s">
        <v>587</v>
      </c>
      <c r="Y209" t="s">
        <v>588</v>
      </c>
      <c r="Z209" t="s">
        <v>589</v>
      </c>
      <c r="AA209" t="s">
        <v>590</v>
      </c>
      <c r="AB209" t="s">
        <v>430</v>
      </c>
      <c r="AC209" t="s">
        <v>591</v>
      </c>
      <c r="AD209"/>
      <c r="AE209" t="s">
        <v>592</v>
      </c>
      <c r="AF209" t="s">
        <v>593</v>
      </c>
      <c r="AG209" t="s">
        <v>594</v>
      </c>
      <c r="AH209" t="s">
        <v>520</v>
      </c>
      <c r="AI209" t="s">
        <v>595</v>
      </c>
      <c r="AJ209"/>
    </row>
    <row r="210" spans="4:36" ht="15">
      <c r="D210" t="s">
        <v>596</v>
      </c>
      <c r="E210" t="s">
        <v>597</v>
      </c>
      <c r="F210" t="s">
        <v>598</v>
      </c>
      <c r="G210" t="s">
        <v>599</v>
      </c>
      <c r="H210"/>
      <c r="I210" t="s">
        <v>600</v>
      </c>
      <c r="J210" t="s">
        <v>601</v>
      </c>
      <c r="K210" t="s">
        <v>602</v>
      </c>
      <c r="L210" t="s">
        <v>603</v>
      </c>
      <c r="M210" t="s">
        <v>604</v>
      </c>
      <c r="N210" t="s">
        <v>605</v>
      </c>
      <c r="O210" t="s">
        <v>606</v>
      </c>
      <c r="P210" t="s">
        <v>607</v>
      </c>
      <c r="Q210" t="s">
        <v>608</v>
      </c>
      <c r="R210" t="s">
        <v>609</v>
      </c>
      <c r="S210" t="s">
        <v>610</v>
      </c>
      <c r="T210"/>
      <c r="U210" t="s">
        <v>611</v>
      </c>
      <c r="V210" t="s">
        <v>612</v>
      </c>
      <c r="W210" t="s">
        <v>613</v>
      </c>
      <c r="X210" t="s">
        <v>614</v>
      </c>
      <c r="Y210" t="s">
        <v>615</v>
      </c>
      <c r="Z210" t="s">
        <v>616</v>
      </c>
      <c r="AA210" t="s">
        <v>617</v>
      </c>
      <c r="AB210" t="s">
        <v>618</v>
      </c>
      <c r="AC210" t="s">
        <v>619</v>
      </c>
      <c r="AD210"/>
      <c r="AE210" t="s">
        <v>620</v>
      </c>
      <c r="AF210" t="s">
        <v>621</v>
      </c>
      <c r="AG210" t="s">
        <v>622</v>
      </c>
      <c r="AH210" t="s">
        <v>422</v>
      </c>
      <c r="AI210" t="s">
        <v>623</v>
      </c>
      <c r="AJ210"/>
    </row>
    <row r="211" spans="4:36" ht="15">
      <c r="D211" t="s">
        <v>624</v>
      </c>
      <c r="E211" t="s">
        <v>625</v>
      </c>
      <c r="F211" t="s">
        <v>626</v>
      </c>
      <c r="G211" t="s">
        <v>627</v>
      </c>
      <c r="H211"/>
      <c r="I211" t="s">
        <v>628</v>
      </c>
      <c r="J211" t="s">
        <v>629</v>
      </c>
      <c r="K211" t="s">
        <v>630</v>
      </c>
      <c r="L211" t="s">
        <v>631</v>
      </c>
      <c r="M211" t="s">
        <v>632</v>
      </c>
      <c r="N211" t="s">
        <v>633</v>
      </c>
      <c r="O211" t="s">
        <v>634</v>
      </c>
      <c r="P211" t="s">
        <v>635</v>
      </c>
      <c r="Q211" t="s">
        <v>636</v>
      </c>
      <c r="R211" t="s">
        <v>637</v>
      </c>
      <c r="S211" t="s">
        <v>638</v>
      </c>
      <c r="T211"/>
      <c r="U211" t="s">
        <v>639</v>
      </c>
      <c r="V211" t="s">
        <v>640</v>
      </c>
      <c r="W211" t="s">
        <v>641</v>
      </c>
      <c r="X211" t="s">
        <v>642</v>
      </c>
      <c r="Y211" t="s">
        <v>575</v>
      </c>
      <c r="Z211" t="s">
        <v>643</v>
      </c>
      <c r="AA211" t="s">
        <v>644</v>
      </c>
      <c r="AB211" t="s">
        <v>645</v>
      </c>
      <c r="AC211" t="s">
        <v>646</v>
      </c>
      <c r="AD211"/>
      <c r="AE211" t="s">
        <v>647</v>
      </c>
      <c r="AF211" t="s">
        <v>648</v>
      </c>
      <c r="AG211" t="s">
        <v>649</v>
      </c>
      <c r="AH211" t="s">
        <v>650</v>
      </c>
      <c r="AI211"/>
      <c r="AJ211"/>
    </row>
    <row r="212" spans="4:36" ht="15">
      <c r="D212" t="s">
        <v>651</v>
      </c>
      <c r="E212" t="s">
        <v>652</v>
      </c>
      <c r="F212"/>
      <c r="G212" t="s">
        <v>653</v>
      </c>
      <c r="H212"/>
      <c r="I212" t="s">
        <v>497</v>
      </c>
      <c r="J212" t="s">
        <v>654</v>
      </c>
      <c r="K212" t="s">
        <v>655</v>
      </c>
      <c r="L212" t="s">
        <v>656</v>
      </c>
      <c r="M212" t="s">
        <v>657</v>
      </c>
      <c r="N212" t="s">
        <v>658</v>
      </c>
      <c r="O212" t="s">
        <v>659</v>
      </c>
      <c r="P212" t="s">
        <v>660</v>
      </c>
      <c r="Q212" t="s">
        <v>661</v>
      </c>
      <c r="R212" t="s">
        <v>662</v>
      </c>
      <c r="S212" t="s">
        <v>663</v>
      </c>
      <c r="T212"/>
      <c r="U212" t="s">
        <v>664</v>
      </c>
      <c r="V212" t="s">
        <v>665</v>
      </c>
      <c r="W212" t="s">
        <v>666</v>
      </c>
      <c r="X212" t="s">
        <v>667</v>
      </c>
      <c r="Y212" t="s">
        <v>668</v>
      </c>
      <c r="Z212" t="s">
        <v>669</v>
      </c>
      <c r="AA212" t="s">
        <v>670</v>
      </c>
      <c r="AB212" t="s">
        <v>671</v>
      </c>
      <c r="AC212" t="s">
        <v>672</v>
      </c>
      <c r="AD212"/>
      <c r="AE212" t="s">
        <v>673</v>
      </c>
      <c r="AF212" t="s">
        <v>674</v>
      </c>
      <c r="AG212" t="s">
        <v>675</v>
      </c>
      <c r="AH212" t="s">
        <v>676</v>
      </c>
      <c r="AI212"/>
      <c r="AJ212"/>
    </row>
    <row r="213" spans="4:36" ht="15">
      <c r="D213" t="s">
        <v>677</v>
      </c>
      <c r="E213" t="s">
        <v>678</v>
      </c>
      <c r="F213"/>
      <c r="G213" t="s">
        <v>679</v>
      </c>
      <c r="H213"/>
      <c r="I213" t="s">
        <v>680</v>
      </c>
      <c r="J213" t="s">
        <v>423</v>
      </c>
      <c r="K213" t="s">
        <v>681</v>
      </c>
      <c r="L213" t="s">
        <v>682</v>
      </c>
      <c r="M213" t="s">
        <v>683</v>
      </c>
      <c r="N213" t="s">
        <v>684</v>
      </c>
      <c r="O213" t="s">
        <v>685</v>
      </c>
      <c r="P213" t="s">
        <v>686</v>
      </c>
      <c r="Q213" t="s">
        <v>687</v>
      </c>
      <c r="R213" t="s">
        <v>688</v>
      </c>
      <c r="S213"/>
      <c r="T213"/>
      <c r="U213" t="s">
        <v>689</v>
      </c>
      <c r="V213" t="s">
        <v>690</v>
      </c>
      <c r="W213" t="s">
        <v>691</v>
      </c>
      <c r="X213" t="s">
        <v>692</v>
      </c>
      <c r="Y213" t="s">
        <v>502</v>
      </c>
      <c r="Z213" t="s">
        <v>693</v>
      </c>
      <c r="AA213" t="s">
        <v>694</v>
      </c>
      <c r="AB213" t="s">
        <v>695</v>
      </c>
      <c r="AC213" t="s">
        <v>696</v>
      </c>
      <c r="AD213"/>
      <c r="AE213" t="s">
        <v>422</v>
      </c>
      <c r="AF213" t="s">
        <v>697</v>
      </c>
      <c r="AG213" t="s">
        <v>698</v>
      </c>
      <c r="AH213" t="s">
        <v>699</v>
      </c>
      <c r="AI213"/>
      <c r="AJ213"/>
    </row>
    <row r="214" spans="4:36" ht="15">
      <c r="D214" t="s">
        <v>700</v>
      </c>
      <c r="E214" t="s">
        <v>701</v>
      </c>
      <c r="F214"/>
      <c r="G214" t="s">
        <v>702</v>
      </c>
      <c r="H214"/>
      <c r="I214" t="s">
        <v>703</v>
      </c>
      <c r="J214" t="s">
        <v>704</v>
      </c>
      <c r="K214" t="s">
        <v>705</v>
      </c>
      <c r="L214" t="s">
        <v>706</v>
      </c>
      <c r="M214" t="s">
        <v>707</v>
      </c>
      <c r="N214" t="s">
        <v>708</v>
      </c>
      <c r="O214" t="s">
        <v>709</v>
      </c>
      <c r="P214" t="s">
        <v>710</v>
      </c>
      <c r="Q214" t="s">
        <v>711</v>
      </c>
      <c r="R214" t="s">
        <v>712</v>
      </c>
      <c r="S214"/>
      <c r="T214"/>
      <c r="U214" t="s">
        <v>713</v>
      </c>
      <c r="V214" t="s">
        <v>714</v>
      </c>
      <c r="W214" t="s">
        <v>715</v>
      </c>
      <c r="X214" t="s">
        <v>716</v>
      </c>
      <c r="Y214" t="s">
        <v>717</v>
      </c>
      <c r="Z214" t="s">
        <v>718</v>
      </c>
      <c r="AA214" t="s">
        <v>719</v>
      </c>
      <c r="AB214" t="s">
        <v>720</v>
      </c>
      <c r="AC214" t="s">
        <v>721</v>
      </c>
      <c r="AD214"/>
      <c r="AE214" t="s">
        <v>688</v>
      </c>
      <c r="AF214" t="s">
        <v>722</v>
      </c>
      <c r="AG214" t="s">
        <v>723</v>
      </c>
      <c r="AH214" t="s">
        <v>724</v>
      </c>
      <c r="AI214"/>
      <c r="AJ214"/>
    </row>
    <row r="215" spans="4:36" ht="15">
      <c r="D215" t="s">
        <v>725</v>
      </c>
      <c r="E215" t="s">
        <v>726</v>
      </c>
      <c r="F215"/>
      <c r="G215" t="s">
        <v>727</v>
      </c>
      <c r="H215"/>
      <c r="I215" t="s">
        <v>430</v>
      </c>
      <c r="J215" t="s">
        <v>503</v>
      </c>
      <c r="K215" t="s">
        <v>728</v>
      </c>
      <c r="L215" t="s">
        <v>729</v>
      </c>
      <c r="M215" t="s">
        <v>730</v>
      </c>
      <c r="N215" t="s">
        <v>731</v>
      </c>
      <c r="O215" t="s">
        <v>732</v>
      </c>
      <c r="P215" t="s">
        <v>733</v>
      </c>
      <c r="Q215" t="s">
        <v>734</v>
      </c>
      <c r="R215" t="s">
        <v>735</v>
      </c>
      <c r="S215"/>
      <c r="T215"/>
      <c r="U215" t="s">
        <v>736</v>
      </c>
      <c r="V215" t="s">
        <v>737</v>
      </c>
      <c r="W215" t="s">
        <v>738</v>
      </c>
      <c r="X215" t="s">
        <v>739</v>
      </c>
      <c r="Y215" t="s">
        <v>740</v>
      </c>
      <c r="Z215" t="s">
        <v>741</v>
      </c>
      <c r="AA215" t="s">
        <v>742</v>
      </c>
      <c r="AB215" t="s">
        <v>743</v>
      </c>
      <c r="AC215" t="s">
        <v>744</v>
      </c>
      <c r="AD215"/>
      <c r="AE215" t="s">
        <v>745</v>
      </c>
      <c r="AF215" t="s">
        <v>746</v>
      </c>
      <c r="AG215" t="s">
        <v>747</v>
      </c>
      <c r="AH215" t="s">
        <v>748</v>
      </c>
      <c r="AI215"/>
      <c r="AJ215"/>
    </row>
    <row r="216" spans="4:36" ht="15">
      <c r="D216"/>
      <c r="E216" t="s">
        <v>749</v>
      </c>
      <c r="F216"/>
      <c r="G216" t="s">
        <v>750</v>
      </c>
      <c r="H216"/>
      <c r="I216" t="s">
        <v>751</v>
      </c>
      <c r="J216" t="s">
        <v>752</v>
      </c>
      <c r="K216" t="s">
        <v>753</v>
      </c>
      <c r="L216" t="s">
        <v>754</v>
      </c>
      <c r="M216" t="s">
        <v>755</v>
      </c>
      <c r="N216" t="s">
        <v>457</v>
      </c>
      <c r="O216" t="s">
        <v>756</v>
      </c>
      <c r="P216" t="s">
        <v>757</v>
      </c>
      <c r="Q216" t="s">
        <v>758</v>
      </c>
      <c r="R216" t="s">
        <v>759</v>
      </c>
      <c r="S216"/>
      <c r="T216"/>
      <c r="U216" t="s">
        <v>760</v>
      </c>
      <c r="V216" t="s">
        <v>761</v>
      </c>
      <c r="W216" t="s">
        <v>762</v>
      </c>
      <c r="X216" t="s">
        <v>763</v>
      </c>
      <c r="Y216" t="s">
        <v>430</v>
      </c>
      <c r="Z216" t="s">
        <v>764</v>
      </c>
      <c r="AA216" t="s">
        <v>765</v>
      </c>
      <c r="AB216" t="s">
        <v>766</v>
      </c>
      <c r="AC216" t="s">
        <v>767</v>
      </c>
      <c r="AD216"/>
      <c r="AE216" t="s">
        <v>768</v>
      </c>
      <c r="AF216" t="s">
        <v>769</v>
      </c>
      <c r="AG216" t="s">
        <v>770</v>
      </c>
      <c r="AH216" t="s">
        <v>543</v>
      </c>
      <c r="AI216"/>
      <c r="AJ216"/>
    </row>
    <row r="217" spans="4:36" ht="15">
      <c r="D217"/>
      <c r="E217" t="s">
        <v>771</v>
      </c>
      <c r="F217"/>
      <c r="G217" t="s">
        <v>772</v>
      </c>
      <c r="H217"/>
      <c r="I217" t="s">
        <v>773</v>
      </c>
      <c r="J217" t="s">
        <v>424</v>
      </c>
      <c r="K217" t="s">
        <v>774</v>
      </c>
      <c r="L217" t="s">
        <v>775</v>
      </c>
      <c r="M217" t="s">
        <v>776</v>
      </c>
      <c r="N217" t="s">
        <v>777</v>
      </c>
      <c r="O217" t="s">
        <v>778</v>
      </c>
      <c r="P217" t="s">
        <v>779</v>
      </c>
      <c r="Q217" t="s">
        <v>780</v>
      </c>
      <c r="R217" t="s">
        <v>781</v>
      </c>
      <c r="S217"/>
      <c r="T217"/>
      <c r="U217" t="s">
        <v>782</v>
      </c>
      <c r="V217" t="s">
        <v>783</v>
      </c>
      <c r="W217" t="s">
        <v>784</v>
      </c>
      <c r="X217" t="s">
        <v>784</v>
      </c>
      <c r="Y217" t="s">
        <v>785</v>
      </c>
      <c r="Z217" t="s">
        <v>786</v>
      </c>
      <c r="AA217" t="s">
        <v>787</v>
      </c>
      <c r="AB217"/>
      <c r="AC217" t="s">
        <v>788</v>
      </c>
      <c r="AD217"/>
      <c r="AE217" t="s">
        <v>789</v>
      </c>
      <c r="AF217" t="s">
        <v>790</v>
      </c>
      <c r="AG217" t="s">
        <v>791</v>
      </c>
      <c r="AH217" t="s">
        <v>792</v>
      </c>
      <c r="AI217"/>
      <c r="AJ217"/>
    </row>
    <row r="218" spans="4:36" ht="15">
      <c r="D218"/>
      <c r="E218" t="s">
        <v>793</v>
      </c>
      <c r="F218"/>
      <c r="G218" t="s">
        <v>553</v>
      </c>
      <c r="H218"/>
      <c r="I218" t="s">
        <v>794</v>
      </c>
      <c r="J218" t="s">
        <v>795</v>
      </c>
      <c r="K218" t="s">
        <v>796</v>
      </c>
      <c r="L218" t="s">
        <v>797</v>
      </c>
      <c r="M218" t="s">
        <v>798</v>
      </c>
      <c r="N218" t="s">
        <v>799</v>
      </c>
      <c r="O218" t="s">
        <v>800</v>
      </c>
      <c r="P218" t="s">
        <v>801</v>
      </c>
      <c r="Q218" t="s">
        <v>802</v>
      </c>
      <c r="R218" t="s">
        <v>803</v>
      </c>
      <c r="S218"/>
      <c r="T218"/>
      <c r="U218" t="s">
        <v>804</v>
      </c>
      <c r="V218" t="s">
        <v>805</v>
      </c>
      <c r="W218" t="s">
        <v>806</v>
      </c>
      <c r="X218" t="s">
        <v>807</v>
      </c>
      <c r="Y218" t="s">
        <v>808</v>
      </c>
      <c r="Z218" t="s">
        <v>809</v>
      </c>
      <c r="AA218"/>
      <c r="AB218"/>
      <c r="AC218" t="s">
        <v>810</v>
      </c>
      <c r="AD218"/>
      <c r="AE218" t="s">
        <v>811</v>
      </c>
      <c r="AF218" t="s">
        <v>812</v>
      </c>
      <c r="AG218" t="s">
        <v>813</v>
      </c>
      <c r="AH218" t="s">
        <v>814</v>
      </c>
      <c r="AI218"/>
      <c r="AJ218"/>
    </row>
    <row r="219" spans="4:36" ht="15">
      <c r="D219"/>
      <c r="E219" t="s">
        <v>520</v>
      </c>
      <c r="F219"/>
      <c r="G219" t="s">
        <v>815</v>
      </c>
      <c r="H219"/>
      <c r="I219" t="s">
        <v>816</v>
      </c>
      <c r="J219" t="s">
        <v>817</v>
      </c>
      <c r="K219" t="s">
        <v>818</v>
      </c>
      <c r="L219" t="s">
        <v>819</v>
      </c>
      <c r="M219" t="s">
        <v>820</v>
      </c>
      <c r="N219" t="s">
        <v>821</v>
      </c>
      <c r="O219" t="s">
        <v>822</v>
      </c>
      <c r="P219" t="s">
        <v>823</v>
      </c>
      <c r="Q219" t="s">
        <v>824</v>
      </c>
      <c r="R219" t="s">
        <v>825</v>
      </c>
      <c r="S219"/>
      <c r="T219"/>
      <c r="U219" t="s">
        <v>826</v>
      </c>
      <c r="V219" t="s">
        <v>827</v>
      </c>
      <c r="W219" t="s">
        <v>828</v>
      </c>
      <c r="X219" t="s">
        <v>829</v>
      </c>
      <c r="Y219" t="s">
        <v>830</v>
      </c>
      <c r="Z219" t="s">
        <v>831</v>
      </c>
      <c r="AA219"/>
      <c r="AB219"/>
      <c r="AC219"/>
      <c r="AD219"/>
      <c r="AE219" t="s">
        <v>832</v>
      </c>
      <c r="AF219" t="s">
        <v>833</v>
      </c>
      <c r="AG219" t="s">
        <v>834</v>
      </c>
      <c r="AH219" t="s">
        <v>835</v>
      </c>
      <c r="AI219"/>
      <c r="AJ219"/>
    </row>
    <row r="220" spans="4:36" ht="15">
      <c r="D220"/>
      <c r="E220" t="s">
        <v>473</v>
      </c>
      <c r="F220"/>
      <c r="G220" t="s">
        <v>836</v>
      </c>
      <c r="H220"/>
      <c r="I220" t="s">
        <v>837</v>
      </c>
      <c r="J220" t="s">
        <v>838</v>
      </c>
      <c r="K220" t="s">
        <v>839</v>
      </c>
      <c r="L220" t="s">
        <v>840</v>
      </c>
      <c r="M220" t="s">
        <v>841</v>
      </c>
      <c r="N220" t="s">
        <v>842</v>
      </c>
      <c r="O220" t="s">
        <v>843</v>
      </c>
      <c r="P220" t="s">
        <v>844</v>
      </c>
      <c r="Q220" t="s">
        <v>845</v>
      </c>
      <c r="R220" t="s">
        <v>846</v>
      </c>
      <c r="S220"/>
      <c r="T220"/>
      <c r="U220" t="s">
        <v>847</v>
      </c>
      <c r="V220"/>
      <c r="W220" t="s">
        <v>848</v>
      </c>
      <c r="X220" t="s">
        <v>849</v>
      </c>
      <c r="Y220" t="s">
        <v>850</v>
      </c>
      <c r="Z220" t="s">
        <v>851</v>
      </c>
      <c r="AA220"/>
      <c r="AB220"/>
      <c r="AC220"/>
      <c r="AD220"/>
      <c r="AE220" t="s">
        <v>852</v>
      </c>
      <c r="AF220" t="s">
        <v>853</v>
      </c>
      <c r="AG220" t="s">
        <v>854</v>
      </c>
      <c r="AH220" t="s">
        <v>855</v>
      </c>
      <c r="AI220"/>
      <c r="AJ220"/>
    </row>
    <row r="221" spans="4:36" ht="15">
      <c r="D221"/>
      <c r="E221" t="s">
        <v>592</v>
      </c>
      <c r="F221"/>
      <c r="G221" t="s">
        <v>776</v>
      </c>
      <c r="H221"/>
      <c r="I221" t="s">
        <v>856</v>
      </c>
      <c r="J221" t="s">
        <v>857</v>
      </c>
      <c r="K221" t="s">
        <v>858</v>
      </c>
      <c r="L221"/>
      <c r="M221" t="s">
        <v>859</v>
      </c>
      <c r="N221" t="s">
        <v>860</v>
      </c>
      <c r="O221" t="s">
        <v>861</v>
      </c>
      <c r="P221" t="s">
        <v>862</v>
      </c>
      <c r="Q221" t="s">
        <v>863</v>
      </c>
      <c r="R221" t="s">
        <v>864</v>
      </c>
      <c r="S221"/>
      <c r="T221"/>
      <c r="U221" t="s">
        <v>865</v>
      </c>
      <c r="V221"/>
      <c r="W221" t="s">
        <v>866</v>
      </c>
      <c r="X221" t="s">
        <v>867</v>
      </c>
      <c r="Y221" t="s">
        <v>868</v>
      </c>
      <c r="Z221" t="s">
        <v>869</v>
      </c>
      <c r="AA221"/>
      <c r="AB221"/>
      <c r="AC221"/>
      <c r="AD221"/>
      <c r="AE221" t="s">
        <v>870</v>
      </c>
      <c r="AF221" t="s">
        <v>871</v>
      </c>
      <c r="AG221" t="s">
        <v>872</v>
      </c>
      <c r="AH221" t="s">
        <v>873</v>
      </c>
      <c r="AI221"/>
      <c r="AJ221"/>
    </row>
    <row r="222" spans="4:36" ht="15">
      <c r="D222"/>
      <c r="E222" t="s">
        <v>874</v>
      </c>
      <c r="F222"/>
      <c r="G222" t="s">
        <v>875</v>
      </c>
      <c r="H222"/>
      <c r="I222" t="s">
        <v>876</v>
      </c>
      <c r="J222" t="s">
        <v>877</v>
      </c>
      <c r="K222" t="s">
        <v>878</v>
      </c>
      <c r="L222"/>
      <c r="M222" t="s">
        <v>879</v>
      </c>
      <c r="N222" t="s">
        <v>880</v>
      </c>
      <c r="O222" t="s">
        <v>881</v>
      </c>
      <c r="P222" t="s">
        <v>882</v>
      </c>
      <c r="Q222" t="s">
        <v>883</v>
      </c>
      <c r="R222" t="s">
        <v>884</v>
      </c>
      <c r="S222"/>
      <c r="T222"/>
      <c r="U222" t="s">
        <v>885</v>
      </c>
      <c r="V222"/>
      <c r="W222" t="s">
        <v>886</v>
      </c>
      <c r="X222" t="s">
        <v>887</v>
      </c>
      <c r="Y222" t="s">
        <v>888</v>
      </c>
      <c r="Z222" t="s">
        <v>889</v>
      </c>
      <c r="AA222"/>
      <c r="AB222"/>
      <c r="AC222"/>
      <c r="AD222"/>
      <c r="AE222" t="s">
        <v>890</v>
      </c>
      <c r="AF222" t="s">
        <v>891</v>
      </c>
      <c r="AG222" t="s">
        <v>892</v>
      </c>
      <c r="AH222" t="s">
        <v>893</v>
      </c>
      <c r="AI222"/>
      <c r="AJ222"/>
    </row>
    <row r="223" spans="4:36" ht="15">
      <c r="D223"/>
      <c r="E223" t="s">
        <v>894</v>
      </c>
      <c r="F223"/>
      <c r="G223" t="s">
        <v>895</v>
      </c>
      <c r="H223"/>
      <c r="I223" t="s">
        <v>896</v>
      </c>
      <c r="J223" t="s">
        <v>897</v>
      </c>
      <c r="K223" t="s">
        <v>898</v>
      </c>
      <c r="L223"/>
      <c r="M223" t="s">
        <v>827</v>
      </c>
      <c r="N223" t="s">
        <v>899</v>
      </c>
      <c r="O223" t="s">
        <v>900</v>
      </c>
      <c r="P223" t="s">
        <v>901</v>
      </c>
      <c r="Q223" t="s">
        <v>902</v>
      </c>
      <c r="R223" t="s">
        <v>903</v>
      </c>
      <c r="S223"/>
      <c r="T223"/>
      <c r="U223" t="s">
        <v>904</v>
      </c>
      <c r="V223"/>
      <c r="W223" t="s">
        <v>905</v>
      </c>
      <c r="X223" t="s">
        <v>906</v>
      </c>
      <c r="Y223" t="s">
        <v>907</v>
      </c>
      <c r="Z223" t="s">
        <v>908</v>
      </c>
      <c r="AA223"/>
      <c r="AB223"/>
      <c r="AC223"/>
      <c r="AD223"/>
      <c r="AE223" t="s">
        <v>909</v>
      </c>
      <c r="AF223" t="s">
        <v>910</v>
      </c>
      <c r="AG223" t="s">
        <v>911</v>
      </c>
      <c r="AH223" t="s">
        <v>912</v>
      </c>
      <c r="AI223"/>
      <c r="AJ223"/>
    </row>
    <row r="224" spans="4:36" ht="15">
      <c r="D224"/>
      <c r="E224" t="s">
        <v>913</v>
      </c>
      <c r="F224"/>
      <c r="G224" t="s">
        <v>914</v>
      </c>
      <c r="H224"/>
      <c r="I224" t="s">
        <v>915</v>
      </c>
      <c r="J224" t="s">
        <v>916</v>
      </c>
      <c r="K224" t="s">
        <v>442</v>
      </c>
      <c r="L224"/>
      <c r="M224"/>
      <c r="N224" t="s">
        <v>917</v>
      </c>
      <c r="O224" t="s">
        <v>918</v>
      </c>
      <c r="P224" t="s">
        <v>919</v>
      </c>
      <c r="Q224" t="s">
        <v>920</v>
      </c>
      <c r="R224" t="s">
        <v>921</v>
      </c>
      <c r="S224"/>
      <c r="T224"/>
      <c r="U224" t="s">
        <v>922</v>
      </c>
      <c r="V224"/>
      <c r="W224" t="s">
        <v>923</v>
      </c>
      <c r="X224" t="s">
        <v>924</v>
      </c>
      <c r="Y224" t="s">
        <v>925</v>
      </c>
      <c r="Z224" t="s">
        <v>926</v>
      </c>
      <c r="AA224"/>
      <c r="AB224"/>
      <c r="AC224"/>
      <c r="AD224"/>
      <c r="AE224" t="s">
        <v>927</v>
      </c>
      <c r="AF224" t="s">
        <v>928</v>
      </c>
      <c r="AG224" t="s">
        <v>929</v>
      </c>
      <c r="AH224" t="s">
        <v>930</v>
      </c>
      <c r="AI224"/>
      <c r="AJ224"/>
    </row>
    <row r="225" spans="4:36" ht="15">
      <c r="D225"/>
      <c r="E225" t="s">
        <v>673</v>
      </c>
      <c r="F225"/>
      <c r="G225" t="s">
        <v>931</v>
      </c>
      <c r="H225"/>
      <c r="I225" t="s">
        <v>932</v>
      </c>
      <c r="J225" t="s">
        <v>933</v>
      </c>
      <c r="K225" t="s">
        <v>934</v>
      </c>
      <c r="L225"/>
      <c r="M225"/>
      <c r="N225" t="s">
        <v>935</v>
      </c>
      <c r="O225" t="s">
        <v>936</v>
      </c>
      <c r="P225" t="s">
        <v>937</v>
      </c>
      <c r="Q225" t="s">
        <v>938</v>
      </c>
      <c r="R225" t="s">
        <v>939</v>
      </c>
      <c r="S225"/>
      <c r="T225"/>
      <c r="U225" t="s">
        <v>940</v>
      </c>
      <c r="V225"/>
      <c r="W225" t="s">
        <v>941</v>
      </c>
      <c r="X225" t="s">
        <v>942</v>
      </c>
      <c r="Y225" t="s">
        <v>731</v>
      </c>
      <c r="Z225" t="s">
        <v>943</v>
      </c>
      <c r="AA225"/>
      <c r="AB225"/>
      <c r="AC225"/>
      <c r="AD225"/>
      <c r="AE225" t="s">
        <v>944</v>
      </c>
      <c r="AF225" t="s">
        <v>945</v>
      </c>
      <c r="AG225" t="s">
        <v>946</v>
      </c>
      <c r="AH225" t="s">
        <v>947</v>
      </c>
      <c r="AI225"/>
      <c r="AJ225"/>
    </row>
    <row r="226" spans="4:36" ht="15">
      <c r="D226"/>
      <c r="E226" t="s">
        <v>948</v>
      </c>
      <c r="F226"/>
      <c r="G226" t="s">
        <v>949</v>
      </c>
      <c r="H226"/>
      <c r="I226" t="s">
        <v>950</v>
      </c>
      <c r="J226" t="s">
        <v>951</v>
      </c>
      <c r="K226" t="s">
        <v>952</v>
      </c>
      <c r="L226"/>
      <c r="M226"/>
      <c r="N226" t="s">
        <v>953</v>
      </c>
      <c r="O226" t="s">
        <v>954</v>
      </c>
      <c r="P226" t="s">
        <v>955</v>
      </c>
      <c r="Q226" t="s">
        <v>956</v>
      </c>
      <c r="R226" t="s">
        <v>957</v>
      </c>
      <c r="S226"/>
      <c r="T226"/>
      <c r="U226" t="s">
        <v>958</v>
      </c>
      <c r="V226"/>
      <c r="W226" t="s">
        <v>934</v>
      </c>
      <c r="X226" t="s">
        <v>959</v>
      </c>
      <c r="Y226" t="s">
        <v>960</v>
      </c>
      <c r="Z226" t="s">
        <v>961</v>
      </c>
      <c r="AA226"/>
      <c r="AB226"/>
      <c r="AC226"/>
      <c r="AD226"/>
      <c r="AE226" t="s">
        <v>962</v>
      </c>
      <c r="AF226" t="s">
        <v>963</v>
      </c>
      <c r="AG226" t="s">
        <v>964</v>
      </c>
      <c r="AH226" t="s">
        <v>965</v>
      </c>
      <c r="AI226"/>
      <c r="AJ226"/>
    </row>
    <row r="227" spans="4:36" ht="15">
      <c r="D227"/>
      <c r="E227" t="s">
        <v>704</v>
      </c>
      <c r="F227"/>
      <c r="G227" t="s">
        <v>966</v>
      </c>
      <c r="H227"/>
      <c r="I227" t="s">
        <v>953</v>
      </c>
      <c r="J227" t="s">
        <v>967</v>
      </c>
      <c r="K227" t="s">
        <v>968</v>
      </c>
      <c r="L227"/>
      <c r="M227"/>
      <c r="N227" t="s">
        <v>969</v>
      </c>
      <c r="O227" t="s">
        <v>970</v>
      </c>
      <c r="P227" t="s">
        <v>971</v>
      </c>
      <c r="Q227" t="s">
        <v>972</v>
      </c>
      <c r="R227" t="s">
        <v>973</v>
      </c>
      <c r="S227"/>
      <c r="T227"/>
      <c r="U227" t="s">
        <v>858</v>
      </c>
      <c r="V227"/>
      <c r="W227" t="s">
        <v>974</v>
      </c>
      <c r="X227" t="s">
        <v>729</v>
      </c>
      <c r="Y227" t="s">
        <v>975</v>
      </c>
      <c r="Z227" t="s">
        <v>976</v>
      </c>
      <c r="AA227"/>
      <c r="AB227"/>
      <c r="AC227"/>
      <c r="AD227"/>
      <c r="AE227" t="s">
        <v>977</v>
      </c>
      <c r="AF227" t="s">
        <v>978</v>
      </c>
      <c r="AG227" t="s">
        <v>979</v>
      </c>
      <c r="AH227" t="s">
        <v>980</v>
      </c>
      <c r="AI227"/>
      <c r="AJ227"/>
    </row>
    <row r="228" spans="4:36" ht="15">
      <c r="D228"/>
      <c r="E228" t="s">
        <v>981</v>
      </c>
      <c r="F228"/>
      <c r="G228"/>
      <c r="H228"/>
      <c r="I228" t="s">
        <v>982</v>
      </c>
      <c r="J228" t="s">
        <v>983</v>
      </c>
      <c r="K228" t="s">
        <v>984</v>
      </c>
      <c r="L228"/>
      <c r="M228"/>
      <c r="N228" t="s">
        <v>985</v>
      </c>
      <c r="O228" t="s">
        <v>986</v>
      </c>
      <c r="P228" t="s">
        <v>987</v>
      </c>
      <c r="Q228" t="s">
        <v>988</v>
      </c>
      <c r="R228" t="s">
        <v>816</v>
      </c>
      <c r="S228"/>
      <c r="T228"/>
      <c r="U228" t="s">
        <v>989</v>
      </c>
      <c r="V228"/>
      <c r="W228" t="s">
        <v>990</v>
      </c>
      <c r="X228" t="s">
        <v>991</v>
      </c>
      <c r="Y228" t="s">
        <v>992</v>
      </c>
      <c r="Z228" t="s">
        <v>993</v>
      </c>
      <c r="AA228"/>
      <c r="AB228"/>
      <c r="AC228"/>
      <c r="AD228"/>
      <c r="AE228" t="s">
        <v>994</v>
      </c>
      <c r="AF228" t="s">
        <v>445</v>
      </c>
      <c r="AG228" t="s">
        <v>995</v>
      </c>
      <c r="AH228" t="s">
        <v>746</v>
      </c>
      <c r="AI228"/>
      <c r="AJ228"/>
    </row>
    <row r="229" spans="4:36" ht="15">
      <c r="D229"/>
      <c r="E229" t="s">
        <v>996</v>
      </c>
      <c r="F229"/>
      <c r="G229"/>
      <c r="H229"/>
      <c r="I229" t="s">
        <v>997</v>
      </c>
      <c r="J229" t="s">
        <v>998</v>
      </c>
      <c r="K229" t="s">
        <v>999</v>
      </c>
      <c r="L229"/>
      <c r="M229"/>
      <c r="N229" t="s">
        <v>1000</v>
      </c>
      <c r="O229" t="s">
        <v>1001</v>
      </c>
      <c r="P229" t="s">
        <v>898</v>
      </c>
      <c r="Q229" t="s">
        <v>1002</v>
      </c>
      <c r="R229" t="s">
        <v>1003</v>
      </c>
      <c r="S229"/>
      <c r="T229"/>
      <c r="U229" t="s">
        <v>1004</v>
      </c>
      <c r="V229"/>
      <c r="W229" t="s">
        <v>1005</v>
      </c>
      <c r="X229" t="s">
        <v>1006</v>
      </c>
      <c r="Y229" t="s">
        <v>1007</v>
      </c>
      <c r="Z229" t="s">
        <v>1008</v>
      </c>
      <c r="AA229"/>
      <c r="AB229"/>
      <c r="AC229"/>
      <c r="AD229"/>
      <c r="AE229" t="s">
        <v>1009</v>
      </c>
      <c r="AF229" t="s">
        <v>1010</v>
      </c>
      <c r="AG229" t="s">
        <v>1011</v>
      </c>
      <c r="AH229" t="s">
        <v>570</v>
      </c>
      <c r="AI229"/>
      <c r="AJ229"/>
    </row>
    <row r="230" spans="4:36" ht="15">
      <c r="D230"/>
      <c r="E230" t="s">
        <v>1012</v>
      </c>
      <c r="F230"/>
      <c r="G230"/>
      <c r="H230"/>
      <c r="I230" t="s">
        <v>1013</v>
      </c>
      <c r="J230" t="s">
        <v>1014</v>
      </c>
      <c r="K230" t="s">
        <v>1015</v>
      </c>
      <c r="L230"/>
      <c r="M230"/>
      <c r="N230" t="s">
        <v>1016</v>
      </c>
      <c r="O230"/>
      <c r="P230" t="s">
        <v>1017</v>
      </c>
      <c r="Q230" t="s">
        <v>1018</v>
      </c>
      <c r="R230" t="s">
        <v>1019</v>
      </c>
      <c r="S230"/>
      <c r="T230"/>
      <c r="U230" t="s">
        <v>1020</v>
      </c>
      <c r="V230"/>
      <c r="W230" t="s">
        <v>1021</v>
      </c>
      <c r="X230" t="s">
        <v>1022</v>
      </c>
      <c r="Y230" t="s">
        <v>1023</v>
      </c>
      <c r="Z230" t="s">
        <v>1024</v>
      </c>
      <c r="AA230"/>
      <c r="AB230"/>
      <c r="AC230"/>
      <c r="AD230"/>
      <c r="AE230" t="s">
        <v>1025</v>
      </c>
      <c r="AF230" t="s">
        <v>1026</v>
      </c>
      <c r="AG230" t="s">
        <v>1027</v>
      </c>
      <c r="AH230" t="s">
        <v>1028</v>
      </c>
      <c r="AI230"/>
      <c r="AJ230"/>
    </row>
    <row r="231" spans="4:36" ht="15">
      <c r="D231"/>
      <c r="E231" t="s">
        <v>424</v>
      </c>
      <c r="F231"/>
      <c r="G231"/>
      <c r="H231"/>
      <c r="I231" t="s">
        <v>1029</v>
      </c>
      <c r="J231" t="s">
        <v>1030</v>
      </c>
      <c r="K231" t="s">
        <v>1031</v>
      </c>
      <c r="L231"/>
      <c r="M231"/>
      <c r="N231" t="s">
        <v>1032</v>
      </c>
      <c r="O231"/>
      <c r="P231" t="s">
        <v>1033</v>
      </c>
      <c r="Q231" t="s">
        <v>1034</v>
      </c>
      <c r="R231" t="s">
        <v>1035</v>
      </c>
      <c r="S231"/>
      <c r="T231"/>
      <c r="U231" t="s">
        <v>1036</v>
      </c>
      <c r="V231"/>
      <c r="W231" t="s">
        <v>1037</v>
      </c>
      <c r="X231" t="s">
        <v>1038</v>
      </c>
      <c r="Y231" t="s">
        <v>1039</v>
      </c>
      <c r="Z231" t="s">
        <v>1040</v>
      </c>
      <c r="AA231"/>
      <c r="AB231"/>
      <c r="AC231"/>
      <c r="AD231"/>
      <c r="AE231" t="s">
        <v>1041</v>
      </c>
      <c r="AF231"/>
      <c r="AG231" t="s">
        <v>1042</v>
      </c>
      <c r="AH231" t="s">
        <v>1043</v>
      </c>
      <c r="AI231"/>
      <c r="AJ231"/>
    </row>
    <row r="232" spans="4:36" ht="15">
      <c r="D232"/>
      <c r="E232" t="s">
        <v>1044</v>
      </c>
      <c r="F232"/>
      <c r="G232"/>
      <c r="H232"/>
      <c r="I232" t="s">
        <v>1045</v>
      </c>
      <c r="J232" t="s">
        <v>1046</v>
      </c>
      <c r="K232"/>
      <c r="L232"/>
      <c r="M232"/>
      <c r="N232" t="s">
        <v>1047</v>
      </c>
      <c r="O232"/>
      <c r="P232" t="s">
        <v>1048</v>
      </c>
      <c r="Q232" t="s">
        <v>1049</v>
      </c>
      <c r="R232" t="s">
        <v>1050</v>
      </c>
      <c r="S232"/>
      <c r="T232"/>
      <c r="U232" t="s">
        <v>1051</v>
      </c>
      <c r="V232"/>
      <c r="W232" t="s">
        <v>1052</v>
      </c>
      <c r="X232" t="s">
        <v>986</v>
      </c>
      <c r="Y232" t="s">
        <v>1053</v>
      </c>
      <c r="Z232" t="s">
        <v>700</v>
      </c>
      <c r="AA232"/>
      <c r="AB232"/>
      <c r="AC232"/>
      <c r="AD232"/>
      <c r="AE232" t="s">
        <v>816</v>
      </c>
      <c r="AF232"/>
      <c r="AG232" t="s">
        <v>1054</v>
      </c>
      <c r="AH232" t="s">
        <v>1055</v>
      </c>
      <c r="AI232"/>
      <c r="AJ232"/>
    </row>
    <row r="233" spans="4:36" ht="15">
      <c r="D233"/>
      <c r="E233" t="s">
        <v>1056</v>
      </c>
      <c r="F233"/>
      <c r="G233"/>
      <c r="H233"/>
      <c r="I233" t="s">
        <v>1057</v>
      </c>
      <c r="J233" t="s">
        <v>1058</v>
      </c>
      <c r="K233"/>
      <c r="L233"/>
      <c r="M233"/>
      <c r="N233" t="s">
        <v>1059</v>
      </c>
      <c r="O233"/>
      <c r="P233" t="s">
        <v>1060</v>
      </c>
      <c r="Q233" t="s">
        <v>1061</v>
      </c>
      <c r="R233" t="s">
        <v>1062</v>
      </c>
      <c r="S233"/>
      <c r="T233"/>
      <c r="U233" t="s">
        <v>1063</v>
      </c>
      <c r="V233"/>
      <c r="W233" t="s">
        <v>1064</v>
      </c>
      <c r="X233" t="s">
        <v>1065</v>
      </c>
      <c r="Y233" t="s">
        <v>1066</v>
      </c>
      <c r="Z233" t="s">
        <v>1067</v>
      </c>
      <c r="AA233"/>
      <c r="AB233"/>
      <c r="AC233"/>
      <c r="AD233"/>
      <c r="AE233" t="s">
        <v>1068</v>
      </c>
      <c r="AF233"/>
      <c r="AG233" t="s">
        <v>1069</v>
      </c>
      <c r="AH233" t="s">
        <v>991</v>
      </c>
      <c r="AI233"/>
      <c r="AJ233"/>
    </row>
    <row r="234" spans="4:36" ht="15">
      <c r="D234"/>
      <c r="E234" t="s">
        <v>1070</v>
      </c>
      <c r="F234"/>
      <c r="G234"/>
      <c r="H234"/>
      <c r="I234" t="s">
        <v>1071</v>
      </c>
      <c r="J234" t="s">
        <v>1072</v>
      </c>
      <c r="K234"/>
      <c r="L234"/>
      <c r="M234"/>
      <c r="N234" t="s">
        <v>1073</v>
      </c>
      <c r="O234"/>
      <c r="P234" t="s">
        <v>1074</v>
      </c>
      <c r="Q234" t="s">
        <v>1075</v>
      </c>
      <c r="R234" t="s">
        <v>1076</v>
      </c>
      <c r="S234"/>
      <c r="T234"/>
      <c r="U234" t="s">
        <v>1077</v>
      </c>
      <c r="V234"/>
      <c r="W234" t="s">
        <v>1078</v>
      </c>
      <c r="X234"/>
      <c r="Y234" t="s">
        <v>1079</v>
      </c>
      <c r="Z234" t="s">
        <v>1080</v>
      </c>
      <c r="AA234"/>
      <c r="AB234"/>
      <c r="AC234"/>
      <c r="AD234"/>
      <c r="AE234" t="s">
        <v>1081</v>
      </c>
      <c r="AF234"/>
      <c r="AG234" t="s">
        <v>1082</v>
      </c>
      <c r="AH234" t="s">
        <v>1083</v>
      </c>
      <c r="AI234"/>
      <c r="AJ234"/>
    </row>
    <row r="235" spans="4:36" ht="15">
      <c r="D235"/>
      <c r="E235" t="s">
        <v>1084</v>
      </c>
      <c r="F235"/>
      <c r="G235"/>
      <c r="H235"/>
      <c r="I235" t="s">
        <v>1085</v>
      </c>
      <c r="J235" t="s">
        <v>1086</v>
      </c>
      <c r="K235"/>
      <c r="L235"/>
      <c r="M235"/>
      <c r="N235" t="s">
        <v>1087</v>
      </c>
      <c r="O235"/>
      <c r="P235"/>
      <c r="Q235"/>
      <c r="R235" t="s">
        <v>1088</v>
      </c>
      <c r="S235"/>
      <c r="T235"/>
      <c r="U235" t="s">
        <v>1089</v>
      </c>
      <c r="V235"/>
      <c r="W235"/>
      <c r="X235"/>
      <c r="Y235" t="s">
        <v>1090</v>
      </c>
      <c r="Z235" t="s">
        <v>1091</v>
      </c>
      <c r="AA235"/>
      <c r="AB235"/>
      <c r="AC235"/>
      <c r="AD235"/>
      <c r="AE235" t="s">
        <v>1092</v>
      </c>
      <c r="AF235"/>
      <c r="AG235" t="s">
        <v>1093</v>
      </c>
      <c r="AH235" t="s">
        <v>1094</v>
      </c>
      <c r="AI235"/>
      <c r="AJ235"/>
    </row>
    <row r="236" spans="4:36" ht="15">
      <c r="D236"/>
      <c r="E236" t="s">
        <v>1095</v>
      </c>
      <c r="F236"/>
      <c r="G236"/>
      <c r="H236"/>
      <c r="I236" t="s">
        <v>1096</v>
      </c>
      <c r="J236" t="s">
        <v>1097</v>
      </c>
      <c r="K236"/>
      <c r="L236"/>
      <c r="M236"/>
      <c r="N236" t="s">
        <v>1098</v>
      </c>
      <c r="O236"/>
      <c r="P236"/>
      <c r="Q236"/>
      <c r="R236" t="s">
        <v>1099</v>
      </c>
      <c r="S236"/>
      <c r="T236"/>
      <c r="U236" t="s">
        <v>1100</v>
      </c>
      <c r="V236"/>
      <c r="W236"/>
      <c r="X236"/>
      <c r="Y236" t="s">
        <v>1101</v>
      </c>
      <c r="Z236" t="s">
        <v>1102</v>
      </c>
      <c r="AA236"/>
      <c r="AB236"/>
      <c r="AC236"/>
      <c r="AD236"/>
      <c r="AE236" t="s">
        <v>1103</v>
      </c>
      <c r="AF236"/>
      <c r="AG236" t="s">
        <v>1104</v>
      </c>
      <c r="AH236" t="s">
        <v>963</v>
      </c>
      <c r="AI236"/>
      <c r="AJ236"/>
    </row>
    <row r="237" spans="4:36" ht="15">
      <c r="D237"/>
      <c r="E237" t="s">
        <v>1105</v>
      </c>
      <c r="F237"/>
      <c r="G237"/>
      <c r="H237"/>
      <c r="I237" t="s">
        <v>1106</v>
      </c>
      <c r="J237" t="s">
        <v>1107</v>
      </c>
      <c r="K237"/>
      <c r="L237"/>
      <c r="M237"/>
      <c r="N237" t="s">
        <v>1108</v>
      </c>
      <c r="O237"/>
      <c r="P237"/>
      <c r="Q237"/>
      <c r="R237" t="s">
        <v>1109</v>
      </c>
      <c r="S237"/>
      <c r="T237"/>
      <c r="U237" t="s">
        <v>1110</v>
      </c>
      <c r="V237"/>
      <c r="W237"/>
      <c r="X237"/>
      <c r="Y237" t="s">
        <v>746</v>
      </c>
      <c r="Z237" t="s">
        <v>742</v>
      </c>
      <c r="AA237"/>
      <c r="AB237"/>
      <c r="AC237"/>
      <c r="AD237"/>
      <c r="AE237" t="s">
        <v>1111</v>
      </c>
      <c r="AF237"/>
      <c r="AG237" t="s">
        <v>1112</v>
      </c>
      <c r="AH237" t="s">
        <v>1113</v>
      </c>
      <c r="AI237"/>
      <c r="AJ237"/>
    </row>
    <row r="238" spans="4:36" ht="15">
      <c r="D238"/>
      <c r="E238" t="s">
        <v>1114</v>
      </c>
      <c r="F238"/>
      <c r="G238"/>
      <c r="H238"/>
      <c r="I238" t="s">
        <v>1115</v>
      </c>
      <c r="J238" t="s">
        <v>1116</v>
      </c>
      <c r="K238"/>
      <c r="L238"/>
      <c r="M238"/>
      <c r="N238" t="s">
        <v>1117</v>
      </c>
      <c r="O238"/>
      <c r="P238"/>
      <c r="Q238"/>
      <c r="R238" t="s">
        <v>1118</v>
      </c>
      <c r="S238"/>
      <c r="T238"/>
      <c r="U238" t="s">
        <v>1119</v>
      </c>
      <c r="V238"/>
      <c r="W238"/>
      <c r="X238"/>
      <c r="Y238" t="s">
        <v>1120</v>
      </c>
      <c r="Z238" t="s">
        <v>1121</v>
      </c>
      <c r="AA238"/>
      <c r="AB238"/>
      <c r="AC238"/>
      <c r="AD238"/>
      <c r="AE238" t="s">
        <v>1122</v>
      </c>
      <c r="AF238"/>
      <c r="AG238" t="s">
        <v>1123</v>
      </c>
      <c r="AH238" t="s">
        <v>1124</v>
      </c>
      <c r="AI238"/>
      <c r="AJ238"/>
    </row>
    <row r="239" spans="4:36" ht="15">
      <c r="D239"/>
      <c r="E239" t="s">
        <v>1125</v>
      </c>
      <c r="F239"/>
      <c r="G239"/>
      <c r="H239"/>
      <c r="I239" t="s">
        <v>1126</v>
      </c>
      <c r="J239" t="s">
        <v>1127</v>
      </c>
      <c r="K239"/>
      <c r="L239"/>
      <c r="M239"/>
      <c r="N239" t="s">
        <v>1128</v>
      </c>
      <c r="O239"/>
      <c r="P239"/>
      <c r="Q239"/>
      <c r="R239" t="s">
        <v>1129</v>
      </c>
      <c r="S239"/>
      <c r="T239"/>
      <c r="U239" t="s">
        <v>1130</v>
      </c>
      <c r="V239"/>
      <c r="W239"/>
      <c r="X239"/>
      <c r="Y239" t="s">
        <v>1131</v>
      </c>
      <c r="Z239" t="s">
        <v>1132</v>
      </c>
      <c r="AA239"/>
      <c r="AB239"/>
      <c r="AC239"/>
      <c r="AD239"/>
      <c r="AE239" t="s">
        <v>1133</v>
      </c>
      <c r="AF239"/>
      <c r="AG239" t="s">
        <v>1134</v>
      </c>
      <c r="AH239" t="s">
        <v>1135</v>
      </c>
      <c r="AI239"/>
      <c r="AJ239"/>
    </row>
    <row r="240" spans="4:36" ht="15">
      <c r="D240"/>
      <c r="E240" t="s">
        <v>1136</v>
      </c>
      <c r="F240"/>
      <c r="G240"/>
      <c r="H240"/>
      <c r="I240" t="s">
        <v>1137</v>
      </c>
      <c r="J240" t="s">
        <v>1138</v>
      </c>
      <c r="K240"/>
      <c r="L240"/>
      <c r="M240"/>
      <c r="N240" t="s">
        <v>1139</v>
      </c>
      <c r="O240"/>
      <c r="P240"/>
      <c r="Q240"/>
      <c r="R240" t="s">
        <v>1140</v>
      </c>
      <c r="S240"/>
      <c r="T240"/>
      <c r="U240" t="s">
        <v>1141</v>
      </c>
      <c r="V240"/>
      <c r="W240"/>
      <c r="X240"/>
      <c r="Y240" t="s">
        <v>1142</v>
      </c>
      <c r="Z240" t="s">
        <v>1143</v>
      </c>
      <c r="AA240"/>
      <c r="AB240"/>
      <c r="AC240"/>
      <c r="AD240"/>
      <c r="AE240" t="s">
        <v>1144</v>
      </c>
      <c r="AF240"/>
      <c r="AG240" t="s">
        <v>1145</v>
      </c>
      <c r="AH240" t="s">
        <v>1146</v>
      </c>
      <c r="AI240"/>
      <c r="AJ240"/>
    </row>
    <row r="241" spans="4:36" ht="15">
      <c r="D241"/>
      <c r="E241" t="s">
        <v>1147</v>
      </c>
      <c r="F241"/>
      <c r="G241"/>
      <c r="H241"/>
      <c r="I241" t="s">
        <v>1108</v>
      </c>
      <c r="J241" t="s">
        <v>1148</v>
      </c>
      <c r="K241"/>
      <c r="L241"/>
      <c r="M241"/>
      <c r="N241" t="s">
        <v>445</v>
      </c>
      <c r="O241"/>
      <c r="P241"/>
      <c r="Q241"/>
      <c r="R241" t="s">
        <v>763</v>
      </c>
      <c r="S241"/>
      <c r="T241"/>
      <c r="U241" t="s">
        <v>1149</v>
      </c>
      <c r="V241"/>
      <c r="W241"/>
      <c r="X241"/>
      <c r="Y241" t="s">
        <v>1150</v>
      </c>
      <c r="Z241" t="s">
        <v>1151</v>
      </c>
      <c r="AA241"/>
      <c r="AB241"/>
      <c r="AC241"/>
      <c r="AD241"/>
      <c r="AE241" t="s">
        <v>1152</v>
      </c>
      <c r="AF241"/>
      <c r="AG241" t="s">
        <v>1153</v>
      </c>
      <c r="AH241" t="s">
        <v>1154</v>
      </c>
      <c r="AI241"/>
      <c r="AJ241"/>
    </row>
    <row r="242" spans="4:36" ht="15">
      <c r="D242"/>
      <c r="E242" t="s">
        <v>1155</v>
      </c>
      <c r="F242"/>
      <c r="G242"/>
      <c r="H242"/>
      <c r="I242" t="s">
        <v>1156</v>
      </c>
      <c r="J242" t="s">
        <v>1157</v>
      </c>
      <c r="K242"/>
      <c r="L242"/>
      <c r="M242"/>
      <c r="N242" t="s">
        <v>1158</v>
      </c>
      <c r="O242"/>
      <c r="P242"/>
      <c r="Q242"/>
      <c r="R242" t="s">
        <v>1159</v>
      </c>
      <c r="S242"/>
      <c r="T242"/>
      <c r="U242"/>
      <c r="V242"/>
      <c r="W242"/>
      <c r="X242"/>
      <c r="Y242" t="s">
        <v>1160</v>
      </c>
      <c r="Z242" t="s">
        <v>1161</v>
      </c>
      <c r="AA242"/>
      <c r="AB242"/>
      <c r="AC242"/>
      <c r="AD242"/>
      <c r="AE242" t="s">
        <v>782</v>
      </c>
      <c r="AF242"/>
      <c r="AG242" t="s">
        <v>1162</v>
      </c>
      <c r="AH242" t="s">
        <v>1163</v>
      </c>
      <c r="AI242"/>
      <c r="AJ242"/>
    </row>
    <row r="243" spans="4:36" ht="15">
      <c r="D243"/>
      <c r="E243" t="s">
        <v>944</v>
      </c>
      <c r="F243"/>
      <c r="G243"/>
      <c r="H243"/>
      <c r="I243" t="s">
        <v>1164</v>
      </c>
      <c r="J243" t="s">
        <v>1165</v>
      </c>
      <c r="K243"/>
      <c r="L243"/>
      <c r="M243"/>
      <c r="N243" t="s">
        <v>1166</v>
      </c>
      <c r="O243"/>
      <c r="P243"/>
      <c r="Q243"/>
      <c r="R243" t="s">
        <v>1167</v>
      </c>
      <c r="S243"/>
      <c r="T243"/>
      <c r="U243"/>
      <c r="V243"/>
      <c r="W243"/>
      <c r="X243"/>
      <c r="Y243" t="s">
        <v>1168</v>
      </c>
      <c r="Z243" t="s">
        <v>1169</v>
      </c>
      <c r="AA243"/>
      <c r="AB243"/>
      <c r="AC243"/>
      <c r="AD243"/>
      <c r="AE243" t="s">
        <v>1170</v>
      </c>
      <c r="AF243"/>
      <c r="AG243" t="s">
        <v>1171</v>
      </c>
      <c r="AH243" t="s">
        <v>1172</v>
      </c>
      <c r="AI243"/>
      <c r="AJ243"/>
    </row>
    <row r="244" spans="4:36" ht="15">
      <c r="D244"/>
      <c r="E244" t="s">
        <v>666</v>
      </c>
      <c r="F244"/>
      <c r="G244"/>
      <c r="H244"/>
      <c r="I244" t="s">
        <v>1173</v>
      </c>
      <c r="J244" t="s">
        <v>1174</v>
      </c>
      <c r="K244"/>
      <c r="L244"/>
      <c r="M244"/>
      <c r="N244" t="s">
        <v>1175</v>
      </c>
      <c r="O244"/>
      <c r="P244"/>
      <c r="Q244"/>
      <c r="R244" t="s">
        <v>1176</v>
      </c>
      <c r="S244"/>
      <c r="T244"/>
      <c r="U244"/>
      <c r="V244"/>
      <c r="W244"/>
      <c r="X244"/>
      <c r="Y244" t="s">
        <v>438</v>
      </c>
      <c r="Z244" t="s">
        <v>1177</v>
      </c>
      <c r="AA244"/>
      <c r="AB244"/>
      <c r="AC244"/>
      <c r="AD244"/>
      <c r="AE244" t="s">
        <v>1178</v>
      </c>
      <c r="AF244"/>
      <c r="AG244" t="s">
        <v>1179</v>
      </c>
      <c r="AH244" t="s">
        <v>1180</v>
      </c>
      <c r="AI244"/>
      <c r="AJ244"/>
    </row>
    <row r="245" spans="4:36" ht="15">
      <c r="D245"/>
      <c r="E245" t="s">
        <v>1181</v>
      </c>
      <c r="F245"/>
      <c r="G245"/>
      <c r="H245"/>
      <c r="I245" t="s">
        <v>1182</v>
      </c>
      <c r="J245" t="s">
        <v>1183</v>
      </c>
      <c r="K245"/>
      <c r="L245"/>
      <c r="M245"/>
      <c r="N245" t="s">
        <v>1184</v>
      </c>
      <c r="O245"/>
      <c r="P245"/>
      <c r="Q245"/>
      <c r="R245" t="s">
        <v>1185</v>
      </c>
      <c r="S245"/>
      <c r="T245"/>
      <c r="U245"/>
      <c r="V245"/>
      <c r="W245"/>
      <c r="X245"/>
      <c r="Y245" t="s">
        <v>1186</v>
      </c>
      <c r="Z245"/>
      <c r="AA245"/>
      <c r="AB245"/>
      <c r="AC245"/>
      <c r="AD245"/>
      <c r="AE245" t="s">
        <v>1187</v>
      </c>
      <c r="AF245"/>
      <c r="AG245" t="s">
        <v>1188</v>
      </c>
      <c r="AH245" t="s">
        <v>1189</v>
      </c>
      <c r="AI245"/>
      <c r="AJ245"/>
    </row>
    <row r="246" spans="4:36" ht="15">
      <c r="D246"/>
      <c r="E246" t="s">
        <v>1190</v>
      </c>
      <c r="F246"/>
      <c r="G246"/>
      <c r="H246"/>
      <c r="I246" t="s">
        <v>1191</v>
      </c>
      <c r="J246" t="s">
        <v>1192</v>
      </c>
      <c r="K246"/>
      <c r="L246"/>
      <c r="M246"/>
      <c r="N246" t="s">
        <v>1193</v>
      </c>
      <c r="O246"/>
      <c r="P246"/>
      <c r="Q246"/>
      <c r="R246" t="s">
        <v>1194</v>
      </c>
      <c r="S246"/>
      <c r="T246"/>
      <c r="U246"/>
      <c r="V246"/>
      <c r="W246"/>
      <c r="X246"/>
      <c r="Y246" t="s">
        <v>1195</v>
      </c>
      <c r="Z246"/>
      <c r="AA246"/>
      <c r="AB246"/>
      <c r="AC246"/>
      <c r="AD246"/>
      <c r="AE246" t="s">
        <v>1196</v>
      </c>
      <c r="AF246"/>
      <c r="AG246" t="s">
        <v>1197</v>
      </c>
      <c r="AH246" t="s">
        <v>1198</v>
      </c>
      <c r="AI246"/>
      <c r="AJ246"/>
    </row>
    <row r="247" spans="4:36" ht="15">
      <c r="D247"/>
      <c r="E247" t="s">
        <v>1199</v>
      </c>
      <c r="F247"/>
      <c r="G247"/>
      <c r="H247"/>
      <c r="I247" t="s">
        <v>1200</v>
      </c>
      <c r="J247" t="s">
        <v>1201</v>
      </c>
      <c r="K247"/>
      <c r="L247"/>
      <c r="M247"/>
      <c r="N247"/>
      <c r="O247"/>
      <c r="P247"/>
      <c r="Q247"/>
      <c r="R247" t="s">
        <v>1202</v>
      </c>
      <c r="S247"/>
      <c r="T247"/>
      <c r="U247"/>
      <c r="V247"/>
      <c r="W247"/>
      <c r="X247"/>
      <c r="Y247" t="s">
        <v>1203</v>
      </c>
      <c r="Z247"/>
      <c r="AA247"/>
      <c r="AB247"/>
      <c r="AC247"/>
      <c r="AD247"/>
      <c r="AE247" t="s">
        <v>1204</v>
      </c>
      <c r="AF247"/>
      <c r="AG247" t="s">
        <v>1139</v>
      </c>
      <c r="AH247"/>
      <c r="AI247"/>
      <c r="AJ247"/>
    </row>
    <row r="248" spans="4:36" ht="15">
      <c r="D248"/>
      <c r="E248" t="s">
        <v>1205</v>
      </c>
      <c r="F248"/>
      <c r="G248"/>
      <c r="H248"/>
      <c r="I248" t="s">
        <v>1206</v>
      </c>
      <c r="J248" t="s">
        <v>1207</v>
      </c>
      <c r="K248"/>
      <c r="L248"/>
      <c r="M248"/>
      <c r="N248"/>
      <c r="O248"/>
      <c r="P248"/>
      <c r="Q248"/>
      <c r="R248" t="s">
        <v>1208</v>
      </c>
      <c r="S248"/>
      <c r="T248"/>
      <c r="U248"/>
      <c r="V248"/>
      <c r="W248"/>
      <c r="X248"/>
      <c r="Y248" t="s">
        <v>1209</v>
      </c>
      <c r="Z248"/>
      <c r="AA248"/>
      <c r="AB248"/>
      <c r="AC248"/>
      <c r="AD248"/>
      <c r="AE248" t="s">
        <v>1210</v>
      </c>
      <c r="AF248"/>
      <c r="AG248" t="s">
        <v>1211</v>
      </c>
      <c r="AH248"/>
      <c r="AI248"/>
      <c r="AJ248"/>
    </row>
    <row r="249" spans="4:36" ht="15">
      <c r="D249"/>
      <c r="E249" t="s">
        <v>1212</v>
      </c>
      <c r="F249"/>
      <c r="G249"/>
      <c r="H249"/>
      <c r="I249" t="s">
        <v>827</v>
      </c>
      <c r="J249" t="s">
        <v>1213</v>
      </c>
      <c r="K249"/>
      <c r="L249"/>
      <c r="M249"/>
      <c r="N249"/>
      <c r="O249"/>
      <c r="P249"/>
      <c r="Q249"/>
      <c r="R249" t="s">
        <v>1214</v>
      </c>
      <c r="S249"/>
      <c r="T249"/>
      <c r="U249"/>
      <c r="V249"/>
      <c r="W249"/>
      <c r="X249"/>
      <c r="Y249" t="s">
        <v>1215</v>
      </c>
      <c r="Z249"/>
      <c r="AA249"/>
      <c r="AB249"/>
      <c r="AC249"/>
      <c r="AD249"/>
      <c r="AE249" t="s">
        <v>1216</v>
      </c>
      <c r="AF249"/>
      <c r="AG249" t="s">
        <v>1217</v>
      </c>
      <c r="AH249"/>
      <c r="AI249"/>
      <c r="AJ249"/>
    </row>
    <row r="250" spans="4:36" ht="15">
      <c r="D250"/>
      <c r="E250" t="s">
        <v>1218</v>
      </c>
      <c r="F250"/>
      <c r="G250"/>
      <c r="H250"/>
      <c r="I250" t="s">
        <v>1219</v>
      </c>
      <c r="J250" t="s">
        <v>1220</v>
      </c>
      <c r="K250"/>
      <c r="L250"/>
      <c r="M250"/>
      <c r="N250"/>
      <c r="O250"/>
      <c r="P250"/>
      <c r="Q250"/>
      <c r="R250" t="s">
        <v>1221</v>
      </c>
      <c r="S250"/>
      <c r="T250"/>
      <c r="U250"/>
      <c r="V250"/>
      <c r="W250"/>
      <c r="X250"/>
      <c r="Y250" t="s">
        <v>505</v>
      </c>
      <c r="Z250"/>
      <c r="AA250"/>
      <c r="AB250"/>
      <c r="AC250"/>
      <c r="AD250"/>
      <c r="AE250" t="s">
        <v>1222</v>
      </c>
      <c r="AF250"/>
      <c r="AG250" t="s">
        <v>1223</v>
      </c>
      <c r="AH250"/>
      <c r="AI250"/>
      <c r="AJ250"/>
    </row>
    <row r="251" spans="4:36" ht="15">
      <c r="D251"/>
      <c r="E251" t="s">
        <v>1224</v>
      </c>
      <c r="F251"/>
      <c r="G251"/>
      <c r="H251"/>
      <c r="I251"/>
      <c r="J251" t="s">
        <v>1225</v>
      </c>
      <c r="K251"/>
      <c r="L251"/>
      <c r="M251"/>
      <c r="N251"/>
      <c r="O251"/>
      <c r="P251"/>
      <c r="Q251"/>
      <c r="R251" t="s">
        <v>1226</v>
      </c>
      <c r="S251"/>
      <c r="T251"/>
      <c r="U251"/>
      <c r="V251"/>
      <c r="W251"/>
      <c r="X251"/>
      <c r="Y251" t="s">
        <v>1227</v>
      </c>
      <c r="Z251"/>
      <c r="AA251"/>
      <c r="AB251"/>
      <c r="AC251"/>
      <c r="AD251"/>
      <c r="AE251" t="s">
        <v>936</v>
      </c>
      <c r="AF251"/>
      <c r="AG251" t="s">
        <v>1228</v>
      </c>
      <c r="AH251"/>
      <c r="AI251"/>
      <c r="AJ251"/>
    </row>
    <row r="252" spans="4:36" ht="15">
      <c r="D252"/>
      <c r="E252" t="s">
        <v>1229</v>
      </c>
      <c r="F252"/>
      <c r="G252"/>
      <c r="H252"/>
      <c r="I252"/>
      <c r="J252" t="s">
        <v>1230</v>
      </c>
      <c r="K252"/>
      <c r="L252"/>
      <c r="M252"/>
      <c r="N252"/>
      <c r="O252"/>
      <c r="P252"/>
      <c r="Q252"/>
      <c r="R252" t="s">
        <v>1231</v>
      </c>
      <c r="S252"/>
      <c r="T252"/>
      <c r="U252"/>
      <c r="V252"/>
      <c r="W252"/>
      <c r="X252"/>
      <c r="Y252" t="s">
        <v>1232</v>
      </c>
      <c r="Z252"/>
      <c r="AA252"/>
      <c r="AB252"/>
      <c r="AC252"/>
      <c r="AD252"/>
      <c r="AE252" t="s">
        <v>1233</v>
      </c>
      <c r="AF252"/>
      <c r="AG252"/>
      <c r="AH252"/>
      <c r="AI252"/>
      <c r="AJ252"/>
    </row>
    <row r="253" spans="4:36" ht="15">
      <c r="D253"/>
      <c r="E253" t="s">
        <v>1234</v>
      </c>
      <c r="F253"/>
      <c r="G253"/>
      <c r="H253"/>
      <c r="I253"/>
      <c r="J253" t="s">
        <v>570</v>
      </c>
      <c r="K253"/>
      <c r="L253"/>
      <c r="M253"/>
      <c r="N253"/>
      <c r="O253"/>
      <c r="P253"/>
      <c r="Q253"/>
      <c r="R253" t="s">
        <v>1235</v>
      </c>
      <c r="S253"/>
      <c r="T253"/>
      <c r="U253"/>
      <c r="V253"/>
      <c r="W253"/>
      <c r="X253"/>
      <c r="Y253" t="s">
        <v>1236</v>
      </c>
      <c r="Z253"/>
      <c r="AA253"/>
      <c r="AB253"/>
      <c r="AC253"/>
      <c r="AD253"/>
      <c r="AE253" t="s">
        <v>1237</v>
      </c>
      <c r="AF253"/>
      <c r="AG253"/>
      <c r="AH253"/>
      <c r="AI253"/>
      <c r="AJ253"/>
    </row>
    <row r="254" spans="4:36" ht="15">
      <c r="D254"/>
      <c r="E254" t="s">
        <v>1238</v>
      </c>
      <c r="F254"/>
      <c r="G254"/>
      <c r="H254"/>
      <c r="I254"/>
      <c r="J254" t="s">
        <v>1239</v>
      </c>
      <c r="K254"/>
      <c r="L254"/>
      <c r="M254"/>
      <c r="N254"/>
      <c r="O254"/>
      <c r="P254"/>
      <c r="Q254"/>
      <c r="R254" t="s">
        <v>1240</v>
      </c>
      <c r="S254"/>
      <c r="T254"/>
      <c r="U254"/>
      <c r="V254"/>
      <c r="W254"/>
      <c r="X254"/>
      <c r="Y254" t="s">
        <v>1241</v>
      </c>
      <c r="Z254"/>
      <c r="AA254"/>
      <c r="AB254"/>
      <c r="AC254"/>
      <c r="AD254"/>
      <c r="AE254" t="s">
        <v>1242</v>
      </c>
      <c r="AF254"/>
      <c r="AG254"/>
      <c r="AH254"/>
      <c r="AI254"/>
      <c r="AJ254"/>
    </row>
    <row r="255" spans="4:36" ht="15">
      <c r="D255"/>
      <c r="E255" t="s">
        <v>1243</v>
      </c>
      <c r="F255"/>
      <c r="G255"/>
      <c r="H255"/>
      <c r="I255"/>
      <c r="J255" t="s">
        <v>1244</v>
      </c>
      <c r="K255"/>
      <c r="L255"/>
      <c r="M255"/>
      <c r="N255"/>
      <c r="O255"/>
      <c r="P255"/>
      <c r="Q255"/>
      <c r="R255" t="s">
        <v>1245</v>
      </c>
      <c r="S255"/>
      <c r="T255"/>
      <c r="U255"/>
      <c r="V255"/>
      <c r="W255"/>
      <c r="X255"/>
      <c r="Y255" t="s">
        <v>1246</v>
      </c>
      <c r="Z255"/>
      <c r="AA255"/>
      <c r="AB255"/>
      <c r="AC255"/>
      <c r="AD255"/>
      <c r="AE255" t="s">
        <v>1247</v>
      </c>
      <c r="AF255"/>
      <c r="AG255"/>
      <c r="AH255"/>
      <c r="AI255"/>
      <c r="AJ255"/>
    </row>
    <row r="256" spans="4:36" ht="15">
      <c r="D256"/>
      <c r="E256" t="s">
        <v>1248</v>
      </c>
      <c r="F256"/>
      <c r="G256"/>
      <c r="H256"/>
      <c r="I256"/>
      <c r="J256" t="s">
        <v>1249</v>
      </c>
      <c r="K256"/>
      <c r="L256"/>
      <c r="M256"/>
      <c r="N256"/>
      <c r="O256"/>
      <c r="P256"/>
      <c r="Q256"/>
      <c r="R256" t="s">
        <v>880</v>
      </c>
      <c r="S256"/>
      <c r="T256"/>
      <c r="U256"/>
      <c r="V256"/>
      <c r="W256"/>
      <c r="X256"/>
      <c r="Y256" t="s">
        <v>1250</v>
      </c>
      <c r="Z256"/>
      <c r="AA256"/>
      <c r="AB256"/>
      <c r="AC256"/>
      <c r="AD256"/>
      <c r="AE256" t="s">
        <v>1251</v>
      </c>
      <c r="AF256"/>
      <c r="AG256"/>
      <c r="AH256"/>
      <c r="AI256"/>
      <c r="AJ256"/>
    </row>
    <row r="257" spans="4:36" ht="15">
      <c r="D257"/>
      <c r="E257" t="s">
        <v>763</v>
      </c>
      <c r="F257"/>
      <c r="G257"/>
      <c r="H257"/>
      <c r="I257"/>
      <c r="J257" t="s">
        <v>1252</v>
      </c>
      <c r="K257"/>
      <c r="L257"/>
      <c r="M257"/>
      <c r="N257"/>
      <c r="O257"/>
      <c r="P257"/>
      <c r="Q257"/>
      <c r="R257" t="s">
        <v>1253</v>
      </c>
      <c r="S257"/>
      <c r="T257"/>
      <c r="U257"/>
      <c r="V257"/>
      <c r="W257"/>
      <c r="X257"/>
      <c r="Y257" t="s">
        <v>1254</v>
      </c>
      <c r="Z257"/>
      <c r="AA257"/>
      <c r="AB257"/>
      <c r="AC257"/>
      <c r="AD257"/>
      <c r="AE257" t="s">
        <v>1255</v>
      </c>
      <c r="AF257"/>
      <c r="AG257"/>
      <c r="AH257"/>
      <c r="AI257"/>
      <c r="AJ257"/>
    </row>
    <row r="258" spans="4:36" ht="15">
      <c r="D258"/>
      <c r="E258" t="s">
        <v>782</v>
      </c>
      <c r="F258"/>
      <c r="G258"/>
      <c r="H258"/>
      <c r="I258"/>
      <c r="J258" t="s">
        <v>554</v>
      </c>
      <c r="K258"/>
      <c r="L258"/>
      <c r="M258"/>
      <c r="N258"/>
      <c r="O258"/>
      <c r="P258"/>
      <c r="Q258"/>
      <c r="R258" t="s">
        <v>1256</v>
      </c>
      <c r="S258"/>
      <c r="T258"/>
      <c r="U258"/>
      <c r="V258"/>
      <c r="W258"/>
      <c r="X258"/>
      <c r="Y258" t="s">
        <v>1257</v>
      </c>
      <c r="Z258"/>
      <c r="AA258"/>
      <c r="AB258"/>
      <c r="AC258"/>
      <c r="AD258"/>
      <c r="AE258" t="s">
        <v>1258</v>
      </c>
      <c r="AF258"/>
      <c r="AG258"/>
      <c r="AH258"/>
      <c r="AI258"/>
      <c r="AJ258"/>
    </row>
    <row r="259" spans="4:36" ht="15">
      <c r="D259"/>
      <c r="E259" t="s">
        <v>1259</v>
      </c>
      <c r="F259"/>
      <c r="G259"/>
      <c r="H259"/>
      <c r="I259"/>
      <c r="J259" t="s">
        <v>1260</v>
      </c>
      <c r="K259"/>
      <c r="L259"/>
      <c r="M259"/>
      <c r="N259"/>
      <c r="O259"/>
      <c r="P259"/>
      <c r="Q259"/>
      <c r="R259" t="s">
        <v>1261</v>
      </c>
      <c r="S259"/>
      <c r="T259"/>
      <c r="U259"/>
      <c r="V259"/>
      <c r="W259"/>
      <c r="X259"/>
      <c r="Y259" t="s">
        <v>1126</v>
      </c>
      <c r="Z259"/>
      <c r="AA259"/>
      <c r="AB259"/>
      <c r="AC259"/>
      <c r="AD259"/>
      <c r="AE259" t="s">
        <v>1262</v>
      </c>
      <c r="AF259"/>
      <c r="AG259"/>
      <c r="AH259"/>
      <c r="AI259"/>
      <c r="AJ259"/>
    </row>
    <row r="260" spans="4:36" ht="15">
      <c r="D260"/>
      <c r="E260" t="s">
        <v>1263</v>
      </c>
      <c r="F260"/>
      <c r="G260"/>
      <c r="H260"/>
      <c r="I260"/>
      <c r="J260" t="s">
        <v>1264</v>
      </c>
      <c r="K260"/>
      <c r="L260"/>
      <c r="M260"/>
      <c r="N260"/>
      <c r="O260"/>
      <c r="P260"/>
      <c r="Q260"/>
      <c r="R260" t="s">
        <v>1265</v>
      </c>
      <c r="S260"/>
      <c r="T260"/>
      <c r="U260"/>
      <c r="V260"/>
      <c r="W260"/>
      <c r="X260"/>
      <c r="Y260" t="s">
        <v>1266</v>
      </c>
      <c r="Z260"/>
      <c r="AA260"/>
      <c r="AB260"/>
      <c r="AC260"/>
      <c r="AD260"/>
      <c r="AE260" t="s">
        <v>1267</v>
      </c>
      <c r="AF260"/>
      <c r="AG260"/>
      <c r="AH260"/>
      <c r="AI260"/>
      <c r="AJ260"/>
    </row>
    <row r="261" spans="4:36" ht="15">
      <c r="D261"/>
      <c r="E261" t="s">
        <v>1268</v>
      </c>
      <c r="F261"/>
      <c r="G261"/>
      <c r="H261"/>
      <c r="I261"/>
      <c r="J261" t="s">
        <v>1269</v>
      </c>
      <c r="K261"/>
      <c r="L261"/>
      <c r="M261"/>
      <c r="N261"/>
      <c r="O261"/>
      <c r="P261"/>
      <c r="Q261"/>
      <c r="R261" t="s">
        <v>1270</v>
      </c>
      <c r="S261"/>
      <c r="T261"/>
      <c r="U261"/>
      <c r="V261"/>
      <c r="W261"/>
      <c r="X261"/>
      <c r="Y261" t="s">
        <v>1271</v>
      </c>
      <c r="Z261"/>
      <c r="AA261"/>
      <c r="AB261"/>
      <c r="AC261"/>
      <c r="AD261"/>
      <c r="AE261" t="s">
        <v>1272</v>
      </c>
      <c r="AF261"/>
      <c r="AG261"/>
      <c r="AH261"/>
      <c r="AI261"/>
      <c r="AJ261"/>
    </row>
    <row r="262" spans="4:36" ht="15">
      <c r="D262"/>
      <c r="E262" t="s">
        <v>1273</v>
      </c>
      <c r="F262"/>
      <c r="G262"/>
      <c r="H262"/>
      <c r="I262"/>
      <c r="J262" t="s">
        <v>1274</v>
      </c>
      <c r="K262"/>
      <c r="L262"/>
      <c r="M262"/>
      <c r="N262"/>
      <c r="O262"/>
      <c r="P262"/>
      <c r="Q262"/>
      <c r="R262" t="s">
        <v>1168</v>
      </c>
      <c r="S262"/>
      <c r="T262"/>
      <c r="U262"/>
      <c r="V262"/>
      <c r="W262"/>
      <c r="X262"/>
      <c r="Y262" t="s">
        <v>1275</v>
      </c>
      <c r="Z262"/>
      <c r="AA262"/>
      <c r="AB262"/>
      <c r="AC262"/>
      <c r="AD262"/>
      <c r="AE262" t="s">
        <v>1276</v>
      </c>
      <c r="AF262"/>
      <c r="AG262"/>
      <c r="AH262"/>
      <c r="AI262"/>
      <c r="AJ262"/>
    </row>
    <row r="263" spans="4:36" ht="15">
      <c r="D263"/>
      <c r="E263" t="s">
        <v>1277</v>
      </c>
      <c r="F263"/>
      <c r="G263"/>
      <c r="H263"/>
      <c r="I263"/>
      <c r="J263" t="s">
        <v>1278</v>
      </c>
      <c r="K263"/>
      <c r="L263"/>
      <c r="M263"/>
      <c r="N263"/>
      <c r="O263"/>
      <c r="P263"/>
      <c r="Q263"/>
      <c r="R263" t="s">
        <v>438</v>
      </c>
      <c r="S263"/>
      <c r="T263"/>
      <c r="U263"/>
      <c r="V263"/>
      <c r="W263"/>
      <c r="X263"/>
      <c r="Y263" t="s">
        <v>1279</v>
      </c>
      <c r="Z263"/>
      <c r="AA263"/>
      <c r="AB263"/>
      <c r="AC263"/>
      <c r="AD263"/>
      <c r="AE263" t="s">
        <v>1280</v>
      </c>
      <c r="AF263"/>
      <c r="AG263"/>
      <c r="AH263"/>
      <c r="AI263"/>
      <c r="AJ263"/>
    </row>
    <row r="264" spans="4:36" ht="15">
      <c r="D264"/>
      <c r="E264" t="s">
        <v>1281</v>
      </c>
      <c r="F264"/>
      <c r="G264"/>
      <c r="H264"/>
      <c r="I264"/>
      <c r="J264" t="s">
        <v>1282</v>
      </c>
      <c r="K264"/>
      <c r="L264"/>
      <c r="M264"/>
      <c r="N264"/>
      <c r="O264"/>
      <c r="P264"/>
      <c r="Q264"/>
      <c r="R264" t="s">
        <v>1283</v>
      </c>
      <c r="S264"/>
      <c r="T264"/>
      <c r="U264"/>
      <c r="V264"/>
      <c r="W264"/>
      <c r="X264"/>
      <c r="Y264" t="s">
        <v>1284</v>
      </c>
      <c r="Z264"/>
      <c r="AA264"/>
      <c r="AB264"/>
      <c r="AC264"/>
      <c r="AD264"/>
      <c r="AE264" t="s">
        <v>1285</v>
      </c>
      <c r="AF264"/>
      <c r="AG264"/>
      <c r="AH264"/>
      <c r="AI264"/>
      <c r="AJ264"/>
    </row>
    <row r="265" spans="4:36" ht="15">
      <c r="D265"/>
      <c r="E265" t="s">
        <v>1286</v>
      </c>
      <c r="F265"/>
      <c r="G265"/>
      <c r="H265"/>
      <c r="I265"/>
      <c r="J265" t="s">
        <v>1287</v>
      </c>
      <c r="K265"/>
      <c r="L265"/>
      <c r="M265"/>
      <c r="N265"/>
      <c r="O265"/>
      <c r="P265"/>
      <c r="Q265"/>
      <c r="R265" t="s">
        <v>1288</v>
      </c>
      <c r="S265"/>
      <c r="T265"/>
      <c r="U265"/>
      <c r="V265"/>
      <c r="W265"/>
      <c r="X265"/>
      <c r="Y265" t="s">
        <v>1289</v>
      </c>
      <c r="Z265"/>
      <c r="AA265"/>
      <c r="AB265"/>
      <c r="AC265"/>
      <c r="AD265"/>
      <c r="AE265" t="s">
        <v>1290</v>
      </c>
      <c r="AF265"/>
      <c r="AG265"/>
      <c r="AH265"/>
      <c r="AI265"/>
      <c r="AJ265"/>
    </row>
    <row r="266" spans="4:36" ht="15">
      <c r="D266"/>
      <c r="E266" t="s">
        <v>1220</v>
      </c>
      <c r="F266"/>
      <c r="G266"/>
      <c r="H266"/>
      <c r="I266"/>
      <c r="J266" t="s">
        <v>1291</v>
      </c>
      <c r="K266"/>
      <c r="L266"/>
      <c r="M266"/>
      <c r="N266"/>
      <c r="O266"/>
      <c r="P266"/>
      <c r="Q266"/>
      <c r="R266" t="s">
        <v>1292</v>
      </c>
      <c r="S266"/>
      <c r="T266"/>
      <c r="U266"/>
      <c r="V266"/>
      <c r="W266"/>
      <c r="X266"/>
      <c r="Y266" t="s">
        <v>1293</v>
      </c>
      <c r="Z266"/>
      <c r="AA266"/>
      <c r="AB266"/>
      <c r="AC266"/>
      <c r="AD266"/>
      <c r="AE266" t="s">
        <v>1294</v>
      </c>
      <c r="AF266"/>
      <c r="AG266"/>
      <c r="AH266"/>
      <c r="AI266"/>
      <c r="AJ266"/>
    </row>
    <row r="267" spans="4:36" ht="15">
      <c r="D267"/>
      <c r="E267" t="s">
        <v>1295</v>
      </c>
      <c r="F267"/>
      <c r="G267"/>
      <c r="H267"/>
      <c r="I267"/>
      <c r="J267" t="s">
        <v>1296</v>
      </c>
      <c r="K267"/>
      <c r="L267"/>
      <c r="M267"/>
      <c r="N267"/>
      <c r="O267"/>
      <c r="P267"/>
      <c r="Q267"/>
      <c r="R267" t="s">
        <v>1297</v>
      </c>
      <c r="S267"/>
      <c r="T267"/>
      <c r="U267"/>
      <c r="V267"/>
      <c r="W267"/>
      <c r="X267"/>
      <c r="Y267" t="s">
        <v>1298</v>
      </c>
      <c r="Z267"/>
      <c r="AA267"/>
      <c r="AB267"/>
      <c r="AC267"/>
      <c r="AD267"/>
      <c r="AE267" t="s">
        <v>1299</v>
      </c>
      <c r="AF267"/>
      <c r="AG267"/>
      <c r="AH267"/>
      <c r="AI267"/>
      <c r="AJ267"/>
    </row>
    <row r="268" spans="4:36" ht="15">
      <c r="D268"/>
      <c r="E268" t="s">
        <v>1300</v>
      </c>
      <c r="F268"/>
      <c r="G268"/>
      <c r="H268"/>
      <c r="I268"/>
      <c r="J268" t="s">
        <v>1301</v>
      </c>
      <c r="K268"/>
      <c r="L268"/>
      <c r="M268"/>
      <c r="N268"/>
      <c r="O268"/>
      <c r="P268"/>
      <c r="Q268"/>
      <c r="R268" t="s">
        <v>1302</v>
      </c>
      <c r="S268"/>
      <c r="T268"/>
      <c r="U268"/>
      <c r="V268"/>
      <c r="W268"/>
      <c r="X268"/>
      <c r="Y268" t="s">
        <v>1303</v>
      </c>
      <c r="Z268"/>
      <c r="AA268"/>
      <c r="AB268"/>
      <c r="AC268"/>
      <c r="AD268"/>
      <c r="AE268" t="s">
        <v>1304</v>
      </c>
      <c r="AF268"/>
      <c r="AG268"/>
      <c r="AH268"/>
      <c r="AI268"/>
      <c r="AJ268"/>
    </row>
    <row r="269" spans="4:36" ht="15">
      <c r="D269"/>
      <c r="E269" t="s">
        <v>1305</v>
      </c>
      <c r="F269"/>
      <c r="G269"/>
      <c r="H269"/>
      <c r="I269"/>
      <c r="J269" t="s">
        <v>985</v>
      </c>
      <c r="K269"/>
      <c r="L269"/>
      <c r="M269"/>
      <c r="N269"/>
      <c r="O269"/>
      <c r="P269"/>
      <c r="Q269"/>
      <c r="R269" t="s">
        <v>1306</v>
      </c>
      <c r="S269"/>
      <c r="T269"/>
      <c r="U269"/>
      <c r="V269"/>
      <c r="W269"/>
      <c r="X269"/>
      <c r="Y269"/>
      <c r="Z269"/>
      <c r="AA269"/>
      <c r="AB269"/>
      <c r="AC269"/>
      <c r="AD269"/>
      <c r="AE269" t="s">
        <v>1307</v>
      </c>
      <c r="AF269"/>
      <c r="AG269"/>
      <c r="AH269"/>
      <c r="AI269"/>
      <c r="AJ269"/>
    </row>
    <row r="270" spans="4:36" ht="15">
      <c r="D270"/>
      <c r="E270" t="s">
        <v>746</v>
      </c>
      <c r="F270"/>
      <c r="G270"/>
      <c r="H270"/>
      <c r="I270"/>
      <c r="J270" t="s">
        <v>1308</v>
      </c>
      <c r="K270"/>
      <c r="L270"/>
      <c r="M270"/>
      <c r="N270"/>
      <c r="O270"/>
      <c r="P270"/>
      <c r="Q270"/>
      <c r="R270" t="s">
        <v>1309</v>
      </c>
      <c r="S270"/>
      <c r="T270"/>
      <c r="U270"/>
      <c r="V270"/>
      <c r="W270"/>
      <c r="X270"/>
      <c r="Y270"/>
      <c r="Z270"/>
      <c r="AA270"/>
      <c r="AB270"/>
      <c r="AC270"/>
      <c r="AD270"/>
      <c r="AE270" t="s">
        <v>1310</v>
      </c>
      <c r="AF270"/>
      <c r="AG270"/>
      <c r="AH270"/>
      <c r="AI270"/>
      <c r="AJ270"/>
    </row>
    <row r="271" spans="4:36" ht="15">
      <c r="D271"/>
      <c r="E271" t="s">
        <v>1311</v>
      </c>
      <c r="F271"/>
      <c r="G271"/>
      <c r="H271"/>
      <c r="I271"/>
      <c r="J271" t="s">
        <v>1312</v>
      </c>
      <c r="K271"/>
      <c r="L271"/>
      <c r="M271"/>
      <c r="N271"/>
      <c r="O271"/>
      <c r="P271"/>
      <c r="Q271"/>
      <c r="R271" t="s">
        <v>1313</v>
      </c>
      <c r="S271"/>
      <c r="T271"/>
      <c r="U271"/>
      <c r="V271"/>
      <c r="W271"/>
      <c r="X271"/>
      <c r="Y271"/>
      <c r="Z271"/>
      <c r="AA271"/>
      <c r="AB271"/>
      <c r="AC271"/>
      <c r="AD271"/>
      <c r="AE271" t="s">
        <v>1314</v>
      </c>
      <c r="AF271"/>
      <c r="AG271"/>
      <c r="AH271"/>
      <c r="AI271"/>
      <c r="AJ271"/>
    </row>
    <row r="272" spans="4:36" ht="15">
      <c r="D272"/>
      <c r="E272" t="s">
        <v>1315</v>
      </c>
      <c r="F272"/>
      <c r="G272"/>
      <c r="H272"/>
      <c r="I272"/>
      <c r="J272" t="s">
        <v>1316</v>
      </c>
      <c r="K272"/>
      <c r="L272"/>
      <c r="M272"/>
      <c r="N272"/>
      <c r="O272"/>
      <c r="P272"/>
      <c r="Q272"/>
      <c r="R272" t="s">
        <v>1317</v>
      </c>
      <c r="S272"/>
      <c r="T272"/>
      <c r="U272"/>
      <c r="V272"/>
      <c r="W272"/>
      <c r="X272"/>
      <c r="Y272"/>
      <c r="Z272"/>
      <c r="AA272"/>
      <c r="AB272"/>
      <c r="AC272"/>
      <c r="AD272"/>
      <c r="AE272" t="s">
        <v>475</v>
      </c>
      <c r="AF272"/>
      <c r="AG272"/>
      <c r="AH272"/>
      <c r="AI272"/>
      <c r="AJ272"/>
    </row>
    <row r="273" spans="4:36" ht="15">
      <c r="D273"/>
      <c r="E273" t="s">
        <v>1318</v>
      </c>
      <c r="F273"/>
      <c r="G273"/>
      <c r="H273"/>
      <c r="I273"/>
      <c r="J273" t="s">
        <v>1319</v>
      </c>
      <c r="K273"/>
      <c r="L273"/>
      <c r="M273"/>
      <c r="N273"/>
      <c r="O273"/>
      <c r="P273"/>
      <c r="Q273"/>
      <c r="R273" t="s">
        <v>1320</v>
      </c>
      <c r="S273"/>
      <c r="T273"/>
      <c r="U273"/>
      <c r="V273"/>
      <c r="W273"/>
      <c r="X273"/>
      <c r="Y273"/>
      <c r="Z273"/>
      <c r="AA273"/>
      <c r="AB273"/>
      <c r="AC273"/>
      <c r="AD273"/>
      <c r="AE273" t="s">
        <v>1321</v>
      </c>
      <c r="AF273"/>
      <c r="AG273"/>
      <c r="AH273"/>
      <c r="AI273"/>
      <c r="AJ273"/>
    </row>
    <row r="274" spans="4:36" ht="15">
      <c r="D274"/>
      <c r="E274" t="s">
        <v>1322</v>
      </c>
      <c r="F274"/>
      <c r="G274"/>
      <c r="H274"/>
      <c r="I274"/>
      <c r="J274" t="s">
        <v>1323</v>
      </c>
      <c r="K274"/>
      <c r="L274"/>
      <c r="M274"/>
      <c r="N274"/>
      <c r="O274"/>
      <c r="P274"/>
      <c r="Q274"/>
      <c r="R274" t="s">
        <v>1324</v>
      </c>
      <c r="S274"/>
      <c r="T274"/>
      <c r="U274"/>
      <c r="V274"/>
      <c r="W274"/>
      <c r="X274"/>
      <c r="Y274"/>
      <c r="Z274"/>
      <c r="AA274"/>
      <c r="AB274"/>
      <c r="AC274"/>
      <c r="AD274"/>
      <c r="AE274" t="s">
        <v>1325</v>
      </c>
      <c r="AF274"/>
      <c r="AG274"/>
      <c r="AH274"/>
      <c r="AI274"/>
      <c r="AJ274"/>
    </row>
    <row r="275" spans="4:36" ht="15">
      <c r="D275"/>
      <c r="E275" t="s">
        <v>1326</v>
      </c>
      <c r="F275"/>
      <c r="G275"/>
      <c r="H275"/>
      <c r="I275"/>
      <c r="J275" t="s">
        <v>1327</v>
      </c>
      <c r="K275"/>
      <c r="L275"/>
      <c r="M275"/>
      <c r="N275"/>
      <c r="O275"/>
      <c r="P275"/>
      <c r="Q275"/>
      <c r="R275" t="s">
        <v>1328</v>
      </c>
      <c r="S275"/>
      <c r="T275"/>
      <c r="U275"/>
      <c r="V275"/>
      <c r="W275"/>
      <c r="X275"/>
      <c r="Y275"/>
      <c r="Z275"/>
      <c r="AA275"/>
      <c r="AB275"/>
      <c r="AC275"/>
      <c r="AD275"/>
      <c r="AE275" t="s">
        <v>1329</v>
      </c>
      <c r="AF275"/>
      <c r="AG275"/>
      <c r="AH275"/>
      <c r="AI275"/>
      <c r="AJ275"/>
    </row>
    <row r="276" spans="4:36" ht="15">
      <c r="D276"/>
      <c r="E276" t="s">
        <v>1330</v>
      </c>
      <c r="F276"/>
      <c r="G276"/>
      <c r="H276"/>
      <c r="I276"/>
      <c r="J276" t="s">
        <v>1331</v>
      </c>
      <c r="K276"/>
      <c r="L276"/>
      <c r="M276"/>
      <c r="N276"/>
      <c r="O276"/>
      <c r="P276"/>
      <c r="Q276"/>
      <c r="R276" t="s">
        <v>1332</v>
      </c>
      <c r="S276"/>
      <c r="T276"/>
      <c r="U276"/>
      <c r="V276"/>
      <c r="W276"/>
      <c r="X276"/>
      <c r="Y276"/>
      <c r="Z276"/>
      <c r="AA276"/>
      <c r="AB276"/>
      <c r="AC276"/>
      <c r="AD276"/>
      <c r="AE276" t="s">
        <v>1333</v>
      </c>
      <c r="AF276"/>
      <c r="AG276"/>
      <c r="AH276"/>
      <c r="AI276"/>
      <c r="AJ276"/>
    </row>
    <row r="277" spans="4:36" ht="15">
      <c r="D277"/>
      <c r="E277" t="s">
        <v>438</v>
      </c>
      <c r="F277"/>
      <c r="G277"/>
      <c r="H277"/>
      <c r="I277"/>
      <c r="J277" t="s">
        <v>1334</v>
      </c>
      <c r="K277"/>
      <c r="L277"/>
      <c r="M277"/>
      <c r="N277"/>
      <c r="O277"/>
      <c r="P277"/>
      <c r="Q277"/>
      <c r="R277" t="s">
        <v>1335</v>
      </c>
      <c r="S277"/>
      <c r="T277"/>
      <c r="U277"/>
      <c r="V277"/>
      <c r="W277"/>
      <c r="X277"/>
      <c r="Y277"/>
      <c r="Z277"/>
      <c r="AA277"/>
      <c r="AB277"/>
      <c r="AC277"/>
      <c r="AD277"/>
      <c r="AE277" t="s">
        <v>719</v>
      </c>
      <c r="AF277"/>
      <c r="AG277"/>
      <c r="AH277"/>
      <c r="AI277"/>
      <c r="AJ277"/>
    </row>
    <row r="278" spans="4:36" ht="15">
      <c r="D278"/>
      <c r="E278" t="s">
        <v>1336</v>
      </c>
      <c r="F278"/>
      <c r="G278"/>
      <c r="H278"/>
      <c r="I278"/>
      <c r="J278" t="s">
        <v>1337</v>
      </c>
      <c r="K278"/>
      <c r="L278"/>
      <c r="M278"/>
      <c r="N278"/>
      <c r="O278"/>
      <c r="P278"/>
      <c r="Q278"/>
      <c r="R278" t="s">
        <v>1338</v>
      </c>
      <c r="S278"/>
      <c r="T278"/>
      <c r="U278"/>
      <c r="V278"/>
      <c r="W278"/>
      <c r="X278"/>
      <c r="Y278"/>
      <c r="Z278"/>
      <c r="AA278"/>
      <c r="AB278"/>
      <c r="AC278"/>
      <c r="AD278"/>
      <c r="AE278" t="s">
        <v>1339</v>
      </c>
      <c r="AF278"/>
      <c r="AG278"/>
      <c r="AH278"/>
      <c r="AI278"/>
      <c r="AJ278"/>
    </row>
    <row r="279" spans="4:36" ht="15">
      <c r="D279"/>
      <c r="E279" t="s">
        <v>1340</v>
      </c>
      <c r="F279"/>
      <c r="G279"/>
      <c r="H279"/>
      <c r="I279"/>
      <c r="J279" t="s">
        <v>1341</v>
      </c>
      <c r="K279"/>
      <c r="L279"/>
      <c r="M279"/>
      <c r="N279"/>
      <c r="O279"/>
      <c r="P279"/>
      <c r="Q279"/>
      <c r="R279" t="s">
        <v>1342</v>
      </c>
      <c r="S279"/>
      <c r="T279"/>
      <c r="U279"/>
      <c r="V279"/>
      <c r="W279"/>
      <c r="X279"/>
      <c r="Y279"/>
      <c r="Z279"/>
      <c r="AA279"/>
      <c r="AB279"/>
      <c r="AC279"/>
      <c r="AD279"/>
      <c r="AE279" t="s">
        <v>1271</v>
      </c>
      <c r="AF279"/>
      <c r="AG279"/>
      <c r="AH279"/>
      <c r="AI279"/>
      <c r="AJ279"/>
    </row>
    <row r="280" spans="4:36" ht="15">
      <c r="D280"/>
      <c r="E280" t="s">
        <v>1343</v>
      </c>
      <c r="F280"/>
      <c r="G280"/>
      <c r="H280"/>
      <c r="I280"/>
      <c r="J280" t="s">
        <v>1344</v>
      </c>
      <c r="K280"/>
      <c r="L280"/>
      <c r="M280"/>
      <c r="N280"/>
      <c r="O280"/>
      <c r="P280"/>
      <c r="Q280"/>
      <c r="R280" t="s">
        <v>1236</v>
      </c>
      <c r="S280"/>
      <c r="T280"/>
      <c r="U280"/>
      <c r="V280"/>
      <c r="W280"/>
      <c r="X280"/>
      <c r="Y280"/>
      <c r="Z280"/>
      <c r="AA280"/>
      <c r="AB280"/>
      <c r="AC280"/>
      <c r="AD280"/>
      <c r="AE280" t="s">
        <v>1345</v>
      </c>
      <c r="AF280"/>
      <c r="AG280"/>
      <c r="AH280"/>
      <c r="AI280"/>
      <c r="AJ280"/>
    </row>
    <row r="281" spans="4:36" ht="15">
      <c r="D281"/>
      <c r="E281" t="s">
        <v>1346</v>
      </c>
      <c r="F281"/>
      <c r="G281"/>
      <c r="H281"/>
      <c r="I281"/>
      <c r="J281" t="s">
        <v>1347</v>
      </c>
      <c r="K281"/>
      <c r="L281"/>
      <c r="M281"/>
      <c r="N281"/>
      <c r="O281"/>
      <c r="P281"/>
      <c r="Q281"/>
      <c r="R281" t="s">
        <v>1348</v>
      </c>
      <c r="S281"/>
      <c r="T281"/>
      <c r="U281"/>
      <c r="V281"/>
      <c r="W281"/>
      <c r="X281"/>
      <c r="Y281"/>
      <c r="Z281"/>
      <c r="AA281"/>
      <c r="AB281"/>
      <c r="AC281"/>
      <c r="AD281"/>
      <c r="AE281" t="s">
        <v>1349</v>
      </c>
      <c r="AF281"/>
      <c r="AG281"/>
      <c r="AH281"/>
      <c r="AI281"/>
      <c r="AJ281"/>
    </row>
    <row r="282" spans="4:36" ht="15">
      <c r="D282"/>
      <c r="E282" t="s">
        <v>1350</v>
      </c>
      <c r="F282"/>
      <c r="G282"/>
      <c r="H282"/>
      <c r="I282"/>
      <c r="J282" t="s">
        <v>1351</v>
      </c>
      <c r="K282"/>
      <c r="L282"/>
      <c r="M282"/>
      <c r="N282"/>
      <c r="O282"/>
      <c r="P282"/>
      <c r="Q282"/>
      <c r="R282" t="s">
        <v>1254</v>
      </c>
      <c r="S282"/>
      <c r="T282"/>
      <c r="U282"/>
      <c r="V282"/>
      <c r="W282"/>
      <c r="X282"/>
      <c r="Y282"/>
      <c r="Z282"/>
      <c r="AA282"/>
      <c r="AB282"/>
      <c r="AC282"/>
      <c r="AD282"/>
      <c r="AE282" t="s">
        <v>1352</v>
      </c>
      <c r="AF282"/>
      <c r="AG282"/>
      <c r="AH282"/>
      <c r="AI282"/>
      <c r="AJ282"/>
    </row>
    <row r="283" spans="4:36" ht="15">
      <c r="D283"/>
      <c r="E283" t="s">
        <v>1353</v>
      </c>
      <c r="F283"/>
      <c r="G283"/>
      <c r="H283"/>
      <c r="I283"/>
      <c r="J283" t="s">
        <v>1354</v>
      </c>
      <c r="K283"/>
      <c r="L283"/>
      <c r="M283"/>
      <c r="N283"/>
      <c r="O283"/>
      <c r="P283"/>
      <c r="Q283"/>
      <c r="R283" t="s">
        <v>1102</v>
      </c>
      <c r="S283"/>
      <c r="T283"/>
      <c r="U283"/>
      <c r="V283"/>
      <c r="W283"/>
      <c r="X283"/>
      <c r="Y283"/>
      <c r="Z283"/>
      <c r="AA283"/>
      <c r="AB283"/>
      <c r="AC283"/>
      <c r="AD283"/>
      <c r="AE283" t="s">
        <v>1355</v>
      </c>
      <c r="AF283"/>
      <c r="AG283"/>
      <c r="AH283"/>
      <c r="AI283"/>
      <c r="AJ283"/>
    </row>
    <row r="284" spans="4:36" ht="15">
      <c r="D284"/>
      <c r="E284" t="s">
        <v>1356</v>
      </c>
      <c r="F284"/>
      <c r="G284"/>
      <c r="H284"/>
      <c r="I284"/>
      <c r="J284" t="s">
        <v>1357</v>
      </c>
      <c r="K284"/>
      <c r="L284"/>
      <c r="M284"/>
      <c r="N284"/>
      <c r="O284"/>
      <c r="P284"/>
      <c r="Q284"/>
      <c r="R284" t="s">
        <v>694</v>
      </c>
      <c r="S284"/>
      <c r="T284"/>
      <c r="U284"/>
      <c r="V284"/>
      <c r="W284"/>
      <c r="X284"/>
      <c r="Y284"/>
      <c r="Z284"/>
      <c r="AA284"/>
      <c r="AB284"/>
      <c r="AC284"/>
      <c r="AD284"/>
      <c r="AE284" t="s">
        <v>445</v>
      </c>
      <c r="AF284"/>
      <c r="AG284"/>
      <c r="AH284"/>
      <c r="AI284"/>
      <c r="AJ284"/>
    </row>
    <row r="285" spans="4:36" ht="15">
      <c r="D285"/>
      <c r="E285" t="s">
        <v>1358</v>
      </c>
      <c r="F285"/>
      <c r="G285"/>
      <c r="H285"/>
      <c r="I285"/>
      <c r="J285" t="s">
        <v>1359</v>
      </c>
      <c r="K285"/>
      <c r="L285"/>
      <c r="M285"/>
      <c r="N285"/>
      <c r="O285"/>
      <c r="P285"/>
      <c r="Q285"/>
      <c r="R285" t="s">
        <v>1360</v>
      </c>
      <c r="S285"/>
      <c r="T285"/>
      <c r="U285"/>
      <c r="V285"/>
      <c r="W285"/>
      <c r="X285"/>
      <c r="Y285"/>
      <c r="Z285"/>
      <c r="AA285"/>
      <c r="AB285"/>
      <c r="AC285"/>
      <c r="AD285"/>
      <c r="AE285" t="s">
        <v>1361</v>
      </c>
      <c r="AF285"/>
      <c r="AG285"/>
      <c r="AH285"/>
      <c r="AI285"/>
      <c r="AJ285"/>
    </row>
    <row r="286" spans="4:36" ht="15">
      <c r="D286"/>
      <c r="E286" t="s">
        <v>1362</v>
      </c>
      <c r="F286"/>
      <c r="G286"/>
      <c r="H286"/>
      <c r="I286"/>
      <c r="J286" t="s">
        <v>1363</v>
      </c>
      <c r="K286"/>
      <c r="L286"/>
      <c r="M286"/>
      <c r="N286"/>
      <c r="O286"/>
      <c r="P286"/>
      <c r="Q286"/>
      <c r="R286" t="s">
        <v>1364</v>
      </c>
      <c r="S286"/>
      <c r="T286"/>
      <c r="U286"/>
      <c r="V286"/>
      <c r="W286"/>
      <c r="X286"/>
      <c r="Y286"/>
      <c r="Z286"/>
      <c r="AA286"/>
      <c r="AB286"/>
      <c r="AC286"/>
      <c r="AD286"/>
      <c r="AE286" t="s">
        <v>1365</v>
      </c>
      <c r="AF286"/>
      <c r="AG286"/>
      <c r="AH286"/>
      <c r="AI286"/>
      <c r="AJ286"/>
    </row>
    <row r="287" spans="4:36" ht="15">
      <c r="D287"/>
      <c r="E287" t="s">
        <v>1366</v>
      </c>
      <c r="F287"/>
      <c r="G287"/>
      <c r="H287"/>
      <c r="I287"/>
      <c r="J287" t="s">
        <v>1367</v>
      </c>
      <c r="K287"/>
      <c r="L287"/>
      <c r="M287"/>
      <c r="N287"/>
      <c r="O287"/>
      <c r="P287"/>
      <c r="Q287"/>
      <c r="R287" t="s">
        <v>1368</v>
      </c>
      <c r="S287"/>
      <c r="T287"/>
      <c r="U287"/>
      <c r="V287"/>
      <c r="W287"/>
      <c r="X287"/>
      <c r="Y287"/>
      <c r="Z287"/>
      <c r="AA287"/>
      <c r="AB287"/>
      <c r="AC287"/>
      <c r="AD287"/>
      <c r="AE287" t="s">
        <v>1369</v>
      </c>
      <c r="AF287"/>
      <c r="AG287"/>
      <c r="AH287"/>
      <c r="AI287"/>
      <c r="AJ287"/>
    </row>
    <row r="288" spans="4:36" ht="15">
      <c r="D288"/>
      <c r="E288" t="s">
        <v>1370</v>
      </c>
      <c r="F288"/>
      <c r="G288"/>
      <c r="H288"/>
      <c r="I288"/>
      <c r="J288" t="s">
        <v>1371</v>
      </c>
      <c r="K288"/>
      <c r="L288"/>
      <c r="M288"/>
      <c r="N288"/>
      <c r="O288"/>
      <c r="P288"/>
      <c r="Q288"/>
      <c r="R288" t="s">
        <v>1372</v>
      </c>
      <c r="S288"/>
      <c r="T288"/>
      <c r="U288"/>
      <c r="V288"/>
      <c r="W288"/>
      <c r="X288"/>
      <c r="Y288"/>
      <c r="Z288"/>
      <c r="AA288"/>
      <c r="AB288"/>
      <c r="AC288"/>
      <c r="AD288"/>
      <c r="AE288" t="s">
        <v>1373</v>
      </c>
      <c r="AF288"/>
      <c r="AG288"/>
      <c r="AH288"/>
      <c r="AI288"/>
      <c r="AJ288"/>
    </row>
    <row r="289" spans="4:36" ht="15">
      <c r="D289"/>
      <c r="E289" t="s">
        <v>1310</v>
      </c>
      <c r="F289"/>
      <c r="G289"/>
      <c r="H289"/>
      <c r="I289"/>
      <c r="J289" t="s">
        <v>1374</v>
      </c>
      <c r="K289"/>
      <c r="L289"/>
      <c r="M289"/>
      <c r="N289"/>
      <c r="O289"/>
      <c r="P289"/>
      <c r="Q289"/>
      <c r="R289" t="s">
        <v>1375</v>
      </c>
      <c r="S289"/>
      <c r="T289"/>
      <c r="U289"/>
      <c r="V289"/>
      <c r="W289"/>
      <c r="X289"/>
      <c r="Y289"/>
      <c r="Z289"/>
      <c r="AA289"/>
      <c r="AB289"/>
      <c r="AC289"/>
      <c r="AD289"/>
      <c r="AE289" t="s">
        <v>1376</v>
      </c>
      <c r="AF289"/>
      <c r="AG289"/>
      <c r="AH289"/>
      <c r="AI289"/>
      <c r="AJ289"/>
    </row>
    <row r="290" spans="4:36" ht="15">
      <c r="D290"/>
      <c r="E290" t="s">
        <v>776</v>
      </c>
      <c r="F290"/>
      <c r="G290"/>
      <c r="H290"/>
      <c r="I290"/>
      <c r="J290" t="s">
        <v>1377</v>
      </c>
      <c r="K290"/>
      <c r="L290"/>
      <c r="M290"/>
      <c r="N290"/>
      <c r="O290"/>
      <c r="P290"/>
      <c r="Q290"/>
      <c r="R290" t="s">
        <v>1378</v>
      </c>
      <c r="S290"/>
      <c r="T290"/>
      <c r="U290"/>
      <c r="V290"/>
      <c r="W290"/>
      <c r="X290"/>
      <c r="Y290"/>
      <c r="Z290"/>
      <c r="AA290"/>
      <c r="AB290"/>
      <c r="AC290"/>
      <c r="AD290"/>
      <c r="AE290" t="s">
        <v>827</v>
      </c>
      <c r="AF290"/>
      <c r="AG290"/>
      <c r="AH290"/>
      <c r="AI290"/>
      <c r="AJ290"/>
    </row>
    <row r="291" spans="4:36" ht="15">
      <c r="D291"/>
      <c r="E291" t="s">
        <v>1379</v>
      </c>
      <c r="F291"/>
      <c r="G291"/>
      <c r="H291"/>
      <c r="I291"/>
      <c r="J291" t="s">
        <v>1380</v>
      </c>
      <c r="K291"/>
      <c r="L291"/>
      <c r="M291"/>
      <c r="N291"/>
      <c r="O291"/>
      <c r="P291"/>
      <c r="Q291"/>
      <c r="R291" t="s">
        <v>1381</v>
      </c>
      <c r="S291"/>
      <c r="T291"/>
      <c r="U291"/>
      <c r="V291"/>
      <c r="W291"/>
      <c r="X291"/>
      <c r="Y291"/>
      <c r="Z291"/>
      <c r="AA291"/>
      <c r="AB291"/>
      <c r="AC291"/>
      <c r="AD291"/>
      <c r="AE291" t="s">
        <v>1382</v>
      </c>
      <c r="AF291"/>
      <c r="AG291"/>
      <c r="AH291"/>
      <c r="AI291"/>
      <c r="AJ291"/>
    </row>
    <row r="292" spans="4:36" ht="15">
      <c r="D292"/>
      <c r="E292" t="s">
        <v>1383</v>
      </c>
      <c r="F292"/>
      <c r="G292"/>
      <c r="H292"/>
      <c r="I292"/>
      <c r="J292" t="s">
        <v>1384</v>
      </c>
      <c r="K292"/>
      <c r="L292"/>
      <c r="M292"/>
      <c r="N292"/>
      <c r="O292"/>
      <c r="P292"/>
      <c r="Q292"/>
      <c r="R292" t="s">
        <v>1385</v>
      </c>
      <c r="S292"/>
      <c r="T292"/>
      <c r="U292"/>
      <c r="V292"/>
      <c r="W292"/>
      <c r="X292"/>
      <c r="Y292"/>
      <c r="Z292"/>
      <c r="AA292"/>
      <c r="AB292"/>
      <c r="AC292"/>
      <c r="AD292"/>
      <c r="AE292"/>
      <c r="AF292"/>
      <c r="AG292"/>
      <c r="AH292"/>
      <c r="AI292"/>
      <c r="AJ292"/>
    </row>
    <row r="293" spans="4:36" ht="15">
      <c r="D293"/>
      <c r="E293" t="s">
        <v>1386</v>
      </c>
      <c r="F293"/>
      <c r="G293"/>
      <c r="H293"/>
      <c r="I293"/>
      <c r="J293" t="s">
        <v>1063</v>
      </c>
      <c r="K293"/>
      <c r="L293"/>
      <c r="M293"/>
      <c r="N293"/>
      <c r="O293"/>
      <c r="P293"/>
      <c r="Q293"/>
      <c r="R293" t="s">
        <v>1387</v>
      </c>
      <c r="S293"/>
      <c r="T293"/>
      <c r="U293"/>
      <c r="V293"/>
      <c r="W293"/>
      <c r="X293"/>
      <c r="Y293"/>
      <c r="Z293"/>
      <c r="AA293"/>
      <c r="AB293"/>
      <c r="AC293"/>
      <c r="AD293"/>
      <c r="AE293"/>
      <c r="AF293"/>
      <c r="AG293"/>
      <c r="AH293"/>
      <c r="AI293"/>
      <c r="AJ293"/>
    </row>
    <row r="294" spans="4:36" ht="15">
      <c r="D294"/>
      <c r="E294" t="s">
        <v>1002</v>
      </c>
      <c r="F294"/>
      <c r="G294"/>
      <c r="H294"/>
      <c r="I294"/>
      <c r="J294" t="s">
        <v>1388</v>
      </c>
      <c r="K294"/>
      <c r="L294"/>
      <c r="M294"/>
      <c r="N294"/>
      <c r="O294"/>
      <c r="P294"/>
      <c r="Q294"/>
      <c r="R294" t="s">
        <v>1389</v>
      </c>
      <c r="S294"/>
      <c r="T294"/>
      <c r="U294"/>
      <c r="V294"/>
      <c r="W294"/>
      <c r="X294"/>
      <c r="Y294"/>
      <c r="Z294"/>
      <c r="AA294"/>
      <c r="AB294"/>
      <c r="AC294"/>
      <c r="AD294"/>
      <c r="AE294"/>
      <c r="AF294"/>
      <c r="AG294"/>
      <c r="AH294"/>
      <c r="AI294"/>
      <c r="AJ294"/>
    </row>
    <row r="295" spans="4:36" ht="15">
      <c r="D295"/>
      <c r="E295" t="s">
        <v>694</v>
      </c>
      <c r="F295"/>
      <c r="G295"/>
      <c r="H295"/>
      <c r="I295"/>
      <c r="J295" t="s">
        <v>1390</v>
      </c>
      <c r="K295"/>
      <c r="L295"/>
      <c r="M295"/>
      <c r="N295"/>
      <c r="O295"/>
      <c r="P295"/>
      <c r="Q295"/>
      <c r="R295" t="s">
        <v>1391</v>
      </c>
      <c r="S295"/>
      <c r="T295"/>
      <c r="U295"/>
      <c r="V295"/>
      <c r="W295"/>
      <c r="X295"/>
      <c r="Y295"/>
      <c r="Z295"/>
      <c r="AA295"/>
      <c r="AB295"/>
      <c r="AC295"/>
      <c r="AD295"/>
      <c r="AE295"/>
      <c r="AF295"/>
      <c r="AG295"/>
      <c r="AH295"/>
      <c r="AI295"/>
      <c r="AJ295"/>
    </row>
    <row r="296" spans="4:36" ht="15">
      <c r="D296"/>
      <c r="E296" t="s">
        <v>1392</v>
      </c>
      <c r="F296"/>
      <c r="G296"/>
      <c r="H296"/>
      <c r="I296"/>
      <c r="J296" t="s">
        <v>1393</v>
      </c>
      <c r="K296"/>
      <c r="L296"/>
      <c r="M296"/>
      <c r="N296"/>
      <c r="O296"/>
      <c r="P296"/>
      <c r="Q296"/>
      <c r="R296" t="s">
        <v>1394</v>
      </c>
      <c r="S296"/>
      <c r="T296"/>
      <c r="U296"/>
      <c r="V296"/>
      <c r="W296"/>
      <c r="X296"/>
      <c r="Y296"/>
      <c r="Z296"/>
      <c r="AA296"/>
      <c r="AB296"/>
      <c r="AC296"/>
      <c r="AD296"/>
      <c r="AE296"/>
      <c r="AF296"/>
      <c r="AG296"/>
      <c r="AH296"/>
      <c r="AI296"/>
      <c r="AJ296"/>
    </row>
    <row r="297" spans="4:36" ht="15">
      <c r="D297"/>
      <c r="E297" t="s">
        <v>1395</v>
      </c>
      <c r="F297"/>
      <c r="G297"/>
      <c r="H297"/>
      <c r="I297"/>
      <c r="J297" t="s">
        <v>1396</v>
      </c>
      <c r="K297"/>
      <c r="L297"/>
      <c r="M297"/>
      <c r="N297"/>
      <c r="O297"/>
      <c r="P297"/>
      <c r="Q297"/>
      <c r="R297" t="s">
        <v>1397</v>
      </c>
      <c r="S297"/>
      <c r="T297"/>
      <c r="U297"/>
      <c r="V297"/>
      <c r="W297"/>
      <c r="X297"/>
      <c r="Y297"/>
      <c r="Z297"/>
      <c r="AA297"/>
      <c r="AB297"/>
      <c r="AC297"/>
      <c r="AD297"/>
      <c r="AE297"/>
      <c r="AF297"/>
      <c r="AG297"/>
      <c r="AH297"/>
      <c r="AI297"/>
      <c r="AJ297"/>
    </row>
    <row r="298" spans="4:36" ht="15">
      <c r="D298"/>
      <c r="E298" t="s">
        <v>1398</v>
      </c>
      <c r="F298"/>
      <c r="G298"/>
      <c r="H298"/>
      <c r="I298"/>
      <c r="J298" t="s">
        <v>1399</v>
      </c>
      <c r="K298"/>
      <c r="L298"/>
      <c r="M298"/>
      <c r="N298"/>
      <c r="O298"/>
      <c r="P298"/>
      <c r="Q298"/>
      <c r="R298" t="s">
        <v>1400</v>
      </c>
      <c r="S298"/>
      <c r="T298"/>
      <c r="U298"/>
      <c r="V298"/>
      <c r="W298"/>
      <c r="X298"/>
      <c r="Y298"/>
      <c r="Z298"/>
      <c r="AA298"/>
      <c r="AB298"/>
      <c r="AC298"/>
      <c r="AD298"/>
      <c r="AE298"/>
      <c r="AF298"/>
      <c r="AG298"/>
      <c r="AH298"/>
      <c r="AI298"/>
      <c r="AJ298"/>
    </row>
    <row r="299" spans="4:36" ht="15">
      <c r="D299"/>
      <c r="E299" t="s">
        <v>1188</v>
      </c>
      <c r="F299"/>
      <c r="G299"/>
      <c r="H299"/>
      <c r="I299"/>
      <c r="J299" t="s">
        <v>1401</v>
      </c>
      <c r="K299"/>
      <c r="L299"/>
      <c r="M299"/>
      <c r="N299"/>
      <c r="O299"/>
      <c r="P299"/>
      <c r="Q299"/>
      <c r="R299" t="s">
        <v>1402</v>
      </c>
      <c r="S299"/>
      <c r="T299"/>
      <c r="U299"/>
      <c r="V299"/>
      <c r="W299"/>
      <c r="X299"/>
      <c r="Y299"/>
      <c r="Z299"/>
      <c r="AA299"/>
      <c r="AB299"/>
      <c r="AC299"/>
      <c r="AD299"/>
      <c r="AE299"/>
      <c r="AF299"/>
      <c r="AG299"/>
      <c r="AH299"/>
      <c r="AI299"/>
      <c r="AJ299"/>
    </row>
    <row r="300" spans="4:36" ht="15">
      <c r="D300"/>
      <c r="E300" t="s">
        <v>1403</v>
      </c>
      <c r="F300"/>
      <c r="G300"/>
      <c r="H300"/>
      <c r="I300"/>
      <c r="J300" t="s">
        <v>1404</v>
      </c>
      <c r="K300"/>
      <c r="L300"/>
      <c r="M300"/>
      <c r="N300"/>
      <c r="O300"/>
      <c r="P300"/>
      <c r="Q300"/>
      <c r="R300" t="s">
        <v>1405</v>
      </c>
      <c r="S300"/>
      <c r="T300"/>
      <c r="U300"/>
      <c r="V300"/>
      <c r="W300"/>
      <c r="X300"/>
      <c r="Y300"/>
      <c r="Z300"/>
      <c r="AA300"/>
      <c r="AB300"/>
      <c r="AC300"/>
      <c r="AD300"/>
      <c r="AE300"/>
      <c r="AF300"/>
      <c r="AG300"/>
      <c r="AH300"/>
      <c r="AI300"/>
      <c r="AJ300"/>
    </row>
    <row r="301" spans="4:36" ht="15">
      <c r="D301"/>
      <c r="E301" t="s">
        <v>1406</v>
      </c>
      <c r="F301"/>
      <c r="G301"/>
      <c r="H301"/>
      <c r="I301"/>
      <c r="J301" t="s">
        <v>1407</v>
      </c>
      <c r="K301"/>
      <c r="L301"/>
      <c r="M301"/>
      <c r="N301"/>
      <c r="O301"/>
      <c r="P301"/>
      <c r="Q301"/>
      <c r="R301" t="s">
        <v>1408</v>
      </c>
      <c r="S301"/>
      <c r="T301"/>
      <c r="U301"/>
      <c r="V301"/>
      <c r="W301"/>
      <c r="X301"/>
      <c r="Y301"/>
      <c r="Z301"/>
      <c r="AA301"/>
      <c r="AB301"/>
      <c r="AC301"/>
      <c r="AD301"/>
      <c r="AE301"/>
      <c r="AF301"/>
      <c r="AG301"/>
      <c r="AH301"/>
      <c r="AI301"/>
      <c r="AJ301"/>
    </row>
    <row r="302" spans="4:36" ht="15">
      <c r="D302"/>
      <c r="E302" t="s">
        <v>1409</v>
      </c>
      <c r="F302"/>
      <c r="G302"/>
      <c r="H302"/>
      <c r="I302"/>
      <c r="J302" t="s">
        <v>1410</v>
      </c>
      <c r="K302"/>
      <c r="L302"/>
      <c r="M302"/>
      <c r="N302"/>
      <c r="O302"/>
      <c r="P302"/>
      <c r="Q302"/>
      <c r="R302" t="s">
        <v>1411</v>
      </c>
      <c r="S302"/>
      <c r="T302"/>
      <c r="U302"/>
      <c r="V302"/>
      <c r="W302"/>
      <c r="X302"/>
      <c r="Y302"/>
      <c r="Z302"/>
      <c r="AA302"/>
      <c r="AB302"/>
      <c r="AC302"/>
      <c r="AD302"/>
      <c r="AE302"/>
      <c r="AF302"/>
      <c r="AG302"/>
      <c r="AH302"/>
      <c r="AI302"/>
      <c r="AJ302"/>
    </row>
    <row r="303" spans="4:36" ht="15">
      <c r="D303"/>
      <c r="E303" t="s">
        <v>1412</v>
      </c>
      <c r="F303"/>
      <c r="G303"/>
      <c r="H303"/>
      <c r="I303"/>
      <c r="J303" t="s">
        <v>1413</v>
      </c>
      <c r="K303"/>
      <c r="L303"/>
      <c r="M303"/>
      <c r="N303"/>
      <c r="O303"/>
      <c r="P303"/>
      <c r="Q303"/>
      <c r="R303" t="s">
        <v>1414</v>
      </c>
      <c r="S303"/>
      <c r="T303"/>
      <c r="U303"/>
      <c r="V303"/>
      <c r="W303"/>
      <c r="X303"/>
      <c r="Y303"/>
      <c r="Z303"/>
      <c r="AA303"/>
      <c r="AB303"/>
      <c r="AC303"/>
      <c r="AD303"/>
      <c r="AE303"/>
      <c r="AF303"/>
      <c r="AG303"/>
      <c r="AH303"/>
      <c r="AI303"/>
      <c r="AJ303"/>
    </row>
    <row r="304" spans="4:36" ht="15">
      <c r="D304"/>
      <c r="E304" t="s">
        <v>1415</v>
      </c>
      <c r="F304"/>
      <c r="G304"/>
      <c r="H304"/>
      <c r="I304"/>
      <c r="J304" t="s">
        <v>1416</v>
      </c>
      <c r="K304"/>
      <c r="L304"/>
      <c r="M304"/>
      <c r="N304"/>
      <c r="O304"/>
      <c r="P304"/>
      <c r="Q304"/>
      <c r="R304" t="s">
        <v>1417</v>
      </c>
      <c r="S304"/>
      <c r="T304"/>
      <c r="U304"/>
      <c r="V304"/>
      <c r="W304"/>
      <c r="X304"/>
      <c r="Y304"/>
      <c r="Z304"/>
      <c r="AA304"/>
      <c r="AB304"/>
      <c r="AC304"/>
      <c r="AD304"/>
      <c r="AE304"/>
      <c r="AF304"/>
      <c r="AG304"/>
      <c r="AH304"/>
      <c r="AI304"/>
      <c r="AJ304"/>
    </row>
    <row r="305" spans="4:36" ht="15">
      <c r="D305"/>
      <c r="E305" t="s">
        <v>1271</v>
      </c>
      <c r="F305"/>
      <c r="G305"/>
      <c r="H305"/>
      <c r="I305"/>
      <c r="J305" t="s">
        <v>1418</v>
      </c>
      <c r="K305"/>
      <c r="L305"/>
      <c r="M305"/>
      <c r="N305"/>
      <c r="O305"/>
      <c r="P305"/>
      <c r="Q305"/>
      <c r="R305" t="s">
        <v>1419</v>
      </c>
      <c r="S305"/>
      <c r="T305"/>
      <c r="U305"/>
      <c r="V305"/>
      <c r="W305"/>
      <c r="X305"/>
      <c r="Y305"/>
      <c r="Z305"/>
      <c r="AA305"/>
      <c r="AB305"/>
      <c r="AC305"/>
      <c r="AD305"/>
      <c r="AE305"/>
      <c r="AF305"/>
      <c r="AG305"/>
      <c r="AH305"/>
      <c r="AI305"/>
      <c r="AJ305"/>
    </row>
    <row r="306" spans="4:36" ht="15">
      <c r="D306"/>
      <c r="E306" t="s">
        <v>1420</v>
      </c>
      <c r="F306"/>
      <c r="G306"/>
      <c r="H306"/>
      <c r="I306"/>
      <c r="J306" t="s">
        <v>1421</v>
      </c>
      <c r="K306"/>
      <c r="L306"/>
      <c r="M306"/>
      <c r="N306"/>
      <c r="O306"/>
      <c r="P306"/>
      <c r="Q306"/>
      <c r="R306" t="s">
        <v>1422</v>
      </c>
      <c r="S306"/>
      <c r="T306"/>
      <c r="U306"/>
      <c r="V306"/>
      <c r="W306"/>
      <c r="X306"/>
      <c r="Y306"/>
      <c r="Z306"/>
      <c r="AA306"/>
      <c r="AB306"/>
      <c r="AC306"/>
      <c r="AD306"/>
      <c r="AE306"/>
      <c r="AF306"/>
      <c r="AG306"/>
      <c r="AH306"/>
      <c r="AI306"/>
      <c r="AJ306"/>
    </row>
    <row r="307" spans="4:36" ht="15">
      <c r="D307"/>
      <c r="E307" t="s">
        <v>1423</v>
      </c>
      <c r="F307"/>
      <c r="G307"/>
      <c r="H307"/>
      <c r="I307"/>
      <c r="J307" t="s">
        <v>1424</v>
      </c>
      <c r="K307"/>
      <c r="L307"/>
      <c r="M307"/>
      <c r="N307"/>
      <c r="O307"/>
      <c r="P307"/>
      <c r="Q307"/>
      <c r="R307" t="s">
        <v>1425</v>
      </c>
      <c r="S307"/>
      <c r="T307"/>
      <c r="U307"/>
      <c r="V307"/>
      <c r="W307"/>
      <c r="X307"/>
      <c r="Y307"/>
      <c r="Z307"/>
      <c r="AA307"/>
      <c r="AB307"/>
      <c r="AC307"/>
      <c r="AD307"/>
      <c r="AE307"/>
      <c r="AF307"/>
      <c r="AG307"/>
      <c r="AH307"/>
      <c r="AI307"/>
      <c r="AJ307"/>
    </row>
    <row r="308" spans="4:36" ht="15">
      <c r="D308"/>
      <c r="E308" t="s">
        <v>1426</v>
      </c>
      <c r="F308"/>
      <c r="G308"/>
      <c r="H308"/>
      <c r="I308"/>
      <c r="J308" t="s">
        <v>1427</v>
      </c>
      <c r="K308"/>
      <c r="L308"/>
      <c r="M308"/>
      <c r="N308"/>
      <c r="O308"/>
      <c r="P308"/>
      <c r="Q308"/>
      <c r="R308" t="s">
        <v>1428</v>
      </c>
      <c r="S308"/>
      <c r="T308"/>
      <c r="U308"/>
      <c r="V308"/>
      <c r="W308"/>
      <c r="X308"/>
      <c r="Y308"/>
      <c r="Z308"/>
      <c r="AA308"/>
      <c r="AB308"/>
      <c r="AC308"/>
      <c r="AD308"/>
      <c r="AE308"/>
      <c r="AF308"/>
      <c r="AG308"/>
      <c r="AH308"/>
      <c r="AI308"/>
      <c r="AJ308"/>
    </row>
    <row r="309" spans="4:36" ht="15">
      <c r="D309"/>
      <c r="E309" t="s">
        <v>1429</v>
      </c>
      <c r="F309"/>
      <c r="G309"/>
      <c r="H309"/>
      <c r="I309"/>
      <c r="J309" t="s">
        <v>1430</v>
      </c>
      <c r="K309"/>
      <c r="L309"/>
      <c r="M309"/>
      <c r="N309"/>
      <c r="O309"/>
      <c r="P309"/>
      <c r="Q309"/>
      <c r="R309" t="s">
        <v>1431</v>
      </c>
      <c r="S309"/>
      <c r="T309"/>
      <c r="U309"/>
      <c r="V309"/>
      <c r="W309"/>
      <c r="X309"/>
      <c r="Y309"/>
      <c r="Z309"/>
      <c r="AA309"/>
      <c r="AB309"/>
      <c r="AC309"/>
      <c r="AD309"/>
      <c r="AE309"/>
      <c r="AF309"/>
      <c r="AG309"/>
      <c r="AH309"/>
      <c r="AI309"/>
      <c r="AJ309"/>
    </row>
    <row r="310" spans="4:36" ht="15">
      <c r="D310"/>
      <c r="E310" t="s">
        <v>1432</v>
      </c>
      <c r="F310"/>
      <c r="G310"/>
      <c r="H310"/>
      <c r="I310"/>
      <c r="J310" t="s">
        <v>1433</v>
      </c>
      <c r="K310"/>
      <c r="L310"/>
      <c r="M310"/>
      <c r="N310"/>
      <c r="O310"/>
      <c r="P310"/>
      <c r="Q310"/>
      <c r="R310" t="s">
        <v>1434</v>
      </c>
      <c r="S310"/>
      <c r="T310"/>
      <c r="U310"/>
      <c r="V310"/>
      <c r="W310"/>
      <c r="X310"/>
      <c r="Y310"/>
      <c r="Z310"/>
      <c r="AA310"/>
      <c r="AB310"/>
      <c r="AC310"/>
      <c r="AD310"/>
      <c r="AE310"/>
      <c r="AF310"/>
      <c r="AG310"/>
      <c r="AH310"/>
      <c r="AI310"/>
      <c r="AJ310"/>
    </row>
    <row r="311" spans="4:36" ht="15">
      <c r="D311"/>
      <c r="E311" t="s">
        <v>1435</v>
      </c>
      <c r="F311"/>
      <c r="G311"/>
      <c r="H311"/>
      <c r="I311"/>
      <c r="J311" t="s">
        <v>1436</v>
      </c>
      <c r="K311"/>
      <c r="L311"/>
      <c r="M311"/>
      <c r="N311"/>
      <c r="O311"/>
      <c r="P311"/>
      <c r="Q311"/>
      <c r="R311" t="s">
        <v>1437</v>
      </c>
      <c r="S311"/>
      <c r="T311"/>
      <c r="U311"/>
      <c r="V311"/>
      <c r="W311"/>
      <c r="X311"/>
      <c r="Y311"/>
      <c r="Z311"/>
      <c r="AA311"/>
      <c r="AB311"/>
      <c r="AC311"/>
      <c r="AD311"/>
      <c r="AE311"/>
      <c r="AF311"/>
      <c r="AG311"/>
      <c r="AH311"/>
      <c r="AI311"/>
      <c r="AJ311"/>
    </row>
    <row r="312" spans="4:36" ht="15">
      <c r="D312"/>
      <c r="E312" t="s">
        <v>1438</v>
      </c>
      <c r="F312"/>
      <c r="G312"/>
      <c r="H312"/>
      <c r="I312"/>
      <c r="J312" t="s">
        <v>1439</v>
      </c>
      <c r="K312"/>
      <c r="L312"/>
      <c r="M312"/>
      <c r="N312"/>
      <c r="O312"/>
      <c r="P312"/>
      <c r="Q312"/>
      <c r="R312" t="s">
        <v>1440</v>
      </c>
      <c r="S312"/>
      <c r="T312"/>
      <c r="U312"/>
      <c r="V312"/>
      <c r="W312"/>
      <c r="X312"/>
      <c r="Y312"/>
      <c r="Z312"/>
      <c r="AA312"/>
      <c r="AB312"/>
      <c r="AC312"/>
      <c r="AD312"/>
      <c r="AE312"/>
      <c r="AF312"/>
      <c r="AG312"/>
      <c r="AH312"/>
      <c r="AI312"/>
      <c r="AJ312"/>
    </row>
    <row r="313" spans="4:36" ht="15">
      <c r="D313"/>
      <c r="E313" t="s">
        <v>1441</v>
      </c>
      <c r="F313"/>
      <c r="G313"/>
      <c r="H313"/>
      <c r="I313"/>
      <c r="J313" t="s">
        <v>1442</v>
      </c>
      <c r="K313"/>
      <c r="L313"/>
      <c r="M313"/>
      <c r="N313"/>
      <c r="O313"/>
      <c r="P313"/>
      <c r="Q313"/>
      <c r="R313" t="s">
        <v>1443</v>
      </c>
      <c r="S313"/>
      <c r="T313"/>
      <c r="U313"/>
      <c r="V313"/>
      <c r="W313"/>
      <c r="X313"/>
      <c r="Y313"/>
      <c r="Z313"/>
      <c r="AA313"/>
      <c r="AB313"/>
      <c r="AC313"/>
      <c r="AD313"/>
      <c r="AE313"/>
      <c r="AF313"/>
      <c r="AG313"/>
      <c r="AH313"/>
      <c r="AI313"/>
      <c r="AJ313"/>
    </row>
    <row r="314" spans="4:36" ht="15">
      <c r="D314"/>
      <c r="E314" t="s">
        <v>1444</v>
      </c>
      <c r="F314"/>
      <c r="G314"/>
      <c r="H314"/>
      <c r="I314"/>
      <c r="J314" t="s">
        <v>1445</v>
      </c>
      <c r="K314"/>
      <c r="L314"/>
      <c r="M314"/>
      <c r="N314"/>
      <c r="O314"/>
      <c r="P314"/>
      <c r="Q314"/>
      <c r="R314" t="s">
        <v>1446</v>
      </c>
      <c r="S314"/>
      <c r="T314"/>
      <c r="U314"/>
      <c r="V314"/>
      <c r="W314"/>
      <c r="X314"/>
      <c r="Y314"/>
      <c r="Z314"/>
      <c r="AA314"/>
      <c r="AB314"/>
      <c r="AC314"/>
      <c r="AD314"/>
      <c r="AE314"/>
      <c r="AF314"/>
      <c r="AG314"/>
      <c r="AH314"/>
      <c r="AI314"/>
      <c r="AJ314"/>
    </row>
    <row r="315" spans="4:36" ht="15">
      <c r="D315"/>
      <c r="E315" t="s">
        <v>1447</v>
      </c>
      <c r="F315"/>
      <c r="G315"/>
      <c r="H315"/>
      <c r="I315"/>
      <c r="J315" t="s">
        <v>1448</v>
      </c>
      <c r="K315"/>
      <c r="L315"/>
      <c r="M315"/>
      <c r="N315"/>
      <c r="O315"/>
      <c r="P315"/>
      <c r="Q315"/>
      <c r="R315" t="s">
        <v>1449</v>
      </c>
      <c r="S315"/>
      <c r="T315"/>
      <c r="U315"/>
      <c r="V315"/>
      <c r="W315"/>
      <c r="X315"/>
      <c r="Y315"/>
      <c r="Z315"/>
      <c r="AA315"/>
      <c r="AB315"/>
      <c r="AC315"/>
      <c r="AD315"/>
      <c r="AE315"/>
      <c r="AF315"/>
      <c r="AG315"/>
      <c r="AH315"/>
      <c r="AI315"/>
      <c r="AJ315"/>
    </row>
    <row r="316" spans="4:36" ht="15">
      <c r="D316"/>
      <c r="E316" t="s">
        <v>1161</v>
      </c>
      <c r="F316"/>
      <c r="G316"/>
      <c r="H316"/>
      <c r="I316"/>
      <c r="J316" t="s">
        <v>1450</v>
      </c>
      <c r="K316"/>
      <c r="L316"/>
      <c r="M316"/>
      <c r="N316"/>
      <c r="O316"/>
      <c r="P316"/>
      <c r="Q316"/>
      <c r="R316" t="s">
        <v>1451</v>
      </c>
      <c r="S316"/>
      <c r="T316"/>
      <c r="U316"/>
      <c r="V316"/>
      <c r="W316"/>
      <c r="X316"/>
      <c r="Y316"/>
      <c r="Z316"/>
      <c r="AA316"/>
      <c r="AB316"/>
      <c r="AC316"/>
      <c r="AD316"/>
      <c r="AE316"/>
      <c r="AF316"/>
      <c r="AG316"/>
      <c r="AH316"/>
      <c r="AI316"/>
      <c r="AJ316"/>
    </row>
    <row r="317" spans="4:36" ht="15">
      <c r="D317"/>
      <c r="E317" t="s">
        <v>1452</v>
      </c>
      <c r="F317"/>
      <c r="G317"/>
      <c r="H317"/>
      <c r="I317"/>
      <c r="J317" t="s">
        <v>1453</v>
      </c>
      <c r="K317"/>
      <c r="L317"/>
      <c r="M317"/>
      <c r="N317"/>
      <c r="O317"/>
      <c r="P317"/>
      <c r="Q317"/>
      <c r="R317" t="s">
        <v>1454</v>
      </c>
      <c r="S317"/>
      <c r="T317"/>
      <c r="U317"/>
      <c r="V317"/>
      <c r="W317"/>
      <c r="X317"/>
      <c r="Y317"/>
      <c r="Z317"/>
      <c r="AA317"/>
      <c r="AB317"/>
      <c r="AC317"/>
      <c r="AD317"/>
      <c r="AE317"/>
      <c r="AF317"/>
      <c r="AG317"/>
      <c r="AH317"/>
      <c r="AI317"/>
      <c r="AJ317"/>
    </row>
    <row r="318" spans="4:36" ht="15">
      <c r="D318"/>
      <c r="E318" t="s">
        <v>1455</v>
      </c>
      <c r="F318"/>
      <c r="G318"/>
      <c r="H318"/>
      <c r="I318"/>
      <c r="J318" t="s">
        <v>1456</v>
      </c>
      <c r="K318"/>
      <c r="L318"/>
      <c r="M318"/>
      <c r="N318"/>
      <c r="O318"/>
      <c r="P318"/>
      <c r="Q318"/>
      <c r="R318" t="s">
        <v>1457</v>
      </c>
      <c r="S318"/>
      <c r="T318"/>
      <c r="U318"/>
      <c r="V318"/>
      <c r="W318"/>
      <c r="X318"/>
      <c r="Y318"/>
      <c r="Z318"/>
      <c r="AA318"/>
      <c r="AB318"/>
      <c r="AC318"/>
      <c r="AD318"/>
      <c r="AE318"/>
      <c r="AF318"/>
      <c r="AG318"/>
      <c r="AH318"/>
      <c r="AI318"/>
      <c r="AJ318"/>
    </row>
    <row r="319" spans="4:36" ht="15">
      <c r="D319"/>
      <c r="E319" t="s">
        <v>1458</v>
      </c>
      <c r="F319"/>
      <c r="G319"/>
      <c r="H319"/>
      <c r="I319"/>
      <c r="J319" t="s">
        <v>1459</v>
      </c>
      <c r="K319"/>
      <c r="L319"/>
      <c r="M319"/>
      <c r="N319"/>
      <c r="O319"/>
      <c r="P319"/>
      <c r="Q319"/>
      <c r="R319" t="s">
        <v>1460</v>
      </c>
      <c r="S319"/>
      <c r="T319"/>
      <c r="U319"/>
      <c r="V319"/>
      <c r="W319"/>
      <c r="X319"/>
      <c r="Y319"/>
      <c r="Z319"/>
      <c r="AA319"/>
      <c r="AB319"/>
      <c r="AC319"/>
      <c r="AD319"/>
      <c r="AE319"/>
      <c r="AF319"/>
      <c r="AG319"/>
      <c r="AH319"/>
      <c r="AI319"/>
      <c r="AJ319"/>
    </row>
    <row r="320" spans="4:36" ht="15">
      <c r="D320"/>
      <c r="E320" t="s">
        <v>1461</v>
      </c>
      <c r="F320"/>
      <c r="G320"/>
      <c r="H320"/>
      <c r="I320"/>
      <c r="J320" t="s">
        <v>1462</v>
      </c>
      <c r="K320"/>
      <c r="L320"/>
      <c r="M320"/>
      <c r="N320"/>
      <c r="O320"/>
      <c r="P320"/>
      <c r="Q320"/>
      <c r="R320" t="s">
        <v>1463</v>
      </c>
      <c r="S320"/>
      <c r="T320"/>
      <c r="U320"/>
      <c r="V320"/>
      <c r="W320"/>
      <c r="X320"/>
      <c r="Y320"/>
      <c r="Z320"/>
      <c r="AA320"/>
      <c r="AB320"/>
      <c r="AC320"/>
      <c r="AD320"/>
      <c r="AE320"/>
      <c r="AF320"/>
      <c r="AG320"/>
      <c r="AH320"/>
      <c r="AI320"/>
      <c r="AJ320"/>
    </row>
    <row r="321" spans="4:36" ht="15">
      <c r="D321"/>
      <c r="E321" t="s">
        <v>840</v>
      </c>
      <c r="F321"/>
      <c r="G321"/>
      <c r="H321"/>
      <c r="I321"/>
      <c r="J321" t="s">
        <v>1464</v>
      </c>
      <c r="K321"/>
      <c r="L321"/>
      <c r="M321"/>
      <c r="N321"/>
      <c r="O321"/>
      <c r="P321"/>
      <c r="Q321"/>
      <c r="R321"/>
      <c r="S321"/>
      <c r="T321"/>
      <c r="U321"/>
      <c r="V321"/>
      <c r="W321"/>
      <c r="X321"/>
      <c r="Y321"/>
      <c r="Z321"/>
      <c r="AA321"/>
      <c r="AB321"/>
      <c r="AC321"/>
      <c r="AD321"/>
      <c r="AE321"/>
      <c r="AF321"/>
      <c r="AG321"/>
      <c r="AH321"/>
      <c r="AI321"/>
      <c r="AJ321"/>
    </row>
    <row r="322" spans="4:36" ht="15">
      <c r="D322"/>
      <c r="E322" t="s">
        <v>1465</v>
      </c>
      <c r="F322"/>
      <c r="G322"/>
      <c r="H322"/>
      <c r="I322"/>
      <c r="J322" t="s">
        <v>1466</v>
      </c>
      <c r="K322"/>
      <c r="L322"/>
      <c r="M322"/>
      <c r="N322"/>
      <c r="O322"/>
      <c r="P322"/>
      <c r="Q322"/>
      <c r="R322"/>
      <c r="S322"/>
      <c r="T322"/>
      <c r="U322"/>
      <c r="V322"/>
      <c r="W322"/>
      <c r="X322"/>
      <c r="Y322"/>
      <c r="Z322"/>
      <c r="AA322"/>
      <c r="AB322"/>
      <c r="AC322"/>
      <c r="AD322"/>
      <c r="AE322"/>
      <c r="AF322"/>
      <c r="AG322"/>
      <c r="AH322"/>
      <c r="AI322"/>
      <c r="AJ322"/>
    </row>
    <row r="323" spans="4:36" ht="15">
      <c r="D323"/>
      <c r="E323" t="s">
        <v>1302</v>
      </c>
      <c r="F323"/>
      <c r="G323"/>
      <c r="H323"/>
      <c r="I323"/>
      <c r="J323" t="s">
        <v>1467</v>
      </c>
      <c r="K323"/>
      <c r="L323"/>
      <c r="M323"/>
      <c r="N323"/>
      <c r="O323"/>
      <c r="P323"/>
      <c r="Q323"/>
      <c r="R323"/>
      <c r="S323"/>
      <c r="T323"/>
      <c r="U323"/>
      <c r="V323"/>
      <c r="W323"/>
      <c r="X323"/>
      <c r="Y323"/>
      <c r="Z323"/>
      <c r="AA323"/>
      <c r="AB323"/>
      <c r="AC323"/>
      <c r="AD323"/>
      <c r="AE323"/>
      <c r="AF323"/>
      <c r="AG323"/>
      <c r="AH323"/>
      <c r="AI323"/>
      <c r="AJ323"/>
    </row>
    <row r="324" spans="4:36" ht="15">
      <c r="D324"/>
      <c r="E324" t="s">
        <v>1468</v>
      </c>
      <c r="F324"/>
      <c r="G324"/>
      <c r="H324"/>
      <c r="I324"/>
      <c r="J324" t="s">
        <v>1469</v>
      </c>
      <c r="K324"/>
      <c r="L324"/>
      <c r="M324"/>
      <c r="N324"/>
      <c r="O324"/>
      <c r="P324"/>
      <c r="Q324"/>
      <c r="R324"/>
      <c r="S324"/>
      <c r="T324"/>
      <c r="U324"/>
      <c r="V324"/>
      <c r="W324"/>
      <c r="X324"/>
      <c r="Y324"/>
      <c r="Z324"/>
      <c r="AA324"/>
      <c r="AB324"/>
      <c r="AC324"/>
      <c r="AD324"/>
      <c r="AE324"/>
      <c r="AF324"/>
      <c r="AG324"/>
      <c r="AH324"/>
      <c r="AI324"/>
      <c r="AJ324"/>
    </row>
    <row r="325" spans="4:36" ht="15">
      <c r="D325"/>
      <c r="E325" t="s">
        <v>1470</v>
      </c>
      <c r="F325"/>
      <c r="G325"/>
      <c r="H325"/>
      <c r="I325"/>
      <c r="J325" t="s">
        <v>1471</v>
      </c>
      <c r="K325"/>
      <c r="L325"/>
      <c r="M325"/>
      <c r="N325"/>
      <c r="O325"/>
      <c r="P325"/>
      <c r="Q325"/>
      <c r="R325"/>
      <c r="S325"/>
      <c r="T325"/>
      <c r="U325"/>
      <c r="V325"/>
      <c r="W325"/>
      <c r="X325"/>
      <c r="Y325"/>
      <c r="Z325"/>
      <c r="AA325"/>
      <c r="AB325"/>
      <c r="AC325"/>
      <c r="AD325"/>
      <c r="AE325"/>
      <c r="AF325"/>
      <c r="AG325"/>
      <c r="AH325"/>
      <c r="AI325"/>
      <c r="AJ325"/>
    </row>
    <row r="326" spans="4:36" ht="15">
      <c r="D326"/>
      <c r="E326" t="s">
        <v>1472</v>
      </c>
      <c r="F326"/>
      <c r="G326"/>
      <c r="H326"/>
      <c r="I326"/>
      <c r="J326" t="s">
        <v>1473</v>
      </c>
      <c r="K326"/>
      <c r="L326"/>
      <c r="M326"/>
      <c r="N326"/>
      <c r="O326"/>
      <c r="P326"/>
      <c r="Q326"/>
      <c r="R326"/>
      <c r="S326"/>
      <c r="T326"/>
      <c r="U326"/>
      <c r="V326"/>
      <c r="W326"/>
      <c r="X326"/>
      <c r="Y326"/>
      <c r="Z326"/>
      <c r="AA326"/>
      <c r="AB326"/>
      <c r="AC326"/>
      <c r="AD326"/>
      <c r="AE326"/>
      <c r="AF326"/>
      <c r="AG326"/>
      <c r="AH326"/>
      <c r="AI326"/>
      <c r="AJ326"/>
    </row>
    <row r="327" spans="4:36" ht="15">
      <c r="D327"/>
      <c r="E327" t="s">
        <v>1474</v>
      </c>
      <c r="F327"/>
      <c r="G327"/>
      <c r="H327"/>
      <c r="I327"/>
      <c r="J327" t="s">
        <v>1475</v>
      </c>
      <c r="K327"/>
      <c r="L327"/>
      <c r="M327"/>
      <c r="N327"/>
      <c r="O327"/>
      <c r="P327"/>
      <c r="Q327"/>
      <c r="R327"/>
      <c r="S327"/>
      <c r="T327"/>
      <c r="U327"/>
      <c r="V327"/>
      <c r="W327"/>
      <c r="X327"/>
      <c r="Y327"/>
      <c r="Z327"/>
      <c r="AA327"/>
      <c r="AB327"/>
      <c r="AC327"/>
      <c r="AD327"/>
      <c r="AE327"/>
      <c r="AF327"/>
      <c r="AG327"/>
      <c r="AH327"/>
      <c r="AI327"/>
      <c r="AJ327"/>
    </row>
    <row r="328" spans="4:36" ht="15">
      <c r="D328"/>
      <c r="E328" t="s">
        <v>1476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1477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342"/>
      <c r="P333" s="342"/>
      <c r="Q333" s="342"/>
      <c r="R333" s="342"/>
      <c r="S333" s="342"/>
      <c r="T333" s="342"/>
    </row>
    <row r="334" spans="4:36">
      <c r="O334" s="342"/>
      <c r="P334" s="342"/>
      <c r="Q334" s="342"/>
      <c r="R334" s="342"/>
      <c r="S334" s="342"/>
      <c r="T334" s="342"/>
    </row>
    <row r="335" spans="4:36">
      <c r="O335" s="342"/>
      <c r="P335" s="342"/>
      <c r="Q335" s="342"/>
      <c r="R335" s="342"/>
      <c r="S335" s="342"/>
      <c r="T335" s="342"/>
    </row>
    <row r="336" spans="4:36">
      <c r="O336" s="342"/>
      <c r="P336" s="342"/>
      <c r="Q336" s="342"/>
      <c r="R336" s="342"/>
      <c r="S336" s="342"/>
      <c r="T336" s="342"/>
    </row>
    <row r="337" spans="15:20">
      <c r="O337" s="342"/>
      <c r="P337" s="342"/>
      <c r="Q337" s="342"/>
      <c r="R337" s="342"/>
      <c r="S337" s="342"/>
      <c r="T337" s="342"/>
    </row>
    <row r="338" spans="15:20">
      <c r="O338" s="342"/>
      <c r="P338" s="342"/>
      <c r="Q338" s="342"/>
      <c r="R338" s="342"/>
      <c r="S338" s="342"/>
      <c r="T338" s="342"/>
    </row>
    <row r="339" spans="15:20">
      <c r="O339" s="342"/>
      <c r="P339" s="342"/>
      <c r="Q339" s="342"/>
      <c r="R339" s="342"/>
      <c r="S339" s="342"/>
      <c r="T339" s="342"/>
    </row>
    <row r="340" spans="15:20">
      <c r="O340" s="342"/>
      <c r="P340" s="342"/>
      <c r="Q340" s="342"/>
      <c r="R340" s="342"/>
      <c r="S340" s="342"/>
      <c r="T340" s="342"/>
    </row>
    <row r="341" spans="15:20">
      <c r="O341" s="342"/>
      <c r="P341" s="342"/>
      <c r="Q341" s="342"/>
      <c r="R341" s="342"/>
      <c r="S341" s="342"/>
      <c r="T341" s="342"/>
    </row>
    <row r="342" spans="15:20">
      <c r="O342" s="342"/>
      <c r="P342" s="342"/>
      <c r="Q342" s="342"/>
      <c r="R342" s="342"/>
      <c r="S342" s="342"/>
      <c r="T342" s="342"/>
    </row>
    <row r="343" spans="15:20">
      <c r="O343" s="342"/>
      <c r="P343" s="342"/>
      <c r="Q343" s="342"/>
      <c r="R343" s="342"/>
      <c r="S343" s="342"/>
      <c r="T343" s="342"/>
    </row>
    <row r="344" spans="15:20">
      <c r="O344" s="342"/>
      <c r="P344" s="342"/>
      <c r="Q344" s="342"/>
      <c r="R344" s="342"/>
      <c r="S344" s="342"/>
      <c r="T344" s="342"/>
    </row>
    <row r="345" spans="15:20">
      <c r="O345" s="342"/>
      <c r="P345" s="342"/>
      <c r="Q345" s="342"/>
      <c r="R345" s="342"/>
      <c r="S345" s="342"/>
      <c r="T345" s="342"/>
    </row>
    <row r="346" spans="15:20">
      <c r="O346" s="342"/>
      <c r="P346" s="342"/>
      <c r="Q346" s="342"/>
      <c r="R346" s="342"/>
      <c r="S346" s="342"/>
      <c r="T346" s="342"/>
    </row>
    <row r="347" spans="15:20">
      <c r="O347" s="342"/>
      <c r="P347" s="342"/>
      <c r="Q347" s="342"/>
      <c r="R347" s="342"/>
      <c r="S347" s="342"/>
      <c r="T347" s="342"/>
    </row>
    <row r="348" spans="15:20">
      <c r="O348" s="342"/>
      <c r="P348" s="342"/>
      <c r="Q348" s="342"/>
      <c r="R348" s="342"/>
      <c r="S348" s="342"/>
      <c r="T348" s="342"/>
    </row>
    <row r="349" spans="15:20">
      <c r="O349" s="342"/>
      <c r="P349" s="342"/>
      <c r="Q349" s="342"/>
      <c r="R349" s="342"/>
      <c r="S349" s="342"/>
      <c r="T349" s="342"/>
    </row>
    <row r="350" spans="15:20">
      <c r="O350" s="342"/>
      <c r="P350" s="342"/>
      <c r="Q350" s="342"/>
      <c r="R350" s="342"/>
      <c r="S350" s="342"/>
      <c r="T350" s="342"/>
    </row>
    <row r="351" spans="15:20">
      <c r="O351" s="342"/>
      <c r="P351" s="342"/>
      <c r="Q351" s="342"/>
      <c r="R351" s="342"/>
      <c r="S351" s="342"/>
      <c r="T351" s="342"/>
    </row>
    <row r="352" spans="15:20">
      <c r="O352" s="342"/>
      <c r="P352" s="342"/>
      <c r="Q352" s="342"/>
      <c r="R352" s="342"/>
      <c r="S352" s="342"/>
      <c r="T352" s="342"/>
    </row>
    <row r="353" spans="15:20">
      <c r="O353" s="342"/>
      <c r="P353" s="342"/>
      <c r="Q353" s="342"/>
      <c r="R353" s="342"/>
      <c r="S353" s="342"/>
      <c r="T353" s="342"/>
    </row>
    <row r="354" spans="15:20">
      <c r="O354" s="342"/>
      <c r="P354" s="342"/>
      <c r="Q354" s="342"/>
      <c r="R354" s="342"/>
      <c r="S354" s="342"/>
      <c r="T354" s="342"/>
    </row>
    <row r="355" spans="15:20">
      <c r="O355" s="342"/>
      <c r="P355" s="342"/>
      <c r="Q355" s="342"/>
      <c r="R355" s="342"/>
      <c r="S355" s="342"/>
      <c r="T355" s="342"/>
    </row>
    <row r="356" spans="15:20">
      <c r="O356" s="342"/>
      <c r="P356" s="342"/>
      <c r="Q356" s="342"/>
      <c r="R356" s="342"/>
      <c r="S356" s="342"/>
      <c r="T356" s="342"/>
    </row>
    <row r="357" spans="15:20">
      <c r="O357" s="342"/>
      <c r="P357" s="342"/>
      <c r="Q357" s="342"/>
      <c r="R357" s="342"/>
      <c r="S357" s="342"/>
      <c r="T357" s="342"/>
    </row>
    <row r="358" spans="15:20">
      <c r="O358" s="342"/>
      <c r="P358" s="342"/>
      <c r="Q358" s="342"/>
      <c r="R358" s="342"/>
      <c r="S358" s="342"/>
      <c r="T358" s="342"/>
    </row>
    <row r="359" spans="15:20">
      <c r="O359" s="342"/>
      <c r="P359" s="342"/>
      <c r="Q359" s="342"/>
      <c r="R359" s="342"/>
      <c r="S359" s="342"/>
      <c r="T359" s="342"/>
    </row>
    <row r="360" spans="15:20">
      <c r="O360" s="342"/>
      <c r="P360" s="342"/>
      <c r="Q360" s="342"/>
      <c r="R360" s="342"/>
      <c r="S360" s="342"/>
      <c r="T360" s="342"/>
    </row>
    <row r="361" spans="15:20">
      <c r="O361" s="342"/>
      <c r="P361" s="342"/>
      <c r="Q361" s="342"/>
      <c r="R361" s="342"/>
      <c r="S361" s="342"/>
      <c r="T361" s="342"/>
    </row>
    <row r="362" spans="15:20">
      <c r="O362" s="342"/>
      <c r="P362" s="342"/>
      <c r="Q362" s="342"/>
      <c r="R362" s="342"/>
      <c r="S362" s="342"/>
      <c r="T362" s="342"/>
    </row>
    <row r="363" spans="15:20">
      <c r="O363" s="342"/>
      <c r="P363" s="342"/>
      <c r="Q363" s="342"/>
      <c r="R363" s="342"/>
      <c r="S363" s="342"/>
      <c r="T363" s="342"/>
    </row>
    <row r="364" spans="15:20">
      <c r="O364" s="342"/>
      <c r="P364" s="342"/>
      <c r="Q364" s="342"/>
      <c r="R364" s="342"/>
      <c r="S364" s="342"/>
      <c r="T364" s="342"/>
    </row>
    <row r="365" spans="15:20">
      <c r="O365" s="342"/>
      <c r="P365" s="342"/>
      <c r="Q365" s="342"/>
      <c r="R365" s="342"/>
      <c r="S365" s="342"/>
      <c r="T365" s="342"/>
    </row>
    <row r="366" spans="15:20">
      <c r="O366" s="342"/>
      <c r="P366" s="342"/>
      <c r="Q366" s="342"/>
      <c r="R366" s="342"/>
      <c r="S366" s="342"/>
      <c r="T366" s="342"/>
    </row>
    <row r="367" spans="15:20">
      <c r="O367" s="342"/>
      <c r="P367" s="342"/>
      <c r="Q367" s="342"/>
      <c r="R367" s="342"/>
      <c r="S367" s="342"/>
      <c r="T367" s="342"/>
    </row>
    <row r="368" spans="15:20">
      <c r="O368" s="342"/>
      <c r="P368" s="342"/>
      <c r="Q368" s="342"/>
      <c r="R368" s="342"/>
      <c r="S368" s="342"/>
      <c r="T368" s="342"/>
    </row>
    <row r="369" spans="15:20">
      <c r="O369" s="342"/>
      <c r="P369" s="342"/>
      <c r="Q369" s="342"/>
      <c r="R369" s="342"/>
      <c r="S369" s="342"/>
      <c r="T369" s="342"/>
    </row>
    <row r="370" spans="15:20">
      <c r="O370" s="342"/>
      <c r="P370" s="342"/>
      <c r="Q370" s="342"/>
      <c r="R370" s="342"/>
      <c r="S370" s="342"/>
      <c r="T370" s="342"/>
    </row>
    <row r="371" spans="15:20">
      <c r="O371" s="342"/>
      <c r="P371" s="342"/>
      <c r="Q371" s="342"/>
      <c r="R371" s="342"/>
      <c r="S371" s="342"/>
      <c r="T371" s="342"/>
    </row>
    <row r="372" spans="15:20">
      <c r="O372" s="342"/>
      <c r="P372" s="342"/>
      <c r="Q372" s="342"/>
      <c r="R372" s="342"/>
      <c r="S372" s="342"/>
      <c r="T372" s="342"/>
    </row>
    <row r="373" spans="15:20">
      <c r="O373" s="342"/>
      <c r="P373" s="342"/>
      <c r="Q373" s="342"/>
      <c r="R373" s="342"/>
      <c r="S373" s="342"/>
      <c r="T373" s="342"/>
    </row>
    <row r="374" spans="15:20">
      <c r="O374" s="342"/>
      <c r="P374" s="342"/>
      <c r="Q374" s="342"/>
      <c r="R374" s="342"/>
      <c r="S374" s="342"/>
      <c r="T374" s="342"/>
    </row>
    <row r="375" spans="15:20">
      <c r="O375" s="342"/>
      <c r="P375" s="342"/>
      <c r="Q375" s="342"/>
      <c r="R375" s="342"/>
      <c r="S375" s="342"/>
      <c r="T375" s="342"/>
    </row>
    <row r="376" spans="15:20">
      <c r="O376" s="342"/>
      <c r="P376" s="342"/>
      <c r="Q376" s="342"/>
      <c r="R376" s="342"/>
      <c r="S376" s="342"/>
      <c r="T376" s="342"/>
    </row>
    <row r="377" spans="15:20">
      <c r="O377" s="342"/>
      <c r="P377" s="342"/>
      <c r="Q377" s="342"/>
      <c r="R377" s="342"/>
      <c r="S377" s="342"/>
      <c r="T377" s="342"/>
    </row>
    <row r="378" spans="15:20">
      <c r="O378" s="342"/>
      <c r="P378" s="342"/>
      <c r="Q378" s="342"/>
      <c r="R378" s="342"/>
      <c r="S378" s="342"/>
      <c r="T378" s="342"/>
    </row>
    <row r="379" spans="15:20">
      <c r="O379" s="342"/>
      <c r="P379" s="342"/>
      <c r="Q379" s="342"/>
      <c r="R379" s="342"/>
      <c r="S379" s="342"/>
      <c r="T379" s="342"/>
    </row>
    <row r="380" spans="15:20">
      <c r="O380" s="342"/>
      <c r="P380" s="342"/>
      <c r="Q380" s="342"/>
      <c r="R380" s="342"/>
      <c r="S380" s="342"/>
      <c r="T380" s="342"/>
    </row>
    <row r="381" spans="15:20">
      <c r="O381" s="342"/>
      <c r="P381" s="342"/>
      <c r="Q381" s="342"/>
      <c r="R381" s="342"/>
      <c r="S381" s="342"/>
      <c r="T381" s="342"/>
    </row>
    <row r="382" spans="15:20">
      <c r="O382" s="342"/>
      <c r="P382" s="342"/>
      <c r="Q382" s="342"/>
      <c r="R382" s="342"/>
      <c r="S382" s="342"/>
      <c r="T382" s="342"/>
    </row>
    <row r="383" spans="15:20">
      <c r="O383" s="342"/>
      <c r="P383" s="342"/>
      <c r="Q383" s="342"/>
      <c r="R383" s="342"/>
      <c r="S383" s="342"/>
      <c r="T383" s="342"/>
    </row>
    <row r="384" spans="15:20">
      <c r="O384" s="342"/>
      <c r="P384" s="342"/>
      <c r="Q384" s="342"/>
      <c r="R384" s="342"/>
      <c r="S384" s="342"/>
      <c r="T384" s="342"/>
    </row>
    <row r="385" spans="15:20">
      <c r="O385" s="342"/>
      <c r="P385" s="342"/>
      <c r="Q385" s="342"/>
      <c r="R385" s="342"/>
      <c r="S385" s="342"/>
      <c r="T385" s="342"/>
    </row>
    <row r="386" spans="15:20">
      <c r="O386" s="342"/>
      <c r="P386" s="342"/>
      <c r="Q386" s="342"/>
      <c r="R386" s="342"/>
      <c r="S386" s="342"/>
      <c r="T386" s="342"/>
    </row>
    <row r="387" spans="15:20">
      <c r="O387" s="342"/>
      <c r="P387" s="342"/>
      <c r="Q387" s="342"/>
      <c r="R387" s="342"/>
      <c r="S387" s="342"/>
      <c r="T387" s="342"/>
    </row>
    <row r="388" spans="15:20">
      <c r="O388" s="342"/>
      <c r="P388" s="342"/>
      <c r="Q388" s="342"/>
      <c r="R388" s="342"/>
      <c r="S388" s="342"/>
      <c r="T388" s="342"/>
    </row>
    <row r="389" spans="15:20">
      <c r="O389" s="342"/>
      <c r="P389" s="342"/>
      <c r="Q389" s="342"/>
      <c r="R389" s="342"/>
      <c r="S389" s="342"/>
      <c r="T389" s="342"/>
    </row>
    <row r="390" spans="15:20">
      <c r="O390" s="342"/>
      <c r="P390" s="342"/>
      <c r="Q390" s="342"/>
      <c r="R390" s="342"/>
      <c r="S390" s="342"/>
      <c r="T390" s="342"/>
    </row>
    <row r="391" spans="15:20">
      <c r="O391" s="342"/>
      <c r="P391" s="342"/>
      <c r="Q391" s="342"/>
      <c r="R391" s="342"/>
      <c r="S391" s="342"/>
      <c r="T391" s="342"/>
    </row>
    <row r="392" spans="15:20">
      <c r="O392" s="342"/>
      <c r="P392" s="342"/>
      <c r="Q392" s="342"/>
      <c r="R392" s="342"/>
      <c r="S392" s="342"/>
      <c r="T392" s="342"/>
    </row>
    <row r="393" spans="15:20">
      <c r="O393" s="342"/>
      <c r="P393" s="342"/>
      <c r="Q393" s="342"/>
      <c r="R393" s="342"/>
      <c r="S393" s="342"/>
      <c r="T393" s="342"/>
    </row>
    <row r="394" spans="15:20">
      <c r="O394" s="342"/>
      <c r="P394" s="342"/>
      <c r="Q394" s="342"/>
      <c r="R394" s="342"/>
      <c r="S394" s="342"/>
      <c r="T394" s="342"/>
    </row>
    <row r="395" spans="15:20">
      <c r="O395" s="342"/>
      <c r="P395" s="342"/>
      <c r="Q395" s="342"/>
      <c r="R395" s="342"/>
      <c r="S395" s="342"/>
      <c r="T395" s="342"/>
    </row>
    <row r="396" spans="15:20">
      <c r="O396" s="342"/>
      <c r="P396" s="342"/>
      <c r="Q396" s="342"/>
      <c r="R396" s="342"/>
      <c r="S396" s="342"/>
      <c r="T396" s="342"/>
    </row>
    <row r="397" spans="15:20">
      <c r="O397" s="342"/>
      <c r="P397" s="342"/>
      <c r="Q397" s="342"/>
      <c r="R397" s="342"/>
      <c r="S397" s="342"/>
      <c r="T397" s="342"/>
    </row>
    <row r="398" spans="15:20">
      <c r="O398" s="342"/>
      <c r="P398" s="342"/>
      <c r="Q398" s="342"/>
      <c r="R398" s="342"/>
      <c r="S398" s="342"/>
      <c r="T398" s="342"/>
    </row>
    <row r="399" spans="15:20">
      <c r="O399" s="342"/>
      <c r="P399" s="342"/>
      <c r="Q399" s="342"/>
      <c r="R399" s="342"/>
      <c r="S399" s="342"/>
      <c r="T399" s="342"/>
    </row>
    <row r="400" spans="15:20">
      <c r="O400" s="342"/>
      <c r="P400" s="342"/>
      <c r="Q400" s="342"/>
      <c r="R400" s="342"/>
      <c r="S400" s="342"/>
      <c r="T400" s="342"/>
    </row>
    <row r="401" spans="15:20">
      <c r="O401" s="342"/>
      <c r="P401" s="342"/>
      <c r="Q401" s="342"/>
      <c r="R401" s="342"/>
      <c r="S401" s="342"/>
      <c r="T401" s="342"/>
    </row>
    <row r="402" spans="15:20">
      <c r="O402" s="342"/>
      <c r="P402" s="342"/>
      <c r="Q402" s="342"/>
      <c r="R402" s="342"/>
      <c r="S402" s="342"/>
      <c r="T402" s="342"/>
    </row>
    <row r="403" spans="15:20">
      <c r="O403" s="342"/>
      <c r="P403" s="342"/>
      <c r="Q403" s="342"/>
      <c r="R403" s="342"/>
      <c r="S403" s="342"/>
      <c r="T403" s="342"/>
    </row>
    <row r="404" spans="15:20">
      <c r="O404" s="342"/>
      <c r="P404" s="342"/>
      <c r="Q404" s="342"/>
      <c r="R404" s="342"/>
      <c r="S404" s="342"/>
      <c r="T404" s="342"/>
    </row>
    <row r="405" spans="15:20">
      <c r="O405" s="342"/>
      <c r="P405" s="342"/>
      <c r="Q405" s="342"/>
      <c r="R405" s="342"/>
      <c r="S405" s="342"/>
      <c r="T405" s="342"/>
    </row>
    <row r="406" spans="15:20">
      <c r="O406" s="342"/>
      <c r="P406" s="342"/>
      <c r="Q406" s="342"/>
      <c r="R406" s="342"/>
      <c r="S406" s="342"/>
      <c r="T406" s="342"/>
    </row>
    <row r="407" spans="15:20">
      <c r="O407" s="342"/>
      <c r="P407" s="342"/>
      <c r="Q407" s="342"/>
      <c r="R407" s="342"/>
      <c r="S407" s="342"/>
      <c r="T407" s="342"/>
    </row>
    <row r="408" spans="15:20">
      <c r="O408" s="342"/>
      <c r="P408" s="342"/>
      <c r="Q408" s="342"/>
      <c r="R408" s="342"/>
      <c r="S408" s="342"/>
      <c r="T408" s="342"/>
    </row>
    <row r="409" spans="15:20">
      <c r="O409" s="342"/>
      <c r="P409" s="342"/>
      <c r="Q409" s="342"/>
      <c r="R409" s="342"/>
      <c r="S409" s="342"/>
      <c r="T409" s="342"/>
    </row>
    <row r="410" spans="15:20">
      <c r="O410" s="342"/>
      <c r="P410" s="342"/>
      <c r="Q410" s="342"/>
      <c r="R410" s="342"/>
      <c r="S410" s="342"/>
      <c r="T410" s="342"/>
    </row>
    <row r="411" spans="15:20">
      <c r="O411" s="342"/>
      <c r="P411" s="342"/>
      <c r="Q411" s="342"/>
      <c r="R411" s="342"/>
      <c r="S411" s="342"/>
      <c r="T411" s="342"/>
    </row>
    <row r="412" spans="15:20">
      <c r="O412" s="342"/>
      <c r="P412" s="342"/>
      <c r="Q412" s="342"/>
      <c r="R412" s="342"/>
      <c r="S412" s="342"/>
      <c r="T412" s="342"/>
    </row>
    <row r="413" spans="15:20">
      <c r="O413" s="342"/>
      <c r="P413" s="342"/>
      <c r="Q413" s="342"/>
      <c r="R413" s="342"/>
      <c r="S413" s="342"/>
      <c r="T413" s="342"/>
    </row>
    <row r="414" spans="15:20">
      <c r="O414" s="342"/>
      <c r="P414" s="342"/>
      <c r="Q414" s="342"/>
      <c r="R414" s="342"/>
      <c r="S414" s="342"/>
      <c r="T414" s="342"/>
    </row>
    <row r="415" spans="15:20">
      <c r="O415" s="342"/>
      <c r="P415" s="342"/>
      <c r="Q415" s="342"/>
      <c r="R415" s="342"/>
      <c r="S415" s="342"/>
      <c r="T415" s="342"/>
    </row>
    <row r="416" spans="15:20">
      <c r="O416" s="342"/>
      <c r="P416" s="342"/>
      <c r="Q416" s="342"/>
      <c r="R416" s="342"/>
      <c r="S416" s="342"/>
      <c r="T416" s="342"/>
    </row>
    <row r="417" spans="15:20">
      <c r="O417" s="342"/>
      <c r="P417" s="342"/>
      <c r="Q417" s="342"/>
      <c r="R417" s="342"/>
      <c r="S417" s="342"/>
      <c r="T417" s="342"/>
    </row>
    <row r="418" spans="15:20">
      <c r="O418" s="342"/>
      <c r="P418" s="342"/>
      <c r="Q418" s="342"/>
      <c r="R418" s="342"/>
      <c r="S418" s="342"/>
      <c r="T418" s="342"/>
    </row>
    <row r="419" spans="15:20">
      <c r="O419" s="342"/>
      <c r="P419" s="342"/>
      <c r="Q419" s="342"/>
      <c r="R419" s="342"/>
      <c r="S419" s="342"/>
      <c r="T419" s="342"/>
    </row>
    <row r="420" spans="15:20">
      <c r="O420" s="342"/>
      <c r="P420" s="342"/>
      <c r="Q420" s="342"/>
      <c r="R420" s="342"/>
      <c r="S420" s="342"/>
      <c r="T420" s="342"/>
    </row>
    <row r="421" spans="15:20">
      <c r="O421" s="342"/>
      <c r="P421" s="342"/>
      <c r="Q421" s="342"/>
      <c r="R421" s="342"/>
      <c r="S421" s="342"/>
      <c r="T421" s="342"/>
    </row>
    <row r="422" spans="15:20">
      <c r="O422" s="342"/>
      <c r="P422" s="342"/>
      <c r="Q422" s="342"/>
      <c r="R422" s="342"/>
      <c r="S422" s="342"/>
      <c r="T422" s="342"/>
    </row>
    <row r="423" spans="15:20">
      <c r="O423" s="342"/>
      <c r="P423" s="342"/>
      <c r="Q423" s="342"/>
      <c r="R423" s="342"/>
      <c r="S423" s="342"/>
      <c r="T423" s="342"/>
    </row>
    <row r="424" spans="15:20">
      <c r="O424" s="342"/>
      <c r="P424" s="342"/>
      <c r="Q424" s="342"/>
      <c r="R424" s="342"/>
      <c r="S424" s="342"/>
      <c r="T424" s="342"/>
    </row>
    <row r="425" spans="15:20">
      <c r="O425" s="342"/>
      <c r="P425" s="342"/>
      <c r="Q425" s="342"/>
      <c r="R425" s="342"/>
      <c r="S425" s="342"/>
      <c r="T425" s="342"/>
    </row>
    <row r="426" spans="15:20">
      <c r="O426" s="342"/>
      <c r="P426" s="342"/>
      <c r="Q426" s="342"/>
      <c r="R426" s="342"/>
      <c r="S426" s="342"/>
      <c r="T426" s="342"/>
    </row>
    <row r="427" spans="15:20">
      <c r="O427" s="342"/>
      <c r="P427" s="342"/>
      <c r="Q427" s="342"/>
      <c r="R427" s="342"/>
      <c r="S427" s="342"/>
      <c r="T427" s="342"/>
    </row>
    <row r="428" spans="15:20">
      <c r="O428" s="342"/>
      <c r="P428" s="342"/>
      <c r="Q428" s="342"/>
      <c r="R428" s="342"/>
      <c r="S428" s="342"/>
      <c r="T428" s="342"/>
    </row>
    <row r="429" spans="15:20">
      <c r="O429" s="342"/>
      <c r="P429" s="342"/>
      <c r="Q429" s="342"/>
      <c r="R429" s="342"/>
      <c r="S429" s="342"/>
      <c r="T429" s="342"/>
    </row>
    <row r="430" spans="15:20">
      <c r="O430" s="342"/>
      <c r="P430" s="342"/>
      <c r="Q430" s="342"/>
      <c r="R430" s="342"/>
      <c r="S430" s="342"/>
      <c r="T430" s="342"/>
    </row>
    <row r="431" spans="15:20">
      <c r="O431" s="342"/>
      <c r="P431" s="342"/>
      <c r="Q431" s="342"/>
      <c r="R431" s="342"/>
      <c r="S431" s="342"/>
      <c r="T431" s="342"/>
    </row>
    <row r="432" spans="15:20">
      <c r="O432" s="342"/>
      <c r="P432" s="342"/>
      <c r="Q432" s="342"/>
      <c r="R432" s="342"/>
      <c r="S432" s="342"/>
      <c r="T432" s="342"/>
    </row>
    <row r="433" spans="15:20">
      <c r="O433" s="342"/>
      <c r="P433" s="342"/>
      <c r="Q433" s="342"/>
      <c r="R433" s="342"/>
      <c r="S433" s="342"/>
      <c r="T433" s="342"/>
    </row>
    <row r="434" spans="15:20">
      <c r="O434" s="342"/>
      <c r="P434" s="342"/>
      <c r="Q434" s="342"/>
      <c r="R434" s="342"/>
      <c r="S434" s="342"/>
      <c r="T434" s="342"/>
    </row>
    <row r="435" spans="15:20">
      <c r="O435" s="342"/>
      <c r="P435" s="342"/>
      <c r="Q435" s="342"/>
      <c r="R435" s="342"/>
      <c r="S435" s="342"/>
      <c r="T435" s="342"/>
    </row>
    <row r="436" spans="15:20">
      <c r="O436" s="342"/>
      <c r="P436" s="342"/>
      <c r="Q436" s="342"/>
      <c r="R436" s="342"/>
      <c r="S436" s="342"/>
      <c r="T436" s="342"/>
    </row>
    <row r="437" spans="15:20">
      <c r="O437" s="342"/>
      <c r="P437" s="342"/>
      <c r="Q437" s="342"/>
      <c r="R437" s="342"/>
      <c r="S437" s="342"/>
      <c r="T437" s="342"/>
    </row>
    <row r="438" spans="15:20">
      <c r="O438" s="342"/>
      <c r="P438" s="342"/>
      <c r="Q438" s="342"/>
      <c r="R438" s="342"/>
      <c r="S438" s="342"/>
      <c r="T438" s="342"/>
    </row>
    <row r="439" spans="15:20">
      <c r="O439" s="342"/>
      <c r="P439" s="342"/>
      <c r="Q439" s="342"/>
      <c r="R439" s="342"/>
      <c r="S439" s="342"/>
      <c r="T439" s="342"/>
    </row>
    <row r="440" spans="15:20">
      <c r="O440" s="342"/>
      <c r="P440" s="342"/>
      <c r="Q440" s="342"/>
      <c r="R440" s="342"/>
      <c r="S440" s="342"/>
      <c r="T440" s="342"/>
    </row>
    <row r="441" spans="15:20">
      <c r="O441" s="342"/>
      <c r="P441" s="342"/>
      <c r="Q441" s="342"/>
      <c r="R441" s="342"/>
      <c r="S441" s="342"/>
      <c r="T441" s="342"/>
    </row>
    <row r="442" spans="15:20">
      <c r="O442" s="342"/>
      <c r="P442" s="342"/>
      <c r="Q442" s="342"/>
      <c r="R442" s="342"/>
      <c r="S442" s="342"/>
      <c r="T442" s="342"/>
    </row>
    <row r="443" spans="15:20">
      <c r="O443" s="342"/>
      <c r="P443" s="342"/>
      <c r="Q443" s="342"/>
      <c r="R443" s="342"/>
      <c r="S443" s="342"/>
      <c r="T443" s="342"/>
    </row>
    <row r="444" spans="15:20">
      <c r="O444" s="342"/>
      <c r="P444" s="342"/>
      <c r="Q444" s="342"/>
      <c r="R444" s="342"/>
      <c r="S444" s="342"/>
      <c r="T444" s="342"/>
    </row>
    <row r="445" spans="15:20">
      <c r="O445" s="342"/>
      <c r="P445" s="342"/>
      <c r="Q445" s="342"/>
      <c r="R445" s="342"/>
      <c r="S445" s="342"/>
      <c r="T445" s="342"/>
    </row>
    <row r="446" spans="15:20">
      <c r="O446" s="342"/>
      <c r="P446" s="342"/>
      <c r="Q446" s="342"/>
      <c r="R446" s="342"/>
      <c r="S446" s="342"/>
      <c r="T446" s="342"/>
    </row>
    <row r="447" spans="15:20">
      <c r="O447" s="342"/>
      <c r="P447" s="342"/>
      <c r="Q447" s="342"/>
      <c r="R447" s="342"/>
      <c r="S447" s="342"/>
      <c r="T447" s="342"/>
    </row>
    <row r="448" spans="15:20">
      <c r="O448" s="342"/>
      <c r="P448" s="342"/>
      <c r="Q448" s="342"/>
      <c r="R448" s="342"/>
      <c r="S448" s="342"/>
      <c r="T448" s="342"/>
    </row>
    <row r="449" spans="15:20">
      <c r="O449" s="342"/>
      <c r="P449" s="342"/>
      <c r="Q449" s="342"/>
      <c r="R449" s="342"/>
      <c r="S449" s="342"/>
      <c r="T449" s="342"/>
    </row>
    <row r="450" spans="15:20">
      <c r="O450" s="342"/>
      <c r="P450" s="342"/>
      <c r="Q450" s="342"/>
      <c r="R450" s="342"/>
      <c r="S450" s="342"/>
      <c r="T450" s="342"/>
    </row>
    <row r="451" spans="15:20">
      <c r="O451" s="342"/>
      <c r="P451" s="342"/>
      <c r="Q451" s="342"/>
      <c r="R451" s="342"/>
      <c r="S451" s="342"/>
      <c r="T451" s="342"/>
    </row>
    <row r="452" spans="15:20">
      <c r="O452" s="342"/>
      <c r="P452" s="342"/>
      <c r="Q452" s="342"/>
      <c r="R452" s="342"/>
      <c r="S452" s="342"/>
      <c r="T452" s="342"/>
    </row>
    <row r="453" spans="15:20">
      <c r="O453" s="342"/>
      <c r="P453" s="342"/>
      <c r="Q453" s="342"/>
      <c r="R453" s="342"/>
      <c r="S453" s="342"/>
      <c r="T453" s="342"/>
    </row>
    <row r="454" spans="15:20">
      <c r="O454" s="342"/>
      <c r="P454" s="342"/>
      <c r="Q454" s="342"/>
      <c r="R454" s="342"/>
      <c r="S454" s="342"/>
      <c r="T454" s="342"/>
    </row>
    <row r="455" spans="15:20">
      <c r="O455" s="342"/>
      <c r="P455" s="342"/>
      <c r="Q455" s="342"/>
      <c r="R455" s="342"/>
      <c r="S455" s="342"/>
      <c r="T455" s="342"/>
    </row>
    <row r="456" spans="15:20">
      <c r="O456" s="342"/>
      <c r="P456" s="342"/>
      <c r="Q456" s="342"/>
      <c r="R456" s="342"/>
      <c r="S456" s="342"/>
      <c r="T456" s="342"/>
    </row>
    <row r="457" spans="15:20">
      <c r="O457" s="342"/>
      <c r="P457" s="342"/>
      <c r="Q457" s="342"/>
      <c r="R457" s="342"/>
      <c r="S457" s="342"/>
      <c r="T457" s="342"/>
    </row>
    <row r="458" spans="15:20">
      <c r="O458" s="342"/>
      <c r="P458" s="342"/>
      <c r="Q458" s="342"/>
      <c r="R458" s="342"/>
      <c r="S458" s="342"/>
      <c r="T458" s="342"/>
    </row>
    <row r="459" spans="15:20">
      <c r="O459" s="342"/>
      <c r="P459" s="342"/>
      <c r="Q459" s="342"/>
      <c r="R459" s="342"/>
      <c r="S459" s="342"/>
      <c r="T459" s="342"/>
    </row>
    <row r="460" spans="15:20">
      <c r="O460" s="342"/>
      <c r="P460" s="342"/>
      <c r="Q460" s="342"/>
      <c r="R460" s="342"/>
      <c r="S460" s="342"/>
      <c r="T460" s="342"/>
    </row>
  </sheetData>
  <sheetProtection algorithmName="SHA-512" hashValue="8S8vtwswv1c4JpkZkiKylOQMOBh7d6Me0BYtdssHm6IYAJxk9Qg7Yya7WUO3plEDMQE96MZ+hDFgVW7doAFr7A==" saltValue="uGwQZw6NdfSW+3hl7SYJBA=="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30F1B-5A39-4E4F-80D5-54804B8210B4}">
  <sheetPr>
    <tabColor theme="6" tint="0.59999389629810485"/>
    <pageSetUpPr fitToPage="1"/>
  </sheetPr>
  <dimension ref="A1:J25"/>
  <sheetViews>
    <sheetView zoomScale="80" zoomScaleNormal="80" workbookViewId="0">
      <selection activeCell="B15" sqref="B15"/>
    </sheetView>
  </sheetViews>
  <sheetFormatPr baseColWidth="10" defaultColWidth="11.42578125" defaultRowHeight="15"/>
  <cols>
    <col min="1" max="1" width="6.85546875" style="170" customWidth="1"/>
    <col min="2" max="2" width="7.42578125" style="3" customWidth="1"/>
    <col min="3" max="3" width="103.42578125" style="16" customWidth="1"/>
    <col min="4" max="4" width="19.85546875" customWidth="1"/>
    <col min="5" max="5" width="77.42578125" customWidth="1"/>
    <col min="6" max="6" width="38" style="16" customWidth="1"/>
    <col min="7" max="7" width="11.42578125" hidden="1" customWidth="1"/>
  </cols>
  <sheetData>
    <row r="1" spans="1:10" s="5" customFormat="1" ht="21" customHeight="1" thickBot="1">
      <c r="A1" s="453" t="s">
        <v>1670</v>
      </c>
      <c r="B1" s="509" t="s">
        <v>2320</v>
      </c>
      <c r="C1" s="510"/>
      <c r="D1" s="510"/>
      <c r="E1" s="511"/>
      <c r="F1" s="15"/>
      <c r="G1" s="4"/>
    </row>
    <row r="2" spans="1:10" s="66" customFormat="1" ht="74.25" customHeight="1" thickBot="1">
      <c r="A2" s="299" t="s">
        <v>1672</v>
      </c>
      <c r="B2" s="107" t="s">
        <v>1673</v>
      </c>
      <c r="C2" s="108" t="s">
        <v>1674</v>
      </c>
      <c r="D2" s="109" t="s">
        <v>1675</v>
      </c>
      <c r="E2" s="110" t="s">
        <v>1676</v>
      </c>
      <c r="F2" s="65" t="s">
        <v>1677</v>
      </c>
    </row>
    <row r="3" spans="1:10" ht="66.75" customHeight="1">
      <c r="B3" s="171" t="s">
        <v>2321</v>
      </c>
      <c r="C3" s="172" t="s">
        <v>2322</v>
      </c>
      <c r="D3" s="70" t="str">
        <f>IF(COUNTIF(D4:D4,"NO CUMPLE")&gt;0,"NO CUMPLE CONDICIÓN",IF(COUNTIF(D4:D4,"CUMPLE")=0,"NO APLICA","CUMPLE"))</f>
        <v>NO APLICA</v>
      </c>
      <c r="E3" s="71" t="str">
        <f>CONCATENATE(IF(D4="NO CUMPLE",CONCATENATE(E4," / "),""))</f>
        <v/>
      </c>
      <c r="F3" s="300" t="s">
        <v>2323</v>
      </c>
      <c r="G3" s="3">
        <f>IF(D3="CUMPLE",1,IF(D3="NO CUMPLE CONDICIÓN",2,3))</f>
        <v>3</v>
      </c>
      <c r="J3" s="66"/>
    </row>
    <row r="4" spans="1:10" ht="39.75" customHeight="1">
      <c r="A4" s="173" t="s">
        <v>2267</v>
      </c>
      <c r="B4" s="74" t="s">
        <v>2324</v>
      </c>
      <c r="C4" s="91" t="s">
        <v>2325</v>
      </c>
      <c r="D4" s="311"/>
      <c r="E4" s="77"/>
      <c r="F4" s="301" t="s">
        <v>2323</v>
      </c>
      <c r="G4" s="3"/>
      <c r="J4" s="66"/>
    </row>
    <row r="5" spans="1:10" ht="36.75" customHeight="1">
      <c r="B5" s="174" t="s">
        <v>2326</v>
      </c>
      <c r="C5" s="175" t="s">
        <v>2327</v>
      </c>
      <c r="D5" s="87" t="str">
        <f>IF(COUNTIF(D6:D8,"NO CUMPLE")&gt;0,"NO CUMPLE CONDICIÓN",IF(COUNTIF(D6:D8,"CUMPLE")=0,"NO APLICA","CUMPLE"))</f>
        <v>NO APLICA</v>
      </c>
      <c r="E5" s="82" t="str">
        <f>CONCATENATE(IF(D6="NO CUMPLE",CONCATENATE(E6," / "),""),IF(D7="NO CUMPLE",CONCATENATE(E7,"  "),""),IF(D8="NO CUMPLE",CONCATENATE(E8,"  "),""))</f>
        <v/>
      </c>
      <c r="F5" s="302" t="s">
        <v>2328</v>
      </c>
      <c r="G5" s="3">
        <f t="shared" ref="G5:G17" si="0">IF(D5="CUMPLE",1,IF(D5="NO CUMPLE CONDICIÓN",2,3))</f>
        <v>3</v>
      </c>
      <c r="J5" s="66"/>
    </row>
    <row r="6" spans="1:10" ht="39.75" customHeight="1">
      <c r="A6" s="173" t="s">
        <v>2267</v>
      </c>
      <c r="B6" s="74" t="s">
        <v>2329</v>
      </c>
      <c r="C6" s="99" t="s">
        <v>2330</v>
      </c>
      <c r="D6" s="311"/>
      <c r="E6" s="77"/>
      <c r="F6" s="303" t="s">
        <v>2331</v>
      </c>
      <c r="G6" s="3"/>
      <c r="J6" s="66"/>
    </row>
    <row r="7" spans="1:10" ht="79.5" customHeight="1">
      <c r="A7" s="173" t="s">
        <v>2267</v>
      </c>
      <c r="B7" s="74" t="s">
        <v>2332</v>
      </c>
      <c r="C7" s="99" t="s">
        <v>2333</v>
      </c>
      <c r="D7" s="311"/>
      <c r="E7" s="77"/>
      <c r="F7" s="303" t="s">
        <v>2334</v>
      </c>
      <c r="G7" s="3"/>
      <c r="J7" s="66"/>
    </row>
    <row r="8" spans="1:10" ht="106.5" customHeight="1">
      <c r="A8" s="173" t="s">
        <v>2267</v>
      </c>
      <c r="B8" s="74" t="s">
        <v>2335</v>
      </c>
      <c r="C8" s="99" t="s">
        <v>2336</v>
      </c>
      <c r="D8" s="311"/>
      <c r="E8" s="77"/>
      <c r="F8" s="303" t="s">
        <v>2337</v>
      </c>
      <c r="G8" s="3"/>
      <c r="J8" s="66"/>
    </row>
    <row r="9" spans="1:10" ht="33" customHeight="1">
      <c r="B9" s="174" t="s">
        <v>2338</v>
      </c>
      <c r="C9" s="175" t="s">
        <v>2339</v>
      </c>
      <c r="D9" s="94" t="str">
        <f>IF(COUNTIF(D10:D13,"NO CUMPLE")&gt;0,"NO CUMPLE CONDICIÓN",IF(COUNTIF(D10:D13,"CUMPLE")=0,"NO APLICA","CUMPLE"))</f>
        <v>NO APLICA</v>
      </c>
      <c r="E9" s="269" t="str">
        <f>CONCATENATE(IF(D10="NO CUMPLE",CONCATENATE(E10," / "),""),IF(D11="NO CUMPLE",CONCATENATE(E11,"  "),""),IF(D12="NO CUMPLE",CONCATENATE(E12,"  "),""),IF(D13="NO CUMPLE",CONCATENATE(E13,"  "),""))</f>
        <v/>
      </c>
      <c r="F9" s="302" t="s">
        <v>2340</v>
      </c>
      <c r="G9" s="3">
        <f t="shared" si="0"/>
        <v>3</v>
      </c>
      <c r="J9" s="66"/>
    </row>
    <row r="10" spans="1:10" ht="27.75" customHeight="1">
      <c r="A10" s="173" t="s">
        <v>2267</v>
      </c>
      <c r="B10" s="74" t="s">
        <v>2341</v>
      </c>
      <c r="C10" s="91" t="s">
        <v>2342</v>
      </c>
      <c r="D10" s="311"/>
      <c r="E10" s="77"/>
      <c r="F10" s="303" t="s">
        <v>2340</v>
      </c>
      <c r="G10" s="3"/>
      <c r="J10" s="66"/>
    </row>
    <row r="11" spans="1:10" ht="202.5">
      <c r="A11" s="173" t="s">
        <v>2267</v>
      </c>
      <c r="B11" s="74" t="s">
        <v>2343</v>
      </c>
      <c r="C11" s="176" t="s">
        <v>2344</v>
      </c>
      <c r="D11" s="311"/>
      <c r="E11" s="77"/>
      <c r="F11" s="303" t="s">
        <v>2345</v>
      </c>
      <c r="G11" s="3"/>
      <c r="J11" s="66"/>
    </row>
    <row r="12" spans="1:10" ht="38.450000000000003" customHeight="1">
      <c r="A12" s="177" t="s">
        <v>2267</v>
      </c>
      <c r="B12" s="74" t="s">
        <v>2346</v>
      </c>
      <c r="C12" s="91" t="s">
        <v>2347</v>
      </c>
      <c r="D12" s="311"/>
      <c r="E12" s="77"/>
      <c r="F12" s="303" t="s">
        <v>2348</v>
      </c>
      <c r="G12" s="3"/>
      <c r="J12" s="66"/>
    </row>
    <row r="13" spans="1:10" ht="38.450000000000003" customHeight="1">
      <c r="A13" s="177"/>
      <c r="B13" s="74" t="s">
        <v>2349</v>
      </c>
      <c r="C13" s="91" t="s">
        <v>2350</v>
      </c>
      <c r="D13" s="311"/>
      <c r="E13" s="77"/>
      <c r="F13" s="303" t="s">
        <v>2351</v>
      </c>
      <c r="G13" s="3"/>
      <c r="J13" s="66"/>
    </row>
    <row r="14" spans="1:10" ht="42.75">
      <c r="A14" s="178"/>
      <c r="B14" s="174" t="s">
        <v>2352</v>
      </c>
      <c r="C14" s="175" t="s">
        <v>2353</v>
      </c>
      <c r="D14" s="81" t="str">
        <f>IF(COUNTIF(D15:D16,"NO CUMPLE")&gt;0,"NO CUMPLE CONDICIÓN",IF(COUNTIF(D15:D16,"CUMPLE")=0,"NO APLICA","CUMPLE"))</f>
        <v>NO APLICA</v>
      </c>
      <c r="E14" s="82" t="str">
        <f>CONCATENATE(IF(D15="NO CUMPLE",CONCATENATE(E15," / "),""),IF(D16="NO CUMPLE",CONCATENATE(E16,"  "),""))</f>
        <v/>
      </c>
      <c r="F14" s="302" t="s">
        <v>2354</v>
      </c>
      <c r="G14" s="3">
        <f>IF(D14="CUMPLE",1,IF(D14="NO CUMPLE CONDICIÓN",2,3))</f>
        <v>3</v>
      </c>
      <c r="J14" s="66"/>
    </row>
    <row r="15" spans="1:10" ht="147">
      <c r="A15" s="173" t="s">
        <v>2267</v>
      </c>
      <c r="B15" s="304" t="s">
        <v>2355</v>
      </c>
      <c r="C15" s="75" t="s">
        <v>2356</v>
      </c>
      <c r="D15" s="311"/>
      <c r="E15" s="305"/>
      <c r="F15" s="303" t="s">
        <v>2354</v>
      </c>
      <c r="G15" s="3"/>
      <c r="J15" s="66"/>
    </row>
    <row r="16" spans="1:10" ht="102" customHeight="1">
      <c r="A16" s="173" t="s">
        <v>2267</v>
      </c>
      <c r="B16" s="304" t="s">
        <v>2357</v>
      </c>
      <c r="C16" s="75" t="s">
        <v>2358</v>
      </c>
      <c r="D16" s="311"/>
      <c r="E16" s="305"/>
      <c r="F16" s="303" t="s">
        <v>2354</v>
      </c>
      <c r="G16" s="3"/>
      <c r="J16" s="66"/>
    </row>
    <row r="17" spans="1:10" ht="39.75" customHeight="1">
      <c r="B17" s="174" t="s">
        <v>2359</v>
      </c>
      <c r="C17" s="175" t="s">
        <v>2360</v>
      </c>
      <c r="D17" s="87" t="str">
        <f>IF(COUNTIF(D18:D20,"NO CUMPLE")&gt;0,"NO CUMPLE CONDICIÓN",IF(COUNTIF(D18:D20,"CUMPLE")=0,"NO APLICA","CUMPLE"))</f>
        <v>NO APLICA</v>
      </c>
      <c r="E17" s="82" t="str">
        <f>CONCATENATE(IF(D18="NO CUMPLE",CONCATENATE(E18," / "),""),IF(D19="NO CUMPLE",CONCATENATE(E19,"  "),""),IF(D20="NO CUMPLE",CONCATENATE(E20,"  "),""))</f>
        <v/>
      </c>
      <c r="F17" s="302" t="s">
        <v>2361</v>
      </c>
      <c r="G17" s="3">
        <f t="shared" si="0"/>
        <v>3</v>
      </c>
      <c r="J17" s="66"/>
    </row>
    <row r="18" spans="1:10" ht="81">
      <c r="A18" s="173" t="s">
        <v>2267</v>
      </c>
      <c r="B18" s="74" t="s">
        <v>2362</v>
      </c>
      <c r="C18" s="91" t="s">
        <v>2363</v>
      </c>
      <c r="D18" s="311"/>
      <c r="E18" s="77"/>
      <c r="F18" s="303" t="s">
        <v>2361</v>
      </c>
      <c r="G18" s="3"/>
      <c r="J18" s="66"/>
    </row>
    <row r="19" spans="1:10" ht="81">
      <c r="A19" s="173" t="s">
        <v>2267</v>
      </c>
      <c r="B19" s="74" t="s">
        <v>2364</v>
      </c>
      <c r="C19" s="91" t="s">
        <v>2365</v>
      </c>
      <c r="D19" s="311"/>
      <c r="E19" s="77"/>
      <c r="F19" s="303" t="s">
        <v>2361</v>
      </c>
      <c r="G19" s="3"/>
      <c r="J19" s="66"/>
    </row>
    <row r="20" spans="1:10" ht="93.75" customHeight="1" thickBot="1">
      <c r="A20" s="173" t="s">
        <v>2267</v>
      </c>
      <c r="B20" s="267" t="s">
        <v>2366</v>
      </c>
      <c r="C20" s="102" t="s">
        <v>2367</v>
      </c>
      <c r="D20" s="312"/>
      <c r="E20" s="104"/>
      <c r="F20" s="303" t="s">
        <v>2368</v>
      </c>
      <c r="J20" s="66"/>
    </row>
    <row r="23" spans="1:10" hidden="1">
      <c r="C23" s="106" t="s">
        <v>1838</v>
      </c>
      <c r="D23" s="3">
        <f>COUNTIF(G3:G20,1)</f>
        <v>0</v>
      </c>
    </row>
    <row r="24" spans="1:10" hidden="1">
      <c r="C24" s="106" t="s">
        <v>1839</v>
      </c>
      <c r="D24" s="3">
        <f>COUNTIF(G3:G20,2)</f>
        <v>0</v>
      </c>
    </row>
    <row r="25" spans="1:10" hidden="1">
      <c r="C25" s="106" t="s">
        <v>1840</v>
      </c>
      <c r="D25" s="3">
        <f>COUNTIF(G3:G20,3)</f>
        <v>5</v>
      </c>
    </row>
  </sheetData>
  <sheetProtection algorithmName="SHA-512" hashValue="imrDzDfjEaW4YEQRZbdI4Eg7whdDwvTUZlcdI5uRFYlI78/dDwvHzzi14oruPDxh39XktkcqeLUB7ZAbmACNoQ==" saltValue="Tt4/4Hybo785BzZpXTZ1Vw==" spinCount="100000" sheet="1" formatRows="0" autoFilter="0"/>
  <mergeCells count="1">
    <mergeCell ref="B1:E1"/>
  </mergeCells>
  <conditionalFormatting sqref="D3">
    <cfRule type="cellIs" dxfId="27" priority="9" operator="equal">
      <formula>"NO CUMPLE CONDICIÓN"</formula>
    </cfRule>
    <cfRule type="cellIs" dxfId="26" priority="10" operator="equal">
      <formula>"No Cumple"</formula>
    </cfRule>
  </conditionalFormatting>
  <conditionalFormatting sqref="D5">
    <cfRule type="cellIs" dxfId="25" priority="7" operator="equal">
      <formula>"NO CUMPLE CONDICIÓN"</formula>
    </cfRule>
    <cfRule type="cellIs" dxfId="24" priority="8" operator="equal">
      <formula>"No Cumple"</formula>
    </cfRule>
  </conditionalFormatting>
  <conditionalFormatting sqref="D9">
    <cfRule type="cellIs" dxfId="23" priority="5" operator="equal">
      <formula>"NO CUMPLE CONDICIÓN"</formula>
    </cfRule>
    <cfRule type="cellIs" dxfId="22" priority="6" operator="equal">
      <formula>"No Cumple"</formula>
    </cfRule>
  </conditionalFormatting>
  <conditionalFormatting sqref="D14">
    <cfRule type="cellIs" dxfId="21" priority="3" operator="equal">
      <formula>"NO CUMPLE CONDICIÓN"</formula>
    </cfRule>
    <cfRule type="cellIs" dxfId="20" priority="4" operator="equal">
      <formula>"No Cumple"</formula>
    </cfRule>
  </conditionalFormatting>
  <conditionalFormatting sqref="D17">
    <cfRule type="cellIs" dxfId="19" priority="1" operator="equal">
      <formula>"NO CUMPLE CONDICIÓN"</formula>
    </cfRule>
    <cfRule type="cellIs" dxfId="18" priority="2" operator="equal">
      <formula>"No Cumple"</formula>
    </cfRule>
  </conditionalFormatting>
  <dataValidations count="1">
    <dataValidation type="list" allowBlank="1" showInputMessage="1" showErrorMessage="1" sqref="D4 D6:D8 D10:D13 D15:D16 D18:D20" xr:uid="{44A4B465-6656-4D81-9BBD-113DA626C646}">
      <formula1>"CUMPLE,NO CUMPLE"</formula1>
    </dataValidation>
  </dataValidations>
  <hyperlinks>
    <hyperlink ref="A1" location="PORTADA!A1" display="Portada" xr:uid="{EA1F7061-BF02-4DB4-9E52-5FEE614825AD}"/>
  </hyperlinks>
  <pageMargins left="0.70866141732283472" right="0.70866141732283472" top="0.74803149606299213" bottom="0.74803149606299213" header="0.31496062992125984" footer="0.31496062992125984"/>
  <pageSetup scale="58"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83F51-9EFE-4B4C-94CE-76CF0A44B62B}">
  <sheetPr>
    <tabColor theme="6" tint="0.59999389629810485"/>
    <pageSetUpPr fitToPage="1"/>
  </sheetPr>
  <dimension ref="A1:J22"/>
  <sheetViews>
    <sheetView zoomScaleNormal="100" workbookViewId="0">
      <selection activeCell="B15" sqref="B15"/>
    </sheetView>
  </sheetViews>
  <sheetFormatPr baseColWidth="10" defaultColWidth="11.42578125" defaultRowHeight="15"/>
  <cols>
    <col min="1" max="1" width="7.140625" style="170" customWidth="1"/>
    <col min="2" max="2" width="6.42578125" style="3" customWidth="1"/>
    <col min="3" max="3" width="85.42578125" style="16" customWidth="1"/>
    <col min="4" max="4" width="17" customWidth="1"/>
    <col min="5" max="5" width="85.85546875" customWidth="1"/>
    <col min="6" max="6" width="39.42578125" style="16" customWidth="1"/>
    <col min="7" max="7" width="11.42578125" hidden="1" customWidth="1"/>
  </cols>
  <sheetData>
    <row r="1" spans="1:10" s="5" customFormat="1" ht="21" customHeight="1" thickBot="1">
      <c r="A1" s="453" t="s">
        <v>1670</v>
      </c>
      <c r="B1" s="509" t="s">
        <v>2369</v>
      </c>
      <c r="C1" s="509"/>
      <c r="D1" s="509"/>
      <c r="E1" s="512"/>
      <c r="F1" s="15"/>
      <c r="G1" s="4"/>
    </row>
    <row r="2" spans="1:10" s="66" customFormat="1" ht="74.25" customHeight="1" thickBot="1">
      <c r="A2" s="306" t="s">
        <v>1672</v>
      </c>
      <c r="B2" s="179" t="s">
        <v>1673</v>
      </c>
      <c r="C2" s="180" t="s">
        <v>1674</v>
      </c>
      <c r="D2" s="181" t="s">
        <v>1675</v>
      </c>
      <c r="E2" s="110" t="s">
        <v>1676</v>
      </c>
      <c r="F2" s="182" t="s">
        <v>1677</v>
      </c>
    </row>
    <row r="3" spans="1:10" ht="54.75" customHeight="1">
      <c r="B3" s="171" t="s">
        <v>2370</v>
      </c>
      <c r="C3" s="172" t="s">
        <v>2371</v>
      </c>
      <c r="D3" s="94" t="str">
        <f>IF(COUNTIF(D4:D7,"NO CUMPLE")&gt;0,"NO CUMPLE CONDICIÓN",IF(COUNTIF(D4:D7,"CUMPLE")=0,"NO APLICA","CUMPLE"))</f>
        <v>NO APLICA</v>
      </c>
      <c r="E3" s="269" t="str">
        <f>CONCATENATE(IF(D4="NO CUMPLE",CONCATENATE(E4," / "),""),IF(D5="NO CUMPLE",CONCATENATE(E5,"  "),""),IF(D6="NO CUMPLE",CONCATENATE(E6,"  "),""),IF(D7="NO CUMPLE",CONCATENATE(E7,"  "),""))</f>
        <v/>
      </c>
      <c r="F3" s="307" t="s">
        <v>2372</v>
      </c>
      <c r="G3" s="3">
        <f>IF(D3="CUMPLE",1,IF(D3="NO CUMPLE CONDICIÓN",2,3))</f>
        <v>3</v>
      </c>
      <c r="J3" s="66"/>
    </row>
    <row r="4" spans="1:10" ht="21.75" customHeight="1">
      <c r="A4" s="208" t="s">
        <v>2267</v>
      </c>
      <c r="B4" s="74" t="s">
        <v>2373</v>
      </c>
      <c r="C4" s="91" t="s">
        <v>2374</v>
      </c>
      <c r="D4" s="76"/>
      <c r="E4" s="77"/>
      <c r="F4" s="308" t="s">
        <v>2375</v>
      </c>
      <c r="G4" s="3"/>
      <c r="J4" s="66"/>
    </row>
    <row r="5" spans="1:10" ht="49.5" customHeight="1">
      <c r="A5" s="208" t="s">
        <v>2267</v>
      </c>
      <c r="B5" s="74" t="s">
        <v>2376</v>
      </c>
      <c r="C5" s="91" t="s">
        <v>2377</v>
      </c>
      <c r="D5" s="76"/>
      <c r="E5" s="77"/>
      <c r="F5" s="308" t="s">
        <v>2375</v>
      </c>
      <c r="G5" s="3"/>
      <c r="J5" s="66"/>
    </row>
    <row r="6" spans="1:10" ht="31.5" customHeight="1">
      <c r="A6" s="208" t="s">
        <v>2267</v>
      </c>
      <c r="B6" s="74" t="s">
        <v>2378</v>
      </c>
      <c r="C6" s="91" t="s">
        <v>2379</v>
      </c>
      <c r="D6" s="76"/>
      <c r="E6" s="77"/>
      <c r="F6" s="308" t="s">
        <v>2375</v>
      </c>
      <c r="G6" s="3"/>
      <c r="J6" s="66"/>
    </row>
    <row r="7" spans="1:10" ht="43.5" customHeight="1">
      <c r="A7" s="208" t="s">
        <v>2267</v>
      </c>
      <c r="B7" s="74" t="s">
        <v>2380</v>
      </c>
      <c r="C7" s="91" t="s">
        <v>2381</v>
      </c>
      <c r="D7" s="76"/>
      <c r="E7" s="77"/>
      <c r="F7" s="308" t="s">
        <v>2375</v>
      </c>
      <c r="G7" s="3"/>
      <c r="J7" s="66"/>
    </row>
    <row r="8" spans="1:10" ht="57" customHeight="1">
      <c r="B8" s="174" t="s">
        <v>2382</v>
      </c>
      <c r="C8" s="175" t="s">
        <v>2383</v>
      </c>
      <c r="D8" s="94" t="str">
        <f>IF(COUNTIF(D9:D13,"NO CUMPLE")&gt;0,"NO CUMPLE CONDICIÓN",IF(COUNTIF(D9:D13,"CUMPLE")=0,"NO APLICA","CUMPLE"))</f>
        <v>NO APLICA</v>
      </c>
      <c r="E8" s="269" t="str">
        <f>CONCATENATE(IF(D9="NO CUMPLE",CONCATENATE(E9," / "),""),IF(D10="NO CUMPLE",CONCATENATE(E10,"  "),""),IF(D11="NO CUMPLE",CONCATENATE(E11,"  "),""),IF(D12="NO CUMPLE",CONCATENATE(E12,"  "),""),IF(D13="NO CUMPLE",CONCATENATE(E13,"  "),""))</f>
        <v/>
      </c>
      <c r="F8" s="307" t="s">
        <v>2384</v>
      </c>
      <c r="G8" s="3">
        <f>IF(D8="CUMPLE",1,IF(D8="NO CUMPLE CONDICIÓN",2,3))</f>
        <v>3</v>
      </c>
      <c r="J8" s="66"/>
    </row>
    <row r="9" spans="1:10" ht="39.75" customHeight="1">
      <c r="A9" s="208" t="s">
        <v>2267</v>
      </c>
      <c r="B9" s="74" t="s">
        <v>2385</v>
      </c>
      <c r="C9" s="91" t="s">
        <v>2386</v>
      </c>
      <c r="D9" s="76"/>
      <c r="E9" s="77"/>
      <c r="F9" s="308" t="s">
        <v>2387</v>
      </c>
      <c r="G9" s="3"/>
      <c r="J9" s="66"/>
    </row>
    <row r="10" spans="1:10" ht="42.75">
      <c r="A10" s="208" t="s">
        <v>2267</v>
      </c>
      <c r="B10" s="74" t="s">
        <v>2388</v>
      </c>
      <c r="C10" s="75" t="s">
        <v>2389</v>
      </c>
      <c r="D10" s="76"/>
      <c r="E10" s="77"/>
      <c r="F10" s="308" t="s">
        <v>2390</v>
      </c>
      <c r="G10" s="3"/>
      <c r="J10" s="66"/>
    </row>
    <row r="11" spans="1:10" ht="63" customHeight="1">
      <c r="A11" s="208" t="s">
        <v>2267</v>
      </c>
      <c r="B11" s="74" t="s">
        <v>2391</v>
      </c>
      <c r="C11" s="91" t="s">
        <v>2392</v>
      </c>
      <c r="D11" s="76"/>
      <c r="E11" s="77"/>
      <c r="F11" s="308" t="s">
        <v>2393</v>
      </c>
      <c r="G11" s="3"/>
      <c r="J11" s="66"/>
    </row>
    <row r="12" spans="1:10" ht="75.75" customHeight="1">
      <c r="A12" s="208" t="s">
        <v>2267</v>
      </c>
      <c r="B12" s="74" t="s">
        <v>2394</v>
      </c>
      <c r="C12" s="183" t="s">
        <v>2395</v>
      </c>
      <c r="D12" s="76"/>
      <c r="E12" s="77"/>
      <c r="F12" s="308" t="s">
        <v>2396</v>
      </c>
      <c r="G12" s="3"/>
      <c r="J12" s="66"/>
    </row>
    <row r="13" spans="1:10" ht="33.75" customHeight="1" thickBot="1">
      <c r="A13" s="208" t="s">
        <v>2267</v>
      </c>
      <c r="B13" s="267" t="s">
        <v>2397</v>
      </c>
      <c r="C13" s="309" t="s">
        <v>2398</v>
      </c>
      <c r="D13" s="103"/>
      <c r="E13" s="310"/>
      <c r="F13" s="308" t="s">
        <v>2399</v>
      </c>
      <c r="G13" s="3"/>
      <c r="J13" s="66"/>
    </row>
    <row r="14" spans="1:10">
      <c r="J14" s="66"/>
    </row>
    <row r="15" spans="1:10">
      <c r="J15" s="66"/>
    </row>
    <row r="16" spans="1:10" hidden="1">
      <c r="C16" s="106" t="s">
        <v>1838</v>
      </c>
      <c r="D16">
        <f>COUNTIF(G3:G13,1)</f>
        <v>0</v>
      </c>
      <c r="J16" s="66"/>
    </row>
    <row r="17" spans="3:10" hidden="1">
      <c r="C17" s="106" t="s">
        <v>1839</v>
      </c>
      <c r="D17">
        <f>COUNTIF(G3:G13,2)</f>
        <v>0</v>
      </c>
      <c r="J17" s="66"/>
    </row>
    <row r="18" spans="3:10" hidden="1">
      <c r="C18" s="106" t="s">
        <v>1840</v>
      </c>
      <c r="D18">
        <f>COUNTIF(G3:G13,3)</f>
        <v>2</v>
      </c>
      <c r="J18" s="66"/>
    </row>
    <row r="19" spans="3:10" hidden="1">
      <c r="J19" s="66"/>
    </row>
    <row r="20" spans="3:10" hidden="1">
      <c r="C20" s="106" t="s">
        <v>1838</v>
      </c>
      <c r="D20" s="3">
        <f>COUNTIF(G3:G13,1)</f>
        <v>0</v>
      </c>
      <c r="J20" s="66"/>
    </row>
    <row r="21" spans="3:10" hidden="1">
      <c r="C21" s="106" t="s">
        <v>1839</v>
      </c>
      <c r="D21" s="3">
        <f>COUNTIF(G3:G13,2)</f>
        <v>0</v>
      </c>
    </row>
    <row r="22" spans="3:10" hidden="1">
      <c r="C22" s="106" t="s">
        <v>1840</v>
      </c>
      <c r="D22" s="3">
        <f>COUNTIF(G3:G13,3)</f>
        <v>2</v>
      </c>
    </row>
  </sheetData>
  <sheetProtection algorithmName="SHA-512" hashValue="ow8CFEyVTpHdG85Qiy5eYSAIc/preoesX/7Emr9Sm013tzw7YMW3PwmgWuOPBxSOqqVwF/Glp0fmJgBx+L2irw==" saltValue="QQZrr0JAWDrVzjakt/qtZA==" spinCount="100000" sheet="1" formatRows="0" autoFilter="0"/>
  <mergeCells count="1">
    <mergeCell ref="B1:E1"/>
  </mergeCells>
  <conditionalFormatting sqref="D3">
    <cfRule type="cellIs" dxfId="17" priority="3" operator="equal">
      <formula>"NO CUMPLE CONDICIÓN"</formula>
    </cfRule>
    <cfRule type="cellIs" dxfId="16" priority="4" operator="equal">
      <formula>"No Cumple"</formula>
    </cfRule>
  </conditionalFormatting>
  <conditionalFormatting sqref="D8">
    <cfRule type="cellIs" dxfId="15" priority="1" operator="equal">
      <formula>"NO CUMPLE CONDICIÓN"</formula>
    </cfRule>
    <cfRule type="cellIs" dxfId="14" priority="2" operator="equal">
      <formula>"No Cumple"</formula>
    </cfRule>
  </conditionalFormatting>
  <dataValidations count="1">
    <dataValidation type="list" allowBlank="1" showInputMessage="1" showErrorMessage="1" sqref="D4:D7 D9:D13" xr:uid="{B7F5E5A0-1219-46C2-A96C-3569B7C1A848}">
      <formula1>"CUMPLE,NO CUMPLE"</formula1>
    </dataValidation>
  </dataValidations>
  <hyperlinks>
    <hyperlink ref="A1" location="PORTADA!A1" display="Portada" xr:uid="{3D31D179-3972-40E5-9F60-FC3EE7D31704}"/>
  </hyperlinks>
  <pageMargins left="0.70866141732283472" right="0.70866141732283472" top="0.74803149606299213" bottom="0.74803149606299213" header="0.31496062992125984" footer="0.31496062992125984"/>
  <pageSetup scale="62"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CA3DC-CC97-472F-B251-4CE5C9FC3778}">
  <sheetPr>
    <tabColor rgb="FF36C7D6"/>
    <pageSetUpPr fitToPage="1"/>
  </sheetPr>
  <dimension ref="A1:G26"/>
  <sheetViews>
    <sheetView zoomScaleNormal="100" workbookViewId="0">
      <selection activeCell="B15" sqref="B15"/>
    </sheetView>
  </sheetViews>
  <sheetFormatPr baseColWidth="10" defaultColWidth="11.42578125" defaultRowHeight="15"/>
  <cols>
    <col min="1" max="1" width="7.42578125" style="84" customWidth="1"/>
    <col min="2" max="2" width="6.140625" style="3" customWidth="1"/>
    <col min="3" max="3" width="76.140625" style="16" customWidth="1"/>
    <col min="4" max="4" width="20" bestFit="1" customWidth="1"/>
    <col min="5" max="5" width="76.42578125" customWidth="1"/>
    <col min="6" max="6" width="39.140625" style="16" customWidth="1"/>
    <col min="7" max="7" width="11.42578125" hidden="1" customWidth="1"/>
  </cols>
  <sheetData>
    <row r="1" spans="1:7" s="5" customFormat="1" ht="21" customHeight="1" thickBot="1">
      <c r="A1" s="452" t="s">
        <v>1670</v>
      </c>
      <c r="B1" s="513" t="s">
        <v>2400</v>
      </c>
      <c r="C1" s="514"/>
      <c r="D1" s="514"/>
      <c r="E1" s="515"/>
      <c r="F1" s="15"/>
      <c r="G1" s="4"/>
    </row>
    <row r="2" spans="1:7" s="66" customFormat="1" ht="74.25" customHeight="1" thickBot="1">
      <c r="A2" s="306" t="s">
        <v>1672</v>
      </c>
      <c r="B2" s="318" t="s">
        <v>1673</v>
      </c>
      <c r="C2" s="319" t="s">
        <v>1674</v>
      </c>
      <c r="D2" s="320" t="s">
        <v>1675</v>
      </c>
      <c r="E2" s="321" t="s">
        <v>1676</v>
      </c>
      <c r="F2" s="65" t="s">
        <v>1677</v>
      </c>
    </row>
    <row r="3" spans="1:7" ht="36.950000000000003" customHeight="1">
      <c r="A3" s="67"/>
      <c r="B3" s="85" t="s">
        <v>2401</v>
      </c>
      <c r="C3" s="111" t="s">
        <v>2402</v>
      </c>
      <c r="D3" s="408" t="str">
        <f>IF(COUNTIF(D4:D6,"NO CUMPLE")&gt;0,"NO CUMPLE CONDICIÓN",IF(COUNTIF(D4:D6,"CUMPLE")=0,"NO APLICA","CUMPLE"))</f>
        <v>NO APLICA</v>
      </c>
      <c r="E3" s="284" t="str">
        <f>CONCATENATE(IF(D4="NO CUMPLE",CONCATENATE(E4," / "),""),IF(D5="NO CUMPLE",CONCATENATE(E5,"  "),""),IF(D6="NO CUMPLE",CONCATENATE(E6,"  "),""))</f>
        <v/>
      </c>
      <c r="F3" s="313" t="s">
        <v>2403</v>
      </c>
      <c r="G3" s="3">
        <f>IF(D3="CUMPLE",1,IF(D3="NO CUMPLE CONDICIÓN",2,3))</f>
        <v>3</v>
      </c>
    </row>
    <row r="4" spans="1:7" ht="57.75">
      <c r="A4" s="73" t="s">
        <v>1681</v>
      </c>
      <c r="B4" s="74" t="s">
        <v>2404</v>
      </c>
      <c r="C4" s="75" t="s">
        <v>2405</v>
      </c>
      <c r="D4" s="150"/>
      <c r="E4" s="222"/>
      <c r="F4" s="314" t="s">
        <v>2406</v>
      </c>
      <c r="G4" s="3"/>
    </row>
    <row r="5" spans="1:7" ht="36.950000000000003" customHeight="1">
      <c r="A5" s="73" t="s">
        <v>1681</v>
      </c>
      <c r="B5" s="74" t="s">
        <v>2407</v>
      </c>
      <c r="C5" s="75" t="s">
        <v>2408</v>
      </c>
      <c r="D5" s="150"/>
      <c r="E5" s="222"/>
      <c r="F5" s="314" t="s">
        <v>2406</v>
      </c>
      <c r="G5" s="3"/>
    </row>
    <row r="6" spans="1:7" ht="36.950000000000003" customHeight="1">
      <c r="A6" s="73" t="s">
        <v>1681</v>
      </c>
      <c r="B6" s="74" t="s">
        <v>2409</v>
      </c>
      <c r="C6" s="75" t="s">
        <v>2410</v>
      </c>
      <c r="D6" s="150"/>
      <c r="E6" s="222"/>
      <c r="F6" s="314" t="s">
        <v>2406</v>
      </c>
      <c r="G6" s="3"/>
    </row>
    <row r="7" spans="1:7" ht="36.950000000000003" customHeight="1">
      <c r="A7" s="67"/>
      <c r="B7" s="85" t="s">
        <v>2411</v>
      </c>
      <c r="C7" s="111" t="s">
        <v>2412</v>
      </c>
      <c r="D7" s="408" t="str">
        <f>IF(COUNTIF(D8:D10,"NO CUMPLE")&gt;0,"NO CUMPLE CONDICIÓN",IF(COUNTIF(D8:D10,"CUMPLE")=0,"NO APLICA","CUMPLE"))</f>
        <v>NO APLICA</v>
      </c>
      <c r="E7" s="284" t="str">
        <f>CONCATENATE(IF(D8="NO CUMPLE",CONCATENATE(E8," / "),""),IF(D9="NO CUMPLE",CONCATENATE(E9,"  "),""),IF(D10="NO CUMPLE",CONCATENATE(E10,"  "),""))</f>
        <v/>
      </c>
      <c r="F7" s="315" t="s">
        <v>2413</v>
      </c>
      <c r="G7" s="3">
        <f t="shared" ref="G7" si="0">IF(D7="CUMPLE",1,IF(D7="NO CUMPLE CONDICIÓN",2,3))</f>
        <v>3</v>
      </c>
    </row>
    <row r="8" spans="1:7" ht="36.950000000000003" customHeight="1">
      <c r="A8" s="73" t="s">
        <v>1681</v>
      </c>
      <c r="B8" s="74" t="s">
        <v>2414</v>
      </c>
      <c r="C8" s="91" t="s">
        <v>2415</v>
      </c>
      <c r="D8" s="150"/>
      <c r="E8" s="222"/>
      <c r="F8" s="314" t="s">
        <v>2416</v>
      </c>
      <c r="G8" s="3"/>
    </row>
    <row r="9" spans="1:7" ht="42.75">
      <c r="A9" s="73" t="s">
        <v>1681</v>
      </c>
      <c r="B9" s="74" t="s">
        <v>2417</v>
      </c>
      <c r="C9" s="91" t="s">
        <v>2418</v>
      </c>
      <c r="D9" s="150"/>
      <c r="E9" s="222"/>
      <c r="F9" s="314" t="s">
        <v>2416</v>
      </c>
      <c r="G9" s="3"/>
    </row>
    <row r="10" spans="1:7" ht="36.950000000000003" customHeight="1">
      <c r="A10" s="73" t="s">
        <v>1681</v>
      </c>
      <c r="B10" s="74" t="s">
        <v>2419</v>
      </c>
      <c r="C10" s="91" t="s">
        <v>2420</v>
      </c>
      <c r="D10" s="150"/>
      <c r="E10" s="222"/>
      <c r="F10" s="316" t="s">
        <v>2416</v>
      </c>
      <c r="G10" s="3"/>
    </row>
    <row r="11" spans="1:7" ht="36.950000000000003" customHeight="1">
      <c r="A11" s="141"/>
      <c r="B11" s="206" t="s">
        <v>2421</v>
      </c>
      <c r="C11" s="207" t="s">
        <v>2422</v>
      </c>
      <c r="D11" s="408" t="str">
        <f>IF(COUNTIF(D12:D15,"NO CUMPLE")&gt;0,"NO CUMPLE CONDICIÓN",IF(COUNTIF(D12:D15,"CUMPLE")=0,"NO APLICA","CUMPLE"))</f>
        <v>NO APLICA</v>
      </c>
      <c r="E11" s="284" t="str">
        <f>CONCATENATE(IF(D12="NO CUMPLE",CONCATENATE(E12," / "),""),IF(D13="NO CUMPLE",CONCATENATE(E13,"  "),""),IF(D14="NO CUMPLE",CONCATENATE(E14,"  "),""),IF(D15="NO CUMPLE",CONCATENATE(E15,"  "),""))</f>
        <v/>
      </c>
      <c r="F11" s="307" t="s">
        <v>2413</v>
      </c>
      <c r="G11" s="3">
        <f>IF(D11="CUMPLE",1,IF(D11="NO CUMPLE CONDICIÓN",2,3))</f>
        <v>3</v>
      </c>
    </row>
    <row r="12" spans="1:7" s="14" customFormat="1" ht="128.25" customHeight="1">
      <c r="A12" s="208" t="s">
        <v>2267</v>
      </c>
      <c r="B12" s="148" t="s">
        <v>2423</v>
      </c>
      <c r="C12" s="209" t="s">
        <v>2424</v>
      </c>
      <c r="D12" s="123"/>
      <c r="E12" s="224"/>
      <c r="F12" s="317" t="s">
        <v>2413</v>
      </c>
      <c r="G12" s="205"/>
    </row>
    <row r="13" spans="1:7" s="14" customFormat="1" ht="48" customHeight="1">
      <c r="A13" s="208" t="s">
        <v>2267</v>
      </c>
      <c r="B13" s="148" t="s">
        <v>2425</v>
      </c>
      <c r="C13" s="209" t="s">
        <v>2426</v>
      </c>
      <c r="D13" s="123"/>
      <c r="E13" s="224"/>
      <c r="F13" s="317" t="s">
        <v>2413</v>
      </c>
      <c r="G13" s="205"/>
    </row>
    <row r="14" spans="1:7" s="14" customFormat="1" ht="57" customHeight="1">
      <c r="A14" s="208" t="s">
        <v>2267</v>
      </c>
      <c r="B14" s="148" t="s">
        <v>2427</v>
      </c>
      <c r="C14" s="209" t="s">
        <v>2428</v>
      </c>
      <c r="D14" s="123"/>
      <c r="E14" s="224"/>
      <c r="F14" s="317" t="s">
        <v>2413</v>
      </c>
      <c r="G14" s="205"/>
    </row>
    <row r="15" spans="1:7" s="14" customFormat="1" ht="36.950000000000003" customHeight="1">
      <c r="A15" s="208" t="s">
        <v>2267</v>
      </c>
      <c r="B15" s="148" t="s">
        <v>2429</v>
      </c>
      <c r="C15" s="209" t="s">
        <v>2430</v>
      </c>
      <c r="D15" s="123"/>
      <c r="E15" s="224"/>
      <c r="F15" s="317" t="s">
        <v>2413</v>
      </c>
      <c r="G15" s="205"/>
    </row>
    <row r="16" spans="1:7" s="14" customFormat="1" ht="36.950000000000003" customHeight="1">
      <c r="A16" s="84"/>
      <c r="B16" s="206" t="s">
        <v>2431</v>
      </c>
      <c r="C16" s="207" t="s">
        <v>2432</v>
      </c>
      <c r="D16" s="408" t="str">
        <f>IF(COUNTIF(D17:D17,"NO CUMPLE")&gt;0,"NO CUMPLE CONDICIÓN",IF(COUNTIF(D17:D17,"CUMPLE")=0,"NO APLICA","CUMPLE"))</f>
        <v>NO APLICA</v>
      </c>
      <c r="E16" s="284" t="str">
        <f>CONCATENATE(IF(D17="NO CUMPLE",CONCATENATE(E17," / "),""))</f>
        <v/>
      </c>
      <c r="F16" s="315" t="s">
        <v>2413</v>
      </c>
      <c r="G16" s="3">
        <f>IF(D16="CUMPLE",1,IF(D16="NO CUMPLE CONDICIÓN",2,3))</f>
        <v>3</v>
      </c>
    </row>
    <row r="17" spans="1:7" s="14" customFormat="1" ht="36.950000000000003" customHeight="1">
      <c r="A17" s="208" t="s">
        <v>2267</v>
      </c>
      <c r="B17" s="148" t="s">
        <v>2433</v>
      </c>
      <c r="C17" s="91" t="s">
        <v>2434</v>
      </c>
      <c r="D17" s="123"/>
      <c r="E17" s="224"/>
      <c r="F17" s="317" t="s">
        <v>2413</v>
      </c>
      <c r="G17" s="205"/>
    </row>
    <row r="18" spans="1:7" s="14" customFormat="1" ht="51.75" customHeight="1">
      <c r="A18" s="84"/>
      <c r="B18" s="206" t="s">
        <v>2435</v>
      </c>
      <c r="C18" s="207" t="s">
        <v>2436</v>
      </c>
      <c r="D18" s="408" t="str">
        <f>IF(COUNTIF(D19:D21,"NO CUMPLE")&gt;0,"NO CUMPLE CONDICIÓN",IF(COUNTIF(D19:D21,"CUMPLE")=0,"NO APLICA","CUMPLE"))</f>
        <v>NO APLICA</v>
      </c>
      <c r="E18" s="284" t="str">
        <f>CONCATENATE(IF(D19="NO CUMPLE",CONCATENATE(E19," / "),""),IF(D20="NO CUMPLE",CONCATENATE(E20,"  "),""),IF(D21="NO CUMPLE",CONCATENATE(E21,"  "),""))</f>
        <v/>
      </c>
      <c r="F18" s="315" t="s">
        <v>2413</v>
      </c>
      <c r="G18" s="3">
        <f>IF(D18="CUMPLE",1,IF(D18="NO CUMPLE CONDICIÓN",2,3))</f>
        <v>3</v>
      </c>
    </row>
    <row r="19" spans="1:7" ht="107.25" customHeight="1">
      <c r="A19" s="208" t="s">
        <v>2267</v>
      </c>
      <c r="B19" s="148" t="s">
        <v>2437</v>
      </c>
      <c r="C19" s="91" t="s">
        <v>2438</v>
      </c>
      <c r="D19" s="123"/>
      <c r="E19" s="409"/>
      <c r="F19" s="317" t="s">
        <v>2413</v>
      </c>
    </row>
    <row r="20" spans="1:7" ht="67.5" customHeight="1">
      <c r="A20" s="208" t="s">
        <v>2267</v>
      </c>
      <c r="B20" s="148" t="s">
        <v>2439</v>
      </c>
      <c r="C20" s="91" t="s">
        <v>2440</v>
      </c>
      <c r="D20" s="123"/>
      <c r="E20" s="409"/>
      <c r="F20" s="317" t="s">
        <v>2413</v>
      </c>
    </row>
    <row r="21" spans="1:7" ht="50.25" thickBot="1">
      <c r="A21" s="208" t="s">
        <v>2267</v>
      </c>
      <c r="B21" s="166" t="s">
        <v>2441</v>
      </c>
      <c r="C21" s="102" t="s">
        <v>2442</v>
      </c>
      <c r="D21" s="410"/>
      <c r="E21" s="411"/>
      <c r="F21" s="317" t="s">
        <v>2413</v>
      </c>
    </row>
    <row r="22" spans="1:7">
      <c r="F22" s="113"/>
    </row>
    <row r="24" spans="1:7" hidden="1">
      <c r="C24" s="106" t="s">
        <v>1838</v>
      </c>
      <c r="D24" s="3">
        <f>COUNTIF(G3:G21,1)</f>
        <v>0</v>
      </c>
    </row>
    <row r="25" spans="1:7" hidden="1">
      <c r="C25" s="106" t="s">
        <v>1839</v>
      </c>
      <c r="D25" s="3">
        <f>COUNTIF(G3:G21,2)</f>
        <v>0</v>
      </c>
    </row>
    <row r="26" spans="1:7" hidden="1">
      <c r="C26" s="106" t="s">
        <v>1840</v>
      </c>
      <c r="D26" s="3">
        <f>COUNTIF(G3:G21,3)</f>
        <v>5</v>
      </c>
    </row>
  </sheetData>
  <sheetProtection algorithmName="SHA-512" hashValue="IBHb8Qxj5rqwxl++1hmQo5sGuKufcMbOJN0ZM3vxz37ZCw1kgacqWZSYCaaho0BR4t4aOwBWl9gC37Ht6n1v/w==" saltValue="ZrzgwwqdJZnmGJuSHLNaDg==" spinCount="100000" sheet="1" formatRows="0" autoFilter="0"/>
  <mergeCells count="1">
    <mergeCell ref="B1:E1"/>
  </mergeCells>
  <phoneticPr fontId="11" type="noConversion"/>
  <conditionalFormatting sqref="B3:C3">
    <cfRule type="cellIs" dxfId="13" priority="13" operator="equal">
      <formula>"No Cumple"</formula>
    </cfRule>
  </conditionalFormatting>
  <conditionalFormatting sqref="D3">
    <cfRule type="cellIs" dxfId="12" priority="9" operator="equal">
      <formula>"NO CUMPLE CONDICIÓN"</formula>
    </cfRule>
    <cfRule type="cellIs" dxfId="11" priority="10" operator="equal">
      <formula>"No Cumple"</formula>
    </cfRule>
  </conditionalFormatting>
  <conditionalFormatting sqref="D7">
    <cfRule type="cellIs" dxfId="10" priority="7" operator="equal">
      <formula>"NO CUMPLE CONDICIÓN"</formula>
    </cfRule>
    <cfRule type="cellIs" dxfId="9" priority="8" operator="equal">
      <formula>"No Cumple"</formula>
    </cfRule>
  </conditionalFormatting>
  <conditionalFormatting sqref="D11 D16 D18">
    <cfRule type="cellIs" dxfId="8" priority="1" operator="equal">
      <formula>"NO CUMPLE CONDICIÓN"</formula>
    </cfRule>
    <cfRule type="cellIs" dxfId="7" priority="2" operator="equal">
      <formula>"No Cumple"</formula>
    </cfRule>
  </conditionalFormatting>
  <dataValidations count="2">
    <dataValidation type="list" allowBlank="1" showInputMessage="1" showErrorMessage="1" sqref="D6 D10" xr:uid="{68D906B3-6482-482E-B8B7-9308BE9B81E3}">
      <formula1>"CUMPLE,NO CUMPLE,NO APLICA"</formula1>
    </dataValidation>
    <dataValidation type="list" allowBlank="1" showInputMessage="1" showErrorMessage="1" sqref="D4:D5 D8:D9 D12:D15 D17 D19:D21" xr:uid="{604B423E-AF9E-4511-9EB4-A67CCEFA3885}">
      <formula1>"CUMPLE,NO CUMPLE"</formula1>
    </dataValidation>
  </dataValidations>
  <hyperlinks>
    <hyperlink ref="A1" location="PORTADA!A1" display="Portada" xr:uid="{70A5968C-04DE-4625-A4F3-33ECB46C57C7}"/>
  </hyperlinks>
  <pageMargins left="0.70866141732283472" right="0.70866141732283472" top="0.74803149606299213" bottom="0.74803149606299213" header="0.31496062992125984" footer="0.31496062992125984"/>
  <pageSetup scale="68"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2F7EC-997D-44B7-BE3B-2579BD5776F2}">
  <sheetPr>
    <tabColor rgb="FFFFFF00"/>
    <pageSetUpPr fitToPage="1"/>
  </sheetPr>
  <dimension ref="A1:I77"/>
  <sheetViews>
    <sheetView zoomScaleNormal="100" zoomScaleSheetLayoutView="100" workbookViewId="0">
      <selection activeCell="B15" sqref="B15"/>
    </sheetView>
  </sheetViews>
  <sheetFormatPr baseColWidth="10" defaultColWidth="11.42578125" defaultRowHeight="14.25"/>
  <cols>
    <col min="1" max="1" width="17.85546875" style="114" customWidth="1"/>
    <col min="2" max="2" width="19.42578125" style="114" customWidth="1"/>
    <col min="3" max="3" width="17.42578125" style="114" customWidth="1"/>
    <col min="4" max="4" width="15.42578125" style="114" customWidth="1"/>
    <col min="5" max="5" width="20.42578125" style="114" customWidth="1"/>
    <col min="6" max="6" width="16.42578125" style="114" customWidth="1"/>
    <col min="7" max="7" width="21" style="114" customWidth="1"/>
    <col min="8" max="8" width="36.42578125" style="114" customWidth="1"/>
    <col min="9" max="16384" width="11.42578125" style="114"/>
  </cols>
  <sheetData>
    <row r="1" spans="1:9" ht="15.75" thickBot="1">
      <c r="A1" s="516" t="s">
        <v>2443</v>
      </c>
      <c r="B1" s="517"/>
      <c r="C1" s="517"/>
      <c r="D1" s="517"/>
      <c r="E1" s="517"/>
      <c r="F1" s="517"/>
      <c r="G1" s="517"/>
      <c r="H1" s="518"/>
      <c r="I1" s="454" t="s">
        <v>1670</v>
      </c>
    </row>
    <row r="2" spans="1:9" ht="16.5">
      <c r="B2" s="115"/>
      <c r="C2" s="115"/>
      <c r="D2" s="115"/>
      <c r="E2" s="115"/>
      <c r="F2" s="115"/>
      <c r="G2" s="115"/>
      <c r="H2" s="115"/>
      <c r="I2" s="116" t="s">
        <v>1762</v>
      </c>
    </row>
    <row r="3" spans="1:9" ht="45">
      <c r="A3" s="117" t="s">
        <v>2444</v>
      </c>
      <c r="B3" s="118" t="s">
        <v>2445</v>
      </c>
      <c r="C3" s="118" t="s">
        <v>2446</v>
      </c>
      <c r="D3" s="118" t="s">
        <v>2447</v>
      </c>
      <c r="E3" s="118" t="s">
        <v>2448</v>
      </c>
      <c r="F3" s="118" t="s">
        <v>2449</v>
      </c>
      <c r="G3" s="118" t="s">
        <v>2450</v>
      </c>
      <c r="H3" s="119" t="s">
        <v>2451</v>
      </c>
    </row>
    <row r="4" spans="1:9">
      <c r="A4" s="120"/>
      <c r="B4" s="121"/>
      <c r="C4" s="122"/>
      <c r="D4" s="123"/>
      <c r="E4" s="124" t="str">
        <f>IFERROR(ROUNDDOWN((Tabla_Dormitorios[[#This Row],[Área (m²)]]/Tabla_Dormitorios[[#This Row],[Índice  (m²/persona)]]),0)," ")</f>
        <v xml:space="preserve"> </v>
      </c>
      <c r="F4" s="123"/>
      <c r="G4"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4" s="126"/>
    </row>
    <row r="5" spans="1:9">
      <c r="A5" s="120"/>
      <c r="B5" s="121"/>
      <c r="C5" s="122"/>
      <c r="D5" s="123"/>
      <c r="E5" s="124" t="str">
        <f>IFERROR(ROUNDDOWN((Tabla_Dormitorios[[#This Row],[Área (m²)]]/Tabla_Dormitorios[[#This Row],[Índice  (m²/persona)]]),0)," ")</f>
        <v xml:space="preserve"> </v>
      </c>
      <c r="F5" s="123"/>
      <c r="G5"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5" s="126"/>
    </row>
    <row r="6" spans="1:9">
      <c r="A6" s="120"/>
      <c r="B6" s="121"/>
      <c r="C6" s="122"/>
      <c r="D6" s="123"/>
      <c r="E6" s="124" t="str">
        <f>IFERROR(ROUNDDOWN((Tabla_Dormitorios[[#This Row],[Área (m²)]]/Tabla_Dormitorios[[#This Row],[Índice  (m²/persona)]]),0)," ")</f>
        <v xml:space="preserve"> </v>
      </c>
      <c r="F6" s="123"/>
      <c r="G6"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6" s="126"/>
    </row>
    <row r="7" spans="1:9">
      <c r="A7" s="120"/>
      <c r="B7" s="121"/>
      <c r="C7" s="122"/>
      <c r="D7" s="123"/>
      <c r="E7" s="124" t="str">
        <f>IFERROR(ROUNDDOWN((Tabla_Dormitorios[[#This Row],[Área (m²)]]/Tabla_Dormitorios[[#This Row],[Índice  (m²/persona)]]),0)," ")</f>
        <v xml:space="preserve"> </v>
      </c>
      <c r="F7" s="123"/>
      <c r="G7"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7" s="126"/>
    </row>
    <row r="8" spans="1:9">
      <c r="A8" s="120"/>
      <c r="B8" s="121"/>
      <c r="C8" s="122"/>
      <c r="D8" s="123"/>
      <c r="E8" s="124" t="str">
        <f>IFERROR(ROUNDDOWN((Tabla_Dormitorios[[#This Row],[Área (m²)]]/Tabla_Dormitorios[[#This Row],[Índice  (m²/persona)]]),0)," ")</f>
        <v xml:space="preserve"> </v>
      </c>
      <c r="F8" s="123"/>
      <c r="G8"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8" s="126"/>
    </row>
    <row r="9" spans="1:9">
      <c r="A9" s="120"/>
      <c r="B9" s="121"/>
      <c r="C9" s="122"/>
      <c r="D9" s="123"/>
      <c r="E9" s="124" t="str">
        <f>IFERROR(ROUNDDOWN((Tabla_Dormitorios[[#This Row],[Área (m²)]]/Tabla_Dormitorios[[#This Row],[Índice  (m²/persona)]]),0)," ")</f>
        <v xml:space="preserve"> </v>
      </c>
      <c r="F9" s="123"/>
      <c r="G9"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9" s="126"/>
    </row>
    <row r="10" spans="1:9">
      <c r="A10" s="120"/>
      <c r="B10" s="121"/>
      <c r="C10" s="122"/>
      <c r="D10" s="123"/>
      <c r="E10" s="124" t="str">
        <f>IFERROR(ROUNDDOWN((Tabla_Dormitorios[[#This Row],[Área (m²)]]/Tabla_Dormitorios[[#This Row],[Índice  (m²/persona)]]),0)," ")</f>
        <v xml:space="preserve"> </v>
      </c>
      <c r="F10" s="123"/>
      <c r="G10"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0" s="126"/>
    </row>
    <row r="11" spans="1:9">
      <c r="A11" s="120"/>
      <c r="B11" s="121"/>
      <c r="C11" s="122"/>
      <c r="D11" s="123"/>
      <c r="E11" s="124" t="str">
        <f>IFERROR(ROUNDDOWN((Tabla_Dormitorios[[#This Row],[Área (m²)]]/Tabla_Dormitorios[[#This Row],[Índice  (m²/persona)]]),0)," ")</f>
        <v xml:space="preserve"> </v>
      </c>
      <c r="F11" s="123"/>
      <c r="G11"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1" s="126"/>
    </row>
    <row r="12" spans="1:9">
      <c r="A12" s="120"/>
      <c r="B12" s="121"/>
      <c r="C12" s="122"/>
      <c r="D12" s="123"/>
      <c r="E12" s="124" t="str">
        <f>IFERROR(ROUNDDOWN((Tabla_Dormitorios[[#This Row],[Área (m²)]]/Tabla_Dormitorios[[#This Row],[Índice  (m²/persona)]]),0)," ")</f>
        <v xml:space="preserve"> </v>
      </c>
      <c r="F12" s="123"/>
      <c r="G12"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2" s="126"/>
    </row>
    <row r="13" spans="1:9">
      <c r="A13" s="120"/>
      <c r="B13" s="121"/>
      <c r="C13" s="122"/>
      <c r="D13" s="123"/>
      <c r="E13" s="124" t="str">
        <f>IFERROR(ROUNDDOWN((Tabla_Dormitorios[[#This Row],[Área (m²)]]/Tabla_Dormitorios[[#This Row],[Índice  (m²/persona)]]),0)," ")</f>
        <v xml:space="preserve"> </v>
      </c>
      <c r="F13" s="123"/>
      <c r="G13"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3" s="126"/>
    </row>
    <row r="14" spans="1:9">
      <c r="A14" s="120"/>
      <c r="B14" s="121"/>
      <c r="C14" s="122"/>
      <c r="D14" s="123"/>
      <c r="E14" s="124" t="str">
        <f>IFERROR(ROUNDDOWN((Tabla_Dormitorios[[#This Row],[Área (m²)]]/Tabla_Dormitorios[[#This Row],[Índice  (m²/persona)]]),0)," ")</f>
        <v xml:space="preserve"> </v>
      </c>
      <c r="F14" s="123"/>
      <c r="G14"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4" s="126"/>
    </row>
    <row r="15" spans="1:9">
      <c r="A15" s="120"/>
      <c r="B15" s="121"/>
      <c r="C15" s="122"/>
      <c r="D15" s="123"/>
      <c r="E15" s="124" t="str">
        <f>IFERROR(ROUNDDOWN((Tabla_Dormitorios[[#This Row],[Área (m²)]]/Tabla_Dormitorios[[#This Row],[Índice  (m²/persona)]]),0)," ")</f>
        <v xml:space="preserve"> </v>
      </c>
      <c r="F15" s="123"/>
      <c r="G15"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5" s="126"/>
    </row>
    <row r="16" spans="1:9">
      <c r="A16" s="120"/>
      <c r="B16" s="121"/>
      <c r="C16" s="122"/>
      <c r="D16" s="123"/>
      <c r="E16" s="124" t="str">
        <f>IFERROR(ROUNDDOWN((Tabla_Dormitorios[[#This Row],[Área (m²)]]/Tabla_Dormitorios[[#This Row],[Índice  (m²/persona)]]),0)," ")</f>
        <v xml:space="preserve"> </v>
      </c>
      <c r="F16" s="123"/>
      <c r="G16"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6" s="126"/>
    </row>
    <row r="17" spans="1:8">
      <c r="A17" s="120"/>
      <c r="B17" s="121"/>
      <c r="C17" s="122"/>
      <c r="D17" s="123"/>
      <c r="E17" s="124" t="str">
        <f>IFERROR(ROUNDDOWN((Tabla_Dormitorios[[#This Row],[Área (m²)]]/Tabla_Dormitorios[[#This Row],[Índice  (m²/persona)]]),0)," ")</f>
        <v xml:space="preserve"> </v>
      </c>
      <c r="F17" s="123"/>
      <c r="G17"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7" s="126"/>
    </row>
    <row r="18" spans="1:8">
      <c r="A18" s="120"/>
      <c r="B18" s="121"/>
      <c r="C18" s="122"/>
      <c r="D18" s="123"/>
      <c r="E18" s="124" t="str">
        <f>IFERROR(ROUNDDOWN((Tabla_Dormitorios[[#This Row],[Área (m²)]]/Tabla_Dormitorios[[#This Row],[Índice  (m²/persona)]]),0)," ")</f>
        <v xml:space="preserve"> </v>
      </c>
      <c r="F18" s="123"/>
      <c r="G18"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8" s="126"/>
    </row>
    <row r="19" spans="1:8">
      <c r="A19" s="120"/>
      <c r="B19" s="121"/>
      <c r="C19" s="122"/>
      <c r="D19" s="123"/>
      <c r="E19" s="124" t="str">
        <f>IFERROR(ROUNDDOWN((Tabla_Dormitorios[[#This Row],[Área (m²)]]/Tabla_Dormitorios[[#This Row],[Índice  (m²/persona)]]),0)," ")</f>
        <v xml:space="preserve"> </v>
      </c>
      <c r="F19" s="123"/>
      <c r="G19"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19" s="126"/>
    </row>
    <row r="20" spans="1:8">
      <c r="A20" s="120"/>
      <c r="B20" s="121"/>
      <c r="C20" s="122"/>
      <c r="D20" s="123"/>
      <c r="E20" s="124" t="str">
        <f>IFERROR(ROUNDDOWN((Tabla_Dormitorios[[#This Row],[Área (m²)]]/Tabla_Dormitorios[[#This Row],[Índice  (m²/persona)]]),0)," ")</f>
        <v xml:space="preserve"> </v>
      </c>
      <c r="F20" s="123"/>
      <c r="G20"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0" s="126"/>
    </row>
    <row r="21" spans="1:8">
      <c r="A21" s="120"/>
      <c r="B21" s="121"/>
      <c r="C21" s="122"/>
      <c r="D21" s="123"/>
      <c r="E21" s="124" t="str">
        <f>IFERROR(ROUNDDOWN((Tabla_Dormitorios[[#This Row],[Área (m²)]]/Tabla_Dormitorios[[#This Row],[Índice  (m²/persona)]]),0)," ")</f>
        <v xml:space="preserve"> </v>
      </c>
      <c r="F21" s="123"/>
      <c r="G21"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1" s="126"/>
    </row>
    <row r="22" spans="1:8">
      <c r="A22" s="120"/>
      <c r="B22" s="121"/>
      <c r="C22" s="122"/>
      <c r="D22" s="123"/>
      <c r="E22" s="124" t="str">
        <f>IFERROR(ROUNDDOWN((Tabla_Dormitorios[[#This Row],[Área (m²)]]/Tabla_Dormitorios[[#This Row],[Índice  (m²/persona)]]),0)," ")</f>
        <v xml:space="preserve"> </v>
      </c>
      <c r="F22" s="123"/>
      <c r="G22"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2" s="126"/>
    </row>
    <row r="23" spans="1:8">
      <c r="A23" s="120"/>
      <c r="B23" s="121"/>
      <c r="C23" s="122"/>
      <c r="D23" s="123"/>
      <c r="E23" s="124" t="str">
        <f>IFERROR(ROUNDDOWN((Tabla_Dormitorios[[#This Row],[Área (m²)]]/Tabla_Dormitorios[[#This Row],[Índice  (m²/persona)]]),0)," ")</f>
        <v xml:space="preserve"> </v>
      </c>
      <c r="F23" s="123"/>
      <c r="G23"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3" s="126"/>
    </row>
    <row r="24" spans="1:8">
      <c r="A24" s="120"/>
      <c r="B24" s="121"/>
      <c r="C24" s="122"/>
      <c r="D24" s="123"/>
      <c r="E24" s="124" t="str">
        <f>IFERROR(ROUNDDOWN((Tabla_Dormitorios[[#This Row],[Área (m²)]]/Tabla_Dormitorios[[#This Row],[Índice  (m²/persona)]]),0)," ")</f>
        <v xml:space="preserve"> </v>
      </c>
      <c r="F24" s="123"/>
      <c r="G24"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4" s="126"/>
    </row>
    <row r="25" spans="1:8">
      <c r="A25" s="120"/>
      <c r="B25" s="121"/>
      <c r="C25" s="122"/>
      <c r="D25" s="123"/>
      <c r="E25" s="124" t="str">
        <f>IFERROR(ROUNDDOWN((Tabla_Dormitorios[[#This Row],[Área (m²)]]/Tabla_Dormitorios[[#This Row],[Índice  (m²/persona)]]),0)," ")</f>
        <v xml:space="preserve"> </v>
      </c>
      <c r="F25" s="123"/>
      <c r="G25"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5" s="126"/>
    </row>
    <row r="26" spans="1:8">
      <c r="A26" s="120"/>
      <c r="B26" s="121"/>
      <c r="C26" s="122"/>
      <c r="D26" s="123"/>
      <c r="E26" s="124" t="str">
        <f>IFERROR(ROUNDDOWN((Tabla_Dormitorios[[#This Row],[Área (m²)]]/Tabla_Dormitorios[[#This Row],[Índice  (m²/persona)]]),0)," ")</f>
        <v xml:space="preserve"> </v>
      </c>
      <c r="F26" s="123"/>
      <c r="G26"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6" s="126"/>
    </row>
    <row r="27" spans="1:8">
      <c r="A27" s="120"/>
      <c r="B27" s="121"/>
      <c r="C27" s="122"/>
      <c r="D27" s="123"/>
      <c r="E27" s="124" t="str">
        <f>IFERROR(ROUNDDOWN((Tabla_Dormitorios[[#This Row],[Área (m²)]]/Tabla_Dormitorios[[#This Row],[Índice  (m²/persona)]]),0)," ")</f>
        <v xml:space="preserve"> </v>
      </c>
      <c r="F27" s="123"/>
      <c r="G27" s="125"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7" s="126"/>
    </row>
    <row r="28" spans="1:8">
      <c r="A28" s="127"/>
      <c r="B28" s="128"/>
      <c r="C28" s="122"/>
      <c r="D28" s="123"/>
      <c r="E28" s="129" t="str">
        <f>IFERROR(ROUNDDOWN((Tabla_Dormitorios[[#This Row],[Área (m²)]]/Tabla_Dormitorios[[#This Row],[Índice  (m²/persona)]]),0)," ")</f>
        <v xml:space="preserve"> </v>
      </c>
      <c r="F28" s="130"/>
      <c r="G28" s="131" t="str">
        <f>IF(OR(ISBLANK(Tabla_Dormitorios[[#This Row],[Capacidad máxima 
(Área / Índice)
]]),ISBLANK(Tabla_Dormitorios[[#This Row],[No. Personas ubicadas]])),"No aplica",IF(Tabla_Dormitorios[[#This Row],[No. Personas ubicadas]]&lt;=Tabla_Dormitorios[[#This Row],[Capacidad máxima 
(Área / Índice)
]],"Cumple","No cumple"))</f>
        <v>No aplica</v>
      </c>
      <c r="H28" s="132"/>
    </row>
    <row r="29" spans="1:8" ht="15" thickBot="1"/>
    <row r="30" spans="1:8" ht="15.75" thickBot="1">
      <c r="A30" s="519" t="s">
        <v>2452</v>
      </c>
      <c r="B30" s="520"/>
      <c r="C30" s="520"/>
      <c r="D30" s="520"/>
      <c r="E30" s="520"/>
      <c r="F30" s="520"/>
      <c r="G30" s="520"/>
      <c r="H30" s="521"/>
    </row>
    <row r="32" spans="1:8" s="133" customFormat="1" ht="45">
      <c r="A32" s="114"/>
      <c r="B32" s="117" t="s">
        <v>2444</v>
      </c>
      <c r="C32" s="118" t="s">
        <v>2453</v>
      </c>
      <c r="D32" s="118" t="s">
        <v>2446</v>
      </c>
      <c r="E32" s="118" t="s">
        <v>2454</v>
      </c>
      <c r="F32" s="118" t="s">
        <v>2455</v>
      </c>
      <c r="G32" s="118" t="s">
        <v>2450</v>
      </c>
      <c r="H32" s="119" t="s">
        <v>2451</v>
      </c>
    </row>
    <row r="33" spans="2:8">
      <c r="B33" s="134"/>
      <c r="C33" s="121"/>
      <c r="D33" s="122"/>
      <c r="E33" s="122"/>
      <c r="F33" s="135" t="str">
        <f>IFERROR(ROUNDDOWN((Tabla_Aulas[[#This Row],[Área (m²)]]/Tabla_Aulas[[#This Row],[Índice
(m²/persona)]]),0)," ")</f>
        <v xml:space="preserve"> </v>
      </c>
      <c r="G33" s="136"/>
      <c r="H33" s="137"/>
    </row>
    <row r="34" spans="2:8">
      <c r="B34" s="134"/>
      <c r="C34" s="121"/>
      <c r="D34" s="122"/>
      <c r="E34" s="122"/>
      <c r="F34" s="135" t="str">
        <f>IFERROR(ROUNDDOWN((Tabla_Aulas[[#This Row],[Área (m²)]]/Tabla_Aulas[[#This Row],[Índice
(m²/persona)]]),0)," ")</f>
        <v xml:space="preserve"> </v>
      </c>
      <c r="G34" s="136"/>
      <c r="H34" s="126"/>
    </row>
    <row r="35" spans="2:8">
      <c r="B35" s="134"/>
      <c r="C35" s="121"/>
      <c r="D35" s="122"/>
      <c r="E35" s="122"/>
      <c r="F35" s="135" t="str">
        <f>IFERROR(ROUNDDOWN((Tabla_Aulas[[#This Row],[Área (m²)]]/Tabla_Aulas[[#This Row],[Índice
(m²/persona)]]),0)," ")</f>
        <v xml:space="preserve"> </v>
      </c>
      <c r="G35" s="136"/>
      <c r="H35" s="126"/>
    </row>
    <row r="36" spans="2:8">
      <c r="B36" s="134"/>
      <c r="C36" s="121"/>
      <c r="D36" s="122"/>
      <c r="E36" s="122"/>
      <c r="F36" s="135" t="str">
        <f>IFERROR(ROUNDDOWN((Tabla_Aulas[[#This Row],[Área (m²)]]/Tabla_Aulas[[#This Row],[Índice
(m²/persona)]]),0)," ")</f>
        <v xml:space="preserve"> </v>
      </c>
      <c r="G36" s="136"/>
      <c r="H36" s="126"/>
    </row>
    <row r="37" spans="2:8">
      <c r="B37" s="134"/>
      <c r="C37" s="121"/>
      <c r="D37" s="122"/>
      <c r="E37" s="122"/>
      <c r="F37" s="135" t="str">
        <f>IFERROR(ROUNDDOWN((Tabla_Aulas[[#This Row],[Área (m²)]]/Tabla_Aulas[[#This Row],[Índice
(m²/persona)]]),0)," ")</f>
        <v xml:space="preserve"> </v>
      </c>
      <c r="G37" s="136"/>
      <c r="H37" s="126"/>
    </row>
    <row r="38" spans="2:8">
      <c r="B38" s="134"/>
      <c r="C38" s="121"/>
      <c r="D38" s="122"/>
      <c r="E38" s="122"/>
      <c r="F38" s="135" t="str">
        <f>IFERROR(ROUNDDOWN((Tabla_Aulas[[#This Row],[Área (m²)]]/Tabla_Aulas[[#This Row],[Índice
(m²/persona)]]),0)," ")</f>
        <v xml:space="preserve"> </v>
      </c>
      <c r="G38" s="136"/>
      <c r="H38" s="126"/>
    </row>
    <row r="39" spans="2:8">
      <c r="B39" s="134"/>
      <c r="C39" s="121"/>
      <c r="D39" s="122"/>
      <c r="E39" s="122"/>
      <c r="F39" s="135" t="str">
        <f>IFERROR(ROUNDDOWN((Tabla_Aulas[[#This Row],[Área (m²)]]/Tabla_Aulas[[#This Row],[Índice
(m²/persona)]]),0)," ")</f>
        <v xml:space="preserve"> </v>
      </c>
      <c r="G39" s="136"/>
      <c r="H39" s="126"/>
    </row>
    <row r="40" spans="2:8">
      <c r="B40" s="134"/>
      <c r="C40" s="121"/>
      <c r="D40" s="122"/>
      <c r="E40" s="122"/>
      <c r="F40" s="135" t="str">
        <f>IFERROR(ROUNDDOWN((Tabla_Aulas[[#This Row],[Área (m²)]]/Tabla_Aulas[[#This Row],[Índice
(m²/persona)]]),0)," ")</f>
        <v xml:space="preserve"> </v>
      </c>
      <c r="G40" s="136"/>
      <c r="H40" s="126"/>
    </row>
    <row r="41" spans="2:8">
      <c r="B41" s="134"/>
      <c r="C41" s="121"/>
      <c r="D41" s="122"/>
      <c r="E41" s="122"/>
      <c r="F41" s="135" t="str">
        <f>IFERROR(ROUNDDOWN((Tabla_Aulas[[#This Row],[Área (m²)]]/Tabla_Aulas[[#This Row],[Índice
(m²/persona)]]),0)," ")</f>
        <v xml:space="preserve"> </v>
      </c>
      <c r="G41" s="136"/>
      <c r="H41" s="126"/>
    </row>
    <row r="42" spans="2:8">
      <c r="B42" s="134"/>
      <c r="C42" s="121"/>
      <c r="D42" s="122"/>
      <c r="E42" s="122"/>
      <c r="F42" s="135" t="str">
        <f>IFERROR(ROUNDDOWN((Tabla_Aulas[[#This Row],[Área (m²)]]/Tabla_Aulas[[#This Row],[Índice
(m²/persona)]]),0)," ")</f>
        <v xml:space="preserve"> </v>
      </c>
      <c r="G42" s="136"/>
      <c r="H42" s="126"/>
    </row>
    <row r="43" spans="2:8">
      <c r="B43" s="138"/>
      <c r="C43" s="128"/>
      <c r="D43" s="122"/>
      <c r="E43" s="122"/>
      <c r="F43" s="135" t="str">
        <f>IFERROR(ROUNDDOWN((Tabla_Aulas[[#This Row],[Área (m²)]]/Tabla_Aulas[[#This Row],[Índice
(m²/persona)]]),0)," ")</f>
        <v xml:space="preserve"> </v>
      </c>
      <c r="G43" s="128"/>
      <c r="H43" s="132"/>
    </row>
    <row r="44" spans="2:8">
      <c r="B44" s="138"/>
      <c r="C44" s="128"/>
      <c r="D44" s="122"/>
      <c r="E44" s="122"/>
      <c r="F44" s="135" t="str">
        <f>IFERROR(ROUNDDOWN((Tabla_Aulas[[#This Row],[Área (m²)]]/Tabla_Aulas[[#This Row],[Índice
(m²/persona)]]),0)," ")</f>
        <v xml:space="preserve"> </v>
      </c>
      <c r="G44" s="128"/>
      <c r="H44" s="132"/>
    </row>
    <row r="45" spans="2:8">
      <c r="B45" s="138"/>
      <c r="C45" s="128"/>
      <c r="D45" s="122"/>
      <c r="E45" s="122"/>
      <c r="F45" s="135" t="str">
        <f>IFERROR(ROUNDDOWN((Tabla_Aulas[[#This Row],[Área (m²)]]/Tabla_Aulas[[#This Row],[Índice
(m²/persona)]]),0)," ")</f>
        <v xml:space="preserve"> </v>
      </c>
      <c r="G45" s="128"/>
      <c r="H45" s="132"/>
    </row>
    <row r="46" spans="2:8">
      <c r="B46" s="138"/>
      <c r="C46" s="128"/>
      <c r="D46" s="122"/>
      <c r="E46" s="122"/>
      <c r="F46" s="135" t="str">
        <f>IFERROR(ROUNDDOWN((Tabla_Aulas[[#This Row],[Área (m²)]]/Tabla_Aulas[[#This Row],[Índice
(m²/persona)]]),0)," ")</f>
        <v xml:space="preserve"> </v>
      </c>
      <c r="G46" s="128"/>
      <c r="H46" s="132"/>
    </row>
    <row r="47" spans="2:8">
      <c r="B47" s="138"/>
      <c r="C47" s="128"/>
      <c r="D47" s="122"/>
      <c r="E47" s="122"/>
      <c r="F47" s="135" t="str">
        <f>IFERROR(ROUNDDOWN((Tabla_Aulas[[#This Row],[Área (m²)]]/Tabla_Aulas[[#This Row],[Índice
(m²/persona)]]),0)," ")</f>
        <v xml:space="preserve"> </v>
      </c>
      <c r="G47" s="128"/>
      <c r="H47" s="132"/>
    </row>
    <row r="48" spans="2:8">
      <c r="B48" s="138"/>
      <c r="C48" s="128"/>
      <c r="D48" s="122"/>
      <c r="E48" s="122"/>
      <c r="F48" s="135" t="str">
        <f>IFERROR(ROUNDDOWN((Tabla_Aulas[[#This Row],[Área (m²)]]/Tabla_Aulas[[#This Row],[Índice
(m²/persona)]]),0)," ")</f>
        <v xml:space="preserve"> </v>
      </c>
      <c r="G48" s="128"/>
      <c r="H48" s="132"/>
    </row>
    <row r="49" spans="1:8">
      <c r="B49" s="138"/>
      <c r="C49" s="128"/>
      <c r="D49" s="122"/>
      <c r="E49" s="122"/>
      <c r="F49" s="135" t="str">
        <f>IFERROR(ROUNDDOWN((Tabla_Aulas[[#This Row],[Área (m²)]]/Tabla_Aulas[[#This Row],[Índice
(m²/persona)]]),0)," ")</f>
        <v xml:space="preserve"> </v>
      </c>
      <c r="G49" s="128"/>
      <c r="H49" s="132"/>
    </row>
    <row r="50" spans="1:8">
      <c r="B50" s="138"/>
      <c r="C50" s="128"/>
      <c r="D50" s="122"/>
      <c r="E50" s="122"/>
      <c r="F50" s="135" t="str">
        <f>IFERROR(ROUNDDOWN((Tabla_Aulas[[#This Row],[Área (m²)]]/Tabla_Aulas[[#This Row],[Índice
(m²/persona)]]),0)," ")</f>
        <v xml:space="preserve"> </v>
      </c>
      <c r="G50" s="128"/>
      <c r="H50" s="132"/>
    </row>
    <row r="51" spans="1:8">
      <c r="B51" s="138"/>
      <c r="C51" s="128"/>
      <c r="D51" s="122"/>
      <c r="E51" s="122"/>
      <c r="F51" s="135" t="str">
        <f>IFERROR(ROUNDDOWN((Tabla_Aulas[[#This Row],[Área (m²)]]/Tabla_Aulas[[#This Row],[Índice
(m²/persona)]]),0)," ")</f>
        <v xml:space="preserve"> </v>
      </c>
      <c r="G51" s="128"/>
      <c r="H51" s="132"/>
    </row>
    <row r="52" spans="1:8">
      <c r="B52" s="138"/>
      <c r="C52" s="128"/>
      <c r="D52" s="122"/>
      <c r="E52" s="122"/>
      <c r="F52" s="139" t="str">
        <f>IFERROR(ROUNDDOWN((Tabla_Aulas[[#This Row],[Área (m²)]]/Tabla_Aulas[[#This Row],[Índice
(m²/persona)]]),0)," ")</f>
        <v xml:space="preserve"> </v>
      </c>
      <c r="G52" s="128"/>
      <c r="H52" s="132"/>
    </row>
    <row r="54" spans="1:8" ht="15" thickBot="1"/>
    <row r="55" spans="1:8" ht="15.75" thickBot="1">
      <c r="A55" s="519" t="s">
        <v>2456</v>
      </c>
      <c r="B55" s="520"/>
      <c r="C55" s="520"/>
      <c r="D55" s="520"/>
      <c r="E55" s="520"/>
      <c r="F55" s="520"/>
      <c r="G55" s="520"/>
      <c r="H55" s="521"/>
    </row>
    <row r="57" spans="1:8" ht="45">
      <c r="B57" s="117" t="s">
        <v>2444</v>
      </c>
      <c r="C57" s="118" t="s">
        <v>2457</v>
      </c>
      <c r="D57" s="118" t="s">
        <v>2446</v>
      </c>
      <c r="E57" s="118" t="s">
        <v>2454</v>
      </c>
      <c r="F57" s="118" t="s">
        <v>2455</v>
      </c>
      <c r="G57" s="118" t="s">
        <v>2450</v>
      </c>
      <c r="H57" s="119" t="s">
        <v>2451</v>
      </c>
    </row>
    <row r="58" spans="1:8">
      <c r="B58" s="134"/>
      <c r="C58" s="121"/>
      <c r="D58" s="122"/>
      <c r="E58" s="122"/>
      <c r="F58" s="135" t="str">
        <f>IFERROR(ROUNDDOWN((Tabla_Talleres[[#This Row],[Área (m²)]]/Tabla_Talleres[[#This Row],[Índice
(m²/persona)]]),0)," ")</f>
        <v xml:space="preserve"> </v>
      </c>
      <c r="G58" s="136" t="s">
        <v>2458</v>
      </c>
      <c r="H58" s="137"/>
    </row>
    <row r="59" spans="1:8">
      <c r="B59" s="134"/>
      <c r="C59" s="121"/>
      <c r="D59" s="122"/>
      <c r="E59" s="122"/>
      <c r="F59" s="135" t="str">
        <f>IFERROR(ROUNDDOWN((Tabla_Talleres[[#This Row],[Área (m²)]]/Tabla_Talleres[[#This Row],[Índice
(m²/persona)]]),0)," ")</f>
        <v xml:space="preserve"> </v>
      </c>
      <c r="G59" s="136" t="s">
        <v>2458</v>
      </c>
      <c r="H59" s="126"/>
    </row>
    <row r="60" spans="1:8">
      <c r="B60" s="134"/>
      <c r="C60" s="121"/>
      <c r="D60" s="122"/>
      <c r="E60" s="122"/>
      <c r="F60" s="135" t="str">
        <f>IFERROR(ROUNDDOWN((Tabla_Talleres[[#This Row],[Área (m²)]]/Tabla_Talleres[[#This Row],[Índice
(m²/persona)]]),0)," ")</f>
        <v xml:space="preserve"> </v>
      </c>
      <c r="G60" s="136" t="s">
        <v>2458</v>
      </c>
      <c r="H60" s="126"/>
    </row>
    <row r="61" spans="1:8">
      <c r="B61" s="134"/>
      <c r="C61" s="121"/>
      <c r="D61" s="122"/>
      <c r="E61" s="122"/>
      <c r="F61" s="135" t="str">
        <f>IFERROR(ROUNDDOWN((Tabla_Talleres[[#This Row],[Área (m²)]]/Tabla_Talleres[[#This Row],[Índice
(m²/persona)]]),0)," ")</f>
        <v xml:space="preserve"> </v>
      </c>
      <c r="G61" s="136" t="s">
        <v>2458</v>
      </c>
      <c r="H61" s="126"/>
    </row>
    <row r="62" spans="1:8">
      <c r="B62" s="134"/>
      <c r="C62" s="121"/>
      <c r="D62" s="122"/>
      <c r="E62" s="122"/>
      <c r="F62" s="135" t="str">
        <f>IFERROR(ROUNDDOWN((Tabla_Talleres[[#This Row],[Área (m²)]]/Tabla_Talleres[[#This Row],[Índice
(m²/persona)]]),0)," ")</f>
        <v xml:space="preserve"> </v>
      </c>
      <c r="G62" s="136" t="s">
        <v>2458</v>
      </c>
      <c r="H62" s="126"/>
    </row>
    <row r="63" spans="1:8">
      <c r="B63" s="134"/>
      <c r="C63" s="121"/>
      <c r="D63" s="122"/>
      <c r="E63" s="122"/>
      <c r="F63" s="135" t="str">
        <f>IFERROR(ROUNDDOWN((Tabla_Talleres[[#This Row],[Área (m²)]]/Tabla_Talleres[[#This Row],[Índice
(m²/persona)]]),0)," ")</f>
        <v xml:space="preserve"> </v>
      </c>
      <c r="G63" s="136" t="s">
        <v>2458</v>
      </c>
      <c r="H63" s="126"/>
    </row>
    <row r="64" spans="1:8">
      <c r="B64" s="134"/>
      <c r="C64" s="121"/>
      <c r="D64" s="122"/>
      <c r="E64" s="122"/>
      <c r="F64" s="135" t="str">
        <f>IFERROR(ROUNDDOWN((Tabla_Talleres[[#This Row],[Área (m²)]]/Tabla_Talleres[[#This Row],[Índice
(m²/persona)]]),0)," ")</f>
        <v xml:space="preserve"> </v>
      </c>
      <c r="G64" s="136" t="s">
        <v>2458</v>
      </c>
      <c r="H64" s="126"/>
    </row>
    <row r="65" spans="1:8">
      <c r="B65" s="134"/>
      <c r="C65" s="121"/>
      <c r="D65" s="122"/>
      <c r="E65" s="122"/>
      <c r="F65" s="135" t="str">
        <f>IFERROR(ROUNDDOWN((Tabla_Talleres[[#This Row],[Área (m²)]]/Tabla_Talleres[[#This Row],[Índice
(m²/persona)]]),0)," ")</f>
        <v xml:space="preserve"> </v>
      </c>
      <c r="G65" s="136" t="s">
        <v>2458</v>
      </c>
      <c r="H65" s="126"/>
    </row>
    <row r="66" spans="1:8">
      <c r="B66" s="134"/>
      <c r="C66" s="121"/>
      <c r="D66" s="122"/>
      <c r="E66" s="122"/>
      <c r="F66" s="135" t="str">
        <f>IFERROR(ROUNDDOWN((Tabla_Talleres[[#This Row],[Área (m²)]]/Tabla_Talleres[[#This Row],[Índice
(m²/persona)]]),0)," ")</f>
        <v xml:space="preserve"> </v>
      </c>
      <c r="G66" s="136" t="s">
        <v>2458</v>
      </c>
      <c r="H66" s="126"/>
    </row>
    <row r="67" spans="1:8">
      <c r="B67" s="134"/>
      <c r="C67" s="121"/>
      <c r="D67" s="122"/>
      <c r="E67" s="122"/>
      <c r="F67" s="135" t="str">
        <f>IFERROR(ROUNDDOWN((Tabla_Talleres[[#This Row],[Área (m²)]]/Tabla_Talleres[[#This Row],[Índice
(m²/persona)]]),0)," ")</f>
        <v xml:space="preserve"> </v>
      </c>
      <c r="G67" s="136" t="s">
        <v>2458</v>
      </c>
      <c r="H67" s="126"/>
    </row>
    <row r="68" spans="1:8">
      <c r="B68" s="138"/>
      <c r="C68" s="128"/>
      <c r="D68" s="122"/>
      <c r="E68" s="122"/>
      <c r="F68" s="135" t="str">
        <f>IFERROR(ROUNDDOWN((Tabla_Talleres[[#This Row],[Área (m²)]]/Tabla_Talleres[[#This Row],[Índice
(m²/persona)]]),0)," ")</f>
        <v xml:space="preserve"> </v>
      </c>
      <c r="G68" s="136" t="s">
        <v>2458</v>
      </c>
      <c r="H68" s="132"/>
    </row>
    <row r="69" spans="1:8">
      <c r="B69" s="138"/>
      <c r="C69" s="128"/>
      <c r="D69" s="122"/>
      <c r="E69" s="122"/>
      <c r="F69" s="135" t="str">
        <f>IFERROR(ROUNDDOWN((Tabla_Talleres[[#This Row],[Área (m²)]]/Tabla_Talleres[[#This Row],[Índice
(m²/persona)]]),0)," ")</f>
        <v xml:space="preserve"> </v>
      </c>
      <c r="G69" s="136" t="s">
        <v>2458</v>
      </c>
      <c r="H69" s="132"/>
    </row>
    <row r="70" spans="1:8">
      <c r="B70" s="138"/>
      <c r="C70" s="128"/>
      <c r="D70" s="122"/>
      <c r="E70" s="122"/>
      <c r="F70" s="135" t="str">
        <f>IFERROR(ROUNDDOWN((Tabla_Talleres[[#This Row],[Área (m²)]]/Tabla_Talleres[[#This Row],[Índice
(m²/persona)]]),0)," ")</f>
        <v xml:space="preserve"> </v>
      </c>
      <c r="G70" s="136" t="s">
        <v>2458</v>
      </c>
      <c r="H70" s="132"/>
    </row>
    <row r="71" spans="1:8">
      <c r="B71" s="138"/>
      <c r="C71" s="128"/>
      <c r="D71" s="122"/>
      <c r="E71" s="122"/>
      <c r="F71" s="135" t="str">
        <f>IFERROR(ROUNDDOWN((Tabla_Talleres[[#This Row],[Área (m²)]]/Tabla_Talleres[[#This Row],[Índice
(m²/persona)]]),0)," ")</f>
        <v xml:space="preserve"> </v>
      </c>
      <c r="G71" s="136" t="s">
        <v>2458</v>
      </c>
      <c r="H71" s="132"/>
    </row>
    <row r="72" spans="1:8">
      <c r="B72" s="138"/>
      <c r="C72" s="128"/>
      <c r="D72" s="122"/>
      <c r="E72" s="122"/>
      <c r="F72" s="135" t="str">
        <f>IFERROR(ROUNDDOWN((Tabla_Talleres[[#This Row],[Área (m²)]]/Tabla_Talleres[[#This Row],[Índice
(m²/persona)]]),0)," ")</f>
        <v xml:space="preserve"> </v>
      </c>
      <c r="G72" s="140" t="s">
        <v>2458</v>
      </c>
      <c r="H72" s="132"/>
    </row>
    <row r="77" spans="1:8" ht="15">
      <c r="A77" s="114" t="s">
        <v>2459</v>
      </c>
    </row>
  </sheetData>
  <sheetProtection algorithmName="SHA-512" hashValue="rQdXAtiCc2/kaP00d8XNIkyWFtGe9OtNhoWqQypTSB1onE4zpzI6T4Qr9Gli3Vm24RpxWhoQnMjkAfDaNuWySA==" saltValue="KK6aUN3wsZb8Zb2XBOsx/w==" spinCount="100000" sheet="1" formatRows="0"/>
  <mergeCells count="3">
    <mergeCell ref="A1:H1"/>
    <mergeCell ref="A30:H30"/>
    <mergeCell ref="A55:H55"/>
  </mergeCells>
  <conditionalFormatting sqref="G4:G28">
    <cfRule type="cellIs" dxfId="6" priority="3" operator="equal">
      <formula>"No Cumple"</formula>
    </cfRule>
    <cfRule type="cellIs" dxfId="5" priority="4" operator="equal">
      <formula>"CUMPLE"</formula>
    </cfRule>
  </conditionalFormatting>
  <conditionalFormatting sqref="G33:G52">
    <cfRule type="containsText" dxfId="4" priority="2" operator="containsText" text="No Cumple">
      <formula>NOT(ISERROR(SEARCH("No Cumple",G33)))</formula>
    </cfRule>
  </conditionalFormatting>
  <conditionalFormatting sqref="G58:G72">
    <cfRule type="containsText" dxfId="3" priority="1" operator="containsText" text="No Cumple">
      <formula>NOT(ISERROR(SEARCH("No Cumple",G58)))</formula>
    </cfRule>
  </conditionalFormatting>
  <conditionalFormatting sqref="I2">
    <cfRule type="cellIs" dxfId="2" priority="5" operator="equal">
      <formula>"No Cumple"</formula>
    </cfRule>
    <cfRule type="cellIs" dxfId="1" priority="6" operator="equal">
      <formula>"CUMPLE"</formula>
    </cfRule>
  </conditionalFormatting>
  <dataValidations count="6">
    <dataValidation type="list" allowBlank="1" showInputMessage="1" showErrorMessage="1" sqref="E58:E72" xr:uid="{7211CD69-AB9A-430E-A19F-C6D071BD2E95}">
      <mc:AlternateContent xmlns:x12ac="http://schemas.microsoft.com/office/spreadsheetml/2011/1/ac" xmlns:mc="http://schemas.openxmlformats.org/markup-compatibility/2006">
        <mc:Choice Requires="x12ac">
          <x12ac:list>"2,30","2,50"</x12ac:list>
        </mc:Choice>
        <mc:Fallback>
          <formula1>"2,30,2,50"</formula1>
        </mc:Fallback>
      </mc:AlternateContent>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F4" xr:uid="{7E320261-E433-4870-9419-7BB228356002}">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33:D52 C4:C28 D58:D72" xr:uid="{DBB1D4E9-669F-44AB-8894-40F493D615D3}">
      <formula1>0</formula1>
    </dataValidation>
    <dataValidation type="list" allowBlank="1" showInputMessage="1" showErrorMessage="1" sqref="D4:D28" xr:uid="{8E6930B8-3732-42B9-BA24-666B1810D98A}">
      <formula1>"3,4"</formula1>
    </dataValidation>
    <dataValidation type="list" allowBlank="1" showInputMessage="1" showErrorMessage="1" sqref="G33:G52 G58:G72" xr:uid="{4C005A1B-22FE-41FF-8F5B-3D1D8EEBF4D7}">
      <formula1>"CUMPLE,NO CUMPLE,NO APLICA"</formula1>
    </dataValidation>
    <dataValidation type="list" allowBlank="1" showInputMessage="1" showErrorMessage="1" sqref="E33:E50 E52" xr:uid="{5D878E1E-5F5F-4E6C-9C9C-A83DF3ECBDD6}">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s>
  <hyperlinks>
    <hyperlink ref="I2" location="'2.Ambientes Adecuados y Seguros'!B52" display="Click" xr:uid="{A8A4E81D-15EC-4E97-973B-EA6B306405BC}"/>
    <hyperlink ref="I1" location="PORTADA!A1" display="Portada" xr:uid="{87BF1386-7636-4B9F-98B7-DAEE40D7E885}"/>
  </hyperlinks>
  <pageMargins left="0.70866141732283472" right="0.70866141732283472" top="0.74803149606299213" bottom="0.74803149606299213" header="0.31496062992125984" footer="0.31496062992125984"/>
  <pageSetup scale="74"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0CC28-B4FF-432E-99C9-5FE6C877F23D}">
  <sheetPr>
    <tabColor rgb="FF66FF33"/>
    <pageSetUpPr fitToPage="1"/>
  </sheetPr>
  <dimension ref="A1:E24"/>
  <sheetViews>
    <sheetView zoomScaleNormal="100" workbookViewId="0">
      <selection activeCell="B15" sqref="B15"/>
    </sheetView>
  </sheetViews>
  <sheetFormatPr baseColWidth="10" defaultColWidth="11.42578125" defaultRowHeight="15"/>
  <cols>
    <col min="1" max="1" width="18" customWidth="1"/>
    <col min="2" max="2" width="60.42578125" customWidth="1"/>
    <col min="3" max="3" width="22.85546875" customWidth="1"/>
    <col min="5" max="5" width="27.28515625" customWidth="1"/>
  </cols>
  <sheetData>
    <row r="1" spans="1:5" ht="45">
      <c r="A1" s="522" t="s">
        <v>2460</v>
      </c>
      <c r="B1" s="522" t="s">
        <v>2461</v>
      </c>
      <c r="C1" s="325" t="s">
        <v>2462</v>
      </c>
      <c r="D1" s="454" t="s">
        <v>1670</v>
      </c>
    </row>
    <row r="2" spans="1:5">
      <c r="A2" s="523"/>
      <c r="B2" s="523"/>
      <c r="C2" s="326" t="s">
        <v>2463</v>
      </c>
      <c r="D2" s="201"/>
      <c r="E2" s="201"/>
    </row>
    <row r="3" spans="1:5">
      <c r="A3" s="525" t="s">
        <v>2464</v>
      </c>
      <c r="B3" s="323" t="s">
        <v>2465</v>
      </c>
      <c r="C3" s="327">
        <v>1</v>
      </c>
    </row>
    <row r="4" spans="1:5">
      <c r="A4" s="526"/>
      <c r="B4" s="323" t="s">
        <v>2466</v>
      </c>
      <c r="C4" s="328">
        <f>$C$24/100</f>
        <v>2</v>
      </c>
    </row>
    <row r="5" spans="1:5">
      <c r="A5" s="526"/>
      <c r="B5" s="323" t="s">
        <v>2467</v>
      </c>
      <c r="C5" s="328">
        <f>$C$24/100</f>
        <v>2</v>
      </c>
    </row>
    <row r="6" spans="1:5">
      <c r="A6" s="526"/>
      <c r="B6" s="323" t="s">
        <v>2468</v>
      </c>
      <c r="C6" s="328">
        <f>$C$24*0.5/100</f>
        <v>1</v>
      </c>
    </row>
    <row r="7" spans="1:5" ht="15.75" thickBot="1">
      <c r="A7" s="527"/>
      <c r="B7" s="329" t="s">
        <v>2469</v>
      </c>
      <c r="C7" s="330">
        <f>$C$24*0.5/100</f>
        <v>1</v>
      </c>
    </row>
    <row r="8" spans="1:5">
      <c r="A8" s="528" t="s">
        <v>2470</v>
      </c>
      <c r="B8" s="331" t="s">
        <v>2471</v>
      </c>
      <c r="C8" s="332">
        <f>$C$24/40</f>
        <v>5</v>
      </c>
    </row>
    <row r="9" spans="1:5">
      <c r="A9" s="529"/>
      <c r="B9" s="323" t="s">
        <v>2472</v>
      </c>
      <c r="C9" s="328">
        <f>$C$24/40</f>
        <v>5</v>
      </c>
    </row>
    <row r="10" spans="1:5">
      <c r="A10" s="529"/>
      <c r="B10" s="1" t="s">
        <v>2473</v>
      </c>
      <c r="C10" s="422">
        <f>$C$24*0.5/40</f>
        <v>2.5</v>
      </c>
    </row>
    <row r="11" spans="1:5">
      <c r="A11" s="529"/>
      <c r="B11" s="323" t="s">
        <v>2474</v>
      </c>
      <c r="C11" s="328">
        <f>$C$24/100</f>
        <v>2</v>
      </c>
    </row>
    <row r="12" spans="1:5">
      <c r="A12" s="529"/>
      <c r="B12" s="323" t="s">
        <v>2475</v>
      </c>
      <c r="C12" s="328">
        <f>$C$24/50</f>
        <v>4</v>
      </c>
    </row>
    <row r="13" spans="1:5">
      <c r="A13" s="529"/>
      <c r="B13" s="323" t="s">
        <v>2476</v>
      </c>
      <c r="C13" s="333">
        <f>$C$24/50</f>
        <v>4</v>
      </c>
    </row>
    <row r="14" spans="1:5">
      <c r="A14" s="529"/>
      <c r="B14" s="323" t="s">
        <v>2477</v>
      </c>
      <c r="C14" s="333">
        <f>$C$24/30</f>
        <v>6.666666666666667</v>
      </c>
    </row>
    <row r="15" spans="1:5">
      <c r="A15" s="529"/>
      <c r="B15" s="323" t="s">
        <v>2478</v>
      </c>
      <c r="C15" s="328">
        <f>$C$24/15</f>
        <v>13.333333333333334</v>
      </c>
    </row>
    <row r="16" spans="1:5">
      <c r="A16" s="529"/>
      <c r="B16" s="334" t="s">
        <v>2479</v>
      </c>
      <c r="C16" s="328">
        <f>$C$24/50</f>
        <v>4</v>
      </c>
    </row>
    <row r="17" spans="1:3" ht="15.75" thickBot="1">
      <c r="A17" s="530"/>
      <c r="B17" s="329" t="s">
        <v>2480</v>
      </c>
      <c r="C17" s="335">
        <f>$C$24/25</f>
        <v>8</v>
      </c>
    </row>
    <row r="18" spans="1:3">
      <c r="A18" s="531" t="s">
        <v>97</v>
      </c>
      <c r="B18" s="331" t="s">
        <v>2481</v>
      </c>
      <c r="C18" s="336">
        <f>$C$24/100</f>
        <v>2</v>
      </c>
    </row>
    <row r="19" spans="1:3">
      <c r="A19" s="526"/>
      <c r="B19" s="323" t="s">
        <v>2482</v>
      </c>
      <c r="C19" s="337">
        <f>$C$24/50</f>
        <v>4</v>
      </c>
    </row>
    <row r="20" spans="1:3">
      <c r="A20" s="526"/>
      <c r="B20" s="323" t="s">
        <v>2483</v>
      </c>
      <c r="C20" s="337">
        <f>$C$24/50</f>
        <v>4</v>
      </c>
    </row>
    <row r="21" spans="1:3" ht="15.75" thickBot="1">
      <c r="A21" s="527"/>
      <c r="B21" s="329" t="s">
        <v>2484</v>
      </c>
      <c r="C21" s="335">
        <v>1</v>
      </c>
    </row>
    <row r="22" spans="1:3" ht="32.25" customHeight="1">
      <c r="B22" s="524" t="s">
        <v>2485</v>
      </c>
      <c r="C22" s="524"/>
    </row>
    <row r="23" spans="1:3" ht="9" customHeight="1" thickBot="1"/>
    <row r="24" spans="1:3" ht="26.25" customHeight="1" thickBot="1">
      <c r="B24" s="202" t="s">
        <v>2486</v>
      </c>
      <c r="C24" s="322">
        <v>200</v>
      </c>
    </row>
  </sheetData>
  <sheetProtection algorithmName="SHA-512" hashValue="Ao0hUAAXEtCFkS6cHkQdvPPYLHobq9Q+tbVTB4vXRxV7XAcDb5LKuZ2yd/eRvN04yWGW56eSkIrWBTRxeRysHA==" saltValue="M+5p/cnoPQy9oAim5JMc2g==" spinCount="100000" sheet="1" objects="1" scenarios="1"/>
  <mergeCells count="6">
    <mergeCell ref="B1:B2"/>
    <mergeCell ref="B22:C22"/>
    <mergeCell ref="A1:A2"/>
    <mergeCell ref="A3:A7"/>
    <mergeCell ref="A8:A17"/>
    <mergeCell ref="A18:A21"/>
  </mergeCells>
  <hyperlinks>
    <hyperlink ref="C3" location="'5. Talento Humano'!Área_de_impresión" display="'5. Talento Humano'!Área_de_impresión" xr:uid="{09C128F2-E617-4B92-9833-E9A30B95824B}"/>
    <hyperlink ref="D1" location="PORTADA!A1" display="Portada" xr:uid="{F30FE81C-07F6-46FC-9CB3-8147E0174DD6}"/>
  </hyperlinks>
  <pageMargins left="0.70866141732283472" right="0.70866141732283472" top="0.74803149606299213" bottom="0.74803149606299213" header="0.31496062992125984" footer="0.31496062992125984"/>
  <pageSetup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97D2-479F-4829-92F9-8C07125C11F0}">
  <sheetPr>
    <tabColor theme="5" tint="0.79998168889431442"/>
    <pageSetUpPr fitToPage="1"/>
  </sheetPr>
  <dimension ref="A1:Y12"/>
  <sheetViews>
    <sheetView workbookViewId="0">
      <selection activeCell="B15" sqref="B15"/>
    </sheetView>
  </sheetViews>
  <sheetFormatPr baseColWidth="10" defaultColWidth="11.42578125" defaultRowHeight="15"/>
  <cols>
    <col min="1" max="1" width="4.140625" bestFit="1" customWidth="1"/>
    <col min="2" max="2" width="19.28515625" bestFit="1" customWidth="1"/>
    <col min="3" max="3" width="11.85546875" customWidth="1"/>
    <col min="4" max="4" width="8.42578125" customWidth="1"/>
    <col min="5" max="5" width="22" customWidth="1"/>
    <col min="6" max="6" width="17.42578125" customWidth="1"/>
    <col min="7" max="7" width="13" customWidth="1"/>
    <col min="8" max="8" width="14.42578125" customWidth="1"/>
    <col min="9" max="9" width="14.28515625" customWidth="1"/>
    <col min="10" max="10" width="14.7109375" customWidth="1"/>
    <col min="13" max="13" width="13.42578125" customWidth="1"/>
    <col min="18" max="18" width="16.42578125" bestFit="1" customWidth="1"/>
    <col min="19" max="19" width="11.42578125" style="3"/>
    <col min="20" max="20" width="12.85546875" style="3" customWidth="1"/>
    <col min="21" max="21" width="11.42578125" style="3"/>
    <col min="22" max="22" width="17" style="3" customWidth="1"/>
    <col min="23" max="23" width="21.140625" style="3" customWidth="1"/>
    <col min="24" max="24" width="40.85546875" style="3" customWidth="1"/>
  </cols>
  <sheetData>
    <row r="1" spans="1:25" ht="43.5" customHeight="1">
      <c r="A1" s="533" t="s">
        <v>2487</v>
      </c>
      <c r="B1" s="533"/>
      <c r="C1" s="533"/>
      <c r="D1" s="533"/>
      <c r="E1" s="533"/>
      <c r="F1" s="533"/>
      <c r="G1" s="533"/>
      <c r="H1" s="533"/>
      <c r="I1" s="533"/>
      <c r="J1" s="533"/>
      <c r="K1" s="533"/>
      <c r="L1" s="533"/>
      <c r="M1" s="533"/>
      <c r="N1" s="533"/>
      <c r="O1" s="533"/>
      <c r="P1" s="533"/>
      <c r="Q1" s="533"/>
      <c r="R1" s="533"/>
      <c r="S1" s="533"/>
      <c r="T1" s="533"/>
      <c r="U1" s="533"/>
      <c r="V1" s="533"/>
      <c r="W1" s="533"/>
      <c r="X1" s="533"/>
    </row>
    <row r="2" spans="1:25" s="2" customFormat="1" ht="60" customHeight="1">
      <c r="A2" s="533" t="s">
        <v>1584</v>
      </c>
      <c r="B2" s="533" t="s">
        <v>2488</v>
      </c>
      <c r="C2" s="532" t="s">
        <v>2489</v>
      </c>
      <c r="D2" s="533" t="s">
        <v>2490</v>
      </c>
      <c r="E2" s="532" t="s">
        <v>2491</v>
      </c>
      <c r="F2" s="532" t="s">
        <v>2492</v>
      </c>
      <c r="G2" s="533" t="s">
        <v>2493</v>
      </c>
      <c r="H2" s="532" t="s">
        <v>2494</v>
      </c>
      <c r="I2" s="532" t="s">
        <v>2495</v>
      </c>
      <c r="J2" s="532" t="s">
        <v>2496</v>
      </c>
      <c r="K2" s="532" t="s">
        <v>2497</v>
      </c>
      <c r="L2" s="532" t="s">
        <v>2498</v>
      </c>
      <c r="M2" s="532" t="s">
        <v>2499</v>
      </c>
      <c r="N2" s="532" t="s">
        <v>2500</v>
      </c>
      <c r="O2" s="533"/>
      <c r="P2" s="533"/>
      <c r="Q2" s="533"/>
      <c r="R2" s="532" t="s">
        <v>2501</v>
      </c>
      <c r="S2" s="532" t="s">
        <v>2502</v>
      </c>
      <c r="T2" s="532" t="s">
        <v>2503</v>
      </c>
      <c r="U2" s="532"/>
      <c r="V2" s="532" t="s">
        <v>2504</v>
      </c>
      <c r="W2" s="532" t="s">
        <v>2505</v>
      </c>
      <c r="X2" s="533" t="s">
        <v>2506</v>
      </c>
      <c r="Y2" s="454" t="s">
        <v>1670</v>
      </c>
    </row>
    <row r="3" spans="1:25" ht="30">
      <c r="A3" s="533"/>
      <c r="B3" s="533"/>
      <c r="C3" s="532"/>
      <c r="D3" s="533"/>
      <c r="E3" s="532"/>
      <c r="F3" s="532"/>
      <c r="G3" s="533"/>
      <c r="H3" s="532"/>
      <c r="I3" s="532"/>
      <c r="J3" s="532"/>
      <c r="K3" s="532"/>
      <c r="L3" s="532"/>
      <c r="M3" s="532"/>
      <c r="N3" s="50" t="s">
        <v>2507</v>
      </c>
      <c r="O3" s="51" t="s">
        <v>2508</v>
      </c>
      <c r="P3" s="50" t="s">
        <v>2509</v>
      </c>
      <c r="Q3" s="50" t="s">
        <v>2510</v>
      </c>
      <c r="R3" s="533"/>
      <c r="S3" s="532" t="s">
        <v>2511</v>
      </c>
      <c r="T3" s="532"/>
      <c r="U3" s="532"/>
      <c r="V3" s="532"/>
      <c r="W3" s="532"/>
      <c r="X3" s="533"/>
    </row>
    <row r="4" spans="1:25" ht="25.5">
      <c r="A4" s="338">
        <v>1</v>
      </c>
      <c r="B4" s="339"/>
      <c r="C4" s="339"/>
      <c r="D4" s="339"/>
      <c r="E4" s="339"/>
      <c r="F4" s="339" t="s">
        <v>2512</v>
      </c>
      <c r="G4" s="338" t="s">
        <v>2513</v>
      </c>
      <c r="H4" s="339"/>
      <c r="I4" s="338" t="s">
        <v>2513</v>
      </c>
      <c r="J4" s="338" t="s">
        <v>2513</v>
      </c>
      <c r="K4" s="338" t="s">
        <v>2513</v>
      </c>
      <c r="L4" s="338" t="s">
        <v>2513</v>
      </c>
      <c r="M4" s="339" t="s">
        <v>2514</v>
      </c>
      <c r="N4" s="339" t="s">
        <v>2515</v>
      </c>
      <c r="O4" s="339" t="s">
        <v>2515</v>
      </c>
      <c r="P4" s="339" t="s">
        <v>2515</v>
      </c>
      <c r="Q4" s="339" t="s">
        <v>2515</v>
      </c>
      <c r="R4" s="339" t="s">
        <v>2515</v>
      </c>
      <c r="S4" s="338" t="s">
        <v>2515</v>
      </c>
      <c r="T4" s="338" t="s">
        <v>2515</v>
      </c>
      <c r="U4" s="338" t="s">
        <v>2515</v>
      </c>
      <c r="V4" s="338"/>
      <c r="W4" s="338" t="s">
        <v>2515</v>
      </c>
      <c r="X4" s="338"/>
    </row>
    <row r="5" spans="1:25">
      <c r="A5" s="338">
        <v>2</v>
      </c>
      <c r="B5" s="339"/>
      <c r="C5" s="339"/>
      <c r="D5" s="339"/>
      <c r="E5" s="339"/>
      <c r="F5" s="339"/>
      <c r="G5" s="338"/>
      <c r="H5" s="339"/>
      <c r="I5" s="338"/>
      <c r="J5" s="338"/>
      <c r="K5" s="338"/>
      <c r="L5" s="338"/>
      <c r="M5" s="339"/>
      <c r="N5" s="339"/>
      <c r="O5" s="339"/>
      <c r="P5" s="339"/>
      <c r="Q5" s="339"/>
      <c r="R5" s="339"/>
      <c r="S5" s="338"/>
      <c r="T5" s="338"/>
      <c r="U5" s="338"/>
      <c r="V5" s="338"/>
      <c r="W5" s="338"/>
      <c r="X5" s="338"/>
    </row>
    <row r="6" spans="1:25">
      <c r="A6" s="338">
        <v>3</v>
      </c>
      <c r="B6" s="339"/>
      <c r="C6" s="339"/>
      <c r="D6" s="339"/>
      <c r="E6" s="339"/>
      <c r="F6" s="339"/>
      <c r="G6" s="338"/>
      <c r="H6" s="339"/>
      <c r="I6" s="338"/>
      <c r="J6" s="338"/>
      <c r="K6" s="338"/>
      <c r="L6" s="338"/>
      <c r="M6" s="339"/>
      <c r="N6" s="339"/>
      <c r="O6" s="339"/>
      <c r="P6" s="339"/>
      <c r="Q6" s="339"/>
      <c r="R6" s="339"/>
      <c r="S6" s="338"/>
      <c r="T6" s="338"/>
      <c r="U6" s="338"/>
      <c r="V6" s="338"/>
      <c r="W6" s="338"/>
      <c r="X6" s="338"/>
    </row>
    <row r="7" spans="1:25">
      <c r="A7" s="338">
        <v>4</v>
      </c>
      <c r="B7" s="339"/>
      <c r="C7" s="339"/>
      <c r="D7" s="339"/>
      <c r="E7" s="339"/>
      <c r="F7" s="339"/>
      <c r="G7" s="338"/>
      <c r="H7" s="339"/>
      <c r="I7" s="338"/>
      <c r="J7" s="338"/>
      <c r="K7" s="338"/>
      <c r="L7" s="338"/>
      <c r="M7" s="339"/>
      <c r="N7" s="339"/>
      <c r="O7" s="339"/>
      <c r="P7" s="339"/>
      <c r="Q7" s="339"/>
      <c r="R7" s="339"/>
      <c r="S7" s="338"/>
      <c r="T7" s="338"/>
      <c r="U7" s="338"/>
      <c r="V7" s="338"/>
      <c r="W7" s="338"/>
      <c r="X7" s="338"/>
    </row>
    <row r="8" spans="1:25">
      <c r="A8" s="338">
        <v>5</v>
      </c>
      <c r="B8" s="339"/>
      <c r="C8" s="339"/>
      <c r="D8" s="339"/>
      <c r="E8" s="339"/>
      <c r="F8" s="339"/>
      <c r="G8" s="338"/>
      <c r="H8" s="339"/>
      <c r="I8" s="338"/>
      <c r="J8" s="338"/>
      <c r="K8" s="338"/>
      <c r="L8" s="338"/>
      <c r="M8" s="339"/>
      <c r="N8" s="339"/>
      <c r="O8" s="339"/>
      <c r="P8" s="339"/>
      <c r="Q8" s="339"/>
      <c r="R8" s="339"/>
      <c r="S8" s="338"/>
      <c r="T8" s="338"/>
      <c r="U8" s="338"/>
      <c r="V8" s="338"/>
      <c r="W8" s="338"/>
      <c r="X8" s="338"/>
    </row>
    <row r="9" spans="1:25">
      <c r="A9" s="338">
        <v>6</v>
      </c>
      <c r="B9" s="339"/>
      <c r="C9" s="339"/>
      <c r="D9" s="339"/>
      <c r="E9" s="339"/>
      <c r="F9" s="339"/>
      <c r="G9" s="338"/>
      <c r="H9" s="339"/>
      <c r="I9" s="338"/>
      <c r="J9" s="338"/>
      <c r="K9" s="338"/>
      <c r="L9" s="338"/>
      <c r="M9" s="339"/>
      <c r="N9" s="339"/>
      <c r="O9" s="339"/>
      <c r="P9" s="339"/>
      <c r="Q9" s="339"/>
      <c r="R9" s="339"/>
      <c r="S9" s="338"/>
      <c r="T9" s="338"/>
      <c r="U9" s="338"/>
      <c r="V9" s="338"/>
      <c r="W9" s="338"/>
      <c r="X9" s="338"/>
    </row>
    <row r="10" spans="1:25">
      <c r="A10" s="338">
        <v>7</v>
      </c>
      <c r="B10" s="339"/>
      <c r="C10" s="339"/>
      <c r="D10" s="339"/>
      <c r="E10" s="339"/>
      <c r="F10" s="339"/>
      <c r="G10" s="338"/>
      <c r="H10" s="339"/>
      <c r="I10" s="338"/>
      <c r="J10" s="338"/>
      <c r="K10" s="338"/>
      <c r="L10" s="338"/>
      <c r="M10" s="339"/>
      <c r="N10" s="339"/>
      <c r="O10" s="339"/>
      <c r="P10" s="339"/>
      <c r="Q10" s="339"/>
      <c r="R10" s="339"/>
      <c r="S10" s="338"/>
      <c r="T10" s="338"/>
      <c r="U10" s="338"/>
      <c r="V10" s="338"/>
      <c r="W10" s="338"/>
      <c r="X10" s="338"/>
    </row>
    <row r="11" spans="1:25">
      <c r="A11" s="338">
        <v>8</v>
      </c>
      <c r="B11" s="339"/>
      <c r="C11" s="339"/>
      <c r="D11" s="339"/>
      <c r="E11" s="339"/>
      <c r="F11" s="339"/>
      <c r="G11" s="338"/>
      <c r="H11" s="339"/>
      <c r="I11" s="338"/>
      <c r="J11" s="338"/>
      <c r="K11" s="338"/>
      <c r="L11" s="338"/>
      <c r="M11" s="339"/>
      <c r="N11" s="339"/>
      <c r="O11" s="339"/>
      <c r="P11" s="339"/>
      <c r="Q11" s="339"/>
      <c r="R11" s="339"/>
      <c r="S11" s="338"/>
      <c r="T11" s="338"/>
      <c r="U11" s="338"/>
      <c r="V11" s="338"/>
      <c r="W11" s="338"/>
      <c r="X11" s="338"/>
    </row>
    <row r="12" spans="1:25">
      <c r="A12" s="338">
        <v>9</v>
      </c>
      <c r="B12" s="339"/>
      <c r="C12" s="339"/>
      <c r="D12" s="339"/>
      <c r="E12" s="339"/>
      <c r="F12" s="339"/>
      <c r="G12" s="338"/>
      <c r="H12" s="339"/>
      <c r="I12" s="338"/>
      <c r="J12" s="338"/>
      <c r="K12" s="338"/>
      <c r="L12" s="338"/>
      <c r="M12" s="339"/>
      <c r="N12" s="339"/>
      <c r="O12" s="339"/>
      <c r="P12" s="339"/>
      <c r="Q12" s="339"/>
      <c r="R12" s="339"/>
      <c r="S12" s="338"/>
      <c r="T12" s="338"/>
      <c r="U12" s="338"/>
      <c r="V12" s="338"/>
      <c r="W12" s="338"/>
      <c r="X12" s="338"/>
    </row>
  </sheetData>
  <sheetProtection algorithmName="SHA-512" hashValue="GRgfkMso6ptFg/L2Sk3fDzo9Nf6PSnOkstRdP21BENa5WXJ1Aqj+pG+wNwo0ssthZTEG8k0twF5eR9yEjpmFeQ==" saltValue="DbseU86ZEzAstQQyf0GL/A==" spinCount="100000" sheet="1" objects="1" scenarios="1"/>
  <mergeCells count="21">
    <mergeCell ref="S2:S3"/>
    <mergeCell ref="T2:U3"/>
    <mergeCell ref="V2:V3"/>
    <mergeCell ref="W2:W3"/>
    <mergeCell ref="X2:X3"/>
    <mergeCell ref="R2:R3"/>
    <mergeCell ref="A1:X1"/>
    <mergeCell ref="A2:A3"/>
    <mergeCell ref="B2:B3"/>
    <mergeCell ref="C2:C3"/>
    <mergeCell ref="D2:D3"/>
    <mergeCell ref="E2:E3"/>
    <mergeCell ref="F2:F3"/>
    <mergeCell ref="G2:G3"/>
    <mergeCell ref="H2:H3"/>
    <mergeCell ref="I2:I3"/>
    <mergeCell ref="J2:J3"/>
    <mergeCell ref="K2:K3"/>
    <mergeCell ref="L2:L3"/>
    <mergeCell ref="M2:M3"/>
    <mergeCell ref="N2:Q2"/>
  </mergeCells>
  <dataValidations count="1">
    <dataValidation type="list" allowBlank="1" showInputMessage="1" showErrorMessage="1" sqref="G4:G12 I4:L12" xr:uid="{B1A49131-4E38-4E6F-9B22-B45434752D82}">
      <formula1>"SI,NO"</formula1>
    </dataValidation>
  </dataValidations>
  <hyperlinks>
    <hyperlink ref="Y2" location="PORTADA!A1" display="Portada" xr:uid="{94AC0DF7-9321-465F-837F-0C3B10BCF285}"/>
  </hyperlinks>
  <pageMargins left="0.70866141732283472" right="0.70866141732283472" top="0.74803149606299213" bottom="0.74803149606299213" header="0.31496062992125984" footer="0.31496062992125984"/>
  <pageSetup scale="34"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D007-1844-4C0F-8F67-908FBDA0DCD4}">
  <sheetPr>
    <tabColor theme="9" tint="0.39997558519241921"/>
    <pageSetUpPr fitToPage="1"/>
  </sheetPr>
  <dimension ref="A1:AT84"/>
  <sheetViews>
    <sheetView topLeftCell="B1" zoomScale="80" zoomScaleNormal="80" zoomScaleSheetLayoutView="104" workbookViewId="0">
      <selection activeCell="B15" sqref="B15"/>
    </sheetView>
  </sheetViews>
  <sheetFormatPr baseColWidth="10" defaultColWidth="10.85546875" defaultRowHeight="12.75"/>
  <cols>
    <col min="1" max="1" width="10.85546875" style="186"/>
    <col min="2" max="2" width="43.42578125" style="200" customWidth="1"/>
    <col min="3" max="4" width="17.42578125" style="187" customWidth="1"/>
    <col min="5" max="8" width="14.42578125" style="187" customWidth="1"/>
    <col min="9" max="9" width="10.85546875" style="187"/>
    <col min="10" max="10" width="13.28515625" style="186" customWidth="1"/>
    <col min="11" max="13" width="4.42578125" style="186" customWidth="1"/>
    <col min="14" max="14" width="12.28515625" style="186" customWidth="1"/>
    <col min="15" max="15" width="4.42578125" style="186" customWidth="1"/>
    <col min="16" max="16" width="6.7109375" style="186" customWidth="1"/>
    <col min="17" max="17" width="4.42578125" style="186" customWidth="1"/>
    <col min="18" max="18" width="6.140625" style="186" customWidth="1"/>
    <col min="19" max="19" width="4.42578125" style="186" customWidth="1"/>
    <col min="20" max="22" width="6.7109375" style="186" customWidth="1"/>
    <col min="23" max="41" width="4.42578125" style="186" customWidth="1"/>
    <col min="42" max="44" width="5.7109375" style="186" customWidth="1"/>
    <col min="45" max="45" width="15.7109375" style="186" customWidth="1"/>
    <col min="46" max="16384" width="10.85546875" style="186"/>
  </cols>
  <sheetData>
    <row r="1" spans="1:46" ht="26.25" customHeight="1">
      <c r="A1" s="540"/>
      <c r="B1" s="540"/>
      <c r="C1" s="541" t="s">
        <v>2516</v>
      </c>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3"/>
      <c r="AO1" s="543"/>
      <c r="AP1" s="543"/>
      <c r="AQ1" s="184"/>
      <c r="AR1" s="184"/>
      <c r="AS1" s="185"/>
    </row>
    <row r="2" spans="1:46" s="190" customFormat="1" ht="15.75">
      <c r="B2" s="544"/>
      <c r="C2" s="544"/>
      <c r="D2" s="544"/>
      <c r="E2" s="544"/>
      <c r="F2" s="544"/>
      <c r="G2" s="544"/>
      <c r="H2" s="544"/>
      <c r="I2" s="188"/>
      <c r="J2" s="188"/>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row>
    <row r="3" spans="1:46" s="190" customFormat="1" ht="94.5" customHeight="1">
      <c r="A3" s="539" t="s">
        <v>2517</v>
      </c>
      <c r="B3" s="539" t="s">
        <v>2518</v>
      </c>
      <c r="C3" s="539" t="s">
        <v>2519</v>
      </c>
      <c r="D3" s="539" t="s">
        <v>2520</v>
      </c>
      <c r="E3" s="539" t="s">
        <v>2521</v>
      </c>
      <c r="F3" s="539" t="s">
        <v>2522</v>
      </c>
      <c r="G3" s="539" t="s">
        <v>1562</v>
      </c>
      <c r="H3" s="539" t="s">
        <v>2523</v>
      </c>
      <c r="I3" s="539" t="s">
        <v>2524</v>
      </c>
      <c r="J3" s="539" t="s">
        <v>2525</v>
      </c>
      <c r="K3" s="534" t="s">
        <v>2526</v>
      </c>
      <c r="L3" s="534"/>
      <c r="M3" s="534" t="s">
        <v>2527</v>
      </c>
      <c r="N3" s="534"/>
      <c r="O3" s="537" t="s">
        <v>2528</v>
      </c>
      <c r="P3" s="538"/>
      <c r="Q3" s="537" t="s">
        <v>2529</v>
      </c>
      <c r="R3" s="538"/>
      <c r="S3" s="537" t="s">
        <v>2530</v>
      </c>
      <c r="T3" s="538"/>
      <c r="U3" s="537" t="s">
        <v>2531</v>
      </c>
      <c r="V3" s="538"/>
      <c r="W3" s="534" t="s">
        <v>2532</v>
      </c>
      <c r="X3" s="534"/>
      <c r="Y3" s="534"/>
      <c r="Z3" s="534" t="s">
        <v>2533</v>
      </c>
      <c r="AA3" s="534"/>
      <c r="AB3" s="534"/>
      <c r="AC3" s="534" t="s">
        <v>2534</v>
      </c>
      <c r="AD3" s="534"/>
      <c r="AE3" s="534" t="s">
        <v>2535</v>
      </c>
      <c r="AF3" s="534"/>
      <c r="AG3" s="534"/>
      <c r="AH3" s="534" t="s">
        <v>2536</v>
      </c>
      <c r="AI3" s="534"/>
      <c r="AJ3" s="534"/>
      <c r="AK3" s="534" t="s">
        <v>2537</v>
      </c>
      <c r="AL3" s="534"/>
      <c r="AM3" s="534" t="s">
        <v>2538</v>
      </c>
      <c r="AN3" s="534"/>
      <c r="AO3" s="534" t="s">
        <v>2539</v>
      </c>
      <c r="AP3" s="534"/>
      <c r="AQ3" s="534" t="s">
        <v>2540</v>
      </c>
      <c r="AR3" s="534"/>
      <c r="AS3" s="191" t="s">
        <v>2506</v>
      </c>
      <c r="AT3" s="454" t="s">
        <v>1670</v>
      </c>
    </row>
    <row r="4" spans="1:46" s="190" customFormat="1" ht="39.75" customHeight="1">
      <c r="A4" s="539"/>
      <c r="B4" s="539"/>
      <c r="C4" s="539"/>
      <c r="D4" s="539"/>
      <c r="E4" s="539"/>
      <c r="F4" s="539"/>
      <c r="G4" s="539"/>
      <c r="H4" s="539"/>
      <c r="I4" s="539"/>
      <c r="J4" s="539"/>
      <c r="K4" s="192" t="s">
        <v>2541</v>
      </c>
      <c r="L4" s="192" t="s">
        <v>2513</v>
      </c>
      <c r="M4" s="192" t="s">
        <v>2541</v>
      </c>
      <c r="N4" s="192" t="s">
        <v>2513</v>
      </c>
      <c r="O4" s="192" t="s">
        <v>2541</v>
      </c>
      <c r="P4" s="192" t="s">
        <v>2513</v>
      </c>
      <c r="Q4" s="192" t="s">
        <v>2541</v>
      </c>
      <c r="R4" s="192" t="s">
        <v>2513</v>
      </c>
      <c r="S4" s="192" t="s">
        <v>2541</v>
      </c>
      <c r="T4" s="192" t="s">
        <v>2513</v>
      </c>
      <c r="U4" s="192" t="s">
        <v>2541</v>
      </c>
      <c r="V4" s="192" t="s">
        <v>2513</v>
      </c>
      <c r="W4" s="192" t="s">
        <v>2541</v>
      </c>
      <c r="X4" s="192" t="s">
        <v>2513</v>
      </c>
      <c r="Y4" s="192" t="s">
        <v>79</v>
      </c>
      <c r="Z4" s="192" t="s">
        <v>2541</v>
      </c>
      <c r="AA4" s="192" t="s">
        <v>2513</v>
      </c>
      <c r="AB4" s="192" t="s">
        <v>79</v>
      </c>
      <c r="AC4" s="192" t="s">
        <v>2541</v>
      </c>
      <c r="AD4" s="192" t="s">
        <v>2513</v>
      </c>
      <c r="AE4" s="192" t="s">
        <v>2541</v>
      </c>
      <c r="AF4" s="192" t="s">
        <v>2513</v>
      </c>
      <c r="AG4" s="192" t="s">
        <v>79</v>
      </c>
      <c r="AH4" s="192" t="s">
        <v>2541</v>
      </c>
      <c r="AI4" s="192" t="s">
        <v>2513</v>
      </c>
      <c r="AJ4" s="192" t="s">
        <v>79</v>
      </c>
      <c r="AK4" s="192" t="s">
        <v>2541</v>
      </c>
      <c r="AL4" s="192" t="s">
        <v>2513</v>
      </c>
      <c r="AM4" s="192" t="s">
        <v>2541</v>
      </c>
      <c r="AN4" s="192" t="s">
        <v>2513</v>
      </c>
      <c r="AO4" s="192" t="s">
        <v>2541</v>
      </c>
      <c r="AP4" s="192" t="s">
        <v>2513</v>
      </c>
      <c r="AQ4" s="192" t="s">
        <v>2541</v>
      </c>
      <c r="AR4" s="192" t="s">
        <v>2513</v>
      </c>
      <c r="AS4" s="191"/>
    </row>
    <row r="5" spans="1:46" s="190" customFormat="1" ht="15">
      <c r="A5" s="193">
        <v>1</v>
      </c>
      <c r="B5" s="194"/>
      <c r="C5" s="194"/>
      <c r="D5" s="194"/>
      <c r="E5" s="194"/>
      <c r="F5" s="195"/>
      <c r="G5" s="196"/>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7"/>
    </row>
    <row r="6" spans="1:46" s="190" customFormat="1" ht="15">
      <c r="A6" s="193">
        <v>2</v>
      </c>
      <c r="B6" s="194"/>
      <c r="C6" s="194"/>
      <c r="D6" s="194"/>
      <c r="E6" s="194"/>
      <c r="F6" s="195"/>
      <c r="G6" s="196"/>
      <c r="H6" s="196"/>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7"/>
    </row>
    <row r="7" spans="1:46" s="190" customFormat="1" ht="15">
      <c r="A7" s="193">
        <v>3</v>
      </c>
      <c r="B7" s="194"/>
      <c r="C7" s="194"/>
      <c r="D7" s="194"/>
      <c r="E7" s="194"/>
      <c r="F7" s="195"/>
      <c r="G7" s="196"/>
      <c r="H7" s="196"/>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7"/>
    </row>
    <row r="8" spans="1:46" s="190" customFormat="1" ht="15">
      <c r="A8" s="193">
        <v>4</v>
      </c>
      <c r="B8" s="194"/>
      <c r="C8" s="194"/>
      <c r="D8" s="194"/>
      <c r="E8" s="194"/>
      <c r="F8" s="195"/>
      <c r="G8" s="196"/>
      <c r="H8" s="196"/>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7"/>
    </row>
    <row r="9" spans="1:46" s="190" customFormat="1" ht="15">
      <c r="A9" s="193">
        <v>5</v>
      </c>
      <c r="B9" s="194"/>
      <c r="C9" s="194"/>
      <c r="D9" s="194"/>
      <c r="E9" s="194"/>
      <c r="F9" s="195"/>
      <c r="G9" s="196"/>
      <c r="H9" s="196"/>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7"/>
    </row>
    <row r="10" spans="1:46" s="190" customFormat="1" ht="15">
      <c r="A10" s="193">
        <v>6</v>
      </c>
      <c r="B10" s="194"/>
      <c r="C10" s="194"/>
      <c r="D10" s="194"/>
      <c r="E10" s="194"/>
      <c r="F10" s="195"/>
      <c r="G10" s="196"/>
      <c r="H10" s="196"/>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7"/>
    </row>
    <row r="11" spans="1:46" s="190" customFormat="1" ht="15">
      <c r="A11" s="193">
        <v>7</v>
      </c>
      <c r="B11" s="194"/>
      <c r="C11" s="194"/>
      <c r="D11" s="194"/>
      <c r="E11" s="194"/>
      <c r="F11" s="195"/>
      <c r="G11" s="196"/>
      <c r="H11" s="196"/>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7"/>
    </row>
    <row r="12" spans="1:46" s="190" customFormat="1" ht="15">
      <c r="A12" s="193">
        <v>8</v>
      </c>
      <c r="B12" s="194"/>
      <c r="C12" s="194"/>
      <c r="D12" s="194"/>
      <c r="E12" s="194"/>
      <c r="F12" s="195"/>
      <c r="G12" s="196"/>
      <c r="H12" s="196"/>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7"/>
    </row>
    <row r="13" spans="1:46" s="190" customFormat="1" ht="15">
      <c r="A13" s="193">
        <v>9</v>
      </c>
      <c r="B13" s="194"/>
      <c r="C13" s="194"/>
      <c r="D13" s="194"/>
      <c r="E13" s="194"/>
      <c r="F13" s="195"/>
      <c r="G13" s="196"/>
      <c r="H13" s="196"/>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7"/>
    </row>
    <row r="14" spans="1:46" s="190" customFormat="1" ht="15">
      <c r="A14" s="193">
        <v>10</v>
      </c>
      <c r="B14" s="194"/>
      <c r="C14" s="194"/>
      <c r="D14" s="194"/>
      <c r="E14" s="194"/>
      <c r="F14" s="195"/>
      <c r="G14" s="196"/>
      <c r="H14" s="196"/>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7"/>
    </row>
    <row r="15" spans="1:46" s="190" customFormat="1" ht="15">
      <c r="B15" s="189"/>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row>
    <row r="16" spans="1:46" s="190" customFormat="1" ht="15" customHeight="1">
      <c r="B16" s="535" t="s">
        <v>2542</v>
      </c>
      <c r="C16" s="536"/>
      <c r="D16" s="536"/>
      <c r="E16" s="536"/>
      <c r="F16" s="536"/>
      <c r="G16" s="536"/>
      <c r="H16" s="536"/>
      <c r="I16" s="536"/>
      <c r="J16" s="536"/>
      <c r="K16" s="536"/>
      <c r="L16" s="536"/>
      <c r="M16" s="536"/>
      <c r="N16" s="536"/>
      <c r="O16" s="536"/>
      <c r="P16" s="536"/>
      <c r="Q16" s="536"/>
      <c r="R16" s="536"/>
      <c r="S16" s="536"/>
      <c r="T16" s="536"/>
      <c r="U16" s="536"/>
      <c r="V16" s="536"/>
      <c r="W16" s="536"/>
      <c r="X16" s="536"/>
      <c r="Y16" s="536"/>
      <c r="Z16" s="536"/>
      <c r="AA16" s="536"/>
      <c r="AB16" s="536"/>
      <c r="AC16" s="536"/>
      <c r="AD16" s="536"/>
      <c r="AE16" s="536"/>
      <c r="AF16" s="536"/>
      <c r="AG16" s="536"/>
      <c r="AH16" s="536"/>
      <c r="AI16" s="536"/>
      <c r="AJ16" s="536"/>
      <c r="AK16" s="536"/>
      <c r="AL16" s="536"/>
      <c r="AM16" s="536"/>
      <c r="AN16" s="536"/>
      <c r="AO16" s="536"/>
      <c r="AP16" s="536"/>
      <c r="AQ16" s="198"/>
      <c r="AR16" s="198"/>
      <c r="AS16" s="189"/>
    </row>
    <row r="17" spans="2:44" ht="17.25" customHeight="1">
      <c r="B17" s="199"/>
      <c r="C17" s="199"/>
      <c r="D17" s="199"/>
      <c r="E17" s="199"/>
      <c r="F17" s="199"/>
      <c r="G17" s="199"/>
      <c r="H17" s="199"/>
      <c r="I17" s="199"/>
      <c r="J17" s="199"/>
      <c r="K17" s="189"/>
      <c r="L17" s="189"/>
      <c r="M17" s="189"/>
      <c r="N17" s="189"/>
      <c r="O17" s="189"/>
      <c r="P17" s="189"/>
      <c r="Q17" s="189"/>
      <c r="R17" s="189"/>
      <c r="S17" s="189"/>
      <c r="T17" s="189"/>
      <c r="U17" s="189"/>
      <c r="V17" s="189"/>
      <c r="W17" s="189"/>
      <c r="X17" s="189"/>
      <c r="Y17" s="189"/>
      <c r="Z17" s="189"/>
      <c r="AA17" s="189"/>
      <c r="AB17" s="199"/>
      <c r="AC17" s="199"/>
      <c r="AD17" s="199"/>
      <c r="AE17" s="199"/>
      <c r="AF17" s="199"/>
      <c r="AG17" s="199"/>
      <c r="AH17" s="199"/>
      <c r="AI17" s="199"/>
      <c r="AJ17" s="199"/>
      <c r="AK17" s="199"/>
      <c r="AL17" s="199"/>
      <c r="AM17" s="199"/>
      <c r="AN17" s="199"/>
      <c r="AO17" s="199"/>
      <c r="AP17" s="199"/>
      <c r="AQ17" s="199"/>
      <c r="AR17" s="199"/>
    </row>
    <row r="18" spans="2:44">
      <c r="B18" s="186"/>
      <c r="C18" s="186"/>
      <c r="D18" s="186"/>
      <c r="E18" s="186"/>
      <c r="F18" s="186"/>
      <c r="G18" s="186"/>
      <c r="H18" s="186"/>
      <c r="I18" s="186"/>
      <c r="K18" s="190"/>
      <c r="L18" s="190"/>
      <c r="M18" s="190"/>
      <c r="N18" s="190"/>
      <c r="O18" s="190"/>
      <c r="P18" s="190"/>
      <c r="Q18" s="190"/>
      <c r="R18" s="190"/>
      <c r="S18" s="190"/>
      <c r="T18" s="190"/>
      <c r="U18" s="190"/>
      <c r="V18" s="190"/>
      <c r="W18" s="190"/>
      <c r="X18" s="190"/>
      <c r="Y18" s="190"/>
      <c r="Z18" s="190"/>
      <c r="AA18" s="190"/>
    </row>
    <row r="19" spans="2:44">
      <c r="B19" s="186"/>
      <c r="C19" s="186"/>
      <c r="D19" s="186"/>
      <c r="E19" s="186"/>
      <c r="F19" s="186"/>
      <c r="G19" s="186"/>
      <c r="H19" s="186"/>
      <c r="I19" s="186"/>
      <c r="K19" s="190"/>
      <c r="L19" s="190"/>
      <c r="M19" s="190"/>
      <c r="N19" s="190"/>
      <c r="O19" s="190"/>
      <c r="P19" s="190"/>
      <c r="Q19" s="190"/>
      <c r="R19" s="190"/>
      <c r="S19" s="190"/>
      <c r="T19" s="190"/>
      <c r="U19" s="190"/>
      <c r="V19" s="190"/>
      <c r="W19" s="190"/>
      <c r="X19" s="190"/>
      <c r="Y19" s="190"/>
      <c r="Z19" s="190"/>
      <c r="AA19" s="190"/>
    </row>
    <row r="20" spans="2:44">
      <c r="B20" s="186"/>
      <c r="C20" s="186"/>
      <c r="D20" s="186"/>
      <c r="E20" s="186"/>
      <c r="F20" s="186"/>
      <c r="G20" s="186"/>
      <c r="H20" s="186"/>
      <c r="I20" s="186"/>
    </row>
    <row r="21" spans="2:44">
      <c r="B21" s="186"/>
      <c r="C21" s="186"/>
      <c r="D21" s="186"/>
      <c r="E21" s="186"/>
      <c r="F21" s="186"/>
      <c r="G21" s="186"/>
      <c r="H21" s="186"/>
      <c r="I21" s="186"/>
    </row>
    <row r="22" spans="2:44">
      <c r="B22" s="186"/>
      <c r="C22" s="186"/>
      <c r="D22" s="186"/>
      <c r="E22" s="186"/>
      <c r="F22" s="186"/>
      <c r="G22" s="186"/>
      <c r="H22" s="186"/>
      <c r="I22" s="186"/>
    </row>
    <row r="23" spans="2:44">
      <c r="B23" s="186"/>
      <c r="C23" s="186"/>
      <c r="D23" s="186"/>
      <c r="E23" s="186"/>
      <c r="F23" s="186"/>
      <c r="G23" s="186"/>
      <c r="H23" s="186"/>
      <c r="I23" s="186"/>
    </row>
    <row r="24" spans="2:44">
      <c r="B24" s="186"/>
      <c r="C24" s="186"/>
      <c r="D24" s="186"/>
      <c r="E24" s="186"/>
      <c r="F24" s="186"/>
      <c r="G24" s="186"/>
      <c r="H24" s="186"/>
      <c r="I24" s="186"/>
    </row>
    <row r="25" spans="2:44">
      <c r="B25" s="186"/>
      <c r="C25" s="186"/>
      <c r="D25" s="186"/>
      <c r="E25" s="186"/>
      <c r="F25" s="186"/>
      <c r="G25" s="186"/>
      <c r="H25" s="186"/>
      <c r="I25" s="186"/>
    </row>
    <row r="26" spans="2:44">
      <c r="B26" s="186"/>
      <c r="C26" s="186"/>
      <c r="D26" s="186"/>
      <c r="E26" s="186"/>
      <c r="F26" s="186"/>
      <c r="G26" s="186"/>
      <c r="H26" s="186"/>
      <c r="I26" s="186"/>
    </row>
    <row r="27" spans="2:44">
      <c r="B27" s="186"/>
      <c r="C27" s="186"/>
      <c r="D27" s="186"/>
      <c r="E27" s="186"/>
      <c r="F27" s="186"/>
      <c r="G27" s="186"/>
      <c r="H27" s="186"/>
      <c r="I27" s="186"/>
    </row>
    <row r="28" spans="2:44">
      <c r="B28" s="186"/>
      <c r="C28" s="186"/>
      <c r="D28" s="186"/>
      <c r="E28" s="186"/>
      <c r="F28" s="186"/>
      <c r="G28" s="186"/>
      <c r="H28" s="186"/>
      <c r="I28" s="186"/>
    </row>
    <row r="29" spans="2:44">
      <c r="B29" s="186"/>
      <c r="C29" s="186"/>
      <c r="D29" s="186"/>
      <c r="E29" s="186"/>
      <c r="F29" s="186"/>
      <c r="G29" s="186"/>
      <c r="H29" s="186"/>
      <c r="I29" s="186"/>
    </row>
    <row r="30" spans="2:44">
      <c r="B30" s="186"/>
      <c r="C30" s="186"/>
      <c r="D30" s="186"/>
      <c r="E30" s="186"/>
      <c r="F30" s="186"/>
      <c r="G30" s="186"/>
      <c r="H30" s="186"/>
      <c r="I30" s="186"/>
    </row>
    <row r="31" spans="2:44">
      <c r="B31" s="186"/>
      <c r="C31" s="186"/>
      <c r="D31" s="186"/>
      <c r="E31" s="186"/>
      <c r="F31" s="186"/>
      <c r="G31" s="186"/>
      <c r="H31" s="186"/>
      <c r="I31" s="186"/>
    </row>
    <row r="32" spans="2:44">
      <c r="B32" s="186"/>
      <c r="C32" s="186"/>
      <c r="D32" s="186"/>
      <c r="E32" s="186"/>
      <c r="F32" s="186"/>
      <c r="G32" s="186"/>
      <c r="H32" s="186"/>
      <c r="I32" s="186"/>
    </row>
    <row r="33" s="186" customFormat="1"/>
    <row r="34" s="186" customFormat="1"/>
    <row r="35" s="186" customFormat="1"/>
    <row r="36" s="186" customFormat="1"/>
    <row r="37" s="186" customFormat="1"/>
    <row r="38" s="186" customFormat="1"/>
    <row r="39" s="186" customFormat="1"/>
    <row r="40" s="186" customFormat="1"/>
    <row r="41" s="186" customFormat="1"/>
    <row r="42" s="186" customFormat="1"/>
    <row r="43" s="186" customFormat="1"/>
    <row r="44" s="186" customFormat="1"/>
    <row r="45" s="186" customFormat="1"/>
    <row r="46" s="186" customFormat="1"/>
    <row r="47" s="186" customFormat="1"/>
    <row r="48" s="186" customFormat="1"/>
    <row r="49" s="186" customFormat="1"/>
    <row r="50" s="186" customFormat="1"/>
    <row r="51" s="186" customFormat="1"/>
    <row r="52" s="186" customFormat="1"/>
    <row r="53" s="186" customFormat="1"/>
    <row r="54" s="186" customFormat="1"/>
    <row r="55" s="186" customFormat="1"/>
    <row r="56" s="186" customFormat="1"/>
    <row r="57" s="186" customFormat="1"/>
    <row r="58" s="186" customFormat="1"/>
    <row r="59" s="186" customFormat="1"/>
    <row r="60" s="186" customFormat="1"/>
    <row r="61" s="186" customFormat="1"/>
    <row r="62" s="186" customFormat="1"/>
    <row r="63" s="186" customFormat="1"/>
    <row r="64" s="186" customFormat="1"/>
    <row r="65" s="186" customFormat="1"/>
    <row r="66" s="186" customFormat="1"/>
    <row r="67" s="186" customFormat="1"/>
    <row r="68" s="186" customFormat="1"/>
    <row r="69" s="186" customFormat="1"/>
    <row r="70" s="186" customFormat="1"/>
    <row r="71" s="186" customFormat="1"/>
    <row r="72" s="186" customFormat="1"/>
    <row r="73" s="186" customFormat="1"/>
    <row r="74" s="186" customFormat="1"/>
    <row r="75" s="186" customFormat="1"/>
    <row r="76" s="186" customFormat="1"/>
    <row r="77" s="186" customFormat="1"/>
    <row r="78" s="186" customFormat="1"/>
    <row r="79" s="186" customFormat="1"/>
    <row r="80" s="186" customFormat="1"/>
    <row r="81" s="186" customFormat="1"/>
    <row r="82" s="186" customFormat="1"/>
    <row r="83" s="186" customFormat="1"/>
    <row r="84" s="186" customFormat="1"/>
  </sheetData>
  <sheetProtection algorithmName="SHA-512" hashValue="WToEukSpjphb8/9pJx8zdtPYoKp/CUNJMKpanoj5dsy/DB77IyerhB2r/AZT6ls1API3dp/XE9WhOpyqD6WEmw==" saltValue="MPID6atvnlHimWauKM/ZmA==" spinCount="100000" sheet="1" objects="1" scenarios="1"/>
  <mergeCells count="30">
    <mergeCell ref="A1:B1"/>
    <mergeCell ref="C1:AM1"/>
    <mergeCell ref="AN1:AP1"/>
    <mergeCell ref="AM3:AN3"/>
    <mergeCell ref="B2:H2"/>
    <mergeCell ref="A3:A4"/>
    <mergeCell ref="B3:B4"/>
    <mergeCell ref="C3:C4"/>
    <mergeCell ref="D3:D4"/>
    <mergeCell ref="E3:E4"/>
    <mergeCell ref="F3:F4"/>
    <mergeCell ref="G3:G4"/>
    <mergeCell ref="H3:H4"/>
    <mergeCell ref="AK3:AL3"/>
    <mergeCell ref="AO3:AP3"/>
    <mergeCell ref="AQ3:AR3"/>
    <mergeCell ref="B16:AP16"/>
    <mergeCell ref="S3:T3"/>
    <mergeCell ref="U3:V3"/>
    <mergeCell ref="W3:Y3"/>
    <mergeCell ref="Z3:AB3"/>
    <mergeCell ref="AC3:AD3"/>
    <mergeCell ref="AE3:AG3"/>
    <mergeCell ref="I3:I4"/>
    <mergeCell ref="J3:J4"/>
    <mergeCell ref="K3:L3"/>
    <mergeCell ref="M3:N3"/>
    <mergeCell ref="O3:P3"/>
    <mergeCell ref="Q3:R3"/>
    <mergeCell ref="AH3:AJ3"/>
  </mergeCells>
  <hyperlinks>
    <hyperlink ref="AT3" location="PORTADA!A1" display="Portada" xr:uid="{87AA0B14-3323-4A98-AB10-C26CE871B183}"/>
  </hyperlinks>
  <pageMargins left="0.70866141732283472" right="0.70866141732283472" top="0.74803149606299213" bottom="0.74803149606299213" header="0.31496062992125984" footer="0.31496062992125984"/>
  <pageSetup scale="33"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639D5-FE86-45A6-B1CC-D2AD04DAC29B}">
  <sheetPr>
    <tabColor rgb="FFEE0000"/>
    <pageSetUpPr fitToPage="1"/>
  </sheetPr>
  <dimension ref="A1:Z78"/>
  <sheetViews>
    <sheetView zoomScaleNormal="100" zoomScalePageLayoutView="80" workbookViewId="0">
      <selection activeCell="B6" sqref="B6"/>
    </sheetView>
  </sheetViews>
  <sheetFormatPr baseColWidth="10" defaultColWidth="11.42578125" defaultRowHeight="15"/>
  <cols>
    <col min="2" max="2" width="20" bestFit="1" customWidth="1"/>
    <col min="3" max="3" width="33.140625" style="340" customWidth="1"/>
    <col min="4" max="4" width="74.140625" style="340" customWidth="1"/>
    <col min="5" max="5" width="56.42578125" style="340" bestFit="1" customWidth="1"/>
    <col min="6" max="6" width="30.42578125" style="340" customWidth="1"/>
    <col min="7" max="7" width="134" style="340" customWidth="1"/>
    <col min="8" max="8" width="84.42578125" customWidth="1"/>
    <col min="9" max="9" width="33.42578125" customWidth="1"/>
  </cols>
  <sheetData>
    <row r="1" spans="1:9" s="5" customFormat="1">
      <c r="A1" s="141"/>
      <c r="B1" s="141"/>
      <c r="C1" s="141"/>
      <c r="D1" s="141"/>
    </row>
    <row r="2" spans="1:9" ht="30" customHeight="1">
      <c r="A2" s="141"/>
      <c r="B2" s="365" t="s">
        <v>2543</v>
      </c>
      <c r="C2" s="366" t="s">
        <v>1673</v>
      </c>
      <c r="D2" s="366" t="s">
        <v>1674</v>
      </c>
      <c r="E2" s="366" t="s">
        <v>1675</v>
      </c>
      <c r="F2" s="366" t="s">
        <v>2544</v>
      </c>
      <c r="G2" s="366" t="s">
        <v>1677</v>
      </c>
    </row>
    <row r="3" spans="1:9" s="3" customFormat="1">
      <c r="A3" s="141"/>
      <c r="B3" s="367" t="s">
        <v>1678</v>
      </c>
      <c r="C3" s="368" t="str" cm="1">
        <f t="array" ref="C3">_xlfn._xlws.FILTER('2.Ambientes Adecuados y Seguros'!B3:F103,'2.Ambientes Adecuados y Seguros'!D3:D103="NO CUMPLE CONDICIÓN","")</f>
        <v/>
      </c>
      <c r="D3" s="351"/>
      <c r="E3" s="368"/>
      <c r="F3" s="351"/>
      <c r="G3" s="351"/>
      <c r="H3" s="351" t="str">
        <f>CONCATENATE("No ",D3)</f>
        <v xml:space="preserve">No </v>
      </c>
      <c r="I3" s="3" t="s">
        <v>2545</v>
      </c>
    </row>
    <row r="4" spans="1:9">
      <c r="A4" s="141"/>
      <c r="B4" s="367" t="s">
        <v>1685</v>
      </c>
      <c r="C4" s="368"/>
      <c r="D4" s="351"/>
      <c r="E4" s="368"/>
      <c r="F4" s="351"/>
      <c r="G4" s="351"/>
      <c r="H4" s="351" t="str">
        <f t="shared" ref="H4:H62" si="0">CONCATENATE("No ",D4)</f>
        <v xml:space="preserve">No </v>
      </c>
      <c r="I4" s="3" t="s">
        <v>2545</v>
      </c>
    </row>
    <row r="5" spans="1:9">
      <c r="A5" s="141"/>
      <c r="B5" s="367" t="s">
        <v>1693</v>
      </c>
      <c r="C5" s="368"/>
      <c r="D5" s="351"/>
      <c r="E5" s="368"/>
      <c r="F5" s="351"/>
      <c r="G5" s="351"/>
      <c r="H5" s="351" t="str">
        <f t="shared" si="0"/>
        <v xml:space="preserve">No </v>
      </c>
      <c r="I5" s="3" t="s">
        <v>2545</v>
      </c>
    </row>
    <row r="6" spans="1:9">
      <c r="A6" s="141"/>
      <c r="B6" s="367" t="s">
        <v>1699</v>
      </c>
      <c r="C6" s="368"/>
      <c r="D6" s="351"/>
      <c r="E6" s="368"/>
      <c r="F6" s="351"/>
      <c r="G6" s="351"/>
      <c r="H6" s="351" t="str">
        <f t="shared" si="0"/>
        <v xml:space="preserve">No </v>
      </c>
      <c r="I6" s="3" t="s">
        <v>2545</v>
      </c>
    </row>
    <row r="7" spans="1:9">
      <c r="A7" s="141"/>
      <c r="B7" s="367" t="s">
        <v>1705</v>
      </c>
      <c r="C7" s="368"/>
      <c r="D7" s="351"/>
      <c r="E7" s="368"/>
      <c r="F7" s="351"/>
      <c r="G7" s="351"/>
      <c r="H7" s="351" t="str">
        <f t="shared" si="0"/>
        <v xml:space="preserve">No </v>
      </c>
      <c r="I7" s="3" t="s">
        <v>2545</v>
      </c>
    </row>
    <row r="8" spans="1:9">
      <c r="A8" s="141"/>
      <c r="B8" s="367" t="s">
        <v>1721</v>
      </c>
      <c r="C8" s="368"/>
      <c r="D8" s="351"/>
      <c r="E8" s="368"/>
      <c r="F8" s="351"/>
      <c r="G8" s="351"/>
      <c r="H8" s="351" t="str">
        <f t="shared" si="0"/>
        <v xml:space="preserve">No </v>
      </c>
      <c r="I8" s="3" t="s">
        <v>2545</v>
      </c>
    </row>
    <row r="9" spans="1:9">
      <c r="A9" s="141"/>
      <c r="B9" s="367" t="s">
        <v>1763</v>
      </c>
      <c r="C9" s="368"/>
      <c r="D9" s="351"/>
      <c r="E9" s="368"/>
      <c r="F9" s="351"/>
      <c r="G9" s="351"/>
      <c r="H9" s="351" t="str">
        <f t="shared" si="0"/>
        <v xml:space="preserve">No </v>
      </c>
      <c r="I9" s="3" t="s">
        <v>2545</v>
      </c>
    </row>
    <row r="10" spans="1:9">
      <c r="B10" s="406" t="s">
        <v>1763</v>
      </c>
      <c r="C10" s="370"/>
      <c r="D10" s="351"/>
      <c r="F10" s="369"/>
      <c r="G10" s="352"/>
      <c r="H10" s="351" t="str">
        <f t="shared" si="0"/>
        <v xml:space="preserve">No </v>
      </c>
      <c r="I10" s="3" t="s">
        <v>2545</v>
      </c>
    </row>
    <row r="11" spans="1:9">
      <c r="B11" s="367" t="s">
        <v>1763</v>
      </c>
      <c r="C11" s="370"/>
      <c r="D11" s="351"/>
      <c r="F11" s="369"/>
      <c r="G11" s="352"/>
      <c r="H11" s="351" t="str">
        <f t="shared" si="0"/>
        <v xml:space="preserve">No </v>
      </c>
      <c r="I11" s="3" t="s">
        <v>2545</v>
      </c>
    </row>
    <row r="12" spans="1:9">
      <c r="B12" s="367" t="s">
        <v>1820</v>
      </c>
      <c r="C12" s="370"/>
      <c r="D12" s="351"/>
      <c r="F12" s="369"/>
      <c r="G12" s="352"/>
      <c r="H12" s="351" t="str">
        <f t="shared" si="0"/>
        <v xml:space="preserve">No </v>
      </c>
      <c r="I12" s="3" t="s">
        <v>2545</v>
      </c>
    </row>
    <row r="13" spans="1:9">
      <c r="B13" s="367" t="s">
        <v>1820</v>
      </c>
      <c r="C13" s="370"/>
      <c r="D13" s="351"/>
      <c r="F13" s="369"/>
      <c r="G13" s="352"/>
      <c r="H13" s="351" t="str">
        <f t="shared" si="0"/>
        <v xml:space="preserve">No </v>
      </c>
      <c r="I13" s="3" t="s">
        <v>2545</v>
      </c>
    </row>
    <row r="14" spans="1:9">
      <c r="B14" s="367" t="s">
        <v>1820</v>
      </c>
      <c r="C14" s="370"/>
      <c r="D14" s="351"/>
      <c r="F14" s="369"/>
      <c r="G14" s="352"/>
      <c r="H14" s="351"/>
      <c r="I14" s="3"/>
    </row>
    <row r="15" spans="1:9">
      <c r="B15" s="367" t="s">
        <v>1820</v>
      </c>
      <c r="C15" s="370"/>
      <c r="D15" s="351"/>
      <c r="F15" s="369"/>
      <c r="G15" s="352"/>
      <c r="H15" s="351"/>
      <c r="I15" s="3"/>
    </row>
    <row r="16" spans="1:9">
      <c r="B16" s="367" t="s">
        <v>2660</v>
      </c>
      <c r="C16" s="370"/>
      <c r="D16" s="351"/>
      <c r="F16" s="369"/>
      <c r="G16" s="352"/>
      <c r="H16" s="351"/>
      <c r="I16" s="3"/>
    </row>
    <row r="17" spans="2:9">
      <c r="B17" s="367" t="s">
        <v>2546</v>
      </c>
      <c r="C17" s="368" t="str" cm="1">
        <f t="array" ref="C17">_xlfn._xlws.FILTER('3. Alimentacion y Nutrición'!B3:F70,'3. Alimentacion y Nutrición'!D3:D70="NO CUMPLE CONDICIÓN","")</f>
        <v/>
      </c>
      <c r="D17" s="351"/>
      <c r="E17" s="370"/>
      <c r="F17" s="343"/>
      <c r="G17" s="343"/>
      <c r="H17" s="351" t="str">
        <f t="shared" si="0"/>
        <v xml:space="preserve">No </v>
      </c>
      <c r="I17" s="3" t="s">
        <v>2547</v>
      </c>
    </row>
    <row r="18" spans="2:9">
      <c r="B18" s="367" t="s">
        <v>1868</v>
      </c>
      <c r="C18" s="368"/>
      <c r="D18" s="351"/>
      <c r="E18" s="370"/>
      <c r="F18" s="343"/>
      <c r="G18" s="343"/>
      <c r="H18" s="351" t="str">
        <f t="shared" si="0"/>
        <v xml:space="preserve">No </v>
      </c>
      <c r="I18" s="3" t="s">
        <v>2547</v>
      </c>
    </row>
    <row r="19" spans="2:9">
      <c r="B19" s="367" t="s">
        <v>1885</v>
      </c>
      <c r="C19" s="368"/>
      <c r="D19" s="351"/>
      <c r="E19" s="370"/>
      <c r="F19" s="343"/>
      <c r="G19" s="343"/>
      <c r="H19" s="351" t="str">
        <f t="shared" si="0"/>
        <v xml:space="preserve">No </v>
      </c>
      <c r="I19" s="3" t="s">
        <v>2547</v>
      </c>
    </row>
    <row r="20" spans="2:9">
      <c r="B20" s="367" t="s">
        <v>1897</v>
      </c>
      <c r="C20" s="368"/>
      <c r="D20" s="351"/>
      <c r="E20" s="370"/>
      <c r="F20" s="343"/>
      <c r="G20" s="343"/>
      <c r="H20" s="351" t="str">
        <f t="shared" si="0"/>
        <v xml:space="preserve">No </v>
      </c>
      <c r="I20" s="3" t="s">
        <v>2547</v>
      </c>
    </row>
    <row r="21" spans="2:9">
      <c r="B21" s="367" t="s">
        <v>1909</v>
      </c>
      <c r="C21" s="370"/>
      <c r="D21" s="351"/>
      <c r="F21" s="369"/>
      <c r="G21" s="352"/>
      <c r="H21" s="351" t="str">
        <f t="shared" si="0"/>
        <v xml:space="preserve">No </v>
      </c>
      <c r="I21" s="3" t="s">
        <v>2547</v>
      </c>
    </row>
    <row r="22" spans="2:9">
      <c r="B22" s="367" t="s">
        <v>1918</v>
      </c>
      <c r="C22" s="370"/>
      <c r="D22" s="351"/>
      <c r="F22" s="369"/>
      <c r="G22" s="352"/>
      <c r="H22" s="351" t="str">
        <f t="shared" si="0"/>
        <v xml:space="preserve">No </v>
      </c>
      <c r="I22" s="3" t="s">
        <v>2547</v>
      </c>
    </row>
    <row r="23" spans="2:9">
      <c r="B23" s="367" t="s">
        <v>1923</v>
      </c>
      <c r="C23" s="370"/>
      <c r="D23" s="351"/>
      <c r="F23" s="369"/>
      <c r="G23" s="352"/>
      <c r="H23" s="351" t="str">
        <f t="shared" si="0"/>
        <v xml:space="preserve">No </v>
      </c>
      <c r="I23" s="3" t="s">
        <v>2547</v>
      </c>
    </row>
    <row r="24" spans="2:9">
      <c r="B24" s="367" t="s">
        <v>1938</v>
      </c>
      <c r="C24" s="370"/>
      <c r="D24" s="351"/>
      <c r="F24" s="369"/>
      <c r="G24" s="352"/>
      <c r="H24" s="351" t="str">
        <f t="shared" si="0"/>
        <v xml:space="preserve">No </v>
      </c>
      <c r="I24" s="3" t="s">
        <v>2547</v>
      </c>
    </row>
    <row r="25" spans="2:9">
      <c r="B25" s="367" t="s">
        <v>1963</v>
      </c>
      <c r="C25" s="370"/>
      <c r="D25" s="351"/>
      <c r="F25" s="369"/>
      <c r="G25" s="352"/>
      <c r="H25" s="351" t="str">
        <f t="shared" si="0"/>
        <v xml:space="preserve">No </v>
      </c>
      <c r="I25" s="3" t="s">
        <v>2547</v>
      </c>
    </row>
    <row r="26" spans="2:9">
      <c r="B26" s="367" t="s">
        <v>1983</v>
      </c>
      <c r="C26" s="370"/>
      <c r="D26" s="351"/>
      <c r="F26" s="369"/>
      <c r="G26" s="352"/>
      <c r="H26" s="351" t="str">
        <f t="shared" si="0"/>
        <v xml:space="preserve">No </v>
      </c>
      <c r="I26" s="3" t="s">
        <v>2547</v>
      </c>
    </row>
    <row r="27" spans="2:9">
      <c r="B27" s="367" t="s">
        <v>1991</v>
      </c>
      <c r="C27" s="370"/>
      <c r="D27" s="351"/>
      <c r="F27" s="369"/>
      <c r="G27" s="352"/>
      <c r="H27" s="351" t="str">
        <f t="shared" si="0"/>
        <v xml:space="preserve">No </v>
      </c>
      <c r="I27" s="3" t="s">
        <v>2547</v>
      </c>
    </row>
    <row r="28" spans="2:9">
      <c r="B28" s="367" t="s">
        <v>1996</v>
      </c>
      <c r="C28" s="370"/>
      <c r="D28" s="351"/>
      <c r="F28" s="369"/>
      <c r="G28" s="352"/>
      <c r="H28" s="351" t="str">
        <f t="shared" si="0"/>
        <v xml:space="preserve">No </v>
      </c>
      <c r="I28" s="3" t="s">
        <v>2547</v>
      </c>
    </row>
    <row r="29" spans="2:9">
      <c r="B29" s="367" t="s">
        <v>2005</v>
      </c>
      <c r="C29" s="370"/>
      <c r="D29" s="351"/>
      <c r="F29" s="369"/>
      <c r="G29" s="352"/>
      <c r="H29" s="351" t="str">
        <f t="shared" si="0"/>
        <v xml:space="preserve">No </v>
      </c>
      <c r="I29" s="3" t="s">
        <v>2547</v>
      </c>
    </row>
    <row r="30" spans="2:9">
      <c r="B30" s="367" t="s">
        <v>2548</v>
      </c>
      <c r="C30" s="370" t="str" cm="1">
        <f t="array" ref="C30">_xlfn._xlws.FILTER('4. Mod. Atención CIP'!B3:F34,'4. Mod. Atención CIP'!D3:D34="NO CUMPLE CONDICIÓN","")</f>
        <v/>
      </c>
      <c r="D30" s="351"/>
      <c r="E30" s="370"/>
      <c r="F30" s="343"/>
      <c r="G30" s="352"/>
      <c r="H30" s="351" t="str">
        <f t="shared" si="0"/>
        <v xml:space="preserve">No </v>
      </c>
      <c r="I30" s="3" t="s">
        <v>2549</v>
      </c>
    </row>
    <row r="31" spans="2:9">
      <c r="B31" s="367" t="s">
        <v>2550</v>
      </c>
      <c r="C31" s="370"/>
      <c r="D31" s="351"/>
      <c r="E31" s="370"/>
      <c r="F31" s="369"/>
      <c r="G31" s="352"/>
      <c r="H31" s="351" t="str">
        <f t="shared" si="0"/>
        <v xml:space="preserve">No </v>
      </c>
      <c r="I31" s="3" t="s">
        <v>2549</v>
      </c>
    </row>
    <row r="32" spans="2:9">
      <c r="B32" s="367" t="s">
        <v>2550</v>
      </c>
      <c r="C32" s="370"/>
      <c r="D32" s="351"/>
      <c r="E32" s="370"/>
      <c r="F32" s="369"/>
      <c r="G32" s="352"/>
      <c r="H32" s="351" t="str">
        <f t="shared" si="0"/>
        <v xml:space="preserve">No </v>
      </c>
      <c r="I32" s="3" t="s">
        <v>2549</v>
      </c>
    </row>
    <row r="33" spans="2:26">
      <c r="B33" s="367" t="s">
        <v>2551</v>
      </c>
      <c r="C33" s="370"/>
      <c r="D33" s="351"/>
      <c r="E33" s="370"/>
      <c r="F33" s="369"/>
      <c r="G33" s="352"/>
      <c r="H33" s="351" t="str">
        <f t="shared" si="0"/>
        <v xml:space="preserve">No </v>
      </c>
      <c r="I33" s="3" t="s">
        <v>2549</v>
      </c>
    </row>
    <row r="34" spans="2:26">
      <c r="B34" s="367" t="s">
        <v>2552</v>
      </c>
      <c r="C34" s="370"/>
      <c r="D34" s="351"/>
      <c r="E34" s="370"/>
      <c r="F34" s="369"/>
      <c r="G34" s="352"/>
      <c r="H34" s="351" t="str">
        <f t="shared" si="0"/>
        <v xml:space="preserve">No </v>
      </c>
      <c r="I34" s="3" t="s">
        <v>2549</v>
      </c>
    </row>
    <row r="35" spans="2:26">
      <c r="B35" s="367" t="s">
        <v>2553</v>
      </c>
      <c r="C35" s="370"/>
      <c r="D35" s="351"/>
      <c r="E35" s="370"/>
      <c r="F35" s="369"/>
      <c r="G35" s="352"/>
      <c r="H35" s="351" t="str">
        <f t="shared" si="0"/>
        <v xml:space="preserve">No </v>
      </c>
      <c r="I35" s="3" t="s">
        <v>2549</v>
      </c>
    </row>
    <row r="36" spans="2:26">
      <c r="B36" s="367" t="s">
        <v>2111</v>
      </c>
      <c r="C36" s="370" t="str" cm="1">
        <f t="array" ref="C36">_xlfn._xlws.FILTER('5. Situaciones especiales'!B3:F72,'5. Situaciones especiales'!D3:D72="NO CUMPLE CONDICIÓN","")</f>
        <v/>
      </c>
      <c r="D36" s="351"/>
      <c r="E36" s="370"/>
      <c r="F36" s="343"/>
      <c r="G36" s="343"/>
      <c r="H36" s="351" t="str">
        <f t="shared" si="0"/>
        <v xml:space="preserve">No </v>
      </c>
      <c r="I36" s="407" t="s">
        <v>2554</v>
      </c>
      <c r="J36" s="371"/>
      <c r="K36" s="371"/>
      <c r="L36" s="371"/>
      <c r="M36" s="371"/>
      <c r="N36" s="371"/>
      <c r="O36" s="371"/>
      <c r="P36" s="371"/>
      <c r="Q36" s="371"/>
      <c r="R36" s="371"/>
      <c r="S36" s="371"/>
      <c r="T36" s="371"/>
      <c r="U36" s="371"/>
      <c r="V36" s="371"/>
      <c r="W36" s="371"/>
      <c r="X36" s="371"/>
      <c r="Y36" s="371"/>
      <c r="Z36" s="371"/>
    </row>
    <row r="37" spans="2:26">
      <c r="B37" s="367" t="s">
        <v>2121</v>
      </c>
      <c r="C37" s="370"/>
      <c r="D37" s="351"/>
      <c r="E37" s="370"/>
      <c r="F37" s="343"/>
      <c r="G37" s="343"/>
      <c r="H37" s="351" t="str">
        <f t="shared" si="0"/>
        <v xml:space="preserve">No </v>
      </c>
      <c r="I37" s="407" t="s">
        <v>2554</v>
      </c>
      <c r="J37" s="371"/>
      <c r="K37" s="371"/>
      <c r="L37" s="371"/>
      <c r="M37" s="371"/>
      <c r="N37" s="371"/>
      <c r="O37" s="371"/>
      <c r="P37" s="371"/>
      <c r="Q37" s="371"/>
      <c r="R37" s="371"/>
      <c r="S37" s="371"/>
      <c r="T37" s="371"/>
      <c r="U37" s="371"/>
      <c r="V37" s="371"/>
      <c r="W37" s="371"/>
      <c r="X37" s="371"/>
      <c r="Y37" s="371"/>
      <c r="Z37" s="371"/>
    </row>
    <row r="38" spans="2:26">
      <c r="B38" s="367" t="s">
        <v>2141</v>
      </c>
      <c r="C38" s="370"/>
      <c r="D38" s="351"/>
      <c r="E38" s="370"/>
      <c r="F38" s="343"/>
      <c r="G38" s="343"/>
      <c r="H38" s="351" t="str">
        <f t="shared" si="0"/>
        <v xml:space="preserve">No </v>
      </c>
      <c r="I38" s="407" t="s">
        <v>2554</v>
      </c>
      <c r="J38" s="371"/>
      <c r="K38" s="371"/>
      <c r="L38" s="371"/>
      <c r="M38" s="371"/>
      <c r="N38" s="371"/>
      <c r="O38" s="371"/>
      <c r="P38" s="371"/>
      <c r="Q38" s="371"/>
      <c r="R38" s="371"/>
      <c r="S38" s="371"/>
      <c r="T38" s="371"/>
      <c r="U38" s="371"/>
      <c r="V38" s="371"/>
      <c r="W38" s="371"/>
      <c r="X38" s="371"/>
      <c r="Y38" s="371"/>
      <c r="Z38" s="371"/>
    </row>
    <row r="39" spans="2:26">
      <c r="B39" s="367" t="s">
        <v>2154</v>
      </c>
      <c r="C39" s="370"/>
      <c r="D39" s="351"/>
      <c r="E39" s="370"/>
      <c r="F39" s="343"/>
      <c r="G39" s="343"/>
      <c r="H39" s="351" t="str">
        <f t="shared" si="0"/>
        <v xml:space="preserve">No </v>
      </c>
      <c r="I39" s="407" t="s">
        <v>2554</v>
      </c>
      <c r="J39" s="371"/>
      <c r="K39" s="371"/>
      <c r="L39" s="371"/>
      <c r="M39" s="371"/>
      <c r="N39" s="371"/>
      <c r="O39" s="371"/>
      <c r="P39" s="371"/>
      <c r="Q39" s="371"/>
      <c r="R39" s="371"/>
      <c r="S39" s="371"/>
      <c r="T39" s="371"/>
      <c r="U39" s="371"/>
      <c r="V39" s="371"/>
      <c r="W39" s="371"/>
      <c r="X39" s="371"/>
      <c r="Y39" s="371"/>
      <c r="Z39" s="371"/>
    </row>
    <row r="40" spans="2:26">
      <c r="B40" s="367" t="s">
        <v>2166</v>
      </c>
      <c r="C40" s="370"/>
      <c r="D40" s="351"/>
      <c r="E40" s="370"/>
      <c r="F40" s="343"/>
      <c r="G40" s="343"/>
      <c r="H40" s="351" t="str">
        <f t="shared" si="0"/>
        <v xml:space="preserve">No </v>
      </c>
      <c r="I40" s="407" t="s">
        <v>2554</v>
      </c>
      <c r="J40" s="371"/>
      <c r="K40" s="371"/>
      <c r="L40" s="371"/>
      <c r="M40" s="371"/>
      <c r="N40" s="371"/>
      <c r="O40" s="371"/>
      <c r="P40" s="371"/>
      <c r="Q40" s="371"/>
      <c r="R40" s="371"/>
      <c r="S40" s="371"/>
      <c r="T40" s="371"/>
      <c r="U40" s="371"/>
      <c r="V40" s="371"/>
      <c r="W40" s="371"/>
      <c r="X40" s="371"/>
      <c r="Y40" s="371"/>
      <c r="Z40" s="371"/>
    </row>
    <row r="41" spans="2:26">
      <c r="B41" s="367" t="s">
        <v>2177</v>
      </c>
      <c r="C41" s="370"/>
      <c r="D41" s="351"/>
      <c r="E41" s="370"/>
      <c r="F41" s="343"/>
      <c r="G41" s="343"/>
      <c r="H41" s="351" t="str">
        <f t="shared" si="0"/>
        <v xml:space="preserve">No </v>
      </c>
      <c r="I41" s="407" t="s">
        <v>2554</v>
      </c>
      <c r="J41" s="371"/>
      <c r="K41" s="371"/>
      <c r="L41" s="371"/>
      <c r="M41" s="371"/>
      <c r="N41" s="371"/>
      <c r="O41" s="371"/>
      <c r="P41" s="371"/>
      <c r="Q41" s="371"/>
      <c r="R41" s="371"/>
      <c r="S41" s="371"/>
      <c r="T41" s="371"/>
      <c r="U41" s="371"/>
      <c r="V41" s="371"/>
      <c r="W41" s="371"/>
      <c r="X41" s="371"/>
      <c r="Y41" s="371"/>
      <c r="Z41" s="371"/>
    </row>
    <row r="42" spans="2:26">
      <c r="B42" s="367" t="s">
        <v>2191</v>
      </c>
      <c r="C42" s="370"/>
      <c r="D42" s="351"/>
      <c r="E42" s="370"/>
      <c r="F42" s="343"/>
      <c r="G42" s="343"/>
      <c r="H42" s="351" t="str">
        <f t="shared" si="0"/>
        <v xml:space="preserve">No </v>
      </c>
      <c r="I42" s="407" t="s">
        <v>2554</v>
      </c>
      <c r="J42" s="371"/>
      <c r="K42" s="371"/>
      <c r="L42" s="371"/>
      <c r="M42" s="371"/>
      <c r="N42" s="371"/>
      <c r="O42" s="371"/>
      <c r="P42" s="371"/>
      <c r="Q42" s="371"/>
      <c r="R42" s="371"/>
      <c r="S42" s="371"/>
      <c r="T42" s="371"/>
      <c r="U42" s="371"/>
      <c r="V42" s="371"/>
      <c r="W42" s="371"/>
      <c r="X42" s="371"/>
      <c r="Y42" s="371"/>
      <c r="Z42" s="371"/>
    </row>
    <row r="43" spans="2:26">
      <c r="B43" s="367" t="s">
        <v>2199</v>
      </c>
      <c r="C43" s="370"/>
      <c r="D43" s="351"/>
      <c r="E43" s="370"/>
      <c r="F43" s="343"/>
      <c r="G43" s="343"/>
      <c r="H43" s="351" t="str">
        <f t="shared" si="0"/>
        <v xml:space="preserve">No </v>
      </c>
      <c r="I43" s="407" t="s">
        <v>2554</v>
      </c>
      <c r="J43" s="371"/>
      <c r="K43" s="371"/>
      <c r="L43" s="371"/>
      <c r="M43" s="371"/>
      <c r="N43" s="371"/>
      <c r="O43" s="371"/>
      <c r="P43" s="371"/>
      <c r="Q43" s="371"/>
      <c r="R43" s="371"/>
      <c r="S43" s="371"/>
      <c r="T43" s="371"/>
      <c r="U43" s="371"/>
      <c r="V43" s="371"/>
      <c r="W43" s="371"/>
      <c r="X43" s="371"/>
      <c r="Y43" s="371"/>
      <c r="Z43" s="371"/>
    </row>
    <row r="44" spans="2:26">
      <c r="B44" s="367" t="s">
        <v>2199</v>
      </c>
      <c r="C44" s="370"/>
      <c r="D44" s="351"/>
      <c r="E44" s="370"/>
      <c r="F44" s="343"/>
      <c r="G44" s="343"/>
      <c r="H44" s="351" t="str">
        <f t="shared" si="0"/>
        <v xml:space="preserve">No </v>
      </c>
      <c r="I44" s="407" t="s">
        <v>2554</v>
      </c>
      <c r="J44" s="371"/>
      <c r="K44" s="371"/>
      <c r="L44" s="371"/>
      <c r="M44" s="371"/>
      <c r="N44" s="371"/>
      <c r="O44" s="371"/>
      <c r="P44" s="371"/>
      <c r="Q44" s="371"/>
      <c r="R44" s="371"/>
      <c r="S44" s="371"/>
      <c r="T44" s="371"/>
      <c r="U44" s="371"/>
      <c r="V44" s="371"/>
      <c r="W44" s="371"/>
      <c r="X44" s="371"/>
      <c r="Y44" s="371"/>
      <c r="Z44" s="371"/>
    </row>
    <row r="45" spans="2:26">
      <c r="B45" s="367" t="s">
        <v>2239</v>
      </c>
      <c r="C45" s="370"/>
      <c r="D45" s="351"/>
      <c r="E45" s="370"/>
      <c r="F45" s="343"/>
      <c r="G45" s="343"/>
      <c r="H45" s="351" t="str">
        <f t="shared" si="0"/>
        <v xml:space="preserve">No </v>
      </c>
      <c r="I45" s="407" t="s">
        <v>2554</v>
      </c>
      <c r="J45" s="371"/>
      <c r="K45" s="371"/>
      <c r="L45" s="371"/>
      <c r="M45" s="371"/>
      <c r="N45" s="371"/>
      <c r="O45" s="371"/>
      <c r="P45" s="371"/>
      <c r="Q45" s="371"/>
      <c r="R45" s="371"/>
      <c r="S45" s="371"/>
      <c r="T45" s="371"/>
      <c r="U45" s="371"/>
      <c r="V45" s="371"/>
      <c r="W45" s="371"/>
      <c r="X45" s="371"/>
      <c r="Y45" s="371"/>
      <c r="Z45" s="371"/>
    </row>
    <row r="46" spans="2:26">
      <c r="B46" s="367" t="s">
        <v>2250</v>
      </c>
      <c r="C46" s="370"/>
      <c r="D46" s="351"/>
      <c r="E46" s="370"/>
      <c r="F46" s="343"/>
      <c r="G46" s="343"/>
      <c r="H46" s="351" t="str">
        <f t="shared" si="0"/>
        <v xml:space="preserve">No </v>
      </c>
      <c r="I46" s="407" t="s">
        <v>2554</v>
      </c>
      <c r="J46" s="371"/>
      <c r="K46" s="371"/>
      <c r="L46" s="371"/>
      <c r="M46" s="371"/>
      <c r="N46" s="371"/>
      <c r="O46" s="371"/>
      <c r="P46" s="371"/>
      <c r="Q46" s="371"/>
      <c r="R46" s="371"/>
      <c r="S46" s="371"/>
      <c r="T46" s="371"/>
      <c r="U46" s="371"/>
      <c r="V46" s="371"/>
      <c r="W46" s="371"/>
      <c r="X46" s="371"/>
      <c r="Y46" s="371"/>
      <c r="Z46" s="371"/>
    </row>
    <row r="47" spans="2:26">
      <c r="B47" s="367" t="s">
        <v>2256</v>
      </c>
      <c r="C47" s="370"/>
      <c r="D47" s="351"/>
      <c r="E47" s="370"/>
      <c r="F47" s="343"/>
      <c r="G47" s="343"/>
      <c r="H47" s="351" t="str">
        <f t="shared" si="0"/>
        <v xml:space="preserve">No </v>
      </c>
      <c r="I47" s="407" t="s">
        <v>2554</v>
      </c>
      <c r="J47" s="371"/>
      <c r="K47" s="371"/>
      <c r="L47" s="371"/>
      <c r="M47" s="371"/>
      <c r="N47" s="371"/>
      <c r="O47" s="371"/>
      <c r="P47" s="371"/>
      <c r="Q47" s="371"/>
      <c r="R47" s="371"/>
      <c r="S47" s="371"/>
      <c r="T47" s="371"/>
      <c r="U47" s="371"/>
      <c r="V47" s="371"/>
      <c r="W47" s="371"/>
      <c r="X47" s="371"/>
      <c r="Y47" s="371"/>
      <c r="Z47" s="371"/>
    </row>
    <row r="48" spans="2:26">
      <c r="B48" s="367" t="s">
        <v>2262</v>
      </c>
      <c r="C48" s="370" t="str" cm="1">
        <f t="array" ref="C48">_xlfn._xlws.FILTER('6. Código Ético'!B3:F31,'6. Código Ético'!D3:D31="NO CUMPLE CONDICIÓN","")</f>
        <v/>
      </c>
      <c r="D48" s="351"/>
      <c r="E48" s="370"/>
      <c r="F48" s="343"/>
      <c r="G48" s="343"/>
      <c r="H48" s="351" t="str">
        <f t="shared" si="0"/>
        <v xml:space="preserve">No </v>
      </c>
      <c r="I48" s="407" t="s">
        <v>2555</v>
      </c>
      <c r="J48" s="371"/>
      <c r="K48" s="371"/>
      <c r="L48" s="371"/>
      <c r="M48" s="371"/>
      <c r="N48" s="371"/>
      <c r="O48" s="371"/>
      <c r="P48" s="371"/>
      <c r="Q48" s="371"/>
      <c r="R48" s="371"/>
      <c r="S48" s="371"/>
      <c r="T48" s="371"/>
      <c r="U48" s="371"/>
      <c r="V48" s="371"/>
      <c r="W48" s="371"/>
      <c r="X48" s="371"/>
      <c r="Y48" s="371"/>
      <c r="Z48" s="371"/>
    </row>
    <row r="49" spans="2:26">
      <c r="B49" s="367" t="s">
        <v>2262</v>
      </c>
      <c r="C49" s="370"/>
      <c r="D49" s="351"/>
      <c r="E49" s="370"/>
      <c r="F49" s="343"/>
      <c r="G49" s="343"/>
      <c r="H49" s="351" t="str">
        <f t="shared" si="0"/>
        <v xml:space="preserve">No </v>
      </c>
      <c r="I49" s="407" t="s">
        <v>2555</v>
      </c>
      <c r="J49" s="371"/>
      <c r="K49" s="371"/>
      <c r="L49" s="371"/>
      <c r="M49" s="371"/>
      <c r="N49" s="371"/>
      <c r="O49" s="371"/>
      <c r="P49" s="371"/>
      <c r="Q49" s="371"/>
      <c r="R49" s="371"/>
      <c r="S49" s="371"/>
      <c r="T49" s="371"/>
      <c r="U49" s="371"/>
      <c r="V49" s="371"/>
      <c r="W49" s="371"/>
      <c r="X49" s="371"/>
      <c r="Y49" s="371"/>
      <c r="Z49" s="371"/>
    </row>
    <row r="50" spans="2:26">
      <c r="B50" s="367" t="s">
        <v>2262</v>
      </c>
      <c r="C50" s="370"/>
      <c r="D50" s="351"/>
      <c r="E50" s="370"/>
      <c r="F50" s="343"/>
      <c r="G50" s="343"/>
      <c r="H50" s="351" t="str">
        <f t="shared" si="0"/>
        <v xml:space="preserve">No </v>
      </c>
      <c r="I50" s="407" t="s">
        <v>2555</v>
      </c>
      <c r="J50" s="371"/>
      <c r="K50" s="371"/>
      <c r="L50" s="371"/>
      <c r="M50" s="371"/>
      <c r="N50" s="371"/>
      <c r="O50" s="371"/>
      <c r="P50" s="371"/>
      <c r="Q50" s="371"/>
      <c r="R50" s="371"/>
      <c r="S50" s="371"/>
      <c r="T50" s="371"/>
      <c r="U50" s="371"/>
      <c r="V50" s="371"/>
      <c r="W50" s="371"/>
      <c r="X50" s="371"/>
      <c r="Y50" s="371"/>
      <c r="Z50" s="371"/>
    </row>
    <row r="51" spans="2:26">
      <c r="B51" s="367" t="s">
        <v>2556</v>
      </c>
      <c r="C51" s="370" t="str" cm="1">
        <f t="array" ref="C51">_xlfn._xlws.FILTER('7. Talento Humano'!B3:F20,'7. Talento Humano'!D3:D20="NO CUMPLE CONDICIÓN","")</f>
        <v/>
      </c>
      <c r="D51" s="351"/>
      <c r="E51" s="370"/>
      <c r="F51" s="343"/>
      <c r="G51" s="343"/>
      <c r="H51" s="351" t="str">
        <f t="shared" si="0"/>
        <v xml:space="preserve">No </v>
      </c>
      <c r="I51" s="407" t="s">
        <v>2557</v>
      </c>
    </row>
    <row r="52" spans="2:26">
      <c r="B52" s="367" t="s">
        <v>2326</v>
      </c>
      <c r="C52" s="370"/>
      <c r="E52" s="370"/>
      <c r="H52" s="351" t="str">
        <f t="shared" si="0"/>
        <v xml:space="preserve">No </v>
      </c>
      <c r="I52" s="407" t="s">
        <v>2557</v>
      </c>
    </row>
    <row r="53" spans="2:26">
      <c r="B53" s="367" t="s">
        <v>2338</v>
      </c>
      <c r="C53" s="370"/>
      <c r="E53" s="370"/>
      <c r="H53" s="351" t="str">
        <f t="shared" si="0"/>
        <v xml:space="preserve">No </v>
      </c>
      <c r="I53" s="407" t="s">
        <v>2557</v>
      </c>
    </row>
    <row r="54" spans="2:26">
      <c r="B54" s="367" t="s">
        <v>2352</v>
      </c>
      <c r="C54" s="370"/>
      <c r="E54" s="370"/>
      <c r="H54" s="351" t="str">
        <f t="shared" si="0"/>
        <v xml:space="preserve">No </v>
      </c>
      <c r="I54" s="407" t="s">
        <v>2557</v>
      </c>
    </row>
    <row r="55" spans="2:26">
      <c r="B55" s="367" t="s">
        <v>2359</v>
      </c>
      <c r="C55" s="370"/>
      <c r="E55" s="370"/>
      <c r="H55" s="351" t="str">
        <f t="shared" si="0"/>
        <v xml:space="preserve">No </v>
      </c>
      <c r="I55" s="407" t="s">
        <v>2557</v>
      </c>
    </row>
    <row r="56" spans="2:26">
      <c r="B56" s="367" t="s">
        <v>2370</v>
      </c>
      <c r="C56" s="370" t="str" cm="1">
        <f t="array" ref="C56">_xlfn._xlws.FILTER('8. Financiero'!B3:F13,'8. Financiero'!D3:D13="NO CUMPLE CONDICIÓN","")</f>
        <v/>
      </c>
      <c r="E56" s="370"/>
      <c r="H56" s="351" t="str">
        <f t="shared" si="0"/>
        <v xml:space="preserve">No </v>
      </c>
      <c r="I56" s="407" t="s">
        <v>2558</v>
      </c>
    </row>
    <row r="57" spans="2:26">
      <c r="B57" s="367" t="s">
        <v>2382</v>
      </c>
      <c r="C57" s="370"/>
      <c r="E57" s="370"/>
      <c r="H57" s="351" t="str">
        <f t="shared" si="0"/>
        <v xml:space="preserve">No </v>
      </c>
      <c r="I57" s="407" t="s">
        <v>2558</v>
      </c>
    </row>
    <row r="58" spans="2:26">
      <c r="B58" s="367" t="s">
        <v>2401</v>
      </c>
      <c r="C58" s="370" t="str" cm="1">
        <f t="array" ref="C58">_xlfn._xlws.FILTER('9. Dotacion'!B3:F22,'9. Dotacion'!D3:D22="NO CUMPLE CONDICIÓN","")</f>
        <v/>
      </c>
      <c r="E58" s="370"/>
      <c r="H58" s="351" t="str">
        <f t="shared" si="0"/>
        <v xml:space="preserve">No </v>
      </c>
      <c r="I58" s="407" t="s">
        <v>2559</v>
      </c>
    </row>
    <row r="59" spans="2:26">
      <c r="B59" s="367" t="s">
        <v>2411</v>
      </c>
      <c r="C59" s="370"/>
      <c r="E59" s="370"/>
      <c r="H59" s="351" t="str">
        <f t="shared" si="0"/>
        <v xml:space="preserve">No </v>
      </c>
      <c r="I59" s="407" t="s">
        <v>2559</v>
      </c>
    </row>
    <row r="60" spans="2:26">
      <c r="B60" s="367" t="s">
        <v>2421</v>
      </c>
      <c r="C60" s="370"/>
      <c r="E60" s="370"/>
      <c r="H60" s="351" t="str">
        <f t="shared" si="0"/>
        <v xml:space="preserve">No </v>
      </c>
      <c r="I60" s="407" t="s">
        <v>2559</v>
      </c>
    </row>
    <row r="61" spans="2:26">
      <c r="B61" s="367" t="s">
        <v>2431</v>
      </c>
      <c r="C61" s="370" t="str" cm="1">
        <f t="array" ref="C61">_xlfn._xlws.FILTER('[2]Anexo 3. Gestantes y Lactantes'!B3:F30,'[2]Anexo 3. Gestantes y Lactantes'!D3:D30="NO CUMPLE CONDICIÓN","")</f>
        <v/>
      </c>
      <c r="E61" s="370"/>
      <c r="H61" s="351" t="str">
        <f t="shared" si="0"/>
        <v xml:space="preserve">No </v>
      </c>
      <c r="I61" s="407" t="s">
        <v>2559</v>
      </c>
    </row>
    <row r="62" spans="2:26">
      <c r="B62" s="367" t="s">
        <v>2435</v>
      </c>
      <c r="C62" s="370"/>
      <c r="E62" s="370"/>
      <c r="H62" s="351" t="str">
        <f t="shared" si="0"/>
        <v xml:space="preserve">No </v>
      </c>
      <c r="I62" s="407" t="s">
        <v>2559</v>
      </c>
    </row>
    <row r="63" spans="2:26">
      <c r="B63" s="367"/>
      <c r="C63" s="370"/>
      <c r="E63" s="370"/>
      <c r="H63" s="351"/>
      <c r="I63" s="367"/>
    </row>
    <row r="64" spans="2:26">
      <c r="B64" s="367"/>
      <c r="C64" s="370"/>
      <c r="E64" s="370"/>
      <c r="H64" s="351"/>
      <c r="I64" s="367"/>
    </row>
    <row r="65" spans="2:9">
      <c r="B65" s="367"/>
      <c r="C65" s="370" t="str" cm="1">
        <f t="array" ref="C65">_xlfn._xlws.FILTER('[2]Anexo 4. Situaciones de riesgo'!B3:F109,'[2]Anexo 4. Situaciones de riesgo'!D3:D109="NO CUMPLE CONDICIÓN","")</f>
        <v/>
      </c>
      <c r="E65" s="370"/>
      <c r="H65" s="351"/>
      <c r="I65" s="367"/>
    </row>
    <row r="66" spans="2:9">
      <c r="B66" s="367"/>
      <c r="C66" s="370"/>
      <c r="E66" s="370"/>
      <c r="H66" s="351"/>
      <c r="I66" s="367"/>
    </row>
    <row r="67" spans="2:9">
      <c r="B67" s="367"/>
      <c r="C67" s="370"/>
      <c r="E67" s="370"/>
      <c r="H67" s="351"/>
      <c r="I67" s="367"/>
    </row>
    <row r="68" spans="2:9">
      <c r="B68" s="367"/>
      <c r="C68" s="370"/>
      <c r="E68" s="370"/>
      <c r="H68" s="351"/>
      <c r="I68" s="367"/>
    </row>
    <row r="69" spans="2:9">
      <c r="B69" s="367"/>
      <c r="C69" s="370"/>
      <c r="E69" s="370"/>
      <c r="H69" s="351"/>
      <c r="I69" s="367"/>
    </row>
    <row r="70" spans="2:9">
      <c r="B70" s="367"/>
      <c r="C70" s="370"/>
      <c r="E70" s="370"/>
      <c r="H70" s="351"/>
      <c r="I70" s="367"/>
    </row>
    <row r="71" spans="2:9">
      <c r="B71" s="367"/>
      <c r="C71" s="370"/>
      <c r="E71" s="370"/>
      <c r="H71" s="351"/>
      <c r="I71" s="367"/>
    </row>
    <row r="72" spans="2:9">
      <c r="B72" s="367"/>
      <c r="C72" s="370"/>
      <c r="E72" s="370"/>
      <c r="H72" s="351"/>
      <c r="I72" s="367"/>
    </row>
    <row r="73" spans="2:9">
      <c r="B73" s="367"/>
      <c r="C73" s="370"/>
      <c r="E73" s="370"/>
      <c r="H73" s="351"/>
      <c r="I73" s="367"/>
    </row>
    <row r="74" spans="2:9">
      <c r="B74" s="367"/>
      <c r="C74" s="370"/>
      <c r="E74" s="370"/>
      <c r="H74" s="351"/>
      <c r="I74" s="367"/>
    </row>
    <row r="75" spans="2:9">
      <c r="B75" s="367"/>
      <c r="C75" s="370"/>
      <c r="E75" s="370"/>
      <c r="H75" s="351"/>
      <c r="I75" s="367"/>
    </row>
    <row r="76" spans="2:9">
      <c r="B76" s="367"/>
      <c r="C76" s="370"/>
      <c r="E76" s="370"/>
      <c r="H76" s="351"/>
      <c r="I76" s="367"/>
    </row>
    <row r="77" spans="2:9">
      <c r="I77" s="367"/>
    </row>
    <row r="78" spans="2:9">
      <c r="I78" s="367"/>
    </row>
  </sheetData>
  <sheetProtection algorithmName="SHA-512" hashValue="n9m4ZwF4QjZwcYTppUnIqmgIFwlkTLpBSTDDzMnBB20qc4TpmvSrw3EmVp2V9aLqTN5YEYmQNJPLPA+1Qcjc/Q==" saltValue="8G4jQsj2yYqrYIrVnkchug==" spinCount="100000" sheet="1" objects="1" scenarios="1"/>
  <phoneticPr fontId="11"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2C7A0-8849-4A16-852C-02E37AA12057}">
  <sheetPr>
    <tabColor rgb="FFFF0000"/>
    <pageSetUpPr fitToPage="1"/>
  </sheetPr>
  <dimension ref="A1:H46"/>
  <sheetViews>
    <sheetView workbookViewId="0">
      <selection activeCell="B15" sqref="B15"/>
    </sheetView>
  </sheetViews>
  <sheetFormatPr baseColWidth="10" defaultColWidth="11.42578125" defaultRowHeight="15.75"/>
  <cols>
    <col min="1" max="1" width="11.140625" style="9" customWidth="1"/>
    <col min="2" max="2" width="53.42578125" hidden="1" customWidth="1"/>
    <col min="3" max="3" width="32.140625" hidden="1" customWidth="1"/>
    <col min="4" max="4" width="128.7109375" customWidth="1"/>
    <col min="5" max="5" width="32.42578125" customWidth="1"/>
    <col min="6" max="6" width="22.85546875" customWidth="1"/>
    <col min="7" max="7" width="18.140625" customWidth="1"/>
  </cols>
  <sheetData>
    <row r="1" spans="1:8" ht="21.75" customHeight="1">
      <c r="A1" s="504" t="s">
        <v>2560</v>
      </c>
      <c r="B1" s="505"/>
      <c r="C1" s="505"/>
      <c r="D1" s="505"/>
      <c r="E1" s="505"/>
      <c r="F1" s="505"/>
      <c r="G1" s="506"/>
    </row>
    <row r="2" spans="1:8" ht="45.75" thickBot="1">
      <c r="A2" s="372" t="s">
        <v>2561</v>
      </c>
      <c r="B2" s="373" t="s">
        <v>1674</v>
      </c>
      <c r="C2" s="373" t="s">
        <v>1675</v>
      </c>
      <c r="D2" s="373" t="s">
        <v>1676</v>
      </c>
      <c r="E2" s="373" t="s">
        <v>1677</v>
      </c>
      <c r="F2" s="373" t="s">
        <v>2562</v>
      </c>
      <c r="G2" s="374" t="s">
        <v>2563</v>
      </c>
      <c r="H2" s="454" t="s">
        <v>1670</v>
      </c>
    </row>
    <row r="3" spans="1:8" ht="27">
      <c r="A3" s="375" t="str" cm="1">
        <f t="array" ref="A3">_xlfn._xlws.FILTER(TEMP!C3:I62,TEMP!E3:E62="NO CUMPLE CONDICIÓN","")</f>
        <v/>
      </c>
      <c r="B3" s="376"/>
      <c r="C3" s="377"/>
      <c r="D3" s="378"/>
      <c r="E3" s="379"/>
      <c r="F3" s="380"/>
      <c r="G3" s="381"/>
    </row>
    <row r="4" spans="1:8" ht="27">
      <c r="A4" s="382"/>
      <c r="B4" s="383"/>
      <c r="C4" s="384"/>
      <c r="D4" s="385"/>
      <c r="E4" s="386"/>
      <c r="F4" s="387"/>
      <c r="G4" s="388"/>
    </row>
    <row r="5" spans="1:8" ht="44.1" customHeight="1">
      <c r="A5" s="382"/>
      <c r="B5" s="383"/>
      <c r="C5" s="384"/>
      <c r="D5" s="385"/>
      <c r="E5" s="386"/>
      <c r="F5" s="387"/>
      <c r="G5" s="388"/>
    </row>
    <row r="6" spans="1:8" ht="50.1" customHeight="1">
      <c r="A6" s="382"/>
      <c r="B6" s="383"/>
      <c r="C6" s="384"/>
      <c r="D6" s="385"/>
      <c r="E6" s="386"/>
      <c r="F6" s="387"/>
      <c r="G6" s="388"/>
    </row>
    <row r="7" spans="1:8" ht="50.1" customHeight="1">
      <c r="A7" s="382"/>
      <c r="B7" s="383"/>
      <c r="C7" s="384"/>
      <c r="D7" s="385"/>
      <c r="E7" s="386"/>
      <c r="F7" s="387"/>
      <c r="G7" s="388"/>
    </row>
    <row r="8" spans="1:8" ht="50.1" customHeight="1">
      <c r="A8" s="382"/>
      <c r="B8" s="383"/>
      <c r="C8" s="384"/>
      <c r="D8" s="385"/>
      <c r="E8" s="386"/>
      <c r="F8" s="387"/>
      <c r="G8" s="388"/>
    </row>
    <row r="9" spans="1:8" ht="50.1" customHeight="1">
      <c r="A9" s="382"/>
      <c r="B9" s="383"/>
      <c r="C9" s="384"/>
      <c r="D9" s="385"/>
      <c r="E9" s="386"/>
      <c r="F9" s="387"/>
      <c r="G9" s="388"/>
    </row>
    <row r="10" spans="1:8" ht="50.1" customHeight="1">
      <c r="A10" s="382"/>
      <c r="B10" s="383"/>
      <c r="C10" s="384"/>
      <c r="D10" s="385"/>
      <c r="E10" s="386"/>
      <c r="F10" s="387"/>
      <c r="G10" s="388"/>
    </row>
    <row r="11" spans="1:8" ht="50.1" customHeight="1">
      <c r="A11" s="382"/>
      <c r="B11" s="383"/>
      <c r="C11" s="384"/>
      <c r="D11" s="385"/>
      <c r="E11" s="386"/>
      <c r="F11" s="387"/>
      <c r="G11" s="388"/>
    </row>
    <row r="12" spans="1:8" ht="50.1" customHeight="1">
      <c r="A12" s="382"/>
      <c r="B12" s="383"/>
      <c r="C12" s="384"/>
      <c r="D12" s="385"/>
      <c r="E12" s="386"/>
      <c r="F12" s="387"/>
      <c r="G12" s="388"/>
    </row>
    <row r="13" spans="1:8" ht="50.1" customHeight="1">
      <c r="A13" s="382"/>
      <c r="B13" s="383"/>
      <c r="C13" s="384"/>
      <c r="D13" s="385"/>
      <c r="E13" s="386"/>
      <c r="F13" s="387"/>
      <c r="G13" s="388"/>
    </row>
    <row r="14" spans="1:8" ht="50.1" customHeight="1">
      <c r="A14" s="382"/>
      <c r="B14" s="383"/>
      <c r="C14" s="384"/>
      <c r="D14" s="385"/>
      <c r="E14" s="386"/>
      <c r="F14" s="387"/>
      <c r="G14" s="388"/>
    </row>
    <row r="15" spans="1:8" ht="50.1" customHeight="1">
      <c r="A15" s="382"/>
      <c r="B15" s="383"/>
      <c r="C15" s="384"/>
      <c r="D15" s="385"/>
      <c r="E15" s="386"/>
      <c r="F15" s="387"/>
      <c r="G15" s="388"/>
    </row>
    <row r="16" spans="1:8" ht="50.1" customHeight="1">
      <c r="A16" s="382"/>
      <c r="B16" s="383"/>
      <c r="C16" s="384"/>
      <c r="D16" s="385"/>
      <c r="E16" s="386"/>
      <c r="F16" s="387"/>
      <c r="G16" s="388"/>
    </row>
    <row r="17" spans="1:7" ht="50.1" customHeight="1">
      <c r="A17" s="382"/>
      <c r="B17" s="383"/>
      <c r="C17" s="384"/>
      <c r="D17" s="385"/>
      <c r="E17" s="386"/>
      <c r="F17" s="387"/>
      <c r="G17" s="388"/>
    </row>
    <row r="18" spans="1:7" ht="50.1" customHeight="1">
      <c r="A18" s="382"/>
      <c r="B18" s="383"/>
      <c r="C18" s="384"/>
      <c r="D18" s="385"/>
      <c r="E18" s="386"/>
      <c r="F18" s="387"/>
      <c r="G18" s="388"/>
    </row>
    <row r="19" spans="1:7" ht="50.1" customHeight="1">
      <c r="A19" s="382"/>
      <c r="B19" s="383"/>
      <c r="C19" s="384"/>
      <c r="D19" s="386"/>
      <c r="E19" s="386"/>
      <c r="F19" s="387"/>
      <c r="G19" s="388"/>
    </row>
    <row r="20" spans="1:7" ht="50.1" customHeight="1">
      <c r="A20" s="382"/>
      <c r="B20" s="383"/>
      <c r="C20" s="384"/>
      <c r="D20" s="386"/>
      <c r="E20" s="386"/>
      <c r="F20" s="387"/>
      <c r="G20" s="388"/>
    </row>
    <row r="21" spans="1:7" ht="50.1" customHeight="1">
      <c r="A21" s="382"/>
      <c r="B21" s="383"/>
      <c r="C21" s="384"/>
      <c r="D21" s="386"/>
      <c r="E21" s="386"/>
      <c r="F21" s="387"/>
      <c r="G21" s="388"/>
    </row>
    <row r="22" spans="1:7" ht="50.1" customHeight="1">
      <c r="A22" s="382"/>
      <c r="B22" s="383"/>
      <c r="C22" s="384"/>
      <c r="D22" s="386"/>
      <c r="E22" s="386"/>
      <c r="F22" s="387"/>
      <c r="G22" s="388"/>
    </row>
    <row r="23" spans="1:7" ht="50.1" customHeight="1">
      <c r="A23" s="382"/>
      <c r="B23" s="383"/>
      <c r="C23" s="384"/>
      <c r="D23" s="386"/>
      <c r="E23" s="386"/>
      <c r="F23" s="387"/>
      <c r="G23" s="388"/>
    </row>
    <row r="24" spans="1:7" ht="50.1" customHeight="1">
      <c r="A24" s="382"/>
      <c r="B24" s="383"/>
      <c r="C24" s="384"/>
      <c r="D24" s="386"/>
      <c r="E24" s="386"/>
      <c r="F24" s="387"/>
      <c r="G24" s="388"/>
    </row>
    <row r="25" spans="1:7" ht="50.1" customHeight="1">
      <c r="A25" s="382"/>
      <c r="B25" s="383"/>
      <c r="C25" s="384"/>
      <c r="D25" s="386"/>
      <c r="E25" s="386"/>
      <c r="F25" s="387"/>
      <c r="G25" s="388"/>
    </row>
    <row r="26" spans="1:7" ht="50.1" customHeight="1">
      <c r="A26" s="382"/>
      <c r="B26" s="383"/>
      <c r="C26" s="384"/>
      <c r="D26" s="386"/>
      <c r="E26" s="386"/>
      <c r="F26" s="387"/>
      <c r="G26" s="388"/>
    </row>
    <row r="27" spans="1:7" ht="50.1" customHeight="1">
      <c r="A27" s="382"/>
      <c r="B27" s="383"/>
      <c r="C27" s="384"/>
      <c r="D27" s="386"/>
      <c r="E27" s="386"/>
      <c r="F27" s="387"/>
      <c r="G27" s="388"/>
    </row>
    <row r="28" spans="1:7" ht="50.1" customHeight="1">
      <c r="A28" s="382"/>
      <c r="B28" s="383"/>
      <c r="C28" s="384"/>
      <c r="D28" s="386"/>
      <c r="E28" s="386"/>
      <c r="F28" s="387"/>
      <c r="G28" s="388"/>
    </row>
    <row r="29" spans="1:7" ht="50.1" customHeight="1">
      <c r="A29" s="382"/>
      <c r="B29" s="383"/>
      <c r="C29" s="384"/>
      <c r="D29" s="386"/>
      <c r="E29" s="386"/>
      <c r="F29" s="387"/>
      <c r="G29" s="388"/>
    </row>
    <row r="30" spans="1:7" ht="50.1" customHeight="1">
      <c r="A30" s="382"/>
      <c r="B30" s="383"/>
      <c r="C30" s="384"/>
      <c r="D30" s="386"/>
      <c r="E30" s="386"/>
      <c r="F30" s="387"/>
      <c r="G30" s="388"/>
    </row>
    <row r="31" spans="1:7" ht="50.1" customHeight="1">
      <c r="A31" s="382"/>
      <c r="B31" s="383"/>
      <c r="C31" s="384"/>
      <c r="D31" s="386"/>
      <c r="E31" s="386"/>
      <c r="F31" s="387"/>
      <c r="G31" s="388"/>
    </row>
    <row r="32" spans="1:7" ht="50.1" customHeight="1">
      <c r="A32" s="382"/>
      <c r="B32" s="383"/>
      <c r="C32" s="384"/>
      <c r="D32" s="386"/>
      <c r="E32" s="386"/>
      <c r="F32" s="387"/>
      <c r="G32" s="388"/>
    </row>
    <row r="33" spans="1:7" ht="50.1" customHeight="1">
      <c r="A33" s="382"/>
      <c r="B33" s="383"/>
      <c r="C33" s="384"/>
      <c r="D33" s="386"/>
      <c r="E33" s="386"/>
      <c r="F33" s="387"/>
      <c r="G33" s="388"/>
    </row>
    <row r="34" spans="1:7" ht="50.1" customHeight="1">
      <c r="A34" s="382"/>
      <c r="B34" s="383"/>
      <c r="C34" s="384"/>
      <c r="D34" s="386"/>
      <c r="E34" s="386"/>
      <c r="F34" s="387"/>
      <c r="G34" s="388"/>
    </row>
    <row r="35" spans="1:7" ht="50.1" customHeight="1">
      <c r="A35" s="382"/>
      <c r="B35" s="383"/>
      <c r="C35" s="384"/>
      <c r="D35" s="386"/>
      <c r="E35" s="386"/>
      <c r="F35" s="387"/>
      <c r="G35" s="388"/>
    </row>
    <row r="36" spans="1:7" ht="50.1" customHeight="1">
      <c r="A36" s="382"/>
      <c r="B36" s="383"/>
      <c r="C36" s="384"/>
      <c r="D36" s="386"/>
      <c r="E36" s="386"/>
      <c r="F36" s="387"/>
      <c r="G36" s="388"/>
    </row>
    <row r="37" spans="1:7" ht="50.1" customHeight="1">
      <c r="A37" s="382"/>
      <c r="B37" s="383"/>
      <c r="C37" s="384"/>
      <c r="D37" s="386"/>
      <c r="E37" s="386"/>
      <c r="F37" s="387"/>
      <c r="G37" s="388"/>
    </row>
    <row r="38" spans="1:7" ht="50.1" customHeight="1">
      <c r="A38" s="382"/>
      <c r="B38" s="383"/>
      <c r="C38" s="384"/>
      <c r="D38" s="386"/>
      <c r="E38" s="386"/>
      <c r="F38" s="387"/>
      <c r="G38" s="388"/>
    </row>
    <row r="39" spans="1:7" ht="50.1" customHeight="1">
      <c r="A39" s="382"/>
      <c r="B39" s="383"/>
      <c r="C39" s="384"/>
      <c r="D39" s="386"/>
      <c r="E39" s="386"/>
      <c r="F39" s="387"/>
      <c r="G39" s="388"/>
    </row>
    <row r="40" spans="1:7" ht="50.1" customHeight="1">
      <c r="A40" s="382"/>
      <c r="B40" s="383"/>
      <c r="C40" s="384"/>
      <c r="D40" s="386"/>
      <c r="E40" s="386"/>
      <c r="F40" s="387"/>
      <c r="G40" s="388"/>
    </row>
    <row r="41" spans="1:7" ht="50.1" customHeight="1">
      <c r="A41" s="382"/>
      <c r="B41" s="383"/>
      <c r="C41" s="384"/>
      <c r="D41" s="386"/>
      <c r="E41" s="386"/>
      <c r="F41" s="387"/>
      <c r="G41" s="388"/>
    </row>
    <row r="42" spans="1:7" ht="50.1" customHeight="1">
      <c r="A42" s="382"/>
      <c r="B42" s="383"/>
      <c r="C42" s="384"/>
      <c r="D42" s="386"/>
      <c r="E42" s="386"/>
      <c r="F42" s="387"/>
      <c r="G42" s="388"/>
    </row>
    <row r="43" spans="1:7" ht="50.1" customHeight="1">
      <c r="A43" s="382"/>
      <c r="B43" s="383"/>
      <c r="C43" s="384"/>
      <c r="D43" s="386"/>
      <c r="E43" s="386"/>
      <c r="F43" s="387"/>
      <c r="G43" s="388"/>
    </row>
    <row r="44" spans="1:7" ht="50.1" customHeight="1">
      <c r="A44" s="382"/>
      <c r="B44" s="383"/>
      <c r="C44" s="384"/>
      <c r="D44" s="386"/>
      <c r="E44" s="386"/>
      <c r="F44" s="387"/>
      <c r="G44" s="388"/>
    </row>
    <row r="45" spans="1:7" ht="50.1" customHeight="1">
      <c r="A45" s="382"/>
      <c r="B45" s="383"/>
      <c r="C45" s="384"/>
      <c r="D45" s="386"/>
      <c r="E45" s="386"/>
      <c r="F45" s="387"/>
      <c r="G45" s="388"/>
    </row>
    <row r="46" spans="1:7" ht="50.1" customHeight="1">
      <c r="A46" s="382"/>
      <c r="B46" s="383"/>
      <c r="C46" s="384"/>
      <c r="D46" s="386"/>
      <c r="E46" s="386"/>
      <c r="F46" s="387"/>
      <c r="G46" s="388"/>
    </row>
  </sheetData>
  <sheetProtection algorithmName="SHA-512" hashValue="feF6bUS0LavvpH3oQfwtmjiAM6P0fkxMx8b2+MuLXibnu1fmrz0JcnGO4OEmRUAxYtpfa9VfU1sRU1f08gl9Zw==" saltValue="BmV08Vmk8qe+YfJw3QJBxQ==" spinCount="100000" sheet="1" formatRows="0"/>
  <mergeCells count="1">
    <mergeCell ref="A1:G1"/>
  </mergeCells>
  <hyperlinks>
    <hyperlink ref="H2" location="PORTADA!A1" display="Portada" xr:uid="{2769D704-AD51-43DC-BB34-CC896635FF10}"/>
  </hyperlinks>
  <pageMargins left="0.70866141732283472" right="0.70866141732283472" top="0.74803149606299213" bottom="0.74803149606299213" header="0.31496062992125984" footer="0.31496062992125984"/>
  <pageSetup scale="57"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9339F-17DA-402F-BF9E-40155FDC8709}">
  <sheetPr>
    <tabColor rgb="FF00B0F0"/>
    <pageSetUpPr fitToPage="1"/>
  </sheetPr>
  <dimension ref="A1:J50"/>
  <sheetViews>
    <sheetView zoomScaleNormal="100" workbookViewId="0">
      <selection activeCell="B15" sqref="B15"/>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7109375" customWidth="1"/>
  </cols>
  <sheetData>
    <row r="1" spans="1:10" ht="21.75" thickBot="1">
      <c r="A1" s="547" t="s">
        <v>1629</v>
      </c>
      <c r="B1" s="548"/>
      <c r="C1" s="548"/>
      <c r="D1" s="548"/>
      <c r="E1" s="548"/>
      <c r="F1" s="549"/>
      <c r="G1" s="454" t="s">
        <v>1670</v>
      </c>
    </row>
    <row r="2" spans="1:10" ht="33" customHeight="1" thickBot="1">
      <c r="A2" s="550" t="s">
        <v>2564</v>
      </c>
      <c r="B2" s="551"/>
      <c r="C2" s="552" t="s">
        <v>2565</v>
      </c>
      <c r="D2" s="552"/>
      <c r="E2" s="552"/>
      <c r="F2" s="553"/>
    </row>
    <row r="3" spans="1:10" s="5" customFormat="1" ht="15.75" customHeight="1">
      <c r="A3" s="554" t="s">
        <v>1577</v>
      </c>
      <c r="B3" s="555"/>
      <c r="C3" s="556" t="s">
        <v>2566</v>
      </c>
      <c r="D3" s="556"/>
      <c r="E3" s="556"/>
      <c r="F3" s="557"/>
      <c r="G3" s="141"/>
      <c r="H3" s="141"/>
      <c r="I3" s="141"/>
      <c r="J3" s="141"/>
    </row>
    <row r="4" spans="1:10" ht="14.25" customHeight="1">
      <c r="A4" s="554"/>
      <c r="B4" s="555"/>
      <c r="C4" s="389" t="s">
        <v>2567</v>
      </c>
      <c r="D4" s="389" t="s">
        <v>2568</v>
      </c>
      <c r="E4" s="389" t="s">
        <v>2458</v>
      </c>
      <c r="F4" s="390" t="s">
        <v>2569</v>
      </c>
      <c r="G4" s="141"/>
      <c r="H4" s="141"/>
      <c r="I4" s="141"/>
      <c r="J4" s="141"/>
    </row>
    <row r="5" spans="1:10" s="3" customFormat="1" ht="15.75" customHeight="1">
      <c r="A5" s="545" t="s">
        <v>2570</v>
      </c>
      <c r="B5" s="546"/>
      <c r="C5" s="391">
        <f>+'2.Ambientes Adecuados y Seguros'!D105</f>
        <v>0</v>
      </c>
      <c r="D5" s="391">
        <f>+'2.Ambientes Adecuados y Seguros'!D106</f>
        <v>0</v>
      </c>
      <c r="E5" s="391">
        <f>+'2.Ambientes Adecuados y Seguros'!D107</f>
        <v>14</v>
      </c>
      <c r="F5" s="392">
        <f>SUM(C5:E5)</f>
        <v>14</v>
      </c>
      <c r="G5" s="141"/>
      <c r="H5" s="141"/>
      <c r="I5" s="141"/>
      <c r="J5" s="141"/>
    </row>
    <row r="6" spans="1:10">
      <c r="A6" s="545" t="s">
        <v>2571</v>
      </c>
      <c r="B6" s="546"/>
      <c r="C6" s="38">
        <f>+'3. Alimentacion y Nutrición'!D72</f>
        <v>0</v>
      </c>
      <c r="D6" s="38">
        <f>+'3. Alimentacion y Nutrición'!D73</f>
        <v>0</v>
      </c>
      <c r="E6" s="38">
        <f>+'3. Alimentacion y Nutrición'!D74</f>
        <v>13</v>
      </c>
      <c r="F6" s="392">
        <f t="shared" ref="F6:F12" si="0">SUM(C6:E6)</f>
        <v>13</v>
      </c>
      <c r="G6" s="141"/>
      <c r="H6" s="141"/>
      <c r="I6" s="141"/>
      <c r="J6" s="141"/>
    </row>
    <row r="7" spans="1:10">
      <c r="A7" s="545" t="s">
        <v>2572</v>
      </c>
      <c r="B7" s="546"/>
      <c r="C7" s="38">
        <f>+'4. Mod. Atención CIP'!D37</f>
        <v>0</v>
      </c>
      <c r="D7" s="38">
        <f>+'4. Mod. Atención CIP'!D38</f>
        <v>0</v>
      </c>
      <c r="E7" s="38">
        <f>+'4. Mod. Atención CIP'!D39</f>
        <v>6</v>
      </c>
      <c r="F7" s="392">
        <f t="shared" si="0"/>
        <v>6</v>
      </c>
      <c r="G7" s="141"/>
      <c r="H7" s="141"/>
      <c r="I7" s="141"/>
      <c r="J7" s="141"/>
    </row>
    <row r="8" spans="1:10">
      <c r="A8" s="545" t="s">
        <v>2573</v>
      </c>
      <c r="B8" s="546"/>
      <c r="C8" s="38">
        <f>+'5. Situaciones especiales'!D75</f>
        <v>0</v>
      </c>
      <c r="D8" s="38">
        <f>+'5. Situaciones especiales'!D76</f>
        <v>0</v>
      </c>
      <c r="E8" s="38">
        <f>+'5. Situaciones especiales'!D77</f>
        <v>12</v>
      </c>
      <c r="F8" s="392">
        <f t="shared" si="0"/>
        <v>12</v>
      </c>
      <c r="G8" s="141"/>
      <c r="H8" s="141"/>
      <c r="I8" s="141"/>
      <c r="J8" s="141"/>
    </row>
    <row r="9" spans="1:10">
      <c r="A9" s="545" t="s">
        <v>2574</v>
      </c>
      <c r="B9" s="546"/>
      <c r="C9" s="38">
        <f>+'6. Código Ético'!D33</f>
        <v>0</v>
      </c>
      <c r="D9" s="38">
        <f>+'6. Código Ético'!D34</f>
        <v>0</v>
      </c>
      <c r="E9" s="38">
        <f>+'6. Código Ético'!D35</f>
        <v>3</v>
      </c>
      <c r="F9" s="392">
        <f t="shared" si="0"/>
        <v>3</v>
      </c>
      <c r="G9" s="141"/>
      <c r="H9" s="141"/>
      <c r="I9" s="141"/>
      <c r="J9" s="141"/>
    </row>
    <row r="10" spans="1:10">
      <c r="A10" s="545" t="s">
        <v>2575</v>
      </c>
      <c r="B10" s="546"/>
      <c r="C10" s="38">
        <f>+'7. Talento Humano'!D23</f>
        <v>0</v>
      </c>
      <c r="D10" s="38">
        <f>+'7. Talento Humano'!D24</f>
        <v>0</v>
      </c>
      <c r="E10" s="38">
        <f>+'7. Talento Humano'!D25</f>
        <v>5</v>
      </c>
      <c r="F10" s="392">
        <f t="shared" si="0"/>
        <v>5</v>
      </c>
      <c r="G10" s="141"/>
      <c r="H10" s="141"/>
      <c r="I10" s="141"/>
      <c r="J10" s="141"/>
    </row>
    <row r="11" spans="1:10" ht="15" customHeight="1">
      <c r="A11" s="545" t="s">
        <v>2576</v>
      </c>
      <c r="B11" s="546"/>
      <c r="C11" s="38">
        <f>+'8. Financiero'!D20</f>
        <v>0</v>
      </c>
      <c r="D11" s="38">
        <f>+'8. Financiero'!D21</f>
        <v>0</v>
      </c>
      <c r="E11" s="38">
        <f>+'8. Financiero'!D22</f>
        <v>2</v>
      </c>
      <c r="F11" s="392">
        <f t="shared" si="0"/>
        <v>2</v>
      </c>
      <c r="G11" s="141"/>
      <c r="H11" s="141"/>
      <c r="I11" s="141"/>
      <c r="J11" s="141"/>
    </row>
    <row r="12" spans="1:10" ht="15" customHeight="1">
      <c r="A12" s="545" t="s">
        <v>2577</v>
      </c>
      <c r="B12" s="546"/>
      <c r="C12" s="38">
        <f>+'9. Dotacion'!D24</f>
        <v>0</v>
      </c>
      <c r="D12" s="38">
        <f>+'9. Dotacion'!D25</f>
        <v>0</v>
      </c>
      <c r="E12" s="38">
        <f>+'9. Dotacion'!D26</f>
        <v>5</v>
      </c>
      <c r="F12" s="392">
        <f t="shared" si="0"/>
        <v>5</v>
      </c>
    </row>
    <row r="13" spans="1:10">
      <c r="A13" s="562" t="s">
        <v>2578</v>
      </c>
      <c r="B13" s="563"/>
      <c r="C13" s="393">
        <f>SUM(C5:C12)</f>
        <v>0</v>
      </c>
      <c r="D13" s="393">
        <f>SUM(D5:D12)</f>
        <v>0</v>
      </c>
      <c r="E13" s="393">
        <f>SUM(E5:E12)</f>
        <v>60</v>
      </c>
      <c r="F13" s="394">
        <f>SUM(F5:F12)</f>
        <v>60</v>
      </c>
    </row>
    <row r="14" spans="1:10" ht="30.75" thickBot="1">
      <c r="A14" s="395"/>
      <c r="B14" s="396"/>
      <c r="C14" s="397" t="s">
        <v>2579</v>
      </c>
      <c r="D14" s="398" t="s">
        <v>2580</v>
      </c>
      <c r="E14" s="397" t="s">
        <v>2579</v>
      </c>
      <c r="F14" s="399"/>
    </row>
    <row r="15" spans="1:10" ht="36" customHeight="1">
      <c r="A15" s="564" t="s">
        <v>2581</v>
      </c>
      <c r="B15" s="565"/>
      <c r="C15" s="565"/>
      <c r="D15" s="565"/>
      <c r="E15" s="565"/>
      <c r="F15" s="566"/>
    </row>
    <row r="16" spans="1:10" ht="54.75" customHeight="1">
      <c r="A16" s="567"/>
      <c r="B16" s="568"/>
      <c r="C16" s="568"/>
      <c r="D16" s="568"/>
      <c r="E16" s="568"/>
      <c r="F16" s="569"/>
    </row>
    <row r="17" spans="1:6" ht="54.75" customHeight="1">
      <c r="A17" s="570"/>
      <c r="B17" s="571"/>
      <c r="C17" s="571"/>
      <c r="D17" s="571"/>
      <c r="E17" s="571"/>
      <c r="F17" s="572"/>
    </row>
    <row r="18" spans="1:6" ht="54.75" customHeight="1">
      <c r="A18" s="570"/>
      <c r="B18" s="571"/>
      <c r="C18" s="571"/>
      <c r="D18" s="571"/>
      <c r="E18" s="571"/>
      <c r="F18" s="572"/>
    </row>
    <row r="19" spans="1:6" ht="56.25" customHeight="1">
      <c r="A19" s="570"/>
      <c r="B19" s="571"/>
      <c r="C19" s="571"/>
      <c r="D19" s="571"/>
      <c r="E19" s="571"/>
      <c r="F19" s="572"/>
    </row>
    <row r="20" spans="1:6" ht="53.25" customHeight="1">
      <c r="A20" s="570"/>
      <c r="B20" s="571"/>
      <c r="C20" s="571"/>
      <c r="D20" s="571"/>
      <c r="E20" s="571"/>
      <c r="F20" s="572"/>
    </row>
    <row r="21" spans="1:6" ht="50.25" customHeight="1" thickBot="1">
      <c r="A21" s="573"/>
      <c r="B21" s="574"/>
      <c r="C21" s="574"/>
      <c r="D21" s="574"/>
      <c r="E21" s="574"/>
      <c r="F21" s="575"/>
    </row>
    <row r="22" spans="1:6" ht="25.5" customHeight="1">
      <c r="A22" s="564" t="s">
        <v>1634</v>
      </c>
      <c r="B22" s="565"/>
      <c r="C22" s="565"/>
      <c r="D22" s="565"/>
      <c r="E22" s="565"/>
      <c r="F22" s="566"/>
    </row>
    <row r="23" spans="1:6">
      <c r="A23" s="576"/>
      <c r="B23" s="577"/>
      <c r="C23" s="577"/>
      <c r="D23" s="577"/>
      <c r="E23" s="577"/>
      <c r="F23" s="578"/>
    </row>
    <row r="24" spans="1:6">
      <c r="A24" s="576"/>
      <c r="B24" s="577"/>
      <c r="C24" s="577"/>
      <c r="D24" s="577"/>
      <c r="E24" s="577"/>
      <c r="F24" s="578"/>
    </row>
    <row r="25" spans="1:6">
      <c r="A25" s="576"/>
      <c r="B25" s="577"/>
      <c r="C25" s="577"/>
      <c r="D25" s="577"/>
      <c r="E25" s="577"/>
      <c r="F25" s="578"/>
    </row>
    <row r="26" spans="1:6">
      <c r="A26" s="576"/>
      <c r="B26" s="577"/>
      <c r="C26" s="577"/>
      <c r="D26" s="577"/>
      <c r="E26" s="577"/>
      <c r="F26" s="578"/>
    </row>
    <row r="27" spans="1:6">
      <c r="A27" s="576"/>
      <c r="B27" s="577"/>
      <c r="C27" s="577"/>
      <c r="D27" s="577"/>
      <c r="E27" s="577"/>
      <c r="F27" s="578"/>
    </row>
    <row r="28" spans="1:6">
      <c r="A28" s="576"/>
      <c r="B28" s="577"/>
      <c r="C28" s="577"/>
      <c r="D28" s="577"/>
      <c r="E28" s="577"/>
      <c r="F28" s="578"/>
    </row>
    <row r="29" spans="1:6">
      <c r="A29" s="576"/>
      <c r="B29" s="577"/>
      <c r="C29" s="577"/>
      <c r="D29" s="577"/>
      <c r="E29" s="577"/>
      <c r="F29" s="578"/>
    </row>
    <row r="30" spans="1:6" ht="18" customHeight="1">
      <c r="A30" s="576"/>
      <c r="B30" s="577"/>
      <c r="C30" s="577"/>
      <c r="D30" s="577"/>
      <c r="E30" s="577"/>
      <c r="F30" s="578"/>
    </row>
    <row r="31" spans="1:6" ht="18" customHeight="1">
      <c r="A31" s="576"/>
      <c r="B31" s="577"/>
      <c r="C31" s="577"/>
      <c r="D31" s="577"/>
      <c r="E31" s="577"/>
      <c r="F31" s="578"/>
    </row>
    <row r="32" spans="1:6">
      <c r="A32" s="576"/>
      <c r="B32" s="577"/>
      <c r="C32" s="577"/>
      <c r="D32" s="577"/>
      <c r="E32" s="577"/>
      <c r="F32" s="578"/>
    </row>
    <row r="33" spans="1:10">
      <c r="A33" s="576"/>
      <c r="B33" s="577"/>
      <c r="C33" s="577"/>
      <c r="D33" s="577"/>
      <c r="E33" s="577"/>
      <c r="F33" s="578"/>
    </row>
    <row r="34" spans="1:10" ht="15" customHeight="1">
      <c r="A34" s="576"/>
      <c r="B34" s="577"/>
      <c r="C34" s="577"/>
      <c r="D34" s="577"/>
      <c r="E34" s="577"/>
      <c r="F34" s="578"/>
    </row>
    <row r="35" spans="1:10" ht="68.25" customHeight="1">
      <c r="A35" s="579" t="s">
        <v>2582</v>
      </c>
      <c r="B35" s="579"/>
      <c r="C35" s="580" t="s">
        <v>2583</v>
      </c>
      <c r="D35" s="580"/>
      <c r="E35" s="580"/>
      <c r="F35" s="580"/>
    </row>
    <row r="36" spans="1:10" ht="29.45" customHeight="1">
      <c r="A36" s="581" t="s">
        <v>2584</v>
      </c>
      <c r="B36" s="582"/>
      <c r="C36" s="582"/>
      <c r="D36" s="582"/>
      <c r="E36" s="582"/>
      <c r="F36" s="583"/>
      <c r="G36" s="400"/>
    </row>
    <row r="37" spans="1:10" ht="19.350000000000001" customHeight="1">
      <c r="A37" s="558" t="s">
        <v>2585</v>
      </c>
      <c r="B37" s="559"/>
      <c r="C37" s="560" t="s">
        <v>2586</v>
      </c>
      <c r="D37" s="561"/>
      <c r="E37" s="559"/>
      <c r="F37" s="401" t="s">
        <v>2587</v>
      </c>
      <c r="G37" s="400"/>
    </row>
    <row r="38" spans="1:10" ht="30" customHeight="1">
      <c r="A38" s="584"/>
      <c r="B38" s="585"/>
      <c r="C38" s="586"/>
      <c r="D38" s="587"/>
      <c r="E38" s="585"/>
      <c r="F38" s="402"/>
      <c r="G38" s="400"/>
      <c r="H38" s="403"/>
      <c r="I38" s="403"/>
      <c r="J38" s="403"/>
    </row>
    <row r="39" spans="1:10" ht="30" customHeight="1">
      <c r="A39" s="584"/>
      <c r="B39" s="585"/>
      <c r="C39" s="586"/>
      <c r="D39" s="587"/>
      <c r="E39" s="585"/>
      <c r="F39" s="402"/>
      <c r="G39" s="400"/>
    </row>
    <row r="40" spans="1:10" ht="30" customHeight="1">
      <c r="A40" s="584"/>
      <c r="B40" s="585"/>
      <c r="C40" s="586"/>
      <c r="D40" s="587"/>
      <c r="E40" s="585"/>
      <c r="F40" s="402"/>
      <c r="G40" s="400"/>
    </row>
    <row r="41" spans="1:10" ht="30" customHeight="1">
      <c r="A41" s="584"/>
      <c r="B41" s="585"/>
      <c r="C41" s="586"/>
      <c r="D41" s="587"/>
      <c r="E41" s="585"/>
      <c r="F41" s="402"/>
      <c r="G41" s="400"/>
    </row>
    <row r="42" spans="1:10" ht="30" customHeight="1" thickBot="1">
      <c r="A42" s="588"/>
      <c r="B42" s="589"/>
      <c r="C42" s="590"/>
      <c r="D42" s="591"/>
      <c r="E42" s="589"/>
      <c r="F42" s="404"/>
      <c r="G42" s="400"/>
    </row>
    <row r="43" spans="1:10" ht="15.75" thickBot="1">
      <c r="A43" s="592"/>
      <c r="B43" s="592"/>
      <c r="C43" s="592"/>
      <c r="D43" s="592"/>
      <c r="E43" s="592"/>
      <c r="F43" s="405"/>
      <c r="G43" s="400"/>
    </row>
    <row r="44" spans="1:10">
      <c r="A44" s="593" t="s">
        <v>2588</v>
      </c>
      <c r="B44" s="594"/>
      <c r="C44" s="594"/>
      <c r="D44" s="594"/>
      <c r="E44" s="594"/>
      <c r="F44" s="595"/>
      <c r="G44" s="400"/>
    </row>
    <row r="45" spans="1:10">
      <c r="A45" s="558" t="s">
        <v>2585</v>
      </c>
      <c r="B45" s="559"/>
      <c r="C45" s="560" t="s">
        <v>2589</v>
      </c>
      <c r="D45" s="561"/>
      <c r="E45" s="559"/>
      <c r="F45" s="401" t="s">
        <v>2587</v>
      </c>
      <c r="G45" s="400"/>
    </row>
    <row r="46" spans="1:10" ht="30" customHeight="1">
      <c r="A46" s="584"/>
      <c r="B46" s="585"/>
      <c r="C46" s="586"/>
      <c r="D46" s="587"/>
      <c r="E46" s="585"/>
      <c r="F46" s="402"/>
      <c r="G46" s="400"/>
    </row>
    <row r="47" spans="1:10" ht="30" customHeight="1">
      <c r="A47" s="584"/>
      <c r="B47" s="585"/>
      <c r="C47" s="586"/>
      <c r="D47" s="587"/>
      <c r="E47" s="585"/>
      <c r="F47" s="402"/>
      <c r="G47" s="400"/>
    </row>
    <row r="48" spans="1:10" ht="30" customHeight="1">
      <c r="A48" s="584"/>
      <c r="B48" s="585"/>
      <c r="C48" s="586"/>
      <c r="D48" s="587"/>
      <c r="E48" s="585"/>
      <c r="F48" s="402"/>
      <c r="G48" s="400"/>
    </row>
    <row r="49" spans="1:7" ht="30" customHeight="1">
      <c r="A49" s="584"/>
      <c r="B49" s="585"/>
      <c r="C49" s="586"/>
      <c r="D49" s="587"/>
      <c r="E49" s="585"/>
      <c r="F49" s="402"/>
      <c r="G49" s="400"/>
    </row>
    <row r="50" spans="1:7" ht="30" customHeight="1" thickBot="1">
      <c r="A50" s="588"/>
      <c r="B50" s="589"/>
      <c r="C50" s="590"/>
      <c r="D50" s="591"/>
      <c r="E50" s="589"/>
      <c r="F50" s="404"/>
      <c r="G50" s="400"/>
    </row>
  </sheetData>
  <sheetProtection algorithmName="SHA-512" hashValue="2pMAcGBUg/wXtJALnSvNKG6IyfQKzeJTBkIkCmmgEtFgd8dmYMhTXDtfUMVyUp/oVASZFn6KagX1ALpSM1ZXlQ==" saltValue="Axye/bxNx1YkyfbtWa20cg==" spinCount="100000" sheet="1" formatRows="0"/>
  <mergeCells count="48">
    <mergeCell ref="A48:B48"/>
    <mergeCell ref="C48:E48"/>
    <mergeCell ref="A49:B49"/>
    <mergeCell ref="C49:E49"/>
    <mergeCell ref="A50:B50"/>
    <mergeCell ref="C50:E50"/>
    <mergeCell ref="A47:B47"/>
    <mergeCell ref="C47:E47"/>
    <mergeCell ref="A41:B41"/>
    <mergeCell ref="C41:E41"/>
    <mergeCell ref="A42:B42"/>
    <mergeCell ref="C42:E42"/>
    <mergeCell ref="A43:B43"/>
    <mergeCell ref="C43:E43"/>
    <mergeCell ref="A44:F44"/>
    <mergeCell ref="A45:B45"/>
    <mergeCell ref="C45:E45"/>
    <mergeCell ref="A46:B46"/>
    <mergeCell ref="C46:E46"/>
    <mergeCell ref="A38:B38"/>
    <mergeCell ref="C38:E38"/>
    <mergeCell ref="A39:B39"/>
    <mergeCell ref="C39:E39"/>
    <mergeCell ref="A40:B40"/>
    <mergeCell ref="C40:E40"/>
    <mergeCell ref="A37:B37"/>
    <mergeCell ref="C37:E37"/>
    <mergeCell ref="A12:B12"/>
    <mergeCell ref="A13:B13"/>
    <mergeCell ref="A15:F15"/>
    <mergeCell ref="A16:F21"/>
    <mergeCell ref="A22:F22"/>
    <mergeCell ref="A23:F34"/>
    <mergeCell ref="A35:B35"/>
    <mergeCell ref="C35:F35"/>
    <mergeCell ref="A36:F36"/>
    <mergeCell ref="A11:B11"/>
    <mergeCell ref="A1:F1"/>
    <mergeCell ref="A2:B2"/>
    <mergeCell ref="C2:F2"/>
    <mergeCell ref="A3:B4"/>
    <mergeCell ref="C3:F3"/>
    <mergeCell ref="A5:B5"/>
    <mergeCell ref="A6:B6"/>
    <mergeCell ref="A7:B7"/>
    <mergeCell ref="A8:B8"/>
    <mergeCell ref="A9:B9"/>
    <mergeCell ref="A10:B10"/>
  </mergeCells>
  <hyperlinks>
    <hyperlink ref="G1" location="PORTADA!A1" display="Portada" xr:uid="{6BA72A30-3EE3-4716-9F2D-A5BAE49CFB6F}"/>
  </hyperlinks>
  <pageMargins left="0.70866141732283472" right="0.70866141732283472" top="0.74803149606299213" bottom="0.74803149606299213" header="0.31496062992125984" footer="0.31496062992125984"/>
  <pageSetup scale="58"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82144-255B-4F52-BD45-976BBEE7C2B3}">
  <sheetPr>
    <pageSetUpPr fitToPage="1"/>
  </sheetPr>
  <dimension ref="A1:E41"/>
  <sheetViews>
    <sheetView showGridLines="0" tabSelected="1" zoomScale="90" zoomScaleNormal="90" workbookViewId="0">
      <selection activeCell="B15" sqref="B15"/>
    </sheetView>
  </sheetViews>
  <sheetFormatPr baseColWidth="10" defaultColWidth="11.42578125" defaultRowHeight="15"/>
  <cols>
    <col min="1" max="1" width="35.85546875" customWidth="1"/>
    <col min="2" max="2" width="38.85546875" customWidth="1"/>
    <col min="3" max="3" width="37.42578125" customWidth="1"/>
    <col min="4" max="4" width="64.28515625" customWidth="1"/>
    <col min="5" max="5" width="19.140625" customWidth="1"/>
  </cols>
  <sheetData>
    <row r="1" spans="1:5" ht="18" customHeight="1">
      <c r="A1" s="2"/>
      <c r="B1" s="2"/>
      <c r="C1" s="2"/>
      <c r="D1" s="2"/>
      <c r="E1" s="455" t="s">
        <v>2684</v>
      </c>
    </row>
    <row r="2" spans="1:5" ht="23.25" customHeight="1">
      <c r="A2" s="2"/>
      <c r="B2" s="457" t="s">
        <v>1478</v>
      </c>
      <c r="C2" s="457"/>
      <c r="D2" s="457"/>
      <c r="E2" s="456"/>
    </row>
    <row r="3" spans="1:5">
      <c r="B3" s="457"/>
      <c r="C3" s="457"/>
      <c r="D3" s="457"/>
      <c r="E3" s="456"/>
    </row>
    <row r="4" spans="1:5" ht="54.75" customHeight="1">
      <c r="A4" s="2"/>
      <c r="B4" s="457"/>
      <c r="C4" s="457"/>
      <c r="D4" s="457"/>
      <c r="E4" s="456"/>
    </row>
    <row r="5" spans="1:5" ht="30.6" customHeight="1">
      <c r="A5" s="2"/>
      <c r="B5" s="2"/>
      <c r="C5" s="2"/>
      <c r="D5" s="2"/>
      <c r="E5" s="456"/>
    </row>
    <row r="6" spans="1:5">
      <c r="A6" s="2"/>
      <c r="B6" s="2"/>
      <c r="C6" s="2"/>
      <c r="D6" s="2"/>
      <c r="E6" s="2"/>
    </row>
    <row r="7" spans="1:5">
      <c r="A7" s="2"/>
      <c r="B7" s="2"/>
      <c r="C7" s="2"/>
      <c r="D7" s="2"/>
      <c r="E7" s="2"/>
    </row>
    <row r="8" spans="1:5">
      <c r="A8" s="2"/>
      <c r="B8" s="2"/>
      <c r="C8" s="2"/>
      <c r="D8" s="2"/>
      <c r="E8" s="2"/>
    </row>
    <row r="9" spans="1:5">
      <c r="A9" s="2"/>
      <c r="B9" s="2"/>
      <c r="C9" s="2"/>
      <c r="D9" s="2"/>
      <c r="E9" s="2"/>
    </row>
    <row r="10" spans="1:5">
      <c r="A10" s="2"/>
      <c r="B10" s="2"/>
      <c r="C10" s="2"/>
      <c r="D10" s="2"/>
      <c r="E10" s="2"/>
    </row>
    <row r="11" spans="1:5">
      <c r="A11" s="2"/>
      <c r="B11" s="2"/>
      <c r="C11" s="2"/>
      <c r="D11" s="2"/>
      <c r="E11" s="2"/>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c r="A17" s="2"/>
      <c r="B17" s="2"/>
      <c r="C17" s="2"/>
      <c r="D17" s="2"/>
      <c r="E17" s="2"/>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c r="A26" s="2"/>
      <c r="B26" s="2"/>
      <c r="C26" s="2"/>
      <c r="D26" s="2"/>
      <c r="E26" s="2"/>
    </row>
    <row r="27" spans="1:5">
      <c r="A27" s="2"/>
      <c r="B27" s="2"/>
      <c r="C27" s="2"/>
      <c r="D27" s="2"/>
      <c r="E27" s="2"/>
    </row>
    <row r="28" spans="1:5">
      <c r="A28" s="2"/>
      <c r="B28" s="2"/>
      <c r="C28" s="2"/>
      <c r="D28" s="2"/>
      <c r="E28" s="2"/>
    </row>
    <row r="29" spans="1:5">
      <c r="A29" s="2"/>
      <c r="B29" s="2"/>
      <c r="C29" s="2"/>
      <c r="D29" s="2"/>
      <c r="E29" s="2"/>
    </row>
    <row r="30" spans="1:5">
      <c r="A30" s="2"/>
      <c r="B30" s="2"/>
      <c r="C30" s="2"/>
      <c r="D30" s="2"/>
      <c r="E30" s="2"/>
    </row>
    <row r="31" spans="1:5">
      <c r="A31" s="2"/>
      <c r="B31" s="2"/>
      <c r="C31" s="2"/>
      <c r="D31" s="2"/>
      <c r="E31" s="2"/>
    </row>
    <row r="32" spans="1:5">
      <c r="A32" s="2"/>
      <c r="B32" s="2"/>
      <c r="C32" s="2"/>
      <c r="D32" s="2"/>
      <c r="E32" s="2"/>
    </row>
    <row r="33" spans="1:5">
      <c r="A33" s="2"/>
      <c r="B33" s="2"/>
      <c r="C33" s="2"/>
      <c r="D33" s="2"/>
      <c r="E33" s="2"/>
    </row>
    <row r="34" spans="1:5">
      <c r="A34" s="2"/>
      <c r="B34" s="2"/>
      <c r="C34" s="2"/>
      <c r="D34" s="2"/>
      <c r="E34" s="2"/>
    </row>
    <row r="35" spans="1:5">
      <c r="A35" s="2"/>
      <c r="B35" s="2"/>
      <c r="C35" s="2"/>
      <c r="D35" s="2"/>
      <c r="E35" s="2"/>
    </row>
    <row r="36" spans="1:5">
      <c r="A36" s="2"/>
      <c r="B36" s="2"/>
      <c r="C36" s="2"/>
      <c r="D36" s="2"/>
      <c r="E36" s="2"/>
    </row>
    <row r="37" spans="1:5">
      <c r="A37" s="2"/>
      <c r="B37" s="2"/>
      <c r="C37" s="2"/>
      <c r="D37" s="2"/>
      <c r="E37" s="2"/>
    </row>
    <row r="38" spans="1:5" ht="20.25" customHeight="1">
      <c r="A38" s="458"/>
      <c r="B38" s="459"/>
      <c r="C38" s="459"/>
      <c r="D38" s="459"/>
      <c r="E38" s="459"/>
    </row>
    <row r="41" spans="1:5" ht="54" customHeight="1">
      <c r="A41" s="460" t="s">
        <v>1479</v>
      </c>
      <c r="B41" s="459"/>
      <c r="C41" s="459"/>
      <c r="D41" s="459"/>
      <c r="E41" s="459"/>
    </row>
  </sheetData>
  <sheetProtection algorithmName="SHA-512" hashValue="CDt/2DWye38iYd8j9Rodm1YCU8E33JKowtCjnajzB4lnHpvKufKSr6MMjAC2KSl6uzDtJgz21CzMcHqJOuoJNg==" saltValue="RTxW0LQF8xSHYIHFhMHGVA==" spinCount="100000" sheet="1" insertHyperlinks="0"/>
  <mergeCells count="4">
    <mergeCell ref="E1:E5"/>
    <mergeCell ref="B2:D4"/>
    <mergeCell ref="A38:E38"/>
    <mergeCell ref="A41:E41"/>
  </mergeCells>
  <printOptions horizontalCentered="1"/>
  <pageMargins left="0.11811023622047245" right="0.11811023622047245" top="0.35433070866141736" bottom="0.35433070866141736" header="0.31496062992125984" footer="0.31496062992125984"/>
  <pageSetup scale="6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07D76-65FE-46E8-B159-EBE6C21E6A68}">
  <dimension ref="A1:OW106"/>
  <sheetViews>
    <sheetView topLeftCell="EU1" zoomScale="81" workbookViewId="0">
      <pane ySplit="2" topLeftCell="A3" activePane="bottomLeft" state="frozen"/>
      <selection pane="bottomLeft" activeCell="FA14" sqref="FA14"/>
    </sheetView>
  </sheetViews>
  <sheetFormatPr baseColWidth="10" defaultColWidth="11.42578125" defaultRowHeight="15" customHeight="1"/>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7" width="20" customWidth="1"/>
    <col min="38" max="38" width="31.42578125" customWidth="1"/>
    <col min="39" max="39" width="41.140625" customWidth="1"/>
    <col min="40" max="40" width="61.85546875" customWidth="1"/>
    <col min="41" max="41" width="42" customWidth="1"/>
    <col min="42" max="42" width="49.85546875" customWidth="1"/>
    <col min="43" max="43" width="23.85546875" customWidth="1"/>
    <col min="44" max="44" width="42.42578125" customWidth="1"/>
    <col min="45" max="45" width="19.42578125" customWidth="1"/>
    <col min="46" max="46" width="18.28515625" customWidth="1"/>
    <col min="47" max="47" width="18.42578125" customWidth="1"/>
    <col min="48" max="48" width="32" customWidth="1"/>
    <col min="49" max="49" width="27" customWidth="1"/>
    <col min="52" max="52" width="15.140625" customWidth="1"/>
    <col min="53" max="53" width="30.42578125" customWidth="1"/>
    <col min="54" max="54" width="40.140625" customWidth="1"/>
    <col min="55" max="55" width="19.140625" customWidth="1"/>
    <col min="56" max="56" width="17.85546875" customWidth="1"/>
    <col min="57" max="57" width="17.42578125" customWidth="1"/>
    <col min="58" max="58" width="42.7109375" customWidth="1"/>
    <col min="59" max="59" width="35.140625" customWidth="1"/>
    <col min="62" max="62" width="26.140625" customWidth="1"/>
    <col min="63" max="163" width="20.42578125" customWidth="1"/>
    <col min="164" max="265" width="46.140625" customWidth="1"/>
    <col min="266" max="266" width="23" customWidth="1"/>
    <col min="267" max="267" width="53.28515625" customWidth="1"/>
    <col min="268" max="268" width="7.42578125" customWidth="1"/>
    <col min="269" max="269" width="46.42578125" customWidth="1"/>
    <col min="270" max="270" width="24.42578125" customWidth="1"/>
    <col min="271" max="271" width="39.42578125" customWidth="1"/>
    <col min="272" max="272" width="7.85546875" customWidth="1"/>
    <col min="273" max="273" width="44.7109375" customWidth="1"/>
    <col min="274" max="274" width="22.28515625" customWidth="1"/>
    <col min="275" max="275" width="45.42578125" customWidth="1"/>
    <col min="276" max="276" width="7.85546875" customWidth="1"/>
    <col min="277" max="277" width="47" customWidth="1"/>
    <col min="278" max="278" width="25.140625" customWidth="1"/>
    <col min="279" max="279" width="48.7109375" customWidth="1"/>
    <col min="280" max="280" width="9.140625" customWidth="1"/>
    <col min="281" max="281" width="45.28515625" customWidth="1"/>
    <col min="282" max="282" width="25.85546875" customWidth="1"/>
    <col min="283" max="283" width="39.85546875" customWidth="1"/>
    <col min="284" max="284" width="8.42578125" customWidth="1"/>
    <col min="285" max="285" width="45.42578125" customWidth="1"/>
    <col min="286" max="286" width="25.7109375" customWidth="1"/>
    <col min="287" max="287" width="47.140625" customWidth="1"/>
    <col min="288" max="288" width="8.28515625" customWidth="1"/>
    <col min="289" max="289" width="46.140625" customWidth="1"/>
    <col min="290" max="290" width="25" customWidth="1"/>
    <col min="291" max="291" width="37.85546875" customWidth="1"/>
    <col min="292" max="292" width="8.85546875" customWidth="1"/>
    <col min="293" max="293" width="45.140625" customWidth="1"/>
    <col min="294" max="294" width="25.28515625" customWidth="1"/>
    <col min="295" max="295" width="43.42578125" customWidth="1"/>
    <col min="296" max="296" width="7.85546875" customWidth="1"/>
    <col min="297" max="297" width="45" customWidth="1"/>
    <col min="298" max="298" width="27.7109375" customWidth="1"/>
    <col min="299" max="299" width="40.85546875" customWidth="1"/>
    <col min="300" max="300" width="7.42578125" customWidth="1"/>
    <col min="301" max="301" width="44.7109375" customWidth="1"/>
    <col min="302" max="302" width="24.28515625" customWidth="1"/>
    <col min="303" max="303" width="36.7109375" customWidth="1"/>
    <col min="304" max="304" width="21.28515625" customWidth="1"/>
    <col min="305" max="305" width="7.85546875" customWidth="1"/>
    <col min="306" max="306" width="45.85546875" customWidth="1"/>
    <col min="307" max="307" width="24.85546875" customWidth="1"/>
    <col min="308" max="308" width="47.7109375" customWidth="1"/>
    <col min="309" max="309" width="9.140625" customWidth="1"/>
    <col min="310" max="310" width="45.7109375" customWidth="1"/>
    <col min="311" max="311" width="24.7109375" customWidth="1"/>
    <col min="312" max="312" width="50.28515625" customWidth="1"/>
    <col min="313" max="313" width="8.85546875" customWidth="1"/>
    <col min="314" max="314" width="45.42578125" customWidth="1"/>
    <col min="315" max="315" width="29.140625" customWidth="1"/>
    <col min="316" max="316" width="43.140625" customWidth="1"/>
    <col min="317" max="317" width="8.42578125" customWidth="1"/>
    <col min="318" max="318" width="45.7109375" customWidth="1"/>
    <col min="319" max="319" width="30.7109375" customWidth="1"/>
    <col min="320" max="320" width="41.28515625" customWidth="1"/>
    <col min="321" max="321" width="23.42578125" customWidth="1"/>
    <col min="322" max="322" width="8.28515625" customWidth="1"/>
    <col min="323" max="323" width="45.42578125" customWidth="1"/>
    <col min="324" max="324" width="23.42578125" customWidth="1"/>
    <col min="325" max="325" width="45.140625" customWidth="1"/>
    <col min="326" max="326" width="7.42578125" customWidth="1"/>
    <col min="327" max="332" width="42.140625" customWidth="1"/>
    <col min="333" max="333" width="27.140625" customWidth="1"/>
    <col min="334" max="334" width="16.140625" customWidth="1"/>
    <col min="335" max="335" width="34.85546875" customWidth="1"/>
    <col min="336" max="336" width="45.42578125" customWidth="1"/>
    <col min="337" max="337" width="29.42578125" customWidth="1"/>
    <col min="338" max="338" width="45.42578125" customWidth="1"/>
    <col min="339" max="339" width="9" customWidth="1"/>
    <col min="340" max="340" width="45.42578125" customWidth="1"/>
    <col min="341" max="341" width="27.42578125" customWidth="1"/>
    <col min="342" max="342" width="45.140625" customWidth="1"/>
    <col min="343" max="343" width="7.42578125" customWidth="1"/>
    <col min="344" max="344" width="45" customWidth="1"/>
    <col min="345" max="345" width="27.85546875" customWidth="1"/>
    <col min="346" max="346" width="22.7109375" customWidth="1"/>
    <col min="347" max="347" width="23.85546875" customWidth="1"/>
    <col min="348" max="348" width="28.140625" customWidth="1"/>
    <col min="349" max="349" width="45" customWidth="1"/>
    <col min="350" max="355" width="27.42578125" customWidth="1"/>
    <col min="356" max="356" width="49" customWidth="1"/>
    <col min="357" max="357" width="34" customWidth="1"/>
    <col min="358" max="358" width="45" customWidth="1"/>
    <col min="359" max="363" width="26.85546875" customWidth="1"/>
    <col min="364" max="413" width="45.28515625" customWidth="1"/>
  </cols>
  <sheetData>
    <row r="1" spans="1:413" ht="15.75" thickBot="1">
      <c r="A1" s="603"/>
      <c r="B1" s="603"/>
      <c r="C1" s="603"/>
      <c r="D1" s="603"/>
      <c r="E1" s="603"/>
      <c r="F1" s="603"/>
      <c r="G1" s="603"/>
      <c r="H1" s="603"/>
      <c r="I1" s="603"/>
      <c r="J1" s="603"/>
      <c r="K1" s="603"/>
      <c r="L1" s="603"/>
      <c r="M1" s="603"/>
      <c r="N1" s="603"/>
      <c r="O1" s="604"/>
      <c r="AQ1" s="605"/>
      <c r="AR1" s="606"/>
      <c r="AS1" s="606"/>
      <c r="AT1" s="606"/>
      <c r="AU1" s="606"/>
      <c r="AV1" s="606"/>
      <c r="AW1" s="606"/>
      <c r="AX1" s="606"/>
      <c r="AY1" s="606"/>
      <c r="AZ1" s="606"/>
      <c r="BA1" s="606"/>
      <c r="BB1" s="606"/>
      <c r="BC1" s="606"/>
      <c r="BD1" s="606"/>
      <c r="BE1" s="606"/>
      <c r="BF1" s="606"/>
      <c r="BG1" s="606"/>
      <c r="BH1" s="606"/>
      <c r="BI1" s="606"/>
      <c r="BJ1" s="606"/>
      <c r="BK1" s="609" t="s">
        <v>2590</v>
      </c>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610"/>
      <c r="DK1" s="610"/>
      <c r="DL1" s="610"/>
      <c r="DM1" s="610"/>
      <c r="DN1" s="610"/>
      <c r="DO1" s="610"/>
      <c r="DP1" s="610"/>
      <c r="DQ1" s="610"/>
      <c r="DR1" s="610"/>
      <c r="DS1" s="610"/>
      <c r="DT1" s="610"/>
      <c r="DU1" s="610"/>
      <c r="DV1" s="610"/>
      <c r="DW1" s="610"/>
      <c r="DX1" s="610"/>
      <c r="DY1" s="610"/>
      <c r="DZ1" s="610"/>
      <c r="EA1" s="610"/>
      <c r="EB1" s="610"/>
      <c r="EC1" s="610"/>
      <c r="ED1" s="610"/>
      <c r="EE1" s="610"/>
      <c r="EF1" s="610"/>
      <c r="EG1" s="610"/>
      <c r="EH1" s="610"/>
      <c r="EI1" s="610"/>
      <c r="EJ1" s="610"/>
      <c r="EK1" s="610"/>
      <c r="EL1" s="610"/>
      <c r="EM1" s="610"/>
      <c r="EN1" s="610"/>
      <c r="EO1" s="610"/>
      <c r="EP1" s="610"/>
      <c r="EQ1" s="610"/>
      <c r="ER1" s="610"/>
      <c r="ES1" s="610"/>
      <c r="ET1" s="610"/>
      <c r="EU1" s="610"/>
      <c r="EV1" s="610"/>
      <c r="EW1" s="610"/>
      <c r="EX1" s="610"/>
      <c r="EY1" s="610"/>
      <c r="EZ1" s="610"/>
      <c r="FA1" s="610"/>
      <c r="FB1" s="610"/>
      <c r="FC1" s="610"/>
      <c r="FD1" s="610"/>
      <c r="FE1" s="610"/>
      <c r="FF1" s="610"/>
      <c r="FG1" s="610"/>
      <c r="FH1" s="613" t="s">
        <v>2547</v>
      </c>
      <c r="FI1" s="613"/>
      <c r="FJ1" s="613"/>
      <c r="FK1" s="613"/>
      <c r="FL1" s="613"/>
      <c r="FM1" s="613"/>
      <c r="FN1" s="613"/>
      <c r="FO1" s="613"/>
      <c r="FP1" s="613"/>
      <c r="FQ1" s="613"/>
      <c r="FR1" s="613"/>
      <c r="FS1" s="613"/>
      <c r="FT1" s="613"/>
      <c r="FU1" s="613"/>
      <c r="FV1" s="613"/>
      <c r="FW1" s="613"/>
      <c r="FX1" s="613"/>
      <c r="FY1" s="613"/>
      <c r="FZ1" s="613"/>
      <c r="GA1" s="613"/>
      <c r="GB1" s="613"/>
      <c r="GC1" s="613"/>
      <c r="GD1" s="613"/>
      <c r="GE1" s="613"/>
      <c r="GF1" s="613"/>
      <c r="GG1" s="613"/>
      <c r="GH1" s="613"/>
      <c r="GI1" s="613"/>
      <c r="GJ1" s="613"/>
      <c r="GK1" s="613"/>
      <c r="GL1" s="613"/>
      <c r="GM1" s="613"/>
      <c r="GN1" s="613"/>
      <c r="GO1" s="613"/>
      <c r="GP1" s="613"/>
      <c r="GQ1" s="613"/>
      <c r="GR1" s="613"/>
      <c r="GS1" s="613"/>
      <c r="GT1" s="613"/>
      <c r="GU1" s="613"/>
      <c r="GV1" s="613"/>
      <c r="GW1" s="613"/>
      <c r="GX1" s="613"/>
      <c r="GY1" s="613"/>
      <c r="GZ1" s="613"/>
      <c r="HA1" s="613"/>
      <c r="HB1" s="613"/>
      <c r="HC1" s="613"/>
      <c r="HD1" s="613"/>
      <c r="HE1" s="613"/>
      <c r="HF1" s="613"/>
      <c r="HG1" s="613"/>
      <c r="HH1" s="613"/>
      <c r="HI1" s="613"/>
      <c r="HJ1" s="613"/>
      <c r="HK1" s="613"/>
      <c r="HL1" s="613"/>
      <c r="HM1" s="613"/>
      <c r="HN1" s="613"/>
      <c r="HO1" s="613"/>
      <c r="HP1" s="613"/>
      <c r="HQ1" s="613"/>
      <c r="HR1" s="613"/>
      <c r="HS1" s="613"/>
      <c r="HT1" s="613"/>
      <c r="HU1" s="613"/>
      <c r="HV1" s="613"/>
      <c r="HW1" s="613"/>
      <c r="HX1" s="611" t="s">
        <v>2591</v>
      </c>
      <c r="HY1" s="611"/>
      <c r="HZ1" s="611"/>
      <c r="IA1" s="611"/>
      <c r="IB1" s="611"/>
      <c r="IC1" s="611"/>
      <c r="ID1" s="611"/>
      <c r="IE1" s="611"/>
      <c r="IF1" s="611"/>
      <c r="IG1" s="611"/>
      <c r="IH1" s="611"/>
      <c r="II1" s="611"/>
      <c r="IJ1" s="611"/>
      <c r="IK1" s="611"/>
      <c r="IL1" s="611"/>
      <c r="IM1" s="611"/>
      <c r="IN1" s="611"/>
      <c r="IO1" s="611"/>
      <c r="IP1" s="611"/>
      <c r="IQ1" s="611"/>
      <c r="IR1" s="611"/>
      <c r="IS1" s="611"/>
      <c r="IT1" s="611"/>
      <c r="IU1" s="611"/>
      <c r="IV1" s="611"/>
      <c r="IW1" s="611"/>
      <c r="IX1" s="611"/>
      <c r="IY1" s="611"/>
      <c r="IZ1" s="611"/>
      <c r="JA1" s="611"/>
      <c r="JB1" s="611"/>
      <c r="JC1" s="611"/>
      <c r="JD1" s="611" t="s">
        <v>2554</v>
      </c>
      <c r="JE1" s="611"/>
      <c r="JF1" s="611"/>
      <c r="JG1" s="611"/>
      <c r="JH1" s="611"/>
      <c r="JI1" s="611"/>
      <c r="JJ1" s="611"/>
      <c r="JK1" s="611"/>
      <c r="JL1" s="611"/>
      <c r="JM1" s="611"/>
      <c r="JN1" s="611"/>
      <c r="JO1" s="611"/>
      <c r="JP1" s="611"/>
      <c r="JQ1" s="611"/>
      <c r="JR1" s="611"/>
      <c r="JS1" s="611"/>
      <c r="JT1" s="611"/>
      <c r="JU1" s="611"/>
      <c r="JV1" s="611"/>
      <c r="JW1" s="611"/>
      <c r="JX1" s="611"/>
      <c r="JY1" s="611"/>
      <c r="JZ1" s="611"/>
      <c r="KA1" s="611"/>
      <c r="KB1" s="611"/>
      <c r="KC1" s="611"/>
      <c r="KD1" s="611"/>
      <c r="KE1" s="611"/>
      <c r="KF1" s="611"/>
      <c r="KG1" s="611"/>
      <c r="KH1" s="611"/>
      <c r="KI1" s="611"/>
      <c r="KJ1" s="611"/>
      <c r="KK1" s="611"/>
      <c r="KL1" s="611"/>
      <c r="KM1" s="611"/>
      <c r="KN1" s="611"/>
      <c r="KO1" s="611"/>
      <c r="KP1" s="611"/>
      <c r="KQ1" s="611"/>
      <c r="KR1" s="611"/>
      <c r="KS1" s="611"/>
      <c r="KT1" s="611"/>
      <c r="KU1" s="611"/>
      <c r="KV1" s="611"/>
      <c r="KW1" s="611"/>
      <c r="KX1" s="611"/>
      <c r="KY1" s="611"/>
      <c r="KZ1" s="611"/>
      <c r="LA1" s="611"/>
      <c r="LB1" s="611"/>
      <c r="LC1" s="611"/>
      <c r="LD1" s="611"/>
      <c r="LE1" s="611"/>
      <c r="LF1" s="611"/>
      <c r="LG1" s="611"/>
      <c r="LH1" s="611"/>
      <c r="LI1" s="611"/>
      <c r="LJ1" s="611"/>
      <c r="LK1" s="611"/>
      <c r="LL1" s="611"/>
      <c r="LM1" s="611"/>
      <c r="LN1" s="611"/>
      <c r="LO1" s="611"/>
      <c r="LP1" s="611"/>
      <c r="LQ1" s="611"/>
      <c r="LR1" s="611"/>
      <c r="LS1" s="611"/>
      <c r="LT1" s="611"/>
      <c r="LU1" s="611"/>
      <c r="LV1" s="611"/>
      <c r="LW1" s="611"/>
      <c r="LX1" s="611"/>
      <c r="LY1" s="608" t="s">
        <v>2555</v>
      </c>
      <c r="LZ1" s="608"/>
      <c r="MA1" s="608"/>
      <c r="MB1" s="608"/>
      <c r="MC1" s="608"/>
      <c r="MD1" s="608"/>
      <c r="ME1" s="608"/>
      <c r="MF1" s="608"/>
      <c r="MG1" s="608"/>
      <c r="MH1" s="608"/>
      <c r="MI1" s="608"/>
      <c r="MJ1" s="608"/>
      <c r="MK1" s="608"/>
      <c r="ML1" s="608"/>
      <c r="MM1" s="608"/>
      <c r="MN1" s="608"/>
      <c r="MO1" s="608"/>
      <c r="MP1" s="608"/>
      <c r="MQ1" s="608"/>
      <c r="MR1" s="608"/>
      <c r="MS1" s="608"/>
      <c r="MT1" s="608"/>
      <c r="MU1" s="608"/>
      <c r="MV1" s="608"/>
      <c r="MW1" s="608"/>
      <c r="MX1" s="608"/>
      <c r="MY1" s="608"/>
      <c r="MZ1" s="608"/>
      <c r="NA1" s="608"/>
      <c r="NB1" s="612" t="s">
        <v>2557</v>
      </c>
      <c r="NC1" s="612"/>
      <c r="ND1" s="612"/>
      <c r="NE1" s="612"/>
      <c r="NF1" s="612"/>
      <c r="NG1" s="612"/>
      <c r="NH1" s="612"/>
      <c r="NI1" s="612"/>
      <c r="NJ1" s="612"/>
      <c r="NK1" s="612"/>
      <c r="NL1" s="612"/>
      <c r="NM1" s="612"/>
      <c r="NN1" s="612"/>
      <c r="NO1" s="612"/>
      <c r="NP1" s="612"/>
      <c r="NQ1" s="612"/>
      <c r="NR1" s="612"/>
      <c r="NS1" s="612"/>
      <c r="NT1" s="607" t="s">
        <v>2558</v>
      </c>
      <c r="NU1" s="607"/>
      <c r="NV1" s="607"/>
      <c r="NW1" s="607"/>
      <c r="NX1" s="607"/>
      <c r="NY1" s="607"/>
      <c r="NZ1" s="607"/>
      <c r="OA1" s="607"/>
      <c r="OB1" s="607"/>
      <c r="OC1" s="607"/>
      <c r="OD1" s="607"/>
      <c r="OE1" s="608"/>
      <c r="OF1" s="608"/>
      <c r="OG1" s="608"/>
      <c r="OH1" s="608"/>
      <c r="OI1" s="608"/>
      <c r="OJ1" s="608"/>
      <c r="OK1" s="608"/>
      <c r="OL1" s="608"/>
      <c r="OM1" s="608"/>
      <c r="ON1" s="608"/>
      <c r="OO1" s="608"/>
      <c r="OP1" s="608"/>
      <c r="OQ1" s="608"/>
      <c r="OR1" s="608"/>
      <c r="OS1" s="608"/>
      <c r="OT1" s="608"/>
      <c r="OU1" s="608"/>
      <c r="OV1" s="608"/>
      <c r="OW1" s="608"/>
    </row>
    <row r="2" spans="1:413" ht="15.75" thickBot="1">
      <c r="A2" s="596" t="s">
        <v>2592</v>
      </c>
      <c r="B2" s="596"/>
      <c r="C2" s="596"/>
      <c r="D2" s="596"/>
      <c r="E2" s="596"/>
      <c r="F2" s="596"/>
      <c r="G2" s="596"/>
      <c r="H2" s="596"/>
      <c r="I2" s="596"/>
      <c r="J2" s="596"/>
      <c r="K2" s="596"/>
      <c r="L2" s="596"/>
      <c r="M2" s="596"/>
      <c r="N2" s="596"/>
      <c r="O2" s="597"/>
      <c r="P2" s="598" t="s">
        <v>2593</v>
      </c>
      <c r="Q2" s="598"/>
      <c r="R2" s="598"/>
      <c r="S2" s="598"/>
      <c r="T2" s="598"/>
      <c r="U2" s="598"/>
      <c r="V2" s="598"/>
      <c r="W2" s="598"/>
      <c r="X2" s="598"/>
      <c r="Y2" s="598"/>
      <c r="Z2" s="598"/>
      <c r="AA2" s="598"/>
      <c r="AB2" s="598"/>
      <c r="AC2" s="598"/>
      <c r="AD2" s="598"/>
      <c r="AE2" s="598"/>
      <c r="AF2" s="598"/>
      <c r="AG2" s="598"/>
      <c r="AH2" s="599"/>
      <c r="AI2" s="600" t="s">
        <v>2594</v>
      </c>
      <c r="AJ2" s="600"/>
      <c r="AK2" s="600"/>
      <c r="AL2" s="600"/>
      <c r="AM2" s="600"/>
      <c r="AN2" s="600"/>
      <c r="AO2" s="600"/>
      <c r="AP2" s="600"/>
      <c r="AQ2" s="601" t="s">
        <v>2595</v>
      </c>
      <c r="AR2" s="602"/>
      <c r="AS2" s="602"/>
      <c r="AT2" s="602"/>
      <c r="AU2" s="602"/>
      <c r="AV2" s="602"/>
      <c r="AW2" s="602"/>
      <c r="AX2" s="602"/>
      <c r="AY2" s="602"/>
      <c r="AZ2" s="602"/>
      <c r="BA2" s="602"/>
      <c r="BB2" s="602"/>
      <c r="BC2" s="602"/>
      <c r="BD2" s="602"/>
      <c r="BE2" s="602"/>
      <c r="BF2" s="602"/>
      <c r="BG2" s="602"/>
      <c r="BH2" s="602"/>
      <c r="BI2" s="602"/>
      <c r="BJ2" s="602"/>
      <c r="BK2" s="68" t="s">
        <v>1678</v>
      </c>
      <c r="BL2" s="74" t="s">
        <v>1682</v>
      </c>
      <c r="BM2" s="79" t="s">
        <v>1685</v>
      </c>
      <c r="BN2" s="74" t="s">
        <v>1688</v>
      </c>
      <c r="BO2" s="74" t="s">
        <v>1691</v>
      </c>
      <c r="BP2" s="85" t="s">
        <v>1693</v>
      </c>
      <c r="BQ2" s="74" t="s">
        <v>1695</v>
      </c>
      <c r="BR2" s="85" t="s">
        <v>1699</v>
      </c>
      <c r="BS2" s="74" t="s">
        <v>1702</v>
      </c>
      <c r="BT2" s="85" t="s">
        <v>1705</v>
      </c>
      <c r="BU2" s="74" t="s">
        <v>1708</v>
      </c>
      <c r="BV2" s="85" t="s">
        <v>1721</v>
      </c>
      <c r="BW2" s="74" t="s">
        <v>1724</v>
      </c>
      <c r="BX2" s="74" t="s">
        <v>1727</v>
      </c>
      <c r="BY2" s="74" t="s">
        <v>1729</v>
      </c>
      <c r="BZ2" s="74" t="s">
        <v>1731</v>
      </c>
      <c r="CA2" s="74" t="s">
        <v>1733</v>
      </c>
      <c r="CB2" s="74" t="s">
        <v>1735</v>
      </c>
      <c r="CC2" s="74" t="s">
        <v>1737</v>
      </c>
      <c r="CD2" s="74" t="s">
        <v>1739</v>
      </c>
      <c r="CE2" s="92" t="s">
        <v>1763</v>
      </c>
      <c r="CF2" s="92" t="s">
        <v>1763</v>
      </c>
      <c r="CG2" s="92" t="s">
        <v>1763</v>
      </c>
      <c r="CH2" s="74" t="s">
        <v>1766</v>
      </c>
      <c r="CI2" s="74" t="s">
        <v>1768</v>
      </c>
      <c r="CJ2" s="74" t="s">
        <v>1769</v>
      </c>
      <c r="CK2" s="74" t="s">
        <v>1770</v>
      </c>
      <c r="CL2" s="74" t="s">
        <v>1771</v>
      </c>
      <c r="CM2" s="74" t="s">
        <v>1772</v>
      </c>
      <c r="CN2" s="74" t="s">
        <v>1773</v>
      </c>
      <c r="CO2" s="74" t="s">
        <v>1774</v>
      </c>
      <c r="CP2" s="74" t="s">
        <v>1776</v>
      </c>
      <c r="CQ2" s="74" t="s">
        <v>1777</v>
      </c>
      <c r="CR2" s="74" t="s">
        <v>1778</v>
      </c>
      <c r="CS2" s="74" t="s">
        <v>1779</v>
      </c>
      <c r="CT2" s="74" t="s">
        <v>1780</v>
      </c>
      <c r="CU2" s="74" t="s">
        <v>1783</v>
      </c>
      <c r="CV2" s="74" t="s">
        <v>1785</v>
      </c>
      <c r="CW2" s="74" t="s">
        <v>1787</v>
      </c>
      <c r="CX2" s="74" t="s">
        <v>1789</v>
      </c>
      <c r="CY2" s="74" t="s">
        <v>1791</v>
      </c>
      <c r="CZ2" s="74" t="s">
        <v>1793</v>
      </c>
      <c r="DA2" s="74" t="s">
        <v>1795</v>
      </c>
      <c r="DB2" s="74" t="s">
        <v>1797</v>
      </c>
      <c r="DC2" s="74" t="s">
        <v>1799</v>
      </c>
      <c r="DD2" s="74" t="s">
        <v>1801</v>
      </c>
      <c r="DE2" s="74" t="s">
        <v>1803</v>
      </c>
      <c r="DF2" s="74" t="s">
        <v>1805</v>
      </c>
      <c r="DG2" s="85" t="s">
        <v>1820</v>
      </c>
      <c r="DH2" s="85" t="s">
        <v>1820</v>
      </c>
      <c r="DI2" s="85" t="s">
        <v>1820</v>
      </c>
      <c r="DJ2" s="85" t="s">
        <v>1820</v>
      </c>
      <c r="DK2" s="74" t="s">
        <v>1823</v>
      </c>
      <c r="DL2" s="74" t="s">
        <v>1826</v>
      </c>
      <c r="DM2" s="74" t="s">
        <v>1828</v>
      </c>
      <c r="DN2" s="74" t="s">
        <v>1830</v>
      </c>
      <c r="DO2" s="74" t="s">
        <v>1832</v>
      </c>
      <c r="DP2" s="74" t="s">
        <v>1834</v>
      </c>
      <c r="DQ2" s="74" t="s">
        <v>1836</v>
      </c>
      <c r="DR2" s="74" t="s">
        <v>2626</v>
      </c>
      <c r="DS2" s="74" t="s">
        <v>2627</v>
      </c>
      <c r="DT2" s="74" t="s">
        <v>2628</v>
      </c>
      <c r="DU2" s="74" t="s">
        <v>2629</v>
      </c>
      <c r="DV2" s="74" t="s">
        <v>2630</v>
      </c>
      <c r="DW2" s="74" t="s">
        <v>2631</v>
      </c>
      <c r="DX2" s="74" t="s">
        <v>2632</v>
      </c>
      <c r="DY2" s="74" t="s">
        <v>2633</v>
      </c>
      <c r="DZ2" s="74" t="s">
        <v>2634</v>
      </c>
      <c r="EA2" s="74" t="s">
        <v>2635</v>
      </c>
      <c r="EB2" s="74" t="s">
        <v>2636</v>
      </c>
      <c r="EC2" s="74" t="s">
        <v>2637</v>
      </c>
      <c r="ED2" s="74" t="s">
        <v>2638</v>
      </c>
      <c r="EE2" s="74" t="s">
        <v>2639</v>
      </c>
      <c r="EF2" s="74" t="s">
        <v>2640</v>
      </c>
      <c r="EG2" s="74" t="s">
        <v>2641</v>
      </c>
      <c r="EH2" s="74" t="s">
        <v>2642</v>
      </c>
      <c r="EI2" s="74" t="s">
        <v>2643</v>
      </c>
      <c r="EJ2" s="74" t="s">
        <v>2644</v>
      </c>
      <c r="EK2" s="74" t="s">
        <v>2645</v>
      </c>
      <c r="EL2" s="74" t="s">
        <v>2646</v>
      </c>
      <c r="EM2" s="74" t="s">
        <v>2647</v>
      </c>
      <c r="EN2" s="74" t="s">
        <v>2648</v>
      </c>
      <c r="EO2" s="74" t="s">
        <v>2649</v>
      </c>
      <c r="EP2" s="74" t="s">
        <v>2650</v>
      </c>
      <c r="EQ2" s="74" t="s">
        <v>2651</v>
      </c>
      <c r="ER2" s="74" t="s">
        <v>2652</v>
      </c>
      <c r="ES2" s="74" t="s">
        <v>2653</v>
      </c>
      <c r="ET2" s="74" t="s">
        <v>2654</v>
      </c>
      <c r="EU2" s="74" t="s">
        <v>2655</v>
      </c>
      <c r="EV2" s="74" t="s">
        <v>2656</v>
      </c>
      <c r="EW2" s="74" t="s">
        <v>2657</v>
      </c>
      <c r="EX2" s="74" t="s">
        <v>2658</v>
      </c>
      <c r="EY2" s="74" t="s">
        <v>2659</v>
      </c>
      <c r="EZ2" s="92" t="s">
        <v>2660</v>
      </c>
      <c r="FA2" s="74" t="s">
        <v>2661</v>
      </c>
      <c r="FB2" s="74" t="s">
        <v>2662</v>
      </c>
      <c r="FC2" s="74" t="s">
        <v>2663</v>
      </c>
      <c r="FD2" s="74" t="s">
        <v>2664</v>
      </c>
      <c r="FE2" s="74" t="s">
        <v>2665</v>
      </c>
      <c r="FF2" s="74" t="s">
        <v>2666</v>
      </c>
      <c r="FG2" s="267" t="s">
        <v>2667</v>
      </c>
      <c r="FH2" s="92" t="s">
        <v>1842</v>
      </c>
      <c r="FI2" s="424" t="s">
        <v>1846</v>
      </c>
      <c r="FJ2" s="425" t="s">
        <v>1849</v>
      </c>
      <c r="FK2" s="426" t="s">
        <v>1852</v>
      </c>
      <c r="FL2" s="112" t="s">
        <v>1855</v>
      </c>
      <c r="FM2" s="112" t="s">
        <v>1858</v>
      </c>
      <c r="FN2" s="112" t="s">
        <v>1861</v>
      </c>
      <c r="FO2" s="112" t="s">
        <v>1863</v>
      </c>
      <c r="FP2" s="112" t="s">
        <v>1865</v>
      </c>
      <c r="FQ2" s="92" t="s">
        <v>1868</v>
      </c>
      <c r="FR2" s="92"/>
      <c r="FS2" s="112" t="s">
        <v>1872</v>
      </c>
      <c r="FT2" s="112" t="s">
        <v>1875</v>
      </c>
      <c r="FU2" s="112" t="s">
        <v>1877</v>
      </c>
      <c r="FV2" s="112" t="s">
        <v>1879</v>
      </c>
      <c r="FW2" s="112" t="s">
        <v>1882</v>
      </c>
      <c r="FX2" s="112" t="s">
        <v>1885</v>
      </c>
      <c r="FY2" s="112" t="s">
        <v>1888</v>
      </c>
      <c r="FZ2" s="112" t="s">
        <v>1891</v>
      </c>
      <c r="GA2" s="112" t="s">
        <v>1894</v>
      </c>
      <c r="GB2" s="427" t="s">
        <v>1897</v>
      </c>
      <c r="GC2" s="112" t="s">
        <v>1900</v>
      </c>
      <c r="GD2" s="112" t="s">
        <v>1903</v>
      </c>
      <c r="GE2" s="112" t="s">
        <v>1906</v>
      </c>
      <c r="GF2" s="427" t="s">
        <v>1909</v>
      </c>
      <c r="GG2" s="112" t="s">
        <v>1912</v>
      </c>
      <c r="GH2" s="112" t="s">
        <v>1914</v>
      </c>
      <c r="GI2" s="112" t="s">
        <v>1916</v>
      </c>
      <c r="GJ2" s="427" t="s">
        <v>1918</v>
      </c>
      <c r="GK2" s="112" t="s">
        <v>1921</v>
      </c>
      <c r="GL2" s="427" t="s">
        <v>1923</v>
      </c>
      <c r="GM2" s="112" t="s">
        <v>1926</v>
      </c>
      <c r="GN2" s="112" t="s">
        <v>1928</v>
      </c>
      <c r="GO2" s="112" t="s">
        <v>1931</v>
      </c>
      <c r="GP2" s="112" t="s">
        <v>1933</v>
      </c>
      <c r="GQ2" s="112" t="s">
        <v>1936</v>
      </c>
      <c r="GR2" s="427" t="s">
        <v>1938</v>
      </c>
      <c r="GS2" s="112"/>
      <c r="GT2" s="112" t="s">
        <v>1942</v>
      </c>
      <c r="GU2" s="112" t="s">
        <v>1945</v>
      </c>
      <c r="GV2" s="112" t="s">
        <v>1948</v>
      </c>
      <c r="GW2" s="112" t="s">
        <v>1951</v>
      </c>
      <c r="GX2" s="112" t="s">
        <v>1954</v>
      </c>
      <c r="GY2" s="112" t="s">
        <v>1957</v>
      </c>
      <c r="GZ2" s="112" t="s">
        <v>1960</v>
      </c>
      <c r="HA2" s="427" t="s">
        <v>1963</v>
      </c>
      <c r="HB2" s="112" t="s">
        <v>1966</v>
      </c>
      <c r="HC2" s="112" t="s">
        <v>1969</v>
      </c>
      <c r="HD2" s="112" t="s">
        <v>1972</v>
      </c>
      <c r="HE2" s="112" t="s">
        <v>1975</v>
      </c>
      <c r="HF2" s="112" t="s">
        <v>1978</v>
      </c>
      <c r="HG2" s="112" t="s">
        <v>1980</v>
      </c>
      <c r="HH2" s="92" t="s">
        <v>1983</v>
      </c>
      <c r="HI2" s="112" t="s">
        <v>1986</v>
      </c>
      <c r="HJ2" s="112" t="s">
        <v>1989</v>
      </c>
      <c r="HK2" s="92" t="s">
        <v>1991</v>
      </c>
      <c r="HL2" s="112" t="s">
        <v>1994</v>
      </c>
      <c r="HM2" s="92" t="s">
        <v>1996</v>
      </c>
      <c r="HN2" s="112" t="s">
        <v>1999</v>
      </c>
      <c r="HO2" s="112" t="s">
        <v>2001</v>
      </c>
      <c r="HP2" s="112" t="s">
        <v>2003</v>
      </c>
      <c r="HQ2" s="92" t="s">
        <v>2005</v>
      </c>
      <c r="HR2" s="112" t="s">
        <v>2008</v>
      </c>
      <c r="HS2" s="112" t="s">
        <v>2010</v>
      </c>
      <c r="HT2" s="112" t="s">
        <v>2012</v>
      </c>
      <c r="HU2" s="112" t="s">
        <v>2014</v>
      </c>
      <c r="HV2" s="112" t="s">
        <v>2016</v>
      </c>
      <c r="HW2" s="112" t="s">
        <v>2018</v>
      </c>
      <c r="HX2" s="112" t="s">
        <v>2022</v>
      </c>
      <c r="HY2" s="112" t="s">
        <v>2026</v>
      </c>
      <c r="HZ2" s="112" t="s">
        <v>2029</v>
      </c>
      <c r="IA2" s="112" t="s">
        <v>2031</v>
      </c>
      <c r="IB2" s="112" t="s">
        <v>2034</v>
      </c>
      <c r="IC2" s="112" t="s">
        <v>2034</v>
      </c>
      <c r="ID2" s="112"/>
      <c r="IE2" s="112" t="s">
        <v>2039</v>
      </c>
      <c r="IF2" s="112" t="s">
        <v>2042</v>
      </c>
      <c r="IG2" s="112" t="s">
        <v>2045</v>
      </c>
      <c r="IH2" s="112" t="s">
        <v>2048</v>
      </c>
      <c r="II2" s="112" t="s">
        <v>2051</v>
      </c>
      <c r="IJ2" s="112" t="s">
        <v>2054</v>
      </c>
      <c r="IK2" s="112" t="s">
        <v>2057</v>
      </c>
      <c r="IL2" s="112" t="s">
        <v>2060</v>
      </c>
      <c r="IM2" s="112" t="s">
        <v>2063</v>
      </c>
      <c r="IN2" s="112" t="s">
        <v>2066</v>
      </c>
      <c r="IO2" s="112" t="s">
        <v>2069</v>
      </c>
      <c r="IP2" s="112" t="s">
        <v>2072</v>
      </c>
      <c r="IQ2" s="112" t="s">
        <v>2075</v>
      </c>
      <c r="IR2" s="112" t="s">
        <v>2078</v>
      </c>
      <c r="IS2" s="112" t="s">
        <v>2081</v>
      </c>
      <c r="IT2" s="112"/>
      <c r="IU2" s="112" t="s">
        <v>2085</v>
      </c>
      <c r="IV2" s="112" t="s">
        <v>2088</v>
      </c>
      <c r="IW2" s="112" t="s">
        <v>2091</v>
      </c>
      <c r="IX2" s="92" t="s">
        <v>2094</v>
      </c>
      <c r="IY2" s="112"/>
      <c r="IZ2" s="112" t="s">
        <v>2097</v>
      </c>
      <c r="JA2" s="112" t="s">
        <v>2100</v>
      </c>
      <c r="JB2" s="112"/>
      <c r="JC2" s="112" t="s">
        <v>2103</v>
      </c>
      <c r="JD2" s="286" t="s">
        <v>2111</v>
      </c>
      <c r="JE2" s="235" t="s">
        <v>2114</v>
      </c>
      <c r="JF2" s="235" t="s">
        <v>2116</v>
      </c>
      <c r="JG2" s="235" t="s">
        <v>2119</v>
      </c>
      <c r="JH2" s="236" t="s">
        <v>2121</v>
      </c>
      <c r="JI2" s="265"/>
      <c r="JJ2" s="266" t="s">
        <v>2125</v>
      </c>
      <c r="JK2" s="266" t="s">
        <v>2127</v>
      </c>
      <c r="JL2" s="266" t="s">
        <v>2129</v>
      </c>
      <c r="JM2" s="266" t="s">
        <v>2131</v>
      </c>
      <c r="JN2" s="266" t="s">
        <v>2133</v>
      </c>
      <c r="JO2" s="266" t="s">
        <v>2136</v>
      </c>
      <c r="JP2" s="266" t="s">
        <v>2139</v>
      </c>
      <c r="JQ2" s="236" t="s">
        <v>2141</v>
      </c>
      <c r="JR2" s="265"/>
      <c r="JS2" s="74" t="s">
        <v>2143</v>
      </c>
      <c r="JT2" s="74" t="s">
        <v>2146</v>
      </c>
      <c r="JU2" s="74" t="s">
        <v>2148</v>
      </c>
      <c r="JV2" s="74" t="s">
        <v>2150</v>
      </c>
      <c r="JW2" s="74" t="s">
        <v>2152</v>
      </c>
      <c r="JX2" s="236" t="s">
        <v>2154</v>
      </c>
      <c r="JY2" s="265"/>
      <c r="JZ2" s="74" t="s">
        <v>2157</v>
      </c>
      <c r="KA2" s="74" t="s">
        <v>2159</v>
      </c>
      <c r="KB2" s="74" t="s">
        <v>2161</v>
      </c>
      <c r="KC2" s="74" t="s">
        <v>2164</v>
      </c>
      <c r="KD2" s="236" t="s">
        <v>2166</v>
      </c>
      <c r="KE2" s="265"/>
      <c r="KF2" s="74" t="s">
        <v>2169</v>
      </c>
      <c r="KG2" s="74" t="s">
        <v>2171</v>
      </c>
      <c r="KH2" s="74" t="s">
        <v>2173</v>
      </c>
      <c r="KI2" s="74" t="s">
        <v>2175</v>
      </c>
      <c r="KJ2" s="236" t="s">
        <v>2177</v>
      </c>
      <c r="KK2" s="265"/>
      <c r="KL2" s="74" t="s">
        <v>2180</v>
      </c>
      <c r="KM2" s="74" t="s">
        <v>2182</v>
      </c>
      <c r="KN2" s="74" t="s">
        <v>2185</v>
      </c>
      <c r="KO2" s="74" t="s">
        <v>2188</v>
      </c>
      <c r="KP2" s="236" t="s">
        <v>2191</v>
      </c>
      <c r="KQ2" s="265"/>
      <c r="KR2" s="74" t="s">
        <v>2193</v>
      </c>
      <c r="KS2" s="74" t="s">
        <v>2196</v>
      </c>
      <c r="KT2" s="236" t="s">
        <v>2199</v>
      </c>
      <c r="KU2" s="236" t="s">
        <v>2199</v>
      </c>
      <c r="KV2" s="265"/>
      <c r="KW2" s="74" t="s">
        <v>2202</v>
      </c>
      <c r="KX2" s="74" t="s">
        <v>2205</v>
      </c>
      <c r="KY2" s="74" t="s">
        <v>2208</v>
      </c>
      <c r="KZ2" s="74" t="s">
        <v>2211</v>
      </c>
      <c r="LA2" s="74" t="s">
        <v>2214</v>
      </c>
      <c r="LB2" s="74" t="s">
        <v>2217</v>
      </c>
      <c r="LC2" s="74" t="s">
        <v>2220</v>
      </c>
      <c r="LD2" s="74" t="s">
        <v>2223</v>
      </c>
      <c r="LE2" s="74" t="s">
        <v>2225</v>
      </c>
      <c r="LF2" s="74" t="s">
        <v>2228</v>
      </c>
      <c r="LG2" s="74" t="s">
        <v>2230</v>
      </c>
      <c r="LH2" s="74" t="s">
        <v>2233</v>
      </c>
      <c r="LI2" s="74" t="s">
        <v>2235</v>
      </c>
      <c r="LJ2" s="74" t="s">
        <v>2237</v>
      </c>
      <c r="LK2" s="236" t="s">
        <v>2239</v>
      </c>
      <c r="LL2" s="265"/>
      <c r="LM2" s="74" t="s">
        <v>2242</v>
      </c>
      <c r="LN2" s="74" t="s">
        <v>2244</v>
      </c>
      <c r="LO2" s="74" t="s">
        <v>2246</v>
      </c>
      <c r="LP2" s="74" t="s">
        <v>2248</v>
      </c>
      <c r="LQ2" s="236" t="s">
        <v>2250</v>
      </c>
      <c r="LR2" s="265"/>
      <c r="LS2" s="74" t="s">
        <v>2253</v>
      </c>
      <c r="LT2" s="236" t="s">
        <v>2256</v>
      </c>
      <c r="LU2" s="265"/>
      <c r="LV2" s="74" t="s">
        <v>2258</v>
      </c>
      <c r="LW2" s="236" t="s">
        <v>2596</v>
      </c>
      <c r="LX2" s="267" t="s">
        <v>2597</v>
      </c>
      <c r="LY2" s="153" t="s">
        <v>2262</v>
      </c>
      <c r="LZ2" s="153" t="s">
        <v>2262</v>
      </c>
      <c r="MA2" s="153" t="s">
        <v>2262</v>
      </c>
      <c r="MB2" s="148" t="s">
        <v>2265</v>
      </c>
      <c r="MC2" s="148" t="s">
        <v>2268</v>
      </c>
      <c r="MD2" s="227"/>
      <c r="ME2" s="148" t="s">
        <v>2271</v>
      </c>
      <c r="MF2" s="148" t="s">
        <v>2274</v>
      </c>
      <c r="MG2" s="148" t="s">
        <v>2276</v>
      </c>
      <c r="MH2" s="148" t="s">
        <v>2278</v>
      </c>
      <c r="MI2" s="148" t="s">
        <v>2280</v>
      </c>
      <c r="MJ2" s="148" t="s">
        <v>2282</v>
      </c>
      <c r="MK2" s="148" t="s">
        <v>2284</v>
      </c>
      <c r="ML2" s="148" t="s">
        <v>2287</v>
      </c>
      <c r="MM2" s="148" t="s">
        <v>2290</v>
      </c>
      <c r="MN2" s="148" t="s">
        <v>2292</v>
      </c>
      <c r="MO2" s="148" t="s">
        <v>2294</v>
      </c>
      <c r="MP2" s="148" t="s">
        <v>2296</v>
      </c>
      <c r="MQ2" s="148" t="s">
        <v>2298</v>
      </c>
      <c r="MR2" s="148" t="s">
        <v>2300</v>
      </c>
      <c r="MS2" s="148" t="s">
        <v>2302</v>
      </c>
      <c r="MT2" s="148" t="s">
        <v>2304</v>
      </c>
      <c r="MU2" s="148" t="s">
        <v>2306</v>
      </c>
      <c r="MV2" s="148" t="s">
        <v>2308</v>
      </c>
      <c r="MW2" s="148" t="s">
        <v>2310</v>
      </c>
      <c r="MX2" s="148" t="s">
        <v>2312</v>
      </c>
      <c r="MY2" s="148" t="s">
        <v>2314</v>
      </c>
      <c r="MZ2" s="273" t="s">
        <v>2316</v>
      </c>
      <c r="NA2" s="166" t="s">
        <v>2318</v>
      </c>
      <c r="NB2" s="171" t="s">
        <v>2321</v>
      </c>
      <c r="NC2" s="74" t="s">
        <v>2324</v>
      </c>
      <c r="ND2" s="174" t="s">
        <v>2326</v>
      </c>
      <c r="NE2" s="74" t="s">
        <v>2329</v>
      </c>
      <c r="NF2" s="74" t="s">
        <v>2332</v>
      </c>
      <c r="NG2" s="74" t="s">
        <v>2335</v>
      </c>
      <c r="NH2" s="174" t="s">
        <v>2338</v>
      </c>
      <c r="NI2" s="74" t="s">
        <v>2341</v>
      </c>
      <c r="NJ2" s="74" t="s">
        <v>2343</v>
      </c>
      <c r="NK2" s="74" t="s">
        <v>2346</v>
      </c>
      <c r="NL2" s="74" t="s">
        <v>2349</v>
      </c>
      <c r="NM2" s="174" t="s">
        <v>2352</v>
      </c>
      <c r="NN2" s="304" t="s">
        <v>2355</v>
      </c>
      <c r="NO2" s="304" t="s">
        <v>2357</v>
      </c>
      <c r="NP2" s="174" t="s">
        <v>2359</v>
      </c>
      <c r="NQ2" s="74" t="s">
        <v>2362</v>
      </c>
      <c r="NR2" s="74" t="s">
        <v>2364</v>
      </c>
      <c r="NS2" s="267" t="s">
        <v>2366</v>
      </c>
      <c r="NT2" s="171" t="s">
        <v>2370</v>
      </c>
      <c r="NU2" s="74" t="s">
        <v>2373</v>
      </c>
      <c r="NV2" s="74" t="s">
        <v>2376</v>
      </c>
      <c r="NW2" s="74" t="s">
        <v>2378</v>
      </c>
      <c r="NX2" s="74" t="s">
        <v>2380</v>
      </c>
      <c r="NY2" s="174" t="s">
        <v>2382</v>
      </c>
      <c r="NZ2" s="74" t="s">
        <v>2385</v>
      </c>
      <c r="OA2" s="74" t="s">
        <v>2388</v>
      </c>
      <c r="OB2" s="74" t="s">
        <v>2391</v>
      </c>
      <c r="OC2" s="74" t="s">
        <v>2394</v>
      </c>
      <c r="OD2" s="267" t="s">
        <v>2397</v>
      </c>
      <c r="OE2" s="85" t="s">
        <v>2401</v>
      </c>
      <c r="OF2" s="74" t="s">
        <v>2404</v>
      </c>
      <c r="OG2" s="74" t="s">
        <v>2407</v>
      </c>
      <c r="OH2" s="74" t="s">
        <v>2409</v>
      </c>
      <c r="OI2" s="85" t="s">
        <v>2411</v>
      </c>
      <c r="OJ2" s="74" t="s">
        <v>2414</v>
      </c>
      <c r="OK2" s="74" t="s">
        <v>2417</v>
      </c>
      <c r="OL2" s="74" t="s">
        <v>2419</v>
      </c>
      <c r="OM2" s="206" t="s">
        <v>2421</v>
      </c>
      <c r="ON2" s="148" t="s">
        <v>2423</v>
      </c>
      <c r="OO2" s="148" t="s">
        <v>2425</v>
      </c>
      <c r="OP2" s="148" t="s">
        <v>2427</v>
      </c>
      <c r="OQ2" s="148" t="s">
        <v>2429</v>
      </c>
      <c r="OR2" s="206" t="s">
        <v>2431</v>
      </c>
      <c r="OS2" s="148" t="s">
        <v>2433</v>
      </c>
      <c r="OT2" s="206" t="s">
        <v>2435</v>
      </c>
      <c r="OU2" s="148" t="s">
        <v>2437</v>
      </c>
      <c r="OV2" s="148" t="s">
        <v>2439</v>
      </c>
      <c r="OW2" s="166" t="s">
        <v>2441</v>
      </c>
    </row>
    <row r="3" spans="1:413" ht="408.95" customHeight="1" thickBot="1">
      <c r="A3" s="210" t="s">
        <v>1637</v>
      </c>
      <c r="B3" s="210" t="s">
        <v>1487</v>
      </c>
      <c r="C3" s="210" t="s">
        <v>1489</v>
      </c>
      <c r="D3" s="210" t="s">
        <v>1491</v>
      </c>
      <c r="E3" s="210" t="s">
        <v>1493</v>
      </c>
      <c r="F3" s="210" t="s">
        <v>1495</v>
      </c>
      <c r="G3" s="210" t="s">
        <v>1497</v>
      </c>
      <c r="H3" s="210" t="s">
        <v>1499</v>
      </c>
      <c r="I3" s="210" t="s">
        <v>1501</v>
      </c>
      <c r="J3" s="210" t="s">
        <v>1638</v>
      </c>
      <c r="K3" s="210" t="s">
        <v>1505</v>
      </c>
      <c r="L3" s="210" t="s">
        <v>1530</v>
      </c>
      <c r="M3" s="210" t="s">
        <v>1507</v>
      </c>
      <c r="N3" s="210" t="s">
        <v>1509</v>
      </c>
      <c r="O3" s="211" t="s">
        <v>1511</v>
      </c>
      <c r="P3" s="210" t="s">
        <v>1514</v>
      </c>
      <c r="Q3" s="210" t="s">
        <v>1515</v>
      </c>
      <c r="R3" s="210" t="s">
        <v>1517</v>
      </c>
      <c r="S3" s="210" t="s">
        <v>1519</v>
      </c>
      <c r="T3" s="210" t="s">
        <v>1521</v>
      </c>
      <c r="U3" s="210" t="s">
        <v>1491</v>
      </c>
      <c r="V3" s="210" t="s">
        <v>1640</v>
      </c>
      <c r="W3" s="210" t="s">
        <v>1641</v>
      </c>
      <c r="X3" s="210" t="s">
        <v>1642</v>
      </c>
      <c r="Y3" s="210" t="s">
        <v>1524</v>
      </c>
      <c r="Z3" s="210" t="s">
        <v>1526</v>
      </c>
      <c r="AA3" s="210" t="s">
        <v>1528</v>
      </c>
      <c r="AB3" s="210" t="s">
        <v>1530</v>
      </c>
      <c r="AC3" s="210" t="s">
        <v>1507</v>
      </c>
      <c r="AD3" s="210" t="s">
        <v>1509</v>
      </c>
      <c r="AE3" s="210" t="s">
        <v>1534</v>
      </c>
      <c r="AF3" s="210" t="s">
        <v>1643</v>
      </c>
      <c r="AG3" s="212" t="s">
        <v>1644</v>
      </c>
      <c r="AH3" s="213" t="s">
        <v>1645</v>
      </c>
      <c r="AI3" s="210" t="s">
        <v>1537</v>
      </c>
      <c r="AJ3" s="210" t="s">
        <v>1539</v>
      </c>
      <c r="AK3" s="210" t="s">
        <v>2598</v>
      </c>
      <c r="AL3" s="210" t="s">
        <v>1543</v>
      </c>
      <c r="AM3" s="214" t="s">
        <v>1545</v>
      </c>
      <c r="AN3" s="210" t="s">
        <v>1648</v>
      </c>
      <c r="AO3" s="210" t="s">
        <v>1551</v>
      </c>
      <c r="AP3" s="211" t="s">
        <v>1553</v>
      </c>
      <c r="AQ3" s="210" t="s">
        <v>2599</v>
      </c>
      <c r="AR3" s="210" t="s">
        <v>1558</v>
      </c>
      <c r="AS3" s="210" t="s">
        <v>1560</v>
      </c>
      <c r="AT3" s="210" t="s">
        <v>1562</v>
      </c>
      <c r="AU3" s="210" t="s">
        <v>1564</v>
      </c>
      <c r="AV3" s="210" t="s">
        <v>1566</v>
      </c>
      <c r="AW3" s="210" t="s">
        <v>1570</v>
      </c>
      <c r="AX3" s="210" t="s">
        <v>1572</v>
      </c>
      <c r="AY3" s="210" t="s">
        <v>1574</v>
      </c>
      <c r="AZ3" s="210" t="s">
        <v>1526</v>
      </c>
      <c r="BA3" s="210" t="s">
        <v>1669</v>
      </c>
      <c r="BB3" s="210" t="s">
        <v>1558</v>
      </c>
      <c r="BC3" s="210" t="s">
        <v>1560</v>
      </c>
      <c r="BD3" s="210" t="s">
        <v>1562</v>
      </c>
      <c r="BE3" s="210" t="s">
        <v>1564</v>
      </c>
      <c r="BF3" s="210" t="s">
        <v>1566</v>
      </c>
      <c r="BG3" s="210" t="s">
        <v>1570</v>
      </c>
      <c r="BH3" s="210" t="s">
        <v>1572</v>
      </c>
      <c r="BI3" s="210" t="s">
        <v>1574</v>
      </c>
      <c r="BJ3" s="211" t="s">
        <v>1526</v>
      </c>
      <c r="BK3" s="69" t="s">
        <v>1679</v>
      </c>
      <c r="BL3" s="75" t="s">
        <v>1683</v>
      </c>
      <c r="BM3" s="80" t="s">
        <v>1686</v>
      </c>
      <c r="BN3" s="75" t="s">
        <v>1689</v>
      </c>
      <c r="BO3" s="75" t="s">
        <v>1692</v>
      </c>
      <c r="BP3" s="86" t="s">
        <v>2624</v>
      </c>
      <c r="BQ3" s="75" t="s">
        <v>1696</v>
      </c>
      <c r="BR3" s="86" t="s">
        <v>2623</v>
      </c>
      <c r="BS3" s="159" t="s">
        <v>1698</v>
      </c>
      <c r="BT3" s="86" t="s">
        <v>1700</v>
      </c>
      <c r="BU3" s="75" t="s">
        <v>1703</v>
      </c>
      <c r="BV3" s="90" t="s">
        <v>1706</v>
      </c>
      <c r="BW3" s="91" t="s">
        <v>1709</v>
      </c>
      <c r="BX3" s="91" t="s">
        <v>1711</v>
      </c>
      <c r="BY3" s="91" t="s">
        <v>1713</v>
      </c>
      <c r="BZ3" s="91" t="s">
        <v>1715</v>
      </c>
      <c r="CA3" s="91" t="s">
        <v>1716</v>
      </c>
      <c r="CB3" s="91" t="s">
        <v>1717</v>
      </c>
      <c r="CC3" s="91" t="s">
        <v>1718</v>
      </c>
      <c r="CD3" s="91" t="s">
        <v>1719</v>
      </c>
      <c r="CE3" s="93" t="s">
        <v>1722</v>
      </c>
      <c r="CF3" s="93" t="s">
        <v>1722</v>
      </c>
      <c r="CG3" s="93" t="s">
        <v>1722</v>
      </c>
      <c r="CH3" s="91" t="s">
        <v>1725</v>
      </c>
      <c r="CI3" s="91" t="s">
        <v>1728</v>
      </c>
      <c r="CJ3" s="91" t="s">
        <v>1730</v>
      </c>
      <c r="CK3" s="91" t="s">
        <v>1732</v>
      </c>
      <c r="CL3" s="91" t="s">
        <v>1734</v>
      </c>
      <c r="CM3" s="91" t="s">
        <v>1736</v>
      </c>
      <c r="CN3" s="91" t="s">
        <v>1738</v>
      </c>
      <c r="CO3" s="91" t="s">
        <v>1740</v>
      </c>
      <c r="CP3" s="91" t="s">
        <v>1741</v>
      </c>
      <c r="CQ3" s="91" t="s">
        <v>1742</v>
      </c>
      <c r="CR3" s="91" t="s">
        <v>1743</v>
      </c>
      <c r="CS3" s="91" t="s">
        <v>1744</v>
      </c>
      <c r="CT3" s="91" t="s">
        <v>1745</v>
      </c>
      <c r="CU3" s="91" t="s">
        <v>1747</v>
      </c>
      <c r="CV3" s="91" t="s">
        <v>1748</v>
      </c>
      <c r="CW3" s="91" t="s">
        <v>1749</v>
      </c>
      <c r="CX3" s="91" t="s">
        <v>1751</v>
      </c>
      <c r="CY3" s="91" t="s">
        <v>1752</v>
      </c>
      <c r="CZ3" s="91" t="s">
        <v>1753</v>
      </c>
      <c r="DA3" s="91" t="s">
        <v>1754</v>
      </c>
      <c r="DB3" s="91" t="s">
        <v>1755</v>
      </c>
      <c r="DC3" s="91" t="s">
        <v>1756</v>
      </c>
      <c r="DD3" s="91" t="s">
        <v>1758</v>
      </c>
      <c r="DE3" s="91" t="s">
        <v>1759</v>
      </c>
      <c r="DF3" s="91" t="s">
        <v>1761</v>
      </c>
      <c r="DG3" s="90" t="s">
        <v>1764</v>
      </c>
      <c r="DH3" s="90" t="s">
        <v>1764</v>
      </c>
      <c r="DI3" s="90" t="s">
        <v>1764</v>
      </c>
      <c r="DJ3" s="90" t="s">
        <v>1764</v>
      </c>
      <c r="DK3" s="99" t="s">
        <v>2681</v>
      </c>
      <c r="DL3" s="99" t="s">
        <v>2680</v>
      </c>
      <c r="DM3" s="99" t="s">
        <v>2679</v>
      </c>
      <c r="DN3" s="99" t="s">
        <v>2670</v>
      </c>
      <c r="DO3" s="99" t="s">
        <v>2678</v>
      </c>
      <c r="DP3" s="99" t="s">
        <v>2671</v>
      </c>
      <c r="DQ3" s="99" t="s">
        <v>2674</v>
      </c>
      <c r="DR3" s="99" t="s">
        <v>2673</v>
      </c>
      <c r="DS3" s="99" t="s">
        <v>2672</v>
      </c>
      <c r="DT3" s="99" t="s">
        <v>2677</v>
      </c>
      <c r="DU3" s="99" t="s">
        <v>2676</v>
      </c>
      <c r="DV3" s="91" t="s">
        <v>2675</v>
      </c>
      <c r="DW3" s="100" t="s">
        <v>1781</v>
      </c>
      <c r="DX3" s="100" t="s">
        <v>1784</v>
      </c>
      <c r="DY3" s="100" t="s">
        <v>1786</v>
      </c>
      <c r="DZ3" s="100" t="s">
        <v>1788</v>
      </c>
      <c r="EA3" s="100" t="s">
        <v>1790</v>
      </c>
      <c r="EB3" s="100" t="s">
        <v>1792</v>
      </c>
      <c r="EC3" s="100" t="s">
        <v>1794</v>
      </c>
      <c r="ED3" s="100" t="s">
        <v>1796</v>
      </c>
      <c r="EE3" s="100" t="s">
        <v>1798</v>
      </c>
      <c r="EF3" s="100" t="s">
        <v>1800</v>
      </c>
      <c r="EG3" s="100" t="s">
        <v>1802</v>
      </c>
      <c r="EH3" s="100" t="s">
        <v>1804</v>
      </c>
      <c r="EI3" s="100" t="s">
        <v>1806</v>
      </c>
      <c r="EJ3" s="100" t="s">
        <v>1807</v>
      </c>
      <c r="EK3" s="100" t="s">
        <v>1808</v>
      </c>
      <c r="EL3" s="100" t="s">
        <v>1809</v>
      </c>
      <c r="EM3" s="100" t="s">
        <v>1810</v>
      </c>
      <c r="EN3" s="100" t="s">
        <v>1811</v>
      </c>
      <c r="EO3" s="100" t="s">
        <v>1812</v>
      </c>
      <c r="EP3" s="91" t="s">
        <v>2683</v>
      </c>
      <c r="EQ3" s="451" t="s">
        <v>2682</v>
      </c>
      <c r="ER3" s="99" t="s">
        <v>2669</v>
      </c>
      <c r="ES3" s="99" t="s">
        <v>2668</v>
      </c>
      <c r="ET3" s="100" t="s">
        <v>1814</v>
      </c>
      <c r="EU3" s="100" t="s">
        <v>1815</v>
      </c>
      <c r="EV3" s="100" t="s">
        <v>1816</v>
      </c>
      <c r="EW3" s="100" t="s">
        <v>1817</v>
      </c>
      <c r="EX3" s="100" t="s">
        <v>1818</v>
      </c>
      <c r="EY3" s="101" t="s">
        <v>1819</v>
      </c>
      <c r="EZ3" s="93" t="s">
        <v>1821</v>
      </c>
      <c r="FA3" s="91" t="s">
        <v>1824</v>
      </c>
      <c r="FB3" s="91" t="s">
        <v>1827</v>
      </c>
      <c r="FC3" s="91" t="s">
        <v>1829</v>
      </c>
      <c r="FD3" s="91" t="s">
        <v>1831</v>
      </c>
      <c r="FE3" s="91" t="s">
        <v>1833</v>
      </c>
      <c r="FF3" s="91" t="s">
        <v>1835</v>
      </c>
      <c r="FG3" s="102" t="s">
        <v>1837</v>
      </c>
      <c r="FH3" s="93" t="s">
        <v>1843</v>
      </c>
      <c r="FI3" s="431" t="s">
        <v>2600</v>
      </c>
      <c r="FJ3" s="431" t="s">
        <v>2601</v>
      </c>
      <c r="FK3" s="431" t="s">
        <v>2602</v>
      </c>
      <c r="FL3" s="432" t="s">
        <v>1856</v>
      </c>
      <c r="FM3" s="432" t="s">
        <v>1859</v>
      </c>
      <c r="FN3" s="432" t="s">
        <v>2603</v>
      </c>
      <c r="FO3" s="432" t="s">
        <v>1864</v>
      </c>
      <c r="FP3" s="432" t="s">
        <v>1866</v>
      </c>
      <c r="FQ3" s="93" t="s">
        <v>1869</v>
      </c>
      <c r="FR3" s="432" t="s">
        <v>1871</v>
      </c>
      <c r="FS3" s="432" t="s">
        <v>1873</v>
      </c>
      <c r="FT3" s="432" t="s">
        <v>1876</v>
      </c>
      <c r="FU3" s="432" t="s">
        <v>1878</v>
      </c>
      <c r="FV3" s="432" t="s">
        <v>1880</v>
      </c>
      <c r="FW3" s="432" t="s">
        <v>1883</v>
      </c>
      <c r="FX3" s="432" t="s">
        <v>1886</v>
      </c>
      <c r="FY3" s="432" t="s">
        <v>2604</v>
      </c>
      <c r="FZ3" s="432" t="s">
        <v>1892</v>
      </c>
      <c r="GA3" s="432" t="s">
        <v>1895</v>
      </c>
      <c r="GB3" s="433" t="s">
        <v>1898</v>
      </c>
      <c r="GC3" s="432" t="s">
        <v>1901</v>
      </c>
      <c r="GD3" s="432" t="s">
        <v>1904</v>
      </c>
      <c r="GE3" s="432" t="s">
        <v>1907</v>
      </c>
      <c r="GF3" s="433" t="s">
        <v>1910</v>
      </c>
      <c r="GG3" s="432" t="s">
        <v>2605</v>
      </c>
      <c r="GH3" s="432" t="s">
        <v>1915</v>
      </c>
      <c r="GI3" s="432" t="s">
        <v>1917</v>
      </c>
      <c r="GJ3" s="433" t="s">
        <v>1919</v>
      </c>
      <c r="GK3" s="432" t="s">
        <v>2606</v>
      </c>
      <c r="GL3" s="433" t="s">
        <v>1924</v>
      </c>
      <c r="GM3" s="432" t="s">
        <v>2607</v>
      </c>
      <c r="GN3" s="432" t="s">
        <v>1929</v>
      </c>
      <c r="GO3" s="432" t="s">
        <v>1932</v>
      </c>
      <c r="GP3" s="432" t="s">
        <v>1934</v>
      </c>
      <c r="GQ3" s="432" t="s">
        <v>1937</v>
      </c>
      <c r="GR3" s="433" t="s">
        <v>1939</v>
      </c>
      <c r="GS3" s="432" t="s">
        <v>1941</v>
      </c>
      <c r="GT3" s="432" t="s">
        <v>2608</v>
      </c>
      <c r="GU3" s="432" t="s">
        <v>2609</v>
      </c>
      <c r="GV3" s="432" t="s">
        <v>2610</v>
      </c>
      <c r="GW3" s="432" t="s">
        <v>2611</v>
      </c>
      <c r="GX3" s="432" t="s">
        <v>1955</v>
      </c>
      <c r="GY3" s="432" t="s">
        <v>2612</v>
      </c>
      <c r="GZ3" s="432" t="s">
        <v>1961</v>
      </c>
      <c r="HA3" s="433" t="s">
        <v>1964</v>
      </c>
      <c r="HB3" s="432" t="s">
        <v>1967</v>
      </c>
      <c r="HC3" s="432" t="s">
        <v>1970</v>
      </c>
      <c r="HD3" s="432" t="s">
        <v>1973</v>
      </c>
      <c r="HE3" s="432" t="s">
        <v>1976</v>
      </c>
      <c r="HF3" s="432" t="s">
        <v>1979</v>
      </c>
      <c r="HG3" s="432" t="s">
        <v>1981</v>
      </c>
      <c r="HH3" s="434" t="s">
        <v>1984</v>
      </c>
      <c r="HI3" s="432" t="s">
        <v>1987</v>
      </c>
      <c r="HJ3" s="432" t="s">
        <v>1990</v>
      </c>
      <c r="HK3" s="434" t="s">
        <v>1992</v>
      </c>
      <c r="HL3" s="432" t="s">
        <v>2613</v>
      </c>
      <c r="HM3" s="434" t="s">
        <v>1997</v>
      </c>
      <c r="HN3" s="432" t="s">
        <v>2000</v>
      </c>
      <c r="HO3" s="432" t="s">
        <v>2002</v>
      </c>
      <c r="HP3" s="432" t="s">
        <v>2004</v>
      </c>
      <c r="HQ3" s="434" t="s">
        <v>2006</v>
      </c>
      <c r="HR3" s="432" t="s">
        <v>2009</v>
      </c>
      <c r="HS3" s="432" t="s">
        <v>2011</v>
      </c>
      <c r="HT3" s="432" t="s">
        <v>2614</v>
      </c>
      <c r="HU3" s="432" t="s">
        <v>2015</v>
      </c>
      <c r="HV3" s="432" t="s">
        <v>2017</v>
      </c>
      <c r="HW3" s="432" t="s">
        <v>2019</v>
      </c>
      <c r="HX3" s="432" t="s">
        <v>2023</v>
      </c>
      <c r="HY3" s="432" t="s">
        <v>2027</v>
      </c>
      <c r="HZ3" s="432" t="s">
        <v>2030</v>
      </c>
      <c r="IA3" s="432" t="s">
        <v>2032</v>
      </c>
      <c r="IB3" s="432" t="s">
        <v>2035</v>
      </c>
      <c r="IC3" s="432" t="s">
        <v>2035</v>
      </c>
      <c r="ID3" s="432" t="s">
        <v>2037</v>
      </c>
      <c r="IE3" s="432" t="s">
        <v>2040</v>
      </c>
      <c r="IF3" s="432" t="s">
        <v>2043</v>
      </c>
      <c r="IG3" s="432" t="s">
        <v>2046</v>
      </c>
      <c r="IH3" s="432" t="s">
        <v>2049</v>
      </c>
      <c r="II3" s="432" t="s">
        <v>2052</v>
      </c>
      <c r="IJ3" s="432" t="s">
        <v>2055</v>
      </c>
      <c r="IK3" s="432" t="s">
        <v>2058</v>
      </c>
      <c r="IL3" s="432" t="s">
        <v>2061</v>
      </c>
      <c r="IM3" s="432" t="s">
        <v>2064</v>
      </c>
      <c r="IN3" s="432" t="s">
        <v>2615</v>
      </c>
      <c r="IO3" s="432" t="s">
        <v>2616</v>
      </c>
      <c r="IP3" s="432" t="s">
        <v>2073</v>
      </c>
      <c r="IQ3" s="432" t="s">
        <v>2076</v>
      </c>
      <c r="IR3" s="432" t="s">
        <v>2079</v>
      </c>
      <c r="IS3" s="432" t="s">
        <v>2082</v>
      </c>
      <c r="IT3" s="432" t="s">
        <v>2084</v>
      </c>
      <c r="IU3" s="432" t="s">
        <v>2617</v>
      </c>
      <c r="IV3" s="432" t="s">
        <v>2618</v>
      </c>
      <c r="IW3" s="432" t="s">
        <v>2619</v>
      </c>
      <c r="IX3" s="432" t="s">
        <v>2095</v>
      </c>
      <c r="IY3" s="432" t="s">
        <v>2084</v>
      </c>
      <c r="IZ3" s="432" t="s">
        <v>2098</v>
      </c>
      <c r="JA3" s="432" t="s">
        <v>2101</v>
      </c>
      <c r="JB3" s="432" t="s">
        <v>2084</v>
      </c>
      <c r="JC3" s="432" t="s">
        <v>2104</v>
      </c>
      <c r="JD3" s="435" t="s">
        <v>2112</v>
      </c>
      <c r="JE3" s="436" t="s">
        <v>2115</v>
      </c>
      <c r="JF3" s="436" t="s">
        <v>2117</v>
      </c>
      <c r="JG3" s="436" t="s">
        <v>2120</v>
      </c>
      <c r="JH3" s="437" t="s">
        <v>2122</v>
      </c>
      <c r="JI3" s="438" t="s">
        <v>2124</v>
      </c>
      <c r="JJ3" s="436" t="s">
        <v>2126</v>
      </c>
      <c r="JK3" s="436" t="s">
        <v>2128</v>
      </c>
      <c r="JL3" s="436" t="s">
        <v>2130</v>
      </c>
      <c r="JM3" s="436" t="s">
        <v>2132</v>
      </c>
      <c r="JN3" s="436" t="s">
        <v>2134</v>
      </c>
      <c r="JO3" s="436" t="s">
        <v>2137</v>
      </c>
      <c r="JP3" s="436" t="s">
        <v>2140</v>
      </c>
      <c r="JQ3" s="437" t="s">
        <v>2142</v>
      </c>
      <c r="JR3" s="438" t="s">
        <v>2124</v>
      </c>
      <c r="JS3" s="436" t="s">
        <v>2620</v>
      </c>
      <c r="JT3" s="436" t="s">
        <v>2147</v>
      </c>
      <c r="JU3" s="436" t="s">
        <v>2149</v>
      </c>
      <c r="JV3" s="436" t="s">
        <v>2151</v>
      </c>
      <c r="JW3" s="436" t="s">
        <v>2153</v>
      </c>
      <c r="JX3" s="437" t="s">
        <v>2155</v>
      </c>
      <c r="JY3" s="438" t="s">
        <v>2124</v>
      </c>
      <c r="JZ3" s="436" t="s">
        <v>2158</v>
      </c>
      <c r="KA3" s="436" t="s">
        <v>2160</v>
      </c>
      <c r="KB3" s="436" t="s">
        <v>2162</v>
      </c>
      <c r="KC3" s="436" t="s">
        <v>2165</v>
      </c>
      <c r="KD3" s="437" t="s">
        <v>2167</v>
      </c>
      <c r="KE3" s="438" t="s">
        <v>2124</v>
      </c>
      <c r="KF3" s="436" t="s">
        <v>2170</v>
      </c>
      <c r="KG3" s="436" t="s">
        <v>2172</v>
      </c>
      <c r="KH3" s="436" t="s">
        <v>2174</v>
      </c>
      <c r="KI3" s="436" t="s">
        <v>2176</v>
      </c>
      <c r="KJ3" s="437" t="s">
        <v>2178</v>
      </c>
      <c r="KK3" s="438" t="s">
        <v>2124</v>
      </c>
      <c r="KL3" s="439" t="s">
        <v>2181</v>
      </c>
      <c r="KM3" s="440" t="s">
        <v>2183</v>
      </c>
      <c r="KN3" s="439" t="s">
        <v>2186</v>
      </c>
      <c r="KO3" s="439" t="s">
        <v>2189</v>
      </c>
      <c r="KP3" s="437" t="s">
        <v>2192</v>
      </c>
      <c r="KQ3" s="438" t="s">
        <v>2124</v>
      </c>
      <c r="KR3" s="439" t="s">
        <v>2194</v>
      </c>
      <c r="KS3" s="439" t="s">
        <v>2197</v>
      </c>
      <c r="KT3" s="437" t="s">
        <v>2200</v>
      </c>
      <c r="KU3" s="437" t="s">
        <v>2200</v>
      </c>
      <c r="KV3" s="438" t="s">
        <v>2124</v>
      </c>
      <c r="KW3" s="439" t="s">
        <v>2203</v>
      </c>
      <c r="KX3" s="439" t="s">
        <v>2206</v>
      </c>
      <c r="KY3" s="439" t="s">
        <v>2209</v>
      </c>
      <c r="KZ3" s="439" t="s">
        <v>2212</v>
      </c>
      <c r="LA3" s="439" t="s">
        <v>2215</v>
      </c>
      <c r="LB3" s="439" t="s">
        <v>2218</v>
      </c>
      <c r="LC3" s="439" t="s">
        <v>2221</v>
      </c>
      <c r="LD3" s="439" t="s">
        <v>2224</v>
      </c>
      <c r="LE3" s="439" t="s">
        <v>2226</v>
      </c>
      <c r="LF3" s="439" t="s">
        <v>2229</v>
      </c>
      <c r="LG3" s="439" t="s">
        <v>2231</v>
      </c>
      <c r="LH3" s="439" t="s">
        <v>2234</v>
      </c>
      <c r="LI3" s="439" t="s">
        <v>2236</v>
      </c>
      <c r="LJ3" s="439" t="s">
        <v>2238</v>
      </c>
      <c r="LK3" s="437" t="s">
        <v>2240</v>
      </c>
      <c r="LL3" s="438" t="s">
        <v>2124</v>
      </c>
      <c r="LM3" s="439" t="s">
        <v>2243</v>
      </c>
      <c r="LN3" s="439" t="s">
        <v>2245</v>
      </c>
      <c r="LO3" s="439" t="s">
        <v>2247</v>
      </c>
      <c r="LP3" s="439" t="s">
        <v>2249</v>
      </c>
      <c r="LQ3" s="437" t="s">
        <v>2621</v>
      </c>
      <c r="LR3" s="438" t="s">
        <v>2124</v>
      </c>
      <c r="LS3" s="439" t="s">
        <v>2622</v>
      </c>
      <c r="LT3" s="437" t="s">
        <v>2251</v>
      </c>
      <c r="LU3" s="438" t="s">
        <v>2124</v>
      </c>
      <c r="LV3" s="439" t="s">
        <v>2254</v>
      </c>
      <c r="LW3" s="437" t="s">
        <v>2257</v>
      </c>
      <c r="LX3" s="439" t="s">
        <v>2259</v>
      </c>
      <c r="LY3" s="437" t="s">
        <v>2263</v>
      </c>
      <c r="LZ3" s="437" t="s">
        <v>2263</v>
      </c>
      <c r="MA3" s="437" t="s">
        <v>2263</v>
      </c>
      <c r="MB3" s="441" t="s">
        <v>2266</v>
      </c>
      <c r="MC3" s="442" t="s">
        <v>2269</v>
      </c>
      <c r="MD3" s="443" t="s">
        <v>2270</v>
      </c>
      <c r="ME3" s="274" t="s">
        <v>2272</v>
      </c>
      <c r="MF3" s="430" t="s">
        <v>2275</v>
      </c>
      <c r="MG3" s="430" t="s">
        <v>2277</v>
      </c>
      <c r="MH3" s="274" t="s">
        <v>2279</v>
      </c>
      <c r="MI3" s="274" t="s">
        <v>2281</v>
      </c>
      <c r="MJ3" s="274" t="s">
        <v>2283</v>
      </c>
      <c r="MK3" s="274" t="s">
        <v>2285</v>
      </c>
      <c r="ML3" s="274" t="s">
        <v>2288</v>
      </c>
      <c r="MM3" s="274" t="s">
        <v>2291</v>
      </c>
      <c r="MN3" s="274" t="s">
        <v>2293</v>
      </c>
      <c r="MO3" s="274" t="s">
        <v>2295</v>
      </c>
      <c r="MP3" s="441" t="s">
        <v>2297</v>
      </c>
      <c r="MQ3" s="274" t="s">
        <v>2299</v>
      </c>
      <c r="MR3" s="274" t="s">
        <v>2301</v>
      </c>
      <c r="MS3" s="274" t="s">
        <v>2303</v>
      </c>
      <c r="MT3" s="274" t="s">
        <v>2305</v>
      </c>
      <c r="MU3" s="441" t="s">
        <v>2307</v>
      </c>
      <c r="MV3" s="274" t="s">
        <v>2309</v>
      </c>
      <c r="MW3" s="274" t="s">
        <v>2311</v>
      </c>
      <c r="MX3" s="274" t="s">
        <v>2313</v>
      </c>
      <c r="MY3" s="274" t="s">
        <v>2315</v>
      </c>
      <c r="MZ3" s="274" t="s">
        <v>2317</v>
      </c>
      <c r="NA3" s="274" t="s">
        <v>2319</v>
      </c>
      <c r="NB3" s="444" t="s">
        <v>2322</v>
      </c>
      <c r="NC3" s="430" t="s">
        <v>2325</v>
      </c>
      <c r="ND3" s="445" t="s">
        <v>2327</v>
      </c>
      <c r="NE3" s="423" t="s">
        <v>2330</v>
      </c>
      <c r="NF3" s="423" t="s">
        <v>2333</v>
      </c>
      <c r="NG3" s="423" t="s">
        <v>2336</v>
      </c>
      <c r="NH3" s="445" t="s">
        <v>2339</v>
      </c>
      <c r="NI3" s="430" t="s">
        <v>2342</v>
      </c>
      <c r="NJ3" s="446" t="s">
        <v>2344</v>
      </c>
      <c r="NK3" s="430" t="s">
        <v>2347</v>
      </c>
      <c r="NL3" s="430" t="s">
        <v>2350</v>
      </c>
      <c r="NM3" s="445" t="s">
        <v>2353</v>
      </c>
      <c r="NN3" s="428" t="s">
        <v>2356</v>
      </c>
      <c r="NO3" s="428" t="s">
        <v>2358</v>
      </c>
      <c r="NP3" s="445" t="s">
        <v>2360</v>
      </c>
      <c r="NQ3" s="430" t="s">
        <v>2363</v>
      </c>
      <c r="NR3" s="430" t="s">
        <v>2365</v>
      </c>
      <c r="NS3" s="430" t="s">
        <v>2367</v>
      </c>
      <c r="NT3" s="444" t="s">
        <v>2371</v>
      </c>
      <c r="NU3" s="430" t="s">
        <v>2374</v>
      </c>
      <c r="NV3" s="430" t="s">
        <v>2377</v>
      </c>
      <c r="NW3" s="430" t="s">
        <v>2379</v>
      </c>
      <c r="NX3" s="430" t="s">
        <v>2381</v>
      </c>
      <c r="NY3" s="445" t="s">
        <v>2383</v>
      </c>
      <c r="NZ3" s="430" t="s">
        <v>2386</v>
      </c>
      <c r="OA3" s="428" t="s">
        <v>2389</v>
      </c>
      <c r="OB3" s="430" t="s">
        <v>2392</v>
      </c>
      <c r="OC3" s="429" t="s">
        <v>2395</v>
      </c>
      <c r="OD3" s="447" t="s">
        <v>2398</v>
      </c>
      <c r="OE3" s="448" t="s">
        <v>2402</v>
      </c>
      <c r="OF3" s="428" t="s">
        <v>2405</v>
      </c>
      <c r="OG3" s="428" t="s">
        <v>2408</v>
      </c>
      <c r="OH3" s="428" t="s">
        <v>2410</v>
      </c>
      <c r="OI3" s="448" t="s">
        <v>2412</v>
      </c>
      <c r="OJ3" s="430" t="s">
        <v>2415</v>
      </c>
      <c r="OK3" s="430" t="s">
        <v>2418</v>
      </c>
      <c r="OL3" s="430" t="s">
        <v>2420</v>
      </c>
      <c r="OM3" s="437" t="s">
        <v>2422</v>
      </c>
      <c r="ON3" s="449" t="s">
        <v>2424</v>
      </c>
      <c r="OO3" s="449" t="s">
        <v>2426</v>
      </c>
      <c r="OP3" s="449" t="s">
        <v>2428</v>
      </c>
      <c r="OQ3" s="449" t="s">
        <v>2430</v>
      </c>
      <c r="OR3" s="437" t="s">
        <v>2432</v>
      </c>
      <c r="OS3" s="430" t="s">
        <v>2434</v>
      </c>
      <c r="OT3" s="437" t="s">
        <v>2436</v>
      </c>
      <c r="OU3" s="430" t="s">
        <v>2438</v>
      </c>
      <c r="OV3" s="430" t="s">
        <v>2440</v>
      </c>
      <c r="OW3" s="430" t="s">
        <v>2442</v>
      </c>
    </row>
    <row r="4" spans="1:413" ht="15" customHeight="1">
      <c r="A4" s="413">
        <f>+'1. Información General'!B2</f>
        <v>0</v>
      </c>
      <c r="B4" s="413">
        <f>+'1. Información General'!F2</f>
        <v>0</v>
      </c>
      <c r="C4" s="413">
        <f>+'1. Información General'!B3</f>
        <v>0</v>
      </c>
      <c r="D4" s="414">
        <f>+'1. Información General'!F3</f>
        <v>0</v>
      </c>
      <c r="E4" s="413">
        <f>+'1. Información General'!B4</f>
        <v>0</v>
      </c>
      <c r="F4" s="413">
        <f>+'1. Información General'!D4</f>
        <v>0</v>
      </c>
      <c r="G4" s="413">
        <f>+'1. Información General'!B5</f>
        <v>0</v>
      </c>
      <c r="H4" s="413">
        <f>+'1. Información General'!D5</f>
        <v>0</v>
      </c>
      <c r="I4" s="413">
        <f>+'1. Información General'!B6</f>
        <v>0</v>
      </c>
      <c r="J4" s="413">
        <f>+'1. Información General'!D6</f>
        <v>0</v>
      </c>
      <c r="K4" s="413">
        <f>+'1. Información General'!B7</f>
        <v>0</v>
      </c>
      <c r="L4" s="414">
        <f>+'1. Información General'!F7</f>
        <v>0</v>
      </c>
      <c r="M4" s="413">
        <f>+'1. Información General'!B8</f>
        <v>0</v>
      </c>
      <c r="N4" s="413">
        <f>+'1. Información General'!D8</f>
        <v>0</v>
      </c>
      <c r="O4" s="413">
        <f>+'1. Información General'!F8</f>
        <v>0</v>
      </c>
      <c r="P4" s="413">
        <f>+'1. Información General'!B11</f>
        <v>0</v>
      </c>
      <c r="Q4" s="413">
        <f>+'1. Información General'!F11</f>
        <v>0</v>
      </c>
      <c r="R4" s="413">
        <f>+'1. Información General'!B12</f>
        <v>0</v>
      </c>
      <c r="S4" s="413">
        <f>+'1. Información General'!D12</f>
        <v>0</v>
      </c>
      <c r="T4" s="413">
        <f>+'1. Información General'!B13</f>
        <v>0</v>
      </c>
      <c r="U4" s="414">
        <f>+'1. Información General'!F13</f>
        <v>0</v>
      </c>
      <c r="V4" s="413">
        <f>+'1. Información General'!B14</f>
        <v>0</v>
      </c>
      <c r="W4" s="413">
        <f>+'1. Información General'!D14</f>
        <v>0</v>
      </c>
      <c r="X4" s="413">
        <f>+'1. Información General'!B15</f>
        <v>0</v>
      </c>
      <c r="Y4" s="413">
        <f>+'1. Información General'!D15</f>
        <v>0</v>
      </c>
      <c r="Z4" s="413">
        <f>+'1. Información General'!F15</f>
        <v>0</v>
      </c>
      <c r="AA4" s="413">
        <f>+'1. Información General'!B16</f>
        <v>0</v>
      </c>
      <c r="AB4" s="414">
        <f>+'1. Información General'!F16</f>
        <v>0</v>
      </c>
      <c r="AC4" s="413">
        <f>+'1. Información General'!B17</f>
        <v>0</v>
      </c>
      <c r="AD4" s="413">
        <f>+'1. Información General'!D17</f>
        <v>0</v>
      </c>
      <c r="AE4" s="413">
        <f>+'1. Información General'!F17</f>
        <v>0</v>
      </c>
      <c r="AF4" s="413">
        <f>+'1. Información General'!B18</f>
        <v>0</v>
      </c>
      <c r="AG4" s="413" t="str">
        <f>+'1. Información General'!D18</f>
        <v xml:space="preserve"> </v>
      </c>
      <c r="AH4" s="413" t="str">
        <f>+'1. Información General'!F18</f>
        <v xml:space="preserve"> </v>
      </c>
      <c r="AI4" s="413">
        <f>+'1. Información General'!B22</f>
        <v>0</v>
      </c>
      <c r="AJ4" s="420">
        <f>+'1. Información General'!D22</f>
        <v>0</v>
      </c>
      <c r="AK4" s="420">
        <f>+'1. Información General'!F22</f>
        <v>0</v>
      </c>
      <c r="AL4" s="413" t="str">
        <f>+'1. Información General'!B23</f>
        <v>PROTECCION</v>
      </c>
      <c r="AM4" s="413" t="str">
        <f>+'1. Información General'!D23</f>
        <v>SISTEMA DE RESPONSABIIDAD PENAL PARA ADOLESCENTES - SRPA</v>
      </c>
      <c r="AN4" s="413">
        <f>+'1. Información General'!B24</f>
        <v>0</v>
      </c>
      <c r="AO4" s="413" t="str">
        <f>+'1. Información General'!B33</f>
        <v>MODALIDADES PRIVATIVAS DE LA LIBERTAD</v>
      </c>
      <c r="AP4" s="413" t="str">
        <f>+'1. Información General'!E33</f>
        <v>CENTRO DE INTERNAMIENTO PREVENTIVO - CIP</v>
      </c>
      <c r="AQ4" s="413">
        <f>+'1. Información General'!B36</f>
        <v>0</v>
      </c>
      <c r="AR4" s="413">
        <f>+'1. Información General'!D36</f>
        <v>0</v>
      </c>
      <c r="AS4" s="413">
        <f>+'1. Información General'!B37</f>
        <v>0</v>
      </c>
      <c r="AT4" s="420">
        <f>+'1. Información General'!D37</f>
        <v>0</v>
      </c>
      <c r="AU4" s="420">
        <f>+'1. Información General'!F37</f>
        <v>0</v>
      </c>
      <c r="AV4" s="413">
        <f>+'1. Información General'!B38</f>
        <v>0</v>
      </c>
      <c r="AW4" s="413">
        <f>+'1. Información General'!F38</f>
        <v>0</v>
      </c>
      <c r="AX4" s="413">
        <f>+'1. Información General'!B39</f>
        <v>0</v>
      </c>
      <c r="AY4" s="413">
        <f>+'1. Información General'!D39</f>
        <v>0</v>
      </c>
      <c r="AZ4" s="413">
        <f>+'1. Información General'!F39</f>
        <v>0</v>
      </c>
      <c r="BA4" s="413">
        <f>+'1. Información General'!B40</f>
        <v>0</v>
      </c>
      <c r="BB4" s="413">
        <f>+'1. Información General'!D40</f>
        <v>0</v>
      </c>
      <c r="BC4" s="413">
        <f>+'1. Información General'!B41</f>
        <v>0</v>
      </c>
      <c r="BD4" s="420">
        <f>+'1. Información General'!D41</f>
        <v>0</v>
      </c>
      <c r="BE4" s="420">
        <f>+'1. Información General'!F41</f>
        <v>0</v>
      </c>
      <c r="BF4" s="413">
        <f>+'1. Información General'!B42</f>
        <v>0</v>
      </c>
      <c r="BG4" s="413">
        <f>+'1. Información General'!F42</f>
        <v>0</v>
      </c>
      <c r="BH4" s="413">
        <f>+'1. Información General'!B43</f>
        <v>0</v>
      </c>
      <c r="BI4" s="413">
        <f>+'1. Información General'!D43</f>
        <v>0</v>
      </c>
      <c r="BJ4" s="413">
        <f>+'1. Información General'!F43</f>
        <v>0</v>
      </c>
      <c r="BK4" s="413" t="str">
        <f>'2.Ambientes Adecuados y Seguros'!$D3</f>
        <v>NO APLICA</v>
      </c>
      <c r="BL4" s="413">
        <f>'2.Ambientes Adecuados y Seguros'!$D4</f>
        <v>0</v>
      </c>
      <c r="BM4" s="413" t="str">
        <f>'2.Ambientes Adecuados y Seguros'!$D5</f>
        <v>NO APLICA</v>
      </c>
      <c r="BN4" s="413">
        <f>'2.Ambientes Adecuados y Seguros'!$D6</f>
        <v>0</v>
      </c>
      <c r="BO4" s="413">
        <f>'2.Ambientes Adecuados y Seguros'!$D7</f>
        <v>0</v>
      </c>
      <c r="BP4" s="413" t="str">
        <f>'2.Ambientes Adecuados y Seguros'!$D8</f>
        <v>NO APLICA</v>
      </c>
      <c r="BQ4" s="413">
        <f>'2.Ambientes Adecuados y Seguros'!$D9</f>
        <v>0</v>
      </c>
      <c r="BR4" s="413" t="str">
        <f>'2.Ambientes Adecuados y Seguros'!$D10</f>
        <v>NO APLICA</v>
      </c>
      <c r="BS4" s="413">
        <f>'2.Ambientes Adecuados y Seguros'!$D11</f>
        <v>0</v>
      </c>
      <c r="BT4" s="413" t="str">
        <f>'2.Ambientes Adecuados y Seguros'!$D12</f>
        <v>NO APLICA</v>
      </c>
      <c r="BU4" s="413">
        <f>'2.Ambientes Adecuados y Seguros'!$D13</f>
        <v>0</v>
      </c>
      <c r="BV4" s="413" t="str">
        <f>'2.Ambientes Adecuados y Seguros'!$D14</f>
        <v>NO APLICA</v>
      </c>
      <c r="BW4" s="413">
        <f>'2.Ambientes Adecuados y Seguros'!$D15</f>
        <v>0</v>
      </c>
      <c r="BX4" s="413">
        <f>'2.Ambientes Adecuados y Seguros'!$D16</f>
        <v>0</v>
      </c>
      <c r="BY4" s="413">
        <f>'2.Ambientes Adecuados y Seguros'!$D17</f>
        <v>0</v>
      </c>
      <c r="BZ4" s="413">
        <f>'2.Ambientes Adecuados y Seguros'!$D18</f>
        <v>0</v>
      </c>
      <c r="CA4" s="413">
        <f>'2.Ambientes Adecuados y Seguros'!$D19</f>
        <v>0</v>
      </c>
      <c r="CB4" s="413">
        <f>'2.Ambientes Adecuados y Seguros'!$D20</f>
        <v>0</v>
      </c>
      <c r="CC4" s="413">
        <f>'2.Ambientes Adecuados y Seguros'!$D21</f>
        <v>0</v>
      </c>
      <c r="CD4" s="413">
        <f>'2.Ambientes Adecuados y Seguros'!$D22</f>
        <v>0</v>
      </c>
      <c r="CE4" s="413" t="str">
        <f>'2.Ambientes Adecuados y Seguros'!$D23</f>
        <v>NO APLICA</v>
      </c>
      <c r="CF4" s="413" t="str">
        <f>'2.Ambientes Adecuados y Seguros'!$D24</f>
        <v>NO APLICA</v>
      </c>
      <c r="CG4" s="413" t="str">
        <f>'2.Ambientes Adecuados y Seguros'!$D25</f>
        <v>NO APLICA</v>
      </c>
      <c r="CH4" s="413">
        <f>'2.Ambientes Adecuados y Seguros'!$D26</f>
        <v>0</v>
      </c>
      <c r="CI4" s="413">
        <f>'2.Ambientes Adecuados y Seguros'!$D27</f>
        <v>0</v>
      </c>
      <c r="CJ4" s="413">
        <f>'2.Ambientes Adecuados y Seguros'!$D28</f>
        <v>0</v>
      </c>
      <c r="CK4" s="413">
        <f>'2.Ambientes Adecuados y Seguros'!$D29</f>
        <v>0</v>
      </c>
      <c r="CL4" s="413">
        <f>'2.Ambientes Adecuados y Seguros'!$D30</f>
        <v>0</v>
      </c>
      <c r="CM4" s="413">
        <f>'2.Ambientes Adecuados y Seguros'!$D31</f>
        <v>0</v>
      </c>
      <c r="CN4" s="413">
        <f>'2.Ambientes Adecuados y Seguros'!$D32</f>
        <v>0</v>
      </c>
      <c r="CO4" s="413">
        <f>'2.Ambientes Adecuados y Seguros'!$D33</f>
        <v>0</v>
      </c>
      <c r="CP4" s="413">
        <f>'2.Ambientes Adecuados y Seguros'!$D34</f>
        <v>0</v>
      </c>
      <c r="CQ4" s="413">
        <f>'2.Ambientes Adecuados y Seguros'!$D35</f>
        <v>0</v>
      </c>
      <c r="CR4" s="413">
        <f>'2.Ambientes Adecuados y Seguros'!$D36</f>
        <v>0</v>
      </c>
      <c r="CS4" s="413">
        <f>'2.Ambientes Adecuados y Seguros'!$D37</f>
        <v>0</v>
      </c>
      <c r="CT4" s="413">
        <f>'2.Ambientes Adecuados y Seguros'!$D38</f>
        <v>0</v>
      </c>
      <c r="CU4" s="413">
        <f>'2.Ambientes Adecuados y Seguros'!$D39</f>
        <v>0</v>
      </c>
      <c r="CV4" s="413">
        <f>'2.Ambientes Adecuados y Seguros'!$D40</f>
        <v>0</v>
      </c>
      <c r="CW4" s="413">
        <f>'2.Ambientes Adecuados y Seguros'!$D41</f>
        <v>0</v>
      </c>
      <c r="CX4" s="413">
        <f>'2.Ambientes Adecuados y Seguros'!$D42</f>
        <v>0</v>
      </c>
      <c r="CY4" s="413">
        <f>'2.Ambientes Adecuados y Seguros'!$D43</f>
        <v>0</v>
      </c>
      <c r="CZ4" s="413">
        <f>'2.Ambientes Adecuados y Seguros'!$D44</f>
        <v>0</v>
      </c>
      <c r="DA4" s="413">
        <f>'2.Ambientes Adecuados y Seguros'!$D45</f>
        <v>0</v>
      </c>
      <c r="DB4" s="413">
        <f>'2.Ambientes Adecuados y Seguros'!$D46</f>
        <v>0</v>
      </c>
      <c r="DC4" s="413">
        <f>'2.Ambientes Adecuados y Seguros'!$D47</f>
        <v>0</v>
      </c>
      <c r="DD4" s="413">
        <f>'2.Ambientes Adecuados y Seguros'!$D48</f>
        <v>0</v>
      </c>
      <c r="DE4" s="413">
        <f>'2.Ambientes Adecuados y Seguros'!$D49</f>
        <v>0</v>
      </c>
      <c r="DF4" s="413">
        <f>'2.Ambientes Adecuados y Seguros'!$D50</f>
        <v>0</v>
      </c>
      <c r="DG4" s="413" t="str">
        <f>'2.Ambientes Adecuados y Seguros'!$D51</f>
        <v>NO APLICA</v>
      </c>
      <c r="DH4" s="413" t="str">
        <f>'2.Ambientes Adecuados y Seguros'!$D52</f>
        <v>NO APLICA</v>
      </c>
      <c r="DI4" s="413" t="str">
        <f>'2.Ambientes Adecuados y Seguros'!$D53</f>
        <v>NO APLICA</v>
      </c>
      <c r="DJ4" s="413" t="str">
        <f>'2.Ambientes Adecuados y Seguros'!$D54</f>
        <v>NO APLICA</v>
      </c>
      <c r="DK4" s="413">
        <f>'2.Ambientes Adecuados y Seguros'!$D55</f>
        <v>0</v>
      </c>
      <c r="DL4" s="413">
        <f>'2.Ambientes Adecuados y Seguros'!$D56</f>
        <v>0</v>
      </c>
      <c r="DM4" s="413">
        <f>'2.Ambientes Adecuados y Seguros'!$D57</f>
        <v>0</v>
      </c>
      <c r="DN4" s="413">
        <f>'2.Ambientes Adecuados y Seguros'!$D58</f>
        <v>0</v>
      </c>
      <c r="DO4" s="413">
        <f>'2.Ambientes Adecuados y Seguros'!$D59</f>
        <v>0</v>
      </c>
      <c r="DP4" s="413">
        <f>'2.Ambientes Adecuados y Seguros'!$D60</f>
        <v>0</v>
      </c>
      <c r="DQ4" s="413">
        <f>'2.Ambientes Adecuados y Seguros'!$D61</f>
        <v>0</v>
      </c>
      <c r="DR4" s="413">
        <f>'2.Ambientes Adecuados y Seguros'!$D62</f>
        <v>0</v>
      </c>
      <c r="DS4" s="413">
        <f>'2.Ambientes Adecuados y Seguros'!$D63</f>
        <v>0</v>
      </c>
      <c r="DT4" s="413">
        <f>'2.Ambientes Adecuados y Seguros'!$D64</f>
        <v>0</v>
      </c>
      <c r="DU4" s="413">
        <f>'2.Ambientes Adecuados y Seguros'!$D65</f>
        <v>0</v>
      </c>
      <c r="DV4" s="413">
        <f>'2.Ambientes Adecuados y Seguros'!$D66</f>
        <v>0</v>
      </c>
      <c r="DW4" s="413">
        <f>'2.Ambientes Adecuados y Seguros'!$D67</f>
        <v>0</v>
      </c>
      <c r="DX4" s="413">
        <f>'2.Ambientes Adecuados y Seguros'!$D68</f>
        <v>0</v>
      </c>
      <c r="DY4" s="413">
        <f>'2.Ambientes Adecuados y Seguros'!$D69</f>
        <v>0</v>
      </c>
      <c r="DZ4" s="413">
        <f>'2.Ambientes Adecuados y Seguros'!$D70</f>
        <v>0</v>
      </c>
      <c r="EA4" s="413">
        <f>'2.Ambientes Adecuados y Seguros'!$D71</f>
        <v>0</v>
      </c>
      <c r="EB4" s="413">
        <f>'2.Ambientes Adecuados y Seguros'!$D72</f>
        <v>0</v>
      </c>
      <c r="EC4" s="413">
        <f>'2.Ambientes Adecuados y Seguros'!$D73</f>
        <v>0</v>
      </c>
      <c r="ED4" s="413">
        <f>'2.Ambientes Adecuados y Seguros'!$D74</f>
        <v>0</v>
      </c>
      <c r="EE4" s="413">
        <f>'2.Ambientes Adecuados y Seguros'!$D75</f>
        <v>0</v>
      </c>
      <c r="EF4" s="413">
        <f>'2.Ambientes Adecuados y Seguros'!$D76</f>
        <v>0</v>
      </c>
      <c r="EG4" s="413">
        <f>'2.Ambientes Adecuados y Seguros'!$D77</f>
        <v>0</v>
      </c>
      <c r="EH4" s="413">
        <f>'2.Ambientes Adecuados y Seguros'!$D78</f>
        <v>0</v>
      </c>
      <c r="EI4" s="413">
        <f>'2.Ambientes Adecuados y Seguros'!$D79</f>
        <v>0</v>
      </c>
      <c r="EJ4" s="413">
        <f>'2.Ambientes Adecuados y Seguros'!$D80</f>
        <v>0</v>
      </c>
      <c r="EK4" s="413">
        <f>'2.Ambientes Adecuados y Seguros'!$D81</f>
        <v>0</v>
      </c>
      <c r="EL4" s="413">
        <f>'2.Ambientes Adecuados y Seguros'!$D82</f>
        <v>0</v>
      </c>
      <c r="EM4" s="413">
        <f>'2.Ambientes Adecuados y Seguros'!$D83</f>
        <v>0</v>
      </c>
      <c r="EN4" s="413">
        <f>'2.Ambientes Adecuados y Seguros'!$D84</f>
        <v>0</v>
      </c>
      <c r="EO4" s="413">
        <f>'2.Ambientes Adecuados y Seguros'!$D85</f>
        <v>0</v>
      </c>
      <c r="EP4" s="413">
        <f>'2.Ambientes Adecuados y Seguros'!$D86</f>
        <v>0</v>
      </c>
      <c r="EQ4" s="413">
        <f>'2.Ambientes Adecuados y Seguros'!$D87</f>
        <v>0</v>
      </c>
      <c r="ER4" s="413">
        <f>'2.Ambientes Adecuados y Seguros'!$D88</f>
        <v>0</v>
      </c>
      <c r="ES4" s="413">
        <f>'2.Ambientes Adecuados y Seguros'!$D89</f>
        <v>0</v>
      </c>
      <c r="ET4" s="413">
        <f>'2.Ambientes Adecuados y Seguros'!$D90</f>
        <v>0</v>
      </c>
      <c r="EU4" s="413">
        <f>'2.Ambientes Adecuados y Seguros'!$D91</f>
        <v>0</v>
      </c>
      <c r="EV4" s="413">
        <f>'2.Ambientes Adecuados y Seguros'!$D92</f>
        <v>0</v>
      </c>
      <c r="EW4" s="413">
        <f>'2.Ambientes Adecuados y Seguros'!$D93</f>
        <v>0</v>
      </c>
      <c r="EX4" s="413">
        <f>'2.Ambientes Adecuados y Seguros'!$D94</f>
        <v>0</v>
      </c>
      <c r="EY4" s="413">
        <f>'2.Ambientes Adecuados y Seguros'!$D95</f>
        <v>0</v>
      </c>
      <c r="EZ4" s="413" t="str">
        <f>'2.Ambientes Adecuados y Seguros'!$D96</f>
        <v>NO APLICA</v>
      </c>
      <c r="FA4" s="413">
        <f>'2.Ambientes Adecuados y Seguros'!$D97</f>
        <v>0</v>
      </c>
      <c r="FB4" s="413">
        <f>'2.Ambientes Adecuados y Seguros'!$D98</f>
        <v>0</v>
      </c>
      <c r="FC4" s="413">
        <f>'2.Ambientes Adecuados y Seguros'!$D99</f>
        <v>0</v>
      </c>
      <c r="FD4" s="413">
        <f>'2.Ambientes Adecuados y Seguros'!$D100</f>
        <v>0</v>
      </c>
      <c r="FE4" s="413">
        <f>'2.Ambientes Adecuados y Seguros'!$D101</f>
        <v>0</v>
      </c>
      <c r="FF4" s="413">
        <f>'2.Ambientes Adecuados y Seguros'!$D102</f>
        <v>0</v>
      </c>
      <c r="FG4" s="413">
        <f>'2.Ambientes Adecuados y Seguros'!$D103</f>
        <v>0</v>
      </c>
      <c r="FH4" s="450" t="str">
        <f>'3. Alimentacion y Nutrición'!$D3</f>
        <v>NO APLICA</v>
      </c>
      <c r="FI4" s="450">
        <f>'3. Alimentacion y Nutrición'!$D4</f>
        <v>0</v>
      </c>
      <c r="FJ4" s="450">
        <f>'3. Alimentacion y Nutrición'!$D5</f>
        <v>0</v>
      </c>
      <c r="FK4" s="450">
        <f>'3. Alimentacion y Nutrición'!$D6</f>
        <v>0</v>
      </c>
      <c r="FL4" s="450">
        <f>'3. Alimentacion y Nutrición'!$D7</f>
        <v>0</v>
      </c>
      <c r="FM4" s="450">
        <f>'3. Alimentacion y Nutrición'!$D8</f>
        <v>0</v>
      </c>
      <c r="FN4" s="450">
        <f>'3. Alimentacion y Nutrición'!$D9</f>
        <v>0</v>
      </c>
      <c r="FO4" s="450">
        <f>'3. Alimentacion y Nutrición'!$D10</f>
        <v>0</v>
      </c>
      <c r="FP4" s="450">
        <f>'3. Alimentacion y Nutrición'!$D11</f>
        <v>0</v>
      </c>
      <c r="FQ4" s="450" t="str">
        <f>'3. Alimentacion y Nutrición'!$D12</f>
        <v>NO APLICA</v>
      </c>
      <c r="FR4" s="450">
        <f>'3. Alimentacion y Nutrición'!$D13</f>
        <v>0</v>
      </c>
      <c r="FS4" s="450">
        <f>'3. Alimentacion y Nutrición'!$D14</f>
        <v>0</v>
      </c>
      <c r="FT4" s="450">
        <f>'3. Alimentacion y Nutrición'!$D15</f>
        <v>0</v>
      </c>
      <c r="FU4" s="450">
        <f>'3. Alimentacion y Nutrición'!$D16</f>
        <v>0</v>
      </c>
      <c r="FV4" s="450">
        <f>'3. Alimentacion y Nutrición'!$D17</f>
        <v>0</v>
      </c>
      <c r="FW4" s="450">
        <f>'3. Alimentacion y Nutrición'!$D18</f>
        <v>0</v>
      </c>
      <c r="FX4" s="450" t="str">
        <f>'3. Alimentacion y Nutrición'!$D19</f>
        <v>NO APLICA</v>
      </c>
      <c r="FY4" s="450">
        <f>'3. Alimentacion y Nutrición'!$D20</f>
        <v>0</v>
      </c>
      <c r="FZ4" s="450">
        <f>'3. Alimentacion y Nutrición'!$D21</f>
        <v>0</v>
      </c>
      <c r="GA4" s="450">
        <f>'3. Alimentacion y Nutrición'!$D22</f>
        <v>0</v>
      </c>
      <c r="GB4" s="450" t="str">
        <f>'3. Alimentacion y Nutrición'!$D23</f>
        <v>NO APLICA</v>
      </c>
      <c r="GC4" s="450">
        <f>'3. Alimentacion y Nutrición'!$D24</f>
        <v>0</v>
      </c>
      <c r="GD4" s="450">
        <f>'3. Alimentacion y Nutrición'!$D25</f>
        <v>0</v>
      </c>
      <c r="GE4" s="450">
        <f>'3. Alimentacion y Nutrición'!$D26</f>
        <v>0</v>
      </c>
      <c r="GF4" s="450" t="str">
        <f>'3. Alimentacion y Nutrición'!$D27</f>
        <v>NO APLICA</v>
      </c>
      <c r="GG4" s="450">
        <f>'3. Alimentacion y Nutrición'!$D28</f>
        <v>0</v>
      </c>
      <c r="GH4" s="450">
        <f>'3. Alimentacion y Nutrición'!$D29</f>
        <v>0</v>
      </c>
      <c r="GI4" s="450">
        <f>'3. Alimentacion y Nutrición'!$D30</f>
        <v>0</v>
      </c>
      <c r="GJ4" s="450" t="str">
        <f>'3. Alimentacion y Nutrición'!$D31</f>
        <v>NO APLICA</v>
      </c>
      <c r="GK4" s="450">
        <f>'3. Alimentacion y Nutrición'!$D32</f>
        <v>0</v>
      </c>
      <c r="GL4" s="450" t="str">
        <f>'3. Alimentacion y Nutrición'!$D33</f>
        <v>NO APLICA</v>
      </c>
      <c r="GM4" s="450">
        <f>'3. Alimentacion y Nutrición'!$D34</f>
        <v>0</v>
      </c>
      <c r="GN4" s="450">
        <f>'3. Alimentacion y Nutrición'!$D35</f>
        <v>0</v>
      </c>
      <c r="GO4" s="450">
        <f>'3. Alimentacion y Nutrición'!$D36</f>
        <v>0</v>
      </c>
      <c r="GP4" s="450">
        <f>'3. Alimentacion y Nutrición'!$D37</f>
        <v>0</v>
      </c>
      <c r="GQ4" s="450">
        <f>'3. Alimentacion y Nutrición'!$D38</f>
        <v>0</v>
      </c>
      <c r="GR4" s="450" t="str">
        <f>'3. Alimentacion y Nutrición'!$D39</f>
        <v>NO APLICA</v>
      </c>
      <c r="GS4" s="450">
        <f>'3. Alimentacion y Nutrición'!$D40</f>
        <v>0</v>
      </c>
      <c r="GT4" s="450">
        <f>'3. Alimentacion y Nutrición'!$D41</f>
        <v>0</v>
      </c>
      <c r="GU4" s="450">
        <f>'3. Alimentacion y Nutrición'!$D42</f>
        <v>0</v>
      </c>
      <c r="GV4" s="450">
        <f>'3. Alimentacion y Nutrición'!$D43</f>
        <v>0</v>
      </c>
      <c r="GW4" s="450">
        <f>'3. Alimentacion y Nutrición'!$D44</f>
        <v>0</v>
      </c>
      <c r="GX4" s="450">
        <f>'3. Alimentacion y Nutrición'!$D45</f>
        <v>0</v>
      </c>
      <c r="GY4" s="450">
        <f>'3. Alimentacion y Nutrición'!$D46</f>
        <v>0</v>
      </c>
      <c r="GZ4" s="450">
        <f>'3. Alimentacion y Nutrición'!$D47</f>
        <v>0</v>
      </c>
      <c r="HA4" s="450" t="str">
        <f>'3. Alimentacion y Nutrición'!$D48</f>
        <v>NO APLICA</v>
      </c>
      <c r="HB4" s="450">
        <f>'3. Alimentacion y Nutrición'!$D49</f>
        <v>0</v>
      </c>
      <c r="HC4" s="450">
        <f>'3. Alimentacion y Nutrición'!$D50</f>
        <v>0</v>
      </c>
      <c r="HD4" s="450">
        <f>'3. Alimentacion y Nutrición'!$D51</f>
        <v>0</v>
      </c>
      <c r="HE4" s="450">
        <f>'3. Alimentacion y Nutrición'!$D52</f>
        <v>0</v>
      </c>
      <c r="HF4" s="450">
        <f>'3. Alimentacion y Nutrición'!$D53</f>
        <v>0</v>
      </c>
      <c r="HG4" s="450">
        <f>'3. Alimentacion y Nutrición'!$D54</f>
        <v>0</v>
      </c>
      <c r="HH4" s="450" t="str">
        <f>'3. Alimentacion y Nutrición'!$D55</f>
        <v>NO APLICA</v>
      </c>
      <c r="HI4" s="450">
        <f>'3. Alimentacion y Nutrición'!$D56</f>
        <v>0</v>
      </c>
      <c r="HJ4" s="450">
        <f>'3. Alimentacion y Nutrición'!$D57</f>
        <v>0</v>
      </c>
      <c r="HK4" s="450" t="str">
        <f>'3. Alimentacion y Nutrición'!$D58</f>
        <v>NO APLICA</v>
      </c>
      <c r="HL4" s="450">
        <f>'3. Alimentacion y Nutrición'!$D59</f>
        <v>0</v>
      </c>
      <c r="HM4" s="450" t="str">
        <f>'3. Alimentacion y Nutrición'!$D60</f>
        <v>NO APLICA</v>
      </c>
      <c r="HN4" s="450">
        <f>'3. Alimentacion y Nutrición'!$D61</f>
        <v>0</v>
      </c>
      <c r="HO4" s="450">
        <f>'3. Alimentacion y Nutrición'!$D62</f>
        <v>0</v>
      </c>
      <c r="HP4" s="450">
        <f>'3. Alimentacion y Nutrición'!$D63</f>
        <v>0</v>
      </c>
      <c r="HQ4" s="450" t="str">
        <f>'3. Alimentacion y Nutrición'!$D64</f>
        <v>NO APLICA</v>
      </c>
      <c r="HR4" s="450">
        <f>'3. Alimentacion y Nutrición'!$D65</f>
        <v>0</v>
      </c>
      <c r="HS4" s="450">
        <f>'3. Alimentacion y Nutrición'!$D66</f>
        <v>0</v>
      </c>
      <c r="HT4" s="450">
        <f>'3. Alimentacion y Nutrición'!$D67</f>
        <v>0</v>
      </c>
      <c r="HU4" s="450">
        <f>'3. Alimentacion y Nutrición'!$D68</f>
        <v>0</v>
      </c>
      <c r="HV4" s="450">
        <f>'3. Alimentacion y Nutrición'!$D69</f>
        <v>0</v>
      </c>
      <c r="HW4" s="450">
        <f>'3. Alimentacion y Nutrición'!$D70</f>
        <v>0</v>
      </c>
      <c r="HX4" s="450" t="str">
        <f>'4. Mod. Atención CIP'!$D3</f>
        <v>NO APLICA</v>
      </c>
      <c r="HY4" s="450">
        <f>'4. Mod. Atención CIP'!$D4</f>
        <v>0</v>
      </c>
      <c r="HZ4" s="450">
        <f>'4. Mod. Atención CIP'!$D5</f>
        <v>0</v>
      </c>
      <c r="IA4" s="450">
        <f>'4. Mod. Atención CIP'!$D6</f>
        <v>0</v>
      </c>
      <c r="IB4" s="450" t="str">
        <f>'4. Mod. Atención CIP'!$D7</f>
        <v>NO APLICA</v>
      </c>
      <c r="IC4" s="450" t="str">
        <f>'4. Mod. Atención CIP'!$D8</f>
        <v>NO APLICA</v>
      </c>
      <c r="ID4" s="450">
        <f>'4. Mod. Atención CIP'!$D9</f>
        <v>0</v>
      </c>
      <c r="IE4" s="450">
        <f>'4. Mod. Atención CIP'!$D10</f>
        <v>0</v>
      </c>
      <c r="IF4" s="450">
        <f>'4. Mod. Atención CIP'!$D11</f>
        <v>0</v>
      </c>
      <c r="IG4" s="450">
        <f>'4. Mod. Atención CIP'!$D12</f>
        <v>0</v>
      </c>
      <c r="IH4" s="450">
        <f>'4. Mod. Atención CIP'!$D13</f>
        <v>0</v>
      </c>
      <c r="II4" s="450">
        <f>'4. Mod. Atención CIP'!$D14</f>
        <v>0</v>
      </c>
      <c r="IJ4" s="450">
        <f>'4. Mod. Atención CIP'!$D15</f>
        <v>0</v>
      </c>
      <c r="IK4" s="450">
        <f>'4. Mod. Atención CIP'!$D16</f>
        <v>0</v>
      </c>
      <c r="IL4" s="450">
        <f>'4. Mod. Atención CIP'!$D17</f>
        <v>0</v>
      </c>
      <c r="IM4" s="450">
        <f>'4. Mod. Atención CIP'!$D18</f>
        <v>0</v>
      </c>
      <c r="IN4" s="450">
        <f>'4. Mod. Atención CIP'!$D19</f>
        <v>0</v>
      </c>
      <c r="IO4" s="450">
        <f>'4. Mod. Atención CIP'!$D20</f>
        <v>0</v>
      </c>
      <c r="IP4" s="450">
        <f>'4. Mod. Atención CIP'!$D21</f>
        <v>0</v>
      </c>
      <c r="IQ4" s="450">
        <f>'4. Mod. Atención CIP'!$D22</f>
        <v>0</v>
      </c>
      <c r="IR4" s="450">
        <f>'4. Mod. Atención CIP'!$D23</f>
        <v>0</v>
      </c>
      <c r="IS4" s="450" t="str">
        <f>'4. Mod. Atención CIP'!$D24</f>
        <v>NO APLICA</v>
      </c>
      <c r="IT4" s="450">
        <f>'4. Mod. Atención CIP'!$D25</f>
        <v>0</v>
      </c>
      <c r="IU4" s="450">
        <f>'4. Mod. Atención CIP'!$D26</f>
        <v>0</v>
      </c>
      <c r="IV4" s="450">
        <f>'4. Mod. Atención CIP'!$D27</f>
        <v>0</v>
      </c>
      <c r="IW4" s="450">
        <f>'4. Mod. Atención CIP'!$D28</f>
        <v>0</v>
      </c>
      <c r="IX4" s="450" t="str">
        <f>'4. Mod. Atención CIP'!$D29</f>
        <v>NO APLICA</v>
      </c>
      <c r="IY4" s="450">
        <f>'4. Mod. Atención CIP'!$D30</f>
        <v>0</v>
      </c>
      <c r="IZ4" s="450">
        <f>'4. Mod. Atención CIP'!$D31</f>
        <v>0</v>
      </c>
      <c r="JA4" s="450" t="str">
        <f>'4. Mod. Atención CIP'!$D32</f>
        <v>NO APLICA</v>
      </c>
      <c r="JB4" s="450">
        <f>'4. Mod. Atención CIP'!$D33</f>
        <v>0</v>
      </c>
      <c r="JC4" s="450">
        <f>'4. Mod. Atención CIP'!$D34</f>
        <v>0</v>
      </c>
      <c r="JD4" s="450" t="str">
        <f>'5. Situaciones especiales'!$D3</f>
        <v>NO APLICA</v>
      </c>
      <c r="JE4" s="450">
        <f>'5. Situaciones especiales'!$D4</f>
        <v>0</v>
      </c>
      <c r="JF4" s="450">
        <f>'5. Situaciones especiales'!$D5</f>
        <v>0</v>
      </c>
      <c r="JG4" s="450">
        <f>'5. Situaciones especiales'!$D6</f>
        <v>0</v>
      </c>
      <c r="JH4" s="450" t="str">
        <f>'5. Situaciones especiales'!$D7</f>
        <v>NO APLICA</v>
      </c>
      <c r="JI4" s="450">
        <f>'5. Situaciones especiales'!$D8</f>
        <v>0</v>
      </c>
      <c r="JJ4" s="450">
        <f>'5. Situaciones especiales'!$D9</f>
        <v>0</v>
      </c>
      <c r="JK4" s="450">
        <f>'5. Situaciones especiales'!$D10</f>
        <v>0</v>
      </c>
      <c r="JL4" s="450">
        <f>'5. Situaciones especiales'!$D11</f>
        <v>0</v>
      </c>
      <c r="JM4" s="450">
        <f>'5. Situaciones especiales'!$D12</f>
        <v>0</v>
      </c>
      <c r="JN4" s="450">
        <f>'5. Situaciones especiales'!$D13</f>
        <v>0</v>
      </c>
      <c r="JO4" s="450">
        <f>'5. Situaciones especiales'!$D14</f>
        <v>0</v>
      </c>
      <c r="JP4" s="450">
        <f>'5. Situaciones especiales'!$D15</f>
        <v>0</v>
      </c>
      <c r="JQ4" s="450" t="str">
        <f>'5. Situaciones especiales'!$D16</f>
        <v>NO APLICA</v>
      </c>
      <c r="JR4" s="450">
        <f>'5. Situaciones especiales'!$D17</f>
        <v>0</v>
      </c>
      <c r="JS4" s="450">
        <f>'5. Situaciones especiales'!$D18</f>
        <v>0</v>
      </c>
      <c r="JT4" s="450">
        <f>'5. Situaciones especiales'!$D19</f>
        <v>0</v>
      </c>
      <c r="JU4" s="450">
        <f>'5. Situaciones especiales'!$D20</f>
        <v>0</v>
      </c>
      <c r="JV4" s="450">
        <f>'5. Situaciones especiales'!$D21</f>
        <v>0</v>
      </c>
      <c r="JW4" s="450">
        <f>'5. Situaciones especiales'!$D22</f>
        <v>0</v>
      </c>
      <c r="JX4" s="450" t="str">
        <f>'5. Situaciones especiales'!$D23</f>
        <v>NO APLICA</v>
      </c>
      <c r="JY4" s="450">
        <f>'5. Situaciones especiales'!$D24</f>
        <v>0</v>
      </c>
      <c r="JZ4" s="450">
        <f>'5. Situaciones especiales'!$D25</f>
        <v>0</v>
      </c>
      <c r="KA4" s="450">
        <f>'5. Situaciones especiales'!$D26</f>
        <v>0</v>
      </c>
      <c r="KB4" s="450">
        <f>'5. Situaciones especiales'!$D27</f>
        <v>0</v>
      </c>
      <c r="KC4" s="450">
        <f>'5. Situaciones especiales'!$D28</f>
        <v>0</v>
      </c>
      <c r="KD4" s="450" t="str">
        <f>'5. Situaciones especiales'!$D29</f>
        <v>NO APLICA</v>
      </c>
      <c r="KE4" s="450">
        <f>'5. Situaciones especiales'!$D30</f>
        <v>0</v>
      </c>
      <c r="KF4" s="450">
        <f>'5. Situaciones especiales'!$D31</f>
        <v>0</v>
      </c>
      <c r="KG4" s="450">
        <f>'5. Situaciones especiales'!$D32</f>
        <v>0</v>
      </c>
      <c r="KH4" s="450">
        <f>'5. Situaciones especiales'!$D33</f>
        <v>0</v>
      </c>
      <c r="KI4" s="450">
        <f>'5. Situaciones especiales'!$D34</f>
        <v>0</v>
      </c>
      <c r="KJ4" s="450" t="str">
        <f>'5. Situaciones especiales'!$D35</f>
        <v>NO APLICA</v>
      </c>
      <c r="KK4" s="450">
        <f>'5. Situaciones especiales'!$D36</f>
        <v>0</v>
      </c>
      <c r="KL4" s="450">
        <f>'5. Situaciones especiales'!$D37</f>
        <v>0</v>
      </c>
      <c r="KM4" s="450">
        <f>'5. Situaciones especiales'!$D38</f>
        <v>0</v>
      </c>
      <c r="KN4" s="450">
        <f>'5. Situaciones especiales'!$D39</f>
        <v>0</v>
      </c>
      <c r="KO4" s="450">
        <f>'5. Situaciones especiales'!$D40</f>
        <v>0</v>
      </c>
      <c r="KP4" s="450" t="str">
        <f>'5. Situaciones especiales'!$D41</f>
        <v>NO APLICA</v>
      </c>
      <c r="KQ4" s="450">
        <f>'5. Situaciones especiales'!$D42</f>
        <v>0</v>
      </c>
      <c r="KR4" s="450">
        <f>'5. Situaciones especiales'!$D43</f>
        <v>0</v>
      </c>
      <c r="KS4" s="450">
        <f>'5. Situaciones especiales'!$D44</f>
        <v>0</v>
      </c>
      <c r="KT4" s="450" t="str">
        <f>'5. Situaciones especiales'!$D45</f>
        <v>NO APLICA</v>
      </c>
      <c r="KU4" s="450" t="str">
        <f>'5. Situaciones especiales'!$D46</f>
        <v>NO APLICA</v>
      </c>
      <c r="KV4" s="450">
        <f>'5. Situaciones especiales'!$D47</f>
        <v>0</v>
      </c>
      <c r="KW4" s="450">
        <f>'5. Situaciones especiales'!$D48</f>
        <v>0</v>
      </c>
      <c r="KX4" s="450">
        <f>'5. Situaciones especiales'!$D49</f>
        <v>0</v>
      </c>
      <c r="KY4" s="450">
        <f>'5. Situaciones especiales'!$D50</f>
        <v>0</v>
      </c>
      <c r="KZ4" s="450">
        <f>'5. Situaciones especiales'!$D51</f>
        <v>0</v>
      </c>
      <c r="LA4" s="450">
        <f>'5. Situaciones especiales'!$D52</f>
        <v>0</v>
      </c>
      <c r="LB4" s="450">
        <f>'5. Situaciones especiales'!$D53</f>
        <v>0</v>
      </c>
      <c r="LC4" s="450">
        <f>'5. Situaciones especiales'!$D54</f>
        <v>0</v>
      </c>
      <c r="LD4" s="450">
        <f>'5. Situaciones especiales'!$D55</f>
        <v>0</v>
      </c>
      <c r="LE4" s="450">
        <f>'5. Situaciones especiales'!$D56</f>
        <v>0</v>
      </c>
      <c r="LF4" s="450">
        <f>'5. Situaciones especiales'!$D57</f>
        <v>0</v>
      </c>
      <c r="LG4" s="450">
        <f>'5. Situaciones especiales'!$D58</f>
        <v>0</v>
      </c>
      <c r="LH4" s="450">
        <f>'5. Situaciones especiales'!$D59</f>
        <v>0</v>
      </c>
      <c r="LI4" s="450">
        <f>'5. Situaciones especiales'!$D60</f>
        <v>0</v>
      </c>
      <c r="LJ4" s="450">
        <f>'5. Situaciones especiales'!$D61</f>
        <v>0</v>
      </c>
      <c r="LK4" s="450" t="str">
        <f>'5. Situaciones especiales'!$D62</f>
        <v>NO APLICA</v>
      </c>
      <c r="LL4" s="450">
        <f>'5. Situaciones especiales'!$D63</f>
        <v>0</v>
      </c>
      <c r="LM4" s="450">
        <f>'5. Situaciones especiales'!$D64</f>
        <v>0</v>
      </c>
      <c r="LN4" s="450">
        <f>'5. Situaciones especiales'!$D65</f>
        <v>0</v>
      </c>
      <c r="LO4" s="450">
        <f>'5. Situaciones especiales'!$D66</f>
        <v>0</v>
      </c>
      <c r="LP4" s="450">
        <f>'5. Situaciones especiales'!$D67</f>
        <v>0</v>
      </c>
      <c r="LQ4" s="450" t="e">
        <f>'5. Situaciones especiales'!#REF!</f>
        <v>#REF!</v>
      </c>
      <c r="LR4" s="450" t="e">
        <f>'5. Situaciones especiales'!#REF!</f>
        <v>#REF!</v>
      </c>
      <c r="LS4" s="450" t="e">
        <f>'5. Situaciones especiales'!#REF!</f>
        <v>#REF!</v>
      </c>
      <c r="LT4" s="450" t="str">
        <f>'5. Situaciones especiales'!$D68</f>
        <v>NO APLICA</v>
      </c>
      <c r="LU4" s="450">
        <f>'5. Situaciones especiales'!$D69</f>
        <v>0</v>
      </c>
      <c r="LV4" s="450">
        <f>'5. Situaciones especiales'!$D70</f>
        <v>0</v>
      </c>
      <c r="LW4" s="450" t="str">
        <f>'5. Situaciones especiales'!$D71</f>
        <v>NO APLICA</v>
      </c>
      <c r="LX4" s="450">
        <f>'5. Situaciones especiales'!$D72</f>
        <v>0</v>
      </c>
      <c r="LY4" s="450" t="str">
        <f>'6. Código Ético'!$D3</f>
        <v>NO APLICA</v>
      </c>
      <c r="LZ4" s="450" t="str">
        <f>'6. Código Ético'!$D4</f>
        <v>NO APLICA</v>
      </c>
      <c r="MA4" s="450" t="str">
        <f>'6. Código Ético'!$D5</f>
        <v>NO APLICA</v>
      </c>
      <c r="MB4" s="450">
        <f>'6. Código Ético'!$D6</f>
        <v>0</v>
      </c>
      <c r="MC4" s="450">
        <f>'6. Código Ético'!$D7</f>
        <v>0</v>
      </c>
      <c r="MD4" s="450">
        <f>'6. Código Ético'!$D8</f>
        <v>0</v>
      </c>
      <c r="ME4" s="450">
        <f>'6. Código Ético'!$D9</f>
        <v>0</v>
      </c>
      <c r="MF4" s="450">
        <f>'6. Código Ético'!$D10</f>
        <v>0</v>
      </c>
      <c r="MG4" s="450">
        <f>'6. Código Ético'!$D11</f>
        <v>0</v>
      </c>
      <c r="MH4" s="450">
        <f>'6. Código Ético'!$D12</f>
        <v>0</v>
      </c>
      <c r="MI4" s="450">
        <f>'6. Código Ético'!$D13</f>
        <v>0</v>
      </c>
      <c r="MJ4" s="450">
        <f>'6. Código Ético'!$D14</f>
        <v>0</v>
      </c>
      <c r="MK4" s="450">
        <f>'6. Código Ético'!$D15</f>
        <v>0</v>
      </c>
      <c r="ML4" s="450">
        <f>'6. Código Ético'!$D16</f>
        <v>0</v>
      </c>
      <c r="MM4" s="450">
        <f>'6. Código Ético'!$D17</f>
        <v>0</v>
      </c>
      <c r="MN4" s="450">
        <f>'6. Código Ético'!$D18</f>
        <v>0</v>
      </c>
      <c r="MO4" s="450">
        <f>'6. Código Ético'!$D19</f>
        <v>0</v>
      </c>
      <c r="MP4" s="450">
        <f>'6. Código Ético'!$D20</f>
        <v>0</v>
      </c>
      <c r="MQ4" s="450">
        <f>'6. Código Ético'!$D21</f>
        <v>0</v>
      </c>
      <c r="MR4" s="450">
        <f>'6. Código Ético'!$D22</f>
        <v>0</v>
      </c>
      <c r="MS4" s="450">
        <f>'6. Código Ético'!$D23</f>
        <v>0</v>
      </c>
      <c r="MT4" s="450">
        <f>'6. Código Ético'!$D24</f>
        <v>0</v>
      </c>
      <c r="MU4" s="450">
        <f>'6. Código Ético'!$D25</f>
        <v>0</v>
      </c>
      <c r="MV4" s="450">
        <f>'6. Código Ético'!$D26</f>
        <v>0</v>
      </c>
      <c r="MW4" s="450">
        <f>'6. Código Ético'!$D27</f>
        <v>0</v>
      </c>
      <c r="MX4" s="450">
        <f>'6. Código Ético'!$D28</f>
        <v>0</v>
      </c>
      <c r="MY4" s="450">
        <f>'6. Código Ético'!$D29</f>
        <v>0</v>
      </c>
      <c r="MZ4" s="450">
        <f>'6. Código Ético'!$D30</f>
        <v>0</v>
      </c>
      <c r="NA4" s="450">
        <f>'6. Código Ético'!$D31</f>
        <v>0</v>
      </c>
      <c r="NB4" s="450" t="str">
        <f>+'7. Talento Humano'!$D3</f>
        <v>NO APLICA</v>
      </c>
      <c r="NC4" s="450">
        <f>+'7. Talento Humano'!$D4</f>
        <v>0</v>
      </c>
      <c r="ND4" s="450" t="str">
        <f>+'7. Talento Humano'!$D5</f>
        <v>NO APLICA</v>
      </c>
      <c r="NE4" s="450">
        <f>+'7. Talento Humano'!$D6</f>
        <v>0</v>
      </c>
      <c r="NF4" s="450">
        <f>+'7. Talento Humano'!$D7</f>
        <v>0</v>
      </c>
      <c r="NG4" s="450">
        <f>+'7. Talento Humano'!$D8</f>
        <v>0</v>
      </c>
      <c r="NH4" s="450" t="str">
        <f>+'7. Talento Humano'!$D9</f>
        <v>NO APLICA</v>
      </c>
      <c r="NI4" s="450">
        <f>+'7. Talento Humano'!$D10</f>
        <v>0</v>
      </c>
      <c r="NJ4" s="450">
        <f>+'7. Talento Humano'!$D11</f>
        <v>0</v>
      </c>
      <c r="NK4" s="450">
        <f>+'7. Talento Humano'!$D12</f>
        <v>0</v>
      </c>
      <c r="NL4" s="450">
        <f>+'7. Talento Humano'!$D13</f>
        <v>0</v>
      </c>
      <c r="NM4" s="450" t="str">
        <f>+'7. Talento Humano'!$D14</f>
        <v>NO APLICA</v>
      </c>
      <c r="NN4" s="450">
        <f>+'7. Talento Humano'!$D15</f>
        <v>0</v>
      </c>
      <c r="NO4" s="450">
        <f>+'7. Talento Humano'!$D16</f>
        <v>0</v>
      </c>
      <c r="NP4" s="450" t="str">
        <f>+'7. Talento Humano'!$D17</f>
        <v>NO APLICA</v>
      </c>
      <c r="NQ4" s="450">
        <f>+'7. Talento Humano'!$D18</f>
        <v>0</v>
      </c>
      <c r="NR4" s="450">
        <f>+'7. Talento Humano'!$D19</f>
        <v>0</v>
      </c>
      <c r="NS4" s="450">
        <f>+'7. Talento Humano'!$D20</f>
        <v>0</v>
      </c>
      <c r="NT4" s="450" t="str">
        <f>+'8. Financiero'!$D3</f>
        <v>NO APLICA</v>
      </c>
      <c r="NU4" s="450">
        <f>+'8. Financiero'!$D4</f>
        <v>0</v>
      </c>
      <c r="NV4" s="450">
        <f>+'8. Financiero'!$D5</f>
        <v>0</v>
      </c>
      <c r="NW4" s="450">
        <f>+'8. Financiero'!$D6</f>
        <v>0</v>
      </c>
      <c r="NX4" s="450">
        <f>+'8. Financiero'!$D7</f>
        <v>0</v>
      </c>
      <c r="NY4" s="450" t="str">
        <f>+'8. Financiero'!$D8</f>
        <v>NO APLICA</v>
      </c>
      <c r="NZ4" s="450">
        <f>+'8. Financiero'!$D9</f>
        <v>0</v>
      </c>
      <c r="OA4" s="450">
        <f>+'8. Financiero'!$D10</f>
        <v>0</v>
      </c>
      <c r="OB4" s="450">
        <f>+'8. Financiero'!$D11</f>
        <v>0</v>
      </c>
      <c r="OC4" s="450">
        <f>+'8. Financiero'!$D12</f>
        <v>0</v>
      </c>
      <c r="OD4" s="450">
        <f>+'8. Financiero'!$D13</f>
        <v>0</v>
      </c>
      <c r="OE4" s="450" t="str">
        <f>+'9. Dotacion'!$D3</f>
        <v>NO APLICA</v>
      </c>
      <c r="OF4" s="450">
        <f>+'9. Dotacion'!$D4</f>
        <v>0</v>
      </c>
      <c r="OG4" s="450">
        <f>+'9. Dotacion'!$D5</f>
        <v>0</v>
      </c>
      <c r="OH4" s="450">
        <f>+'9. Dotacion'!$D6</f>
        <v>0</v>
      </c>
      <c r="OI4" s="450" t="str">
        <f>+'9. Dotacion'!$D7</f>
        <v>NO APLICA</v>
      </c>
      <c r="OJ4" s="450">
        <f>+'9. Dotacion'!$D8</f>
        <v>0</v>
      </c>
      <c r="OK4" s="450">
        <f>+'9. Dotacion'!$D9</f>
        <v>0</v>
      </c>
      <c r="OL4" s="450">
        <f>+'9. Dotacion'!$D10</f>
        <v>0</v>
      </c>
      <c r="OM4" s="450" t="str">
        <f>+'9. Dotacion'!$D11</f>
        <v>NO APLICA</v>
      </c>
      <c r="ON4" s="450">
        <f>+'9. Dotacion'!$D12</f>
        <v>0</v>
      </c>
      <c r="OO4" s="450">
        <f>+'9. Dotacion'!$D13</f>
        <v>0</v>
      </c>
      <c r="OP4" s="450">
        <f>+'9. Dotacion'!$D14</f>
        <v>0</v>
      </c>
      <c r="OQ4" s="450">
        <f>+'9. Dotacion'!$D15</f>
        <v>0</v>
      </c>
      <c r="OR4" s="450" t="str">
        <f>+'9. Dotacion'!$D16</f>
        <v>NO APLICA</v>
      </c>
      <c r="OS4" s="450">
        <f>+'9. Dotacion'!$D17</f>
        <v>0</v>
      </c>
      <c r="OT4" s="450" t="str">
        <f>+'9. Dotacion'!$D18</f>
        <v>NO APLICA</v>
      </c>
      <c r="OU4" s="450">
        <f>+'9. Dotacion'!$D19</f>
        <v>0</v>
      </c>
      <c r="OV4" s="450">
        <f>+'9. Dotacion'!$D20</f>
        <v>0</v>
      </c>
      <c r="OW4" s="450">
        <f>+'9. Dotacion'!$D21</f>
        <v>0</v>
      </c>
    </row>
    <row r="6" spans="1:413" ht="15" customHeight="1">
      <c r="BK6" t="str">
        <f>'2.Ambientes Adecuados y Seguros'!$D3</f>
        <v>NO APLICA</v>
      </c>
    </row>
    <row r="7" spans="1:413" ht="15" customHeight="1">
      <c r="BK7">
        <f>'2.Ambientes Adecuados y Seguros'!$D4</f>
        <v>0</v>
      </c>
    </row>
    <row r="8" spans="1:413" ht="15" customHeight="1">
      <c r="BK8" t="str">
        <f>'2.Ambientes Adecuados y Seguros'!$D5</f>
        <v>NO APLICA</v>
      </c>
    </row>
    <row r="9" spans="1:413" ht="15" customHeight="1">
      <c r="BK9">
        <f>'2.Ambientes Adecuados y Seguros'!$D6</f>
        <v>0</v>
      </c>
    </row>
    <row r="10" spans="1:413" ht="15" customHeight="1">
      <c r="BK10">
        <f>'2.Ambientes Adecuados y Seguros'!$D7</f>
        <v>0</v>
      </c>
    </row>
    <row r="11" spans="1:413" ht="15" customHeight="1">
      <c r="BK11" t="str">
        <f>'2.Ambientes Adecuados y Seguros'!$D8</f>
        <v>NO APLICA</v>
      </c>
    </row>
    <row r="12" spans="1:413" ht="15" customHeight="1">
      <c r="BK12">
        <f>'2.Ambientes Adecuados y Seguros'!$D9</f>
        <v>0</v>
      </c>
    </row>
    <row r="13" spans="1:413" ht="15" customHeight="1">
      <c r="BK13" t="str">
        <f>'2.Ambientes Adecuados y Seguros'!$D10</f>
        <v>NO APLICA</v>
      </c>
    </row>
    <row r="14" spans="1:413" ht="15" customHeight="1">
      <c r="BK14">
        <f>'2.Ambientes Adecuados y Seguros'!$D11</f>
        <v>0</v>
      </c>
    </row>
    <row r="15" spans="1:413" ht="15" customHeight="1">
      <c r="BK15" t="str">
        <f>'2.Ambientes Adecuados y Seguros'!$D12</f>
        <v>NO APLICA</v>
      </c>
    </row>
    <row r="16" spans="1:413" ht="15" customHeight="1">
      <c r="BK16">
        <f>'2.Ambientes Adecuados y Seguros'!$D13</f>
        <v>0</v>
      </c>
    </row>
    <row r="17" spans="63:63" ht="15" customHeight="1">
      <c r="BK17" t="str">
        <f>'2.Ambientes Adecuados y Seguros'!$D14</f>
        <v>NO APLICA</v>
      </c>
    </row>
    <row r="18" spans="63:63" ht="15" customHeight="1">
      <c r="BK18">
        <f>'2.Ambientes Adecuados y Seguros'!$D15</f>
        <v>0</v>
      </c>
    </row>
    <row r="19" spans="63:63" ht="15" customHeight="1">
      <c r="BK19">
        <f>'2.Ambientes Adecuados y Seguros'!$D16</f>
        <v>0</v>
      </c>
    </row>
    <row r="20" spans="63:63" ht="15" customHeight="1">
      <c r="BK20">
        <f>'2.Ambientes Adecuados y Seguros'!$D17</f>
        <v>0</v>
      </c>
    </row>
    <row r="21" spans="63:63" ht="15" customHeight="1">
      <c r="BK21">
        <f>'2.Ambientes Adecuados y Seguros'!$D18</f>
        <v>0</v>
      </c>
    </row>
    <row r="22" spans="63:63" ht="15" customHeight="1">
      <c r="BK22">
        <f>'2.Ambientes Adecuados y Seguros'!$D19</f>
        <v>0</v>
      </c>
    </row>
    <row r="23" spans="63:63" ht="15" customHeight="1">
      <c r="BK23">
        <f>'2.Ambientes Adecuados y Seguros'!$D20</f>
        <v>0</v>
      </c>
    </row>
    <row r="24" spans="63:63" ht="15" customHeight="1">
      <c r="BK24">
        <f>'2.Ambientes Adecuados y Seguros'!$D21</f>
        <v>0</v>
      </c>
    </row>
    <row r="25" spans="63:63" ht="15" customHeight="1">
      <c r="BK25">
        <f>'2.Ambientes Adecuados y Seguros'!$D22</f>
        <v>0</v>
      </c>
    </row>
    <row r="26" spans="63:63" ht="15" customHeight="1">
      <c r="BK26" t="str">
        <f>'2.Ambientes Adecuados y Seguros'!$D23</f>
        <v>NO APLICA</v>
      </c>
    </row>
    <row r="27" spans="63:63" ht="15" customHeight="1">
      <c r="BK27" t="str">
        <f>'2.Ambientes Adecuados y Seguros'!$D24</f>
        <v>NO APLICA</v>
      </c>
    </row>
    <row r="28" spans="63:63" ht="15" customHeight="1">
      <c r="BK28" t="str">
        <f>'2.Ambientes Adecuados y Seguros'!$D25</f>
        <v>NO APLICA</v>
      </c>
    </row>
    <row r="29" spans="63:63" ht="15" customHeight="1">
      <c r="BK29">
        <f>'2.Ambientes Adecuados y Seguros'!$D26</f>
        <v>0</v>
      </c>
    </row>
    <row r="30" spans="63:63" ht="15" customHeight="1">
      <c r="BK30">
        <f>'2.Ambientes Adecuados y Seguros'!$D27</f>
        <v>0</v>
      </c>
    </row>
    <row r="31" spans="63:63" ht="15" customHeight="1">
      <c r="BK31">
        <f>'2.Ambientes Adecuados y Seguros'!$D28</f>
        <v>0</v>
      </c>
    </row>
    <row r="32" spans="63:63" ht="15" customHeight="1">
      <c r="BK32">
        <f>'2.Ambientes Adecuados y Seguros'!$D29</f>
        <v>0</v>
      </c>
    </row>
    <row r="33" spans="63:63" ht="15" customHeight="1">
      <c r="BK33">
        <f>'2.Ambientes Adecuados y Seguros'!$D30</f>
        <v>0</v>
      </c>
    </row>
    <row r="34" spans="63:63" ht="15" customHeight="1">
      <c r="BK34">
        <f>'2.Ambientes Adecuados y Seguros'!$D31</f>
        <v>0</v>
      </c>
    </row>
    <row r="35" spans="63:63" ht="15" customHeight="1">
      <c r="BK35">
        <f>'2.Ambientes Adecuados y Seguros'!$D32</f>
        <v>0</v>
      </c>
    </row>
    <row r="36" spans="63:63" ht="15" customHeight="1">
      <c r="BK36">
        <f>'2.Ambientes Adecuados y Seguros'!$D33</f>
        <v>0</v>
      </c>
    </row>
    <row r="37" spans="63:63" ht="15" customHeight="1">
      <c r="BK37">
        <f>'2.Ambientes Adecuados y Seguros'!$D34</f>
        <v>0</v>
      </c>
    </row>
    <row r="38" spans="63:63" ht="15" customHeight="1">
      <c r="BK38">
        <f>'2.Ambientes Adecuados y Seguros'!$D35</f>
        <v>0</v>
      </c>
    </row>
    <row r="39" spans="63:63" ht="15" customHeight="1">
      <c r="BK39">
        <f>'2.Ambientes Adecuados y Seguros'!$D36</f>
        <v>0</v>
      </c>
    </row>
    <row r="40" spans="63:63" ht="15" customHeight="1">
      <c r="BK40">
        <f>'2.Ambientes Adecuados y Seguros'!$D37</f>
        <v>0</v>
      </c>
    </row>
    <row r="41" spans="63:63" ht="15" customHeight="1">
      <c r="BK41">
        <f>'2.Ambientes Adecuados y Seguros'!$D38</f>
        <v>0</v>
      </c>
    </row>
    <row r="42" spans="63:63" ht="15" customHeight="1">
      <c r="BK42">
        <f>'2.Ambientes Adecuados y Seguros'!$D39</f>
        <v>0</v>
      </c>
    </row>
    <row r="43" spans="63:63" ht="15" customHeight="1">
      <c r="BK43">
        <f>'2.Ambientes Adecuados y Seguros'!$D40</f>
        <v>0</v>
      </c>
    </row>
    <row r="44" spans="63:63" ht="15" customHeight="1">
      <c r="BK44">
        <f>'2.Ambientes Adecuados y Seguros'!$D41</f>
        <v>0</v>
      </c>
    </row>
    <row r="45" spans="63:63" ht="15" customHeight="1">
      <c r="BK45">
        <f>'2.Ambientes Adecuados y Seguros'!$D42</f>
        <v>0</v>
      </c>
    </row>
    <row r="46" spans="63:63" ht="15" customHeight="1">
      <c r="BK46">
        <f>'2.Ambientes Adecuados y Seguros'!$D43</f>
        <v>0</v>
      </c>
    </row>
    <row r="47" spans="63:63" ht="15" customHeight="1">
      <c r="BK47">
        <f>'2.Ambientes Adecuados y Seguros'!$D44</f>
        <v>0</v>
      </c>
    </row>
    <row r="48" spans="63:63" ht="15" customHeight="1">
      <c r="BK48">
        <f>'2.Ambientes Adecuados y Seguros'!$D45</f>
        <v>0</v>
      </c>
    </row>
    <row r="49" spans="63:63" ht="15" customHeight="1">
      <c r="BK49">
        <f>'2.Ambientes Adecuados y Seguros'!$D46</f>
        <v>0</v>
      </c>
    </row>
    <row r="50" spans="63:63" ht="15" customHeight="1">
      <c r="BK50">
        <f>'2.Ambientes Adecuados y Seguros'!$D47</f>
        <v>0</v>
      </c>
    </row>
    <row r="51" spans="63:63" ht="15" customHeight="1">
      <c r="BK51">
        <f>'2.Ambientes Adecuados y Seguros'!$D48</f>
        <v>0</v>
      </c>
    </row>
    <row r="52" spans="63:63" ht="15" customHeight="1">
      <c r="BK52">
        <f>'2.Ambientes Adecuados y Seguros'!$D49</f>
        <v>0</v>
      </c>
    </row>
    <row r="53" spans="63:63" ht="15" customHeight="1">
      <c r="BK53">
        <f>'2.Ambientes Adecuados y Seguros'!$D50</f>
        <v>0</v>
      </c>
    </row>
    <row r="54" spans="63:63" ht="15" customHeight="1">
      <c r="BK54" t="str">
        <f>'2.Ambientes Adecuados y Seguros'!$D51</f>
        <v>NO APLICA</v>
      </c>
    </row>
    <row r="55" spans="63:63" ht="15" customHeight="1">
      <c r="BK55" t="str">
        <f>'2.Ambientes Adecuados y Seguros'!$D52</f>
        <v>NO APLICA</v>
      </c>
    </row>
    <row r="56" spans="63:63" ht="15" customHeight="1">
      <c r="BK56" t="str">
        <f>'2.Ambientes Adecuados y Seguros'!$D53</f>
        <v>NO APLICA</v>
      </c>
    </row>
    <row r="57" spans="63:63" ht="15" customHeight="1">
      <c r="BK57" t="str">
        <f>'2.Ambientes Adecuados y Seguros'!$D54</f>
        <v>NO APLICA</v>
      </c>
    </row>
    <row r="58" spans="63:63" ht="15" customHeight="1">
      <c r="BK58">
        <f>'2.Ambientes Adecuados y Seguros'!$D55</f>
        <v>0</v>
      </c>
    </row>
    <row r="59" spans="63:63" ht="15" customHeight="1">
      <c r="BK59">
        <f>'2.Ambientes Adecuados y Seguros'!$D56</f>
        <v>0</v>
      </c>
    </row>
    <row r="60" spans="63:63" ht="15" customHeight="1">
      <c r="BK60">
        <f>'2.Ambientes Adecuados y Seguros'!$D57</f>
        <v>0</v>
      </c>
    </row>
    <row r="61" spans="63:63" ht="15" customHeight="1">
      <c r="BK61">
        <f>'2.Ambientes Adecuados y Seguros'!$D58</f>
        <v>0</v>
      </c>
    </row>
    <row r="62" spans="63:63" ht="15" customHeight="1">
      <c r="BK62">
        <f>'2.Ambientes Adecuados y Seguros'!$D59</f>
        <v>0</v>
      </c>
    </row>
    <row r="63" spans="63:63" ht="15" customHeight="1">
      <c r="BK63">
        <f>'2.Ambientes Adecuados y Seguros'!$D60</f>
        <v>0</v>
      </c>
    </row>
    <row r="64" spans="63:63" ht="15" customHeight="1">
      <c r="BK64">
        <f>'2.Ambientes Adecuados y Seguros'!$D61</f>
        <v>0</v>
      </c>
    </row>
    <row r="65" spans="63:63" ht="15" customHeight="1">
      <c r="BK65">
        <f>'2.Ambientes Adecuados y Seguros'!$D62</f>
        <v>0</v>
      </c>
    </row>
    <row r="66" spans="63:63" ht="15" customHeight="1">
      <c r="BK66">
        <f>'2.Ambientes Adecuados y Seguros'!$D63</f>
        <v>0</v>
      </c>
    </row>
    <row r="67" spans="63:63" ht="15" customHeight="1">
      <c r="BK67">
        <f>'2.Ambientes Adecuados y Seguros'!$D64</f>
        <v>0</v>
      </c>
    </row>
    <row r="68" spans="63:63" ht="15" customHeight="1">
      <c r="BK68">
        <f>'2.Ambientes Adecuados y Seguros'!$D65</f>
        <v>0</v>
      </c>
    </row>
    <row r="69" spans="63:63" ht="15" customHeight="1">
      <c r="BK69">
        <f>'2.Ambientes Adecuados y Seguros'!$D66</f>
        <v>0</v>
      </c>
    </row>
    <row r="70" spans="63:63" ht="15" customHeight="1">
      <c r="BK70">
        <f>'2.Ambientes Adecuados y Seguros'!$D67</f>
        <v>0</v>
      </c>
    </row>
    <row r="71" spans="63:63" ht="15" customHeight="1">
      <c r="BK71">
        <f>'2.Ambientes Adecuados y Seguros'!$D68</f>
        <v>0</v>
      </c>
    </row>
    <row r="72" spans="63:63" ht="15" customHeight="1">
      <c r="BK72">
        <f>'2.Ambientes Adecuados y Seguros'!$D69</f>
        <v>0</v>
      </c>
    </row>
    <row r="73" spans="63:63" ht="15" customHeight="1">
      <c r="BK73">
        <f>'2.Ambientes Adecuados y Seguros'!$D70</f>
        <v>0</v>
      </c>
    </row>
    <row r="74" spans="63:63" ht="15" customHeight="1">
      <c r="BK74">
        <f>'2.Ambientes Adecuados y Seguros'!$D71</f>
        <v>0</v>
      </c>
    </row>
    <row r="75" spans="63:63" ht="15" customHeight="1">
      <c r="BK75">
        <f>'2.Ambientes Adecuados y Seguros'!$D72</f>
        <v>0</v>
      </c>
    </row>
    <row r="76" spans="63:63" ht="15" customHeight="1">
      <c r="BK76">
        <f>'2.Ambientes Adecuados y Seguros'!$D73</f>
        <v>0</v>
      </c>
    </row>
    <row r="77" spans="63:63" ht="15" customHeight="1">
      <c r="BK77">
        <f>'2.Ambientes Adecuados y Seguros'!$D74</f>
        <v>0</v>
      </c>
    </row>
    <row r="78" spans="63:63" ht="15" customHeight="1">
      <c r="BK78">
        <f>'2.Ambientes Adecuados y Seguros'!$D75</f>
        <v>0</v>
      </c>
    </row>
    <row r="79" spans="63:63" ht="15" customHeight="1">
      <c r="BK79">
        <f>'2.Ambientes Adecuados y Seguros'!$D76</f>
        <v>0</v>
      </c>
    </row>
    <row r="80" spans="63:63" ht="15" customHeight="1">
      <c r="BK80">
        <f>'2.Ambientes Adecuados y Seguros'!$D77</f>
        <v>0</v>
      </c>
    </row>
    <row r="81" spans="63:63" ht="15" customHeight="1">
      <c r="BK81">
        <f>'2.Ambientes Adecuados y Seguros'!$D78</f>
        <v>0</v>
      </c>
    </row>
    <row r="82" spans="63:63" ht="15" customHeight="1">
      <c r="BK82">
        <f>'2.Ambientes Adecuados y Seguros'!$D79</f>
        <v>0</v>
      </c>
    </row>
    <row r="83" spans="63:63" ht="15" customHeight="1">
      <c r="BK83">
        <f>'2.Ambientes Adecuados y Seguros'!$D80</f>
        <v>0</v>
      </c>
    </row>
    <row r="84" spans="63:63" ht="15" customHeight="1">
      <c r="BK84">
        <f>'2.Ambientes Adecuados y Seguros'!$D81</f>
        <v>0</v>
      </c>
    </row>
    <row r="85" spans="63:63" ht="15" customHeight="1">
      <c r="BK85">
        <f>'2.Ambientes Adecuados y Seguros'!$D82</f>
        <v>0</v>
      </c>
    </row>
    <row r="86" spans="63:63" ht="15" customHeight="1">
      <c r="BK86">
        <f>'2.Ambientes Adecuados y Seguros'!$D83</f>
        <v>0</v>
      </c>
    </row>
    <row r="87" spans="63:63" ht="15" customHeight="1">
      <c r="BK87">
        <f>'2.Ambientes Adecuados y Seguros'!$D84</f>
        <v>0</v>
      </c>
    </row>
    <row r="88" spans="63:63" ht="15" customHeight="1">
      <c r="BK88">
        <f>'2.Ambientes Adecuados y Seguros'!$D85</f>
        <v>0</v>
      </c>
    </row>
    <row r="89" spans="63:63" ht="15" customHeight="1">
      <c r="BK89">
        <f>'2.Ambientes Adecuados y Seguros'!$D86</f>
        <v>0</v>
      </c>
    </row>
    <row r="90" spans="63:63" ht="15" customHeight="1">
      <c r="BK90">
        <f>'2.Ambientes Adecuados y Seguros'!$D87</f>
        <v>0</v>
      </c>
    </row>
    <row r="91" spans="63:63" ht="15" customHeight="1">
      <c r="BK91">
        <f>'2.Ambientes Adecuados y Seguros'!$D88</f>
        <v>0</v>
      </c>
    </row>
    <row r="92" spans="63:63" ht="15" customHeight="1">
      <c r="BK92">
        <f>'2.Ambientes Adecuados y Seguros'!$D89</f>
        <v>0</v>
      </c>
    </row>
    <row r="93" spans="63:63" ht="15" customHeight="1">
      <c r="BK93">
        <f>'2.Ambientes Adecuados y Seguros'!$D90</f>
        <v>0</v>
      </c>
    </row>
    <row r="94" spans="63:63" ht="15" customHeight="1">
      <c r="BK94">
        <f>'2.Ambientes Adecuados y Seguros'!$D91</f>
        <v>0</v>
      </c>
    </row>
    <row r="95" spans="63:63" ht="15" customHeight="1">
      <c r="BK95">
        <f>'2.Ambientes Adecuados y Seguros'!$D92</f>
        <v>0</v>
      </c>
    </row>
    <row r="96" spans="63:63" ht="15" customHeight="1">
      <c r="BK96">
        <f>'2.Ambientes Adecuados y Seguros'!$D93</f>
        <v>0</v>
      </c>
    </row>
    <row r="97" spans="63:63" ht="15" customHeight="1">
      <c r="BK97">
        <f>'2.Ambientes Adecuados y Seguros'!$D94</f>
        <v>0</v>
      </c>
    </row>
    <row r="98" spans="63:63" ht="15" customHeight="1">
      <c r="BK98">
        <f>'2.Ambientes Adecuados y Seguros'!$D95</f>
        <v>0</v>
      </c>
    </row>
    <row r="99" spans="63:63" ht="15" customHeight="1">
      <c r="BK99" t="str">
        <f>'2.Ambientes Adecuados y Seguros'!$D96</f>
        <v>NO APLICA</v>
      </c>
    </row>
    <row r="100" spans="63:63" ht="15" customHeight="1">
      <c r="BK100">
        <f>'2.Ambientes Adecuados y Seguros'!$D97</f>
        <v>0</v>
      </c>
    </row>
    <row r="101" spans="63:63" ht="15" customHeight="1">
      <c r="BK101">
        <f>'2.Ambientes Adecuados y Seguros'!$D98</f>
        <v>0</v>
      </c>
    </row>
    <row r="102" spans="63:63" ht="15" customHeight="1">
      <c r="BK102">
        <f>'2.Ambientes Adecuados y Seguros'!$D99</f>
        <v>0</v>
      </c>
    </row>
    <row r="103" spans="63:63" ht="15" customHeight="1">
      <c r="BK103">
        <f>'2.Ambientes Adecuados y Seguros'!$D100</f>
        <v>0</v>
      </c>
    </row>
    <row r="104" spans="63:63" ht="15" customHeight="1">
      <c r="BK104">
        <f>'2.Ambientes Adecuados y Seguros'!$D101</f>
        <v>0</v>
      </c>
    </row>
    <row r="105" spans="63:63" ht="15" customHeight="1">
      <c r="BK105">
        <f>'2.Ambientes Adecuados y Seguros'!$D102</f>
        <v>0</v>
      </c>
    </row>
    <row r="106" spans="63:63" ht="15" customHeight="1">
      <c r="BK106">
        <f>'2.Ambientes Adecuados y Seguros'!$D103</f>
        <v>0</v>
      </c>
    </row>
  </sheetData>
  <sheetProtection algorithmName="SHA-512" hashValue="BQ5geOX9ayUmlxn9nhxrxEBfQIMEt4PUALbslD0B4Kf2nNNXL6BqFaYqVHvoBcX/aOwmINWvg/5HGTw5rHc3qA==" saltValue="2pXw6HUx45qUeiQr6WQ7jg==" spinCount="100000" sheet="1" formatRows="0"/>
  <mergeCells count="14">
    <mergeCell ref="NT1:OD1"/>
    <mergeCell ref="OE1:OW1"/>
    <mergeCell ref="BK1:FG1"/>
    <mergeCell ref="JD1:LX1"/>
    <mergeCell ref="LY1:NA1"/>
    <mergeCell ref="NB1:NS1"/>
    <mergeCell ref="HX1:JC1"/>
    <mergeCell ref="FH1:HW1"/>
    <mergeCell ref="A2:O2"/>
    <mergeCell ref="P2:AH2"/>
    <mergeCell ref="AI2:AP2"/>
    <mergeCell ref="AQ2:BJ2"/>
    <mergeCell ref="A1:O1"/>
    <mergeCell ref="AQ1:BJ1"/>
  </mergeCells>
  <conditionalFormatting sqref="OE2:OE3">
    <cfRule type="cellIs" dxfId="0" priority="1" operator="equal">
      <formula>"No Cumple"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44F83-2782-447E-8574-B4242EDA8043}">
  <sheetPr>
    <pageSetUpPr fitToPage="1"/>
  </sheetPr>
  <dimension ref="A2:E90"/>
  <sheetViews>
    <sheetView zoomScale="110" zoomScaleNormal="110" workbookViewId="0">
      <selection activeCell="B15" sqref="B15"/>
    </sheetView>
  </sheetViews>
  <sheetFormatPr baseColWidth="10" defaultColWidth="11.42578125" defaultRowHeight="15"/>
  <cols>
    <col min="1" max="1" width="82.42578125" style="18" customWidth="1"/>
    <col min="2" max="2" width="145" style="16" customWidth="1"/>
    <col min="3" max="3" width="9.28515625" customWidth="1"/>
  </cols>
  <sheetData>
    <row r="2" spans="1:5" ht="17.25" thickBot="1">
      <c r="A2" s="462" t="s">
        <v>1480</v>
      </c>
      <c r="B2" s="463"/>
      <c r="C2" s="452" t="s">
        <v>1670</v>
      </c>
    </row>
    <row r="3" spans="1:5" ht="17.25" customHeight="1">
      <c r="A3" s="17" t="s">
        <v>1481</v>
      </c>
      <c r="B3" s="17" t="s">
        <v>1482</v>
      </c>
      <c r="E3" t="str">
        <f>UPPER(D2)</f>
        <v/>
      </c>
    </row>
    <row r="4" spans="1:5" ht="17.25" thickBot="1">
      <c r="A4" s="462" t="s">
        <v>1483</v>
      </c>
      <c r="B4" s="463"/>
    </row>
    <row r="5" spans="1:5" ht="16.5">
      <c r="A5" s="461" t="s">
        <v>1484</v>
      </c>
      <c r="B5" s="461"/>
    </row>
    <row r="6" spans="1:5">
      <c r="A6" s="18" t="s">
        <v>1485</v>
      </c>
      <c r="B6" s="16" t="s">
        <v>1486</v>
      </c>
    </row>
    <row r="7" spans="1:5">
      <c r="A7" s="18" t="s">
        <v>1487</v>
      </c>
      <c r="B7" s="16" t="s">
        <v>1488</v>
      </c>
    </row>
    <row r="8" spans="1:5">
      <c r="A8" s="18" t="s">
        <v>1489</v>
      </c>
      <c r="B8" s="16" t="s">
        <v>1490</v>
      </c>
    </row>
    <row r="9" spans="1:5">
      <c r="A9" s="18" t="s">
        <v>1491</v>
      </c>
      <c r="B9" s="16" t="s">
        <v>1492</v>
      </c>
    </row>
    <row r="10" spans="1:5" ht="17.25" customHeight="1">
      <c r="A10" s="18" t="s">
        <v>1493</v>
      </c>
      <c r="B10" s="16" t="s">
        <v>1494</v>
      </c>
    </row>
    <row r="11" spans="1:5">
      <c r="A11" s="18" t="s">
        <v>1495</v>
      </c>
      <c r="B11" s="16" t="s">
        <v>1496</v>
      </c>
    </row>
    <row r="12" spans="1:5">
      <c r="A12" s="18" t="s">
        <v>1497</v>
      </c>
      <c r="B12" s="16" t="s">
        <v>1498</v>
      </c>
    </row>
    <row r="13" spans="1:5">
      <c r="A13" s="18" t="s">
        <v>1499</v>
      </c>
      <c r="B13" s="16" t="s">
        <v>1500</v>
      </c>
    </row>
    <row r="14" spans="1:5">
      <c r="A14" s="18" t="s">
        <v>1501</v>
      </c>
      <c r="B14" s="16" t="s">
        <v>1502</v>
      </c>
    </row>
    <row r="15" spans="1:5" ht="17.25" customHeight="1">
      <c r="A15" s="18" t="s">
        <v>1503</v>
      </c>
      <c r="B15" s="16" t="s">
        <v>1504</v>
      </c>
    </row>
    <row r="16" spans="1:5">
      <c r="A16" s="18" t="s">
        <v>1505</v>
      </c>
      <c r="B16" s="16" t="s">
        <v>1506</v>
      </c>
    </row>
    <row r="17" spans="1:2">
      <c r="A17" s="18" t="s">
        <v>1507</v>
      </c>
      <c r="B17" s="16" t="s">
        <v>1508</v>
      </c>
    </row>
    <row r="18" spans="1:2">
      <c r="A18" s="18" t="s">
        <v>1509</v>
      </c>
      <c r="B18" s="16" t="s">
        <v>1510</v>
      </c>
    </row>
    <row r="19" spans="1:2" ht="15.75" thickBot="1">
      <c r="A19" s="18" t="s">
        <v>1511</v>
      </c>
      <c r="B19" s="16" t="s">
        <v>1512</v>
      </c>
    </row>
    <row r="20" spans="1:2" ht="16.5">
      <c r="A20" s="461" t="s">
        <v>1513</v>
      </c>
      <c r="B20" s="461"/>
    </row>
    <row r="21" spans="1:2">
      <c r="A21" s="18" t="s">
        <v>1514</v>
      </c>
      <c r="B21" s="16" t="s">
        <v>1486</v>
      </c>
    </row>
    <row r="22" spans="1:2">
      <c r="A22" s="18" t="s">
        <v>1515</v>
      </c>
      <c r="B22" s="16" t="s">
        <v>1516</v>
      </c>
    </row>
    <row r="23" spans="1:2">
      <c r="A23" s="18" t="s">
        <v>1517</v>
      </c>
      <c r="B23" s="16" t="s">
        <v>1518</v>
      </c>
    </row>
    <row r="24" spans="1:2">
      <c r="A24" s="18" t="s">
        <v>1519</v>
      </c>
      <c r="B24" s="16" t="s">
        <v>1520</v>
      </c>
    </row>
    <row r="25" spans="1:2">
      <c r="A25" s="18" t="s">
        <v>1521</v>
      </c>
      <c r="B25" s="16" t="s">
        <v>1522</v>
      </c>
    </row>
    <row r="26" spans="1:2">
      <c r="A26" s="18" t="s">
        <v>1491</v>
      </c>
      <c r="B26" s="16" t="s">
        <v>1523</v>
      </c>
    </row>
    <row r="27" spans="1:2">
      <c r="A27" s="18" t="s">
        <v>1524</v>
      </c>
      <c r="B27" s="16" t="s">
        <v>1525</v>
      </c>
    </row>
    <row r="28" spans="1:2">
      <c r="A28" s="18" t="s">
        <v>1526</v>
      </c>
      <c r="B28" s="16" t="s">
        <v>1527</v>
      </c>
    </row>
    <row r="29" spans="1:2">
      <c r="A29" s="18" t="s">
        <v>1528</v>
      </c>
      <c r="B29" s="16" t="s">
        <v>1529</v>
      </c>
    </row>
    <row r="30" spans="1:2">
      <c r="A30" s="18" t="s">
        <v>1530</v>
      </c>
      <c r="B30" s="16" t="s">
        <v>1531</v>
      </c>
    </row>
    <row r="31" spans="1:2">
      <c r="A31" s="18" t="s">
        <v>1507</v>
      </c>
      <c r="B31" s="16" t="s">
        <v>1532</v>
      </c>
    </row>
    <row r="32" spans="1:2">
      <c r="A32" s="18" t="s">
        <v>1509</v>
      </c>
      <c r="B32" s="16" t="s">
        <v>1533</v>
      </c>
    </row>
    <row r="33" spans="1:2" ht="15.75" thickBot="1">
      <c r="A33" s="18" t="s">
        <v>1534</v>
      </c>
      <c r="B33" s="16" t="s">
        <v>1535</v>
      </c>
    </row>
    <row r="34" spans="1:2" ht="16.5">
      <c r="A34" s="461" t="s">
        <v>1536</v>
      </c>
      <c r="B34" s="461"/>
    </row>
    <row r="35" spans="1:2">
      <c r="A35" s="18" t="s">
        <v>1537</v>
      </c>
      <c r="B35" s="16" t="s">
        <v>1538</v>
      </c>
    </row>
    <row r="36" spans="1:2">
      <c r="A36" s="18" t="s">
        <v>1539</v>
      </c>
      <c r="B36" s="16" t="s">
        <v>1540</v>
      </c>
    </row>
    <row r="37" spans="1:2">
      <c r="A37" s="18" t="s">
        <v>1541</v>
      </c>
      <c r="B37" s="16" t="s">
        <v>1542</v>
      </c>
    </row>
    <row r="38" spans="1:2">
      <c r="A38" s="18" t="s">
        <v>1543</v>
      </c>
      <c r="B38" s="16" t="s">
        <v>1544</v>
      </c>
    </row>
    <row r="39" spans="1:2">
      <c r="A39" s="18" t="s">
        <v>1545</v>
      </c>
      <c r="B39" s="16" t="s">
        <v>1546</v>
      </c>
    </row>
    <row r="40" spans="1:2">
      <c r="A40" s="18" t="s">
        <v>1547</v>
      </c>
      <c r="B40" s="19" t="s">
        <v>1548</v>
      </c>
    </row>
    <row r="41" spans="1:2">
      <c r="A41" s="18" t="s">
        <v>1549</v>
      </c>
      <c r="B41" s="19" t="s">
        <v>1550</v>
      </c>
    </row>
    <row r="42" spans="1:2">
      <c r="A42" s="18" t="s">
        <v>1551</v>
      </c>
      <c r="B42" s="16" t="s">
        <v>1552</v>
      </c>
    </row>
    <row r="43" spans="1:2" ht="15.75" thickBot="1">
      <c r="A43" s="18" t="s">
        <v>1553</v>
      </c>
      <c r="B43" s="16" t="s">
        <v>1554</v>
      </c>
    </row>
    <row r="44" spans="1:2" ht="16.5">
      <c r="A44" s="461" t="s">
        <v>1555</v>
      </c>
      <c r="B44" s="461"/>
    </row>
    <row r="45" spans="1:2">
      <c r="A45" s="18" t="s">
        <v>1556</v>
      </c>
      <c r="B45" s="16" t="s">
        <v>1557</v>
      </c>
    </row>
    <row r="46" spans="1:2">
      <c r="A46" s="18" t="s">
        <v>1558</v>
      </c>
      <c r="B46" s="16" t="s">
        <v>1559</v>
      </c>
    </row>
    <row r="47" spans="1:2">
      <c r="A47" s="18" t="s">
        <v>1560</v>
      </c>
      <c r="B47" s="16" t="s">
        <v>1561</v>
      </c>
    </row>
    <row r="48" spans="1:2">
      <c r="A48" s="18" t="s">
        <v>1562</v>
      </c>
      <c r="B48" s="16" t="s">
        <v>1563</v>
      </c>
    </row>
    <row r="49" spans="1:2">
      <c r="A49" s="18" t="s">
        <v>1564</v>
      </c>
      <c r="B49" s="16" t="s">
        <v>1565</v>
      </c>
    </row>
    <row r="50" spans="1:2">
      <c r="A50" s="18" t="s">
        <v>1566</v>
      </c>
      <c r="B50" s="16" t="s">
        <v>1567</v>
      </c>
    </row>
    <row r="51" spans="1:2">
      <c r="A51" s="18" t="s">
        <v>1568</v>
      </c>
      <c r="B51" s="16" t="s">
        <v>1569</v>
      </c>
    </row>
    <row r="52" spans="1:2">
      <c r="A52" s="18" t="s">
        <v>1570</v>
      </c>
      <c r="B52" s="16" t="s">
        <v>1571</v>
      </c>
    </row>
    <row r="53" spans="1:2">
      <c r="A53" s="18" t="s">
        <v>1572</v>
      </c>
      <c r="B53" s="16" t="s">
        <v>1573</v>
      </c>
    </row>
    <row r="54" spans="1:2">
      <c r="A54" s="18" t="s">
        <v>1574</v>
      </c>
      <c r="B54" s="16" t="s">
        <v>1575</v>
      </c>
    </row>
    <row r="55" spans="1:2">
      <c r="A55" s="18" t="s">
        <v>1526</v>
      </c>
      <c r="B55" s="16" t="s">
        <v>1576</v>
      </c>
    </row>
    <row r="56" spans="1:2" ht="16.5">
      <c r="A56" s="464" t="s">
        <v>1577</v>
      </c>
      <c r="B56" s="465"/>
    </row>
    <row r="57" spans="1:2">
      <c r="A57" s="466" t="s">
        <v>1578</v>
      </c>
      <c r="B57" s="20" t="s">
        <v>1579</v>
      </c>
    </row>
    <row r="58" spans="1:2">
      <c r="A58" s="466"/>
      <c r="B58" s="21" t="s">
        <v>1580</v>
      </c>
    </row>
    <row r="59" spans="1:2">
      <c r="A59" s="466"/>
      <c r="B59" s="22" t="s">
        <v>1581</v>
      </c>
    </row>
    <row r="60" spans="1:2">
      <c r="A60" s="466"/>
      <c r="B60" s="23" t="s">
        <v>1582</v>
      </c>
    </row>
    <row r="61" spans="1:2">
      <c r="A61" s="466"/>
      <c r="B61" s="24" t="s">
        <v>1583</v>
      </c>
    </row>
    <row r="62" spans="1:2">
      <c r="A62" s="18" t="s">
        <v>1584</v>
      </c>
      <c r="B62" s="16" t="s">
        <v>1585</v>
      </c>
    </row>
    <row r="63" spans="1:2" ht="105">
      <c r="A63" s="18" t="s">
        <v>1586</v>
      </c>
      <c r="B63" s="16" t="s">
        <v>1587</v>
      </c>
    </row>
    <row r="64" spans="1:2" ht="45.75" thickBot="1">
      <c r="A64" s="18" t="s">
        <v>1588</v>
      </c>
      <c r="B64" s="16" t="s">
        <v>1589</v>
      </c>
    </row>
    <row r="65" spans="1:2" ht="17.25" thickBot="1">
      <c r="A65" s="471" t="s">
        <v>1590</v>
      </c>
      <c r="B65" s="471"/>
    </row>
    <row r="66" spans="1:2" s="14" customFormat="1" ht="17.25" thickBot="1">
      <c r="A66" s="56" t="s">
        <v>1591</v>
      </c>
      <c r="B66" s="57" t="s">
        <v>1592</v>
      </c>
    </row>
    <row r="67" spans="1:2" ht="16.5">
      <c r="A67" s="467" t="s">
        <v>1593</v>
      </c>
      <c r="B67" s="467"/>
    </row>
    <row r="68" spans="1:2" ht="134.25" customHeight="1">
      <c r="A68" s="39" t="s">
        <v>1594</v>
      </c>
      <c r="B68" s="11" t="s">
        <v>1595</v>
      </c>
    </row>
    <row r="69" spans="1:2" ht="66.75" customHeight="1">
      <c r="A69" s="39" t="s">
        <v>1596</v>
      </c>
      <c r="B69" s="11" t="s">
        <v>1597</v>
      </c>
    </row>
    <row r="70" spans="1:2" ht="48.75" customHeight="1">
      <c r="A70" s="39" t="s">
        <v>1598</v>
      </c>
      <c r="B70" s="20" t="s">
        <v>1599</v>
      </c>
    </row>
    <row r="71" spans="1:2" ht="276" customHeight="1">
      <c r="A71" s="39" t="s">
        <v>1600</v>
      </c>
      <c r="B71" s="20" t="s">
        <v>1601</v>
      </c>
    </row>
    <row r="72" spans="1:2" ht="232.5" customHeight="1">
      <c r="A72" s="39" t="s">
        <v>1602</v>
      </c>
      <c r="B72" s="20" t="s">
        <v>1603</v>
      </c>
    </row>
    <row r="73" spans="1:2" ht="368.1" customHeight="1">
      <c r="A73" s="39" t="s">
        <v>1604</v>
      </c>
      <c r="B73" s="20" t="s">
        <v>1605</v>
      </c>
    </row>
    <row r="74" spans="1:2" ht="132" customHeight="1">
      <c r="A74" s="39" t="s">
        <v>1606</v>
      </c>
      <c r="B74" s="20" t="s">
        <v>1607</v>
      </c>
    </row>
    <row r="75" spans="1:2" ht="162.75" customHeight="1">
      <c r="A75" s="39" t="s">
        <v>1608</v>
      </c>
      <c r="B75" s="20" t="s">
        <v>1609</v>
      </c>
    </row>
    <row r="76" spans="1:2" ht="117" customHeight="1">
      <c r="A76" s="39" t="s">
        <v>1610</v>
      </c>
      <c r="B76" s="20" t="s">
        <v>1611</v>
      </c>
    </row>
    <row r="77" spans="1:2" ht="133.5" customHeight="1" thickBot="1">
      <c r="A77" s="39" t="s">
        <v>1612</v>
      </c>
      <c r="B77" s="20" t="s">
        <v>1613</v>
      </c>
    </row>
    <row r="78" spans="1:2" ht="17.45" customHeight="1">
      <c r="A78" s="467" t="s">
        <v>1614</v>
      </c>
      <c r="B78" s="467"/>
    </row>
    <row r="79" spans="1:2" ht="63.95" customHeight="1">
      <c r="A79" s="39" t="s">
        <v>1615</v>
      </c>
      <c r="B79" s="20" t="s">
        <v>1616</v>
      </c>
    </row>
    <row r="80" spans="1:2" ht="63.95" customHeight="1">
      <c r="A80" s="39" t="s">
        <v>1617</v>
      </c>
      <c r="B80" s="20" t="s">
        <v>1618</v>
      </c>
    </row>
    <row r="81" spans="1:2" ht="16.5">
      <c r="A81" s="469" t="s">
        <v>1619</v>
      </c>
      <c r="B81" s="469"/>
    </row>
    <row r="82" spans="1:2" s="14" customFormat="1" ht="116.1" customHeight="1">
      <c r="A82" s="58" t="s">
        <v>1620</v>
      </c>
      <c r="B82" s="59" t="s">
        <v>1621</v>
      </c>
    </row>
    <row r="83" spans="1:2" ht="45">
      <c r="A83" s="49" t="s">
        <v>1622</v>
      </c>
      <c r="B83" s="20" t="s">
        <v>1623</v>
      </c>
    </row>
    <row r="84" spans="1:2" ht="60">
      <c r="A84" s="49" t="s">
        <v>1624</v>
      </c>
      <c r="B84" s="20" t="s">
        <v>1625</v>
      </c>
    </row>
    <row r="85" spans="1:2" ht="16.5">
      <c r="A85" s="470" t="s">
        <v>1626</v>
      </c>
      <c r="B85" s="470"/>
    </row>
    <row r="86" spans="1:2">
      <c r="A86" s="49" t="s">
        <v>1627</v>
      </c>
      <c r="B86" s="48" t="s">
        <v>1628</v>
      </c>
    </row>
    <row r="87" spans="1:2" ht="16.5">
      <c r="A87" s="468" t="s">
        <v>1629</v>
      </c>
      <c r="B87" s="468"/>
    </row>
    <row r="88" spans="1:2" ht="30">
      <c r="A88" s="39" t="s">
        <v>1630</v>
      </c>
      <c r="B88" s="20" t="s">
        <v>1631</v>
      </c>
    </row>
    <row r="89" spans="1:2" ht="30">
      <c r="A89" s="39" t="s">
        <v>1632</v>
      </c>
      <c r="B89" s="20" t="s">
        <v>1633</v>
      </c>
    </row>
    <row r="90" spans="1:2">
      <c r="A90" s="39" t="s">
        <v>1634</v>
      </c>
      <c r="B90" s="20" t="s">
        <v>1635</v>
      </c>
    </row>
  </sheetData>
  <sheetProtection algorithmName="SHA-512" hashValue="hZi2b9sM/GRFlGdTBtpqm862BJCx95MweHM51ZYcNcdgLOdlDho+nfjqVK2fRpykQ/LrUvSzDcyKF3U6RYjAOA==" saltValue="eGImPqVwN37Sa0fracyxXQ==" spinCount="100000" sheet="1" objects="1" scenarios="1"/>
  <mergeCells count="14">
    <mergeCell ref="A56:B56"/>
    <mergeCell ref="A57:A61"/>
    <mergeCell ref="A67:B67"/>
    <mergeCell ref="A87:B87"/>
    <mergeCell ref="A81:B81"/>
    <mergeCell ref="A85:B85"/>
    <mergeCell ref="A65:B65"/>
    <mergeCell ref="A78:B78"/>
    <mergeCell ref="A44:B44"/>
    <mergeCell ref="A2:B2"/>
    <mergeCell ref="A4:B4"/>
    <mergeCell ref="A5:B5"/>
    <mergeCell ref="A20:B20"/>
    <mergeCell ref="A34:B34"/>
  </mergeCells>
  <hyperlinks>
    <hyperlink ref="C2" location="PORTADA!A1" display="Portada" xr:uid="{DC7E5BC8-6C37-4299-81DC-2CBA41A7B36F}"/>
  </hyperlinks>
  <pageMargins left="0.70866141732283472" right="0.70866141732283472" top="0.74803149606299213" bottom="0.74803149606299213" header="0.31496062992125984" footer="0.31496062992125984"/>
  <pageSetup scale="53"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04FB8-0B11-4A80-9B3B-DA44F1416189}">
  <sheetPr>
    <pageSetUpPr fitToPage="1"/>
  </sheetPr>
  <dimension ref="A1:G43"/>
  <sheetViews>
    <sheetView zoomScale="110" zoomScaleNormal="110" workbookViewId="0">
      <selection activeCell="B15" sqref="B15"/>
    </sheetView>
  </sheetViews>
  <sheetFormatPr baseColWidth="10" defaultColWidth="11.42578125" defaultRowHeight="15"/>
  <cols>
    <col min="1" max="1" width="23.85546875" style="2" customWidth="1"/>
    <col min="2" max="2" width="37.42578125" style="2" customWidth="1"/>
    <col min="3" max="3" width="30.140625" style="2" customWidth="1"/>
    <col min="4" max="4" width="18.85546875" style="2" customWidth="1"/>
    <col min="5" max="5" width="21.140625" style="2" customWidth="1"/>
    <col min="6" max="6" width="49.42578125" style="2" customWidth="1"/>
    <col min="7" max="7" width="7.42578125" style="2" customWidth="1"/>
    <col min="8" max="16384" width="11.42578125" style="2"/>
  </cols>
  <sheetData>
    <row r="1" spans="1:7" ht="15.75" thickBot="1">
      <c r="A1" s="474" t="s">
        <v>1636</v>
      </c>
      <c r="B1" s="475"/>
      <c r="C1" s="475"/>
      <c r="D1" s="475"/>
      <c r="E1" s="475"/>
      <c r="F1" s="476"/>
      <c r="G1" s="452" t="s">
        <v>1670</v>
      </c>
    </row>
    <row r="2" spans="1:7" ht="30" customHeight="1" thickBot="1">
      <c r="A2" s="25" t="s">
        <v>1637</v>
      </c>
      <c r="B2" s="477"/>
      <c r="C2" s="477"/>
      <c r="D2" s="478"/>
      <c r="E2" s="25" t="s">
        <v>1487</v>
      </c>
      <c r="F2" s="26"/>
    </row>
    <row r="3" spans="1:7" ht="36" customHeight="1" thickBot="1">
      <c r="A3" s="25" t="s">
        <v>1489</v>
      </c>
      <c r="B3" s="472"/>
      <c r="C3" s="472"/>
      <c r="D3" s="472"/>
      <c r="E3" s="25" t="s">
        <v>1491</v>
      </c>
      <c r="F3" s="27"/>
    </row>
    <row r="4" spans="1:7" ht="33.6" customHeight="1" thickBot="1">
      <c r="A4" s="25" t="s">
        <v>1493</v>
      </c>
      <c r="B4" s="28"/>
      <c r="C4" s="25" t="s">
        <v>1495</v>
      </c>
      <c r="D4" s="479"/>
      <c r="E4" s="479"/>
      <c r="F4" s="480"/>
    </row>
    <row r="5" spans="1:7" ht="30.75" thickBot="1">
      <c r="A5" s="25" t="s">
        <v>1497</v>
      </c>
      <c r="B5" s="26"/>
      <c r="C5" s="25" t="s">
        <v>1499</v>
      </c>
      <c r="D5" s="472"/>
      <c r="E5" s="472"/>
      <c r="F5" s="473"/>
    </row>
    <row r="6" spans="1:7" ht="45.75" thickBot="1">
      <c r="A6" s="25" t="s">
        <v>1501</v>
      </c>
      <c r="B6" s="26"/>
      <c r="C6" s="29" t="s">
        <v>1638</v>
      </c>
      <c r="D6" s="472"/>
      <c r="E6" s="472"/>
      <c r="F6" s="473"/>
    </row>
    <row r="7" spans="1:7" ht="31.5" customHeight="1" thickBot="1">
      <c r="A7" s="25" t="s">
        <v>1505</v>
      </c>
      <c r="B7" s="472"/>
      <c r="C7" s="472"/>
      <c r="D7" s="473"/>
      <c r="E7" s="25" t="s">
        <v>1530</v>
      </c>
      <c r="F7" s="27"/>
    </row>
    <row r="8" spans="1:7" ht="30" customHeight="1" thickBot="1">
      <c r="A8" s="25" t="s">
        <v>1507</v>
      </c>
      <c r="B8" s="26"/>
      <c r="C8" s="25" t="s">
        <v>1509</v>
      </c>
      <c r="D8" s="26"/>
      <c r="E8" s="25" t="s">
        <v>1511</v>
      </c>
      <c r="F8" s="26"/>
    </row>
    <row r="9" spans="1:7" ht="9" customHeight="1" thickBot="1">
      <c r="A9" s="30"/>
      <c r="B9" s="30"/>
      <c r="C9" s="30"/>
      <c r="D9" s="30"/>
      <c r="E9" s="30"/>
      <c r="F9" s="30"/>
    </row>
    <row r="10" spans="1:7" ht="15.75" thickBot="1">
      <c r="A10" s="474" t="s">
        <v>1639</v>
      </c>
      <c r="B10" s="475"/>
      <c r="C10" s="475"/>
      <c r="D10" s="475"/>
      <c r="E10" s="475"/>
      <c r="F10" s="476"/>
    </row>
    <row r="11" spans="1:7" ht="30.75" thickBot="1">
      <c r="A11" s="25" t="s">
        <v>1514</v>
      </c>
      <c r="B11" s="477"/>
      <c r="C11" s="477"/>
      <c r="D11" s="478"/>
      <c r="E11" s="25" t="s">
        <v>1515</v>
      </c>
      <c r="F11" s="26"/>
    </row>
    <row r="12" spans="1:7" ht="33.75" customHeight="1" thickBot="1">
      <c r="A12" s="25" t="s">
        <v>1517</v>
      </c>
      <c r="B12" s="28"/>
      <c r="C12" s="25" t="s">
        <v>1519</v>
      </c>
      <c r="D12" s="479"/>
      <c r="E12" s="479"/>
      <c r="F12" s="480"/>
    </row>
    <row r="13" spans="1:7" ht="30.75" thickBot="1">
      <c r="A13" s="25" t="s">
        <v>1521</v>
      </c>
      <c r="B13" s="472"/>
      <c r="C13" s="472"/>
      <c r="D13" s="472"/>
      <c r="E13" s="25" t="s">
        <v>1491</v>
      </c>
      <c r="F13" s="27"/>
    </row>
    <row r="14" spans="1:7" ht="60.75" thickBot="1">
      <c r="A14" s="25" t="s">
        <v>1640</v>
      </c>
      <c r="B14" s="415"/>
      <c r="C14" s="25" t="s">
        <v>1641</v>
      </c>
      <c r="D14" s="477"/>
      <c r="E14" s="477"/>
      <c r="F14" s="478"/>
    </row>
    <row r="15" spans="1:7" ht="37.5" customHeight="1" thickBot="1">
      <c r="A15" s="25" t="s">
        <v>1642</v>
      </c>
      <c r="B15" s="26"/>
      <c r="C15" s="25" t="s">
        <v>1524</v>
      </c>
      <c r="D15" s="26"/>
      <c r="E15" s="25" t="s">
        <v>1526</v>
      </c>
      <c r="F15" s="26"/>
    </row>
    <row r="16" spans="1:7" ht="45.75" thickBot="1">
      <c r="A16" s="25" t="s">
        <v>1528</v>
      </c>
      <c r="B16" s="472"/>
      <c r="C16" s="472"/>
      <c r="D16" s="473"/>
      <c r="E16" s="25" t="s">
        <v>1530</v>
      </c>
      <c r="F16" s="27"/>
    </row>
    <row r="17" spans="1:6" ht="22.35" customHeight="1" thickBot="1">
      <c r="A17" s="25" t="s">
        <v>1507</v>
      </c>
      <c r="B17" s="26"/>
      <c r="C17" s="25" t="s">
        <v>1509</v>
      </c>
      <c r="D17" s="26"/>
      <c r="E17" s="25" t="s">
        <v>1534</v>
      </c>
      <c r="F17" s="26"/>
    </row>
    <row r="18" spans="1:6" ht="45.75" thickBot="1">
      <c r="A18" s="25" t="s">
        <v>1643</v>
      </c>
      <c r="B18" s="416"/>
      <c r="C18" s="417" t="s">
        <v>1644</v>
      </c>
      <c r="D18" s="418" t="str">
        <f>IFERROR(LEFT($B$18,FIND(",",$B$18)-1)," ")</f>
        <v xml:space="preserve"> </v>
      </c>
      <c r="E18" s="419" t="s">
        <v>1645</v>
      </c>
      <c r="F18" s="418" t="str">
        <f>IFERROR(RIGHT($B$18,FIND(",",$B$18))," ")</f>
        <v xml:space="preserve"> </v>
      </c>
    </row>
    <row r="19" spans="1:6" ht="6.75" customHeight="1">
      <c r="A19" s="30"/>
      <c r="B19" s="30"/>
      <c r="C19" s="30"/>
      <c r="D19" s="30"/>
      <c r="E19" s="30"/>
      <c r="F19" s="30"/>
    </row>
    <row r="20" spans="1:6" ht="15.75" thickBot="1">
      <c r="A20" s="30"/>
      <c r="B20" s="30"/>
      <c r="C20" s="30"/>
      <c r="D20" s="30"/>
      <c r="E20" s="30"/>
      <c r="F20" s="30"/>
    </row>
    <row r="21" spans="1:6" ht="15.75" thickBot="1">
      <c r="A21" s="474" t="s">
        <v>1646</v>
      </c>
      <c r="B21" s="475"/>
      <c r="C21" s="475"/>
      <c r="D21" s="475"/>
      <c r="E21" s="475"/>
      <c r="F21" s="476"/>
    </row>
    <row r="22" spans="1:6" ht="15.75" thickBot="1">
      <c r="A22" s="25" t="s">
        <v>1537</v>
      </c>
      <c r="B22" s="31"/>
      <c r="C22" s="25" t="s">
        <v>1539</v>
      </c>
      <c r="D22" s="32"/>
      <c r="E22" s="25" t="s">
        <v>1541</v>
      </c>
      <c r="F22" s="32"/>
    </row>
    <row r="23" spans="1:6" ht="35.25" customHeight="1" thickBot="1">
      <c r="A23" s="25" t="s">
        <v>1543</v>
      </c>
      <c r="B23" s="31" t="s">
        <v>99</v>
      </c>
      <c r="C23" s="33" t="s">
        <v>1545</v>
      </c>
      <c r="D23" s="481" t="s">
        <v>1647</v>
      </c>
      <c r="E23" s="481"/>
      <c r="F23" s="482"/>
    </row>
    <row r="24" spans="1:6" ht="45.75" customHeight="1" thickBot="1">
      <c r="A24" s="25" t="s">
        <v>1648</v>
      </c>
      <c r="B24" s="483"/>
      <c r="C24" s="483"/>
      <c r="D24" s="483"/>
      <c r="E24" s="483"/>
      <c r="F24" s="484"/>
    </row>
    <row r="25" spans="1:6" ht="23.25" customHeight="1" thickBot="1">
      <c r="A25" s="485" t="s">
        <v>1649</v>
      </c>
      <c r="B25" s="488" t="s">
        <v>1650</v>
      </c>
      <c r="C25" s="489"/>
      <c r="D25" s="489"/>
      <c r="E25" s="489"/>
      <c r="F25" s="490"/>
    </row>
    <row r="26" spans="1:6" ht="20.25" customHeight="1" thickBot="1">
      <c r="A26" s="486"/>
      <c r="B26" s="491"/>
      <c r="C26" s="34" t="s">
        <v>1651</v>
      </c>
      <c r="D26" s="34" t="s">
        <v>1652</v>
      </c>
      <c r="E26" s="34" t="s">
        <v>1653</v>
      </c>
      <c r="F26" s="494"/>
    </row>
    <row r="27" spans="1:6" ht="19.5" customHeight="1">
      <c r="A27" s="486"/>
      <c r="B27" s="492"/>
      <c r="C27" s="35" t="b">
        <v>0</v>
      </c>
      <c r="D27" s="13" t="s">
        <v>1654</v>
      </c>
      <c r="E27" s="13" t="s">
        <v>1655</v>
      </c>
      <c r="F27" s="495"/>
    </row>
    <row r="28" spans="1:6" ht="19.5" customHeight="1">
      <c r="A28" s="486"/>
      <c r="B28" s="492"/>
      <c r="C28" s="35" t="b">
        <v>0</v>
      </c>
      <c r="D28" s="13" t="s">
        <v>1656</v>
      </c>
      <c r="E28" s="13" t="s">
        <v>1657</v>
      </c>
      <c r="F28" s="495"/>
    </row>
    <row r="29" spans="1:6" ht="18" customHeight="1">
      <c r="A29" s="486"/>
      <c r="B29" s="492"/>
      <c r="C29" s="35" t="b">
        <v>0</v>
      </c>
      <c r="D29" s="13" t="s">
        <v>1658</v>
      </c>
      <c r="E29" s="13" t="s">
        <v>1659</v>
      </c>
      <c r="F29" s="495"/>
    </row>
    <row r="30" spans="1:6" ht="18" customHeight="1">
      <c r="A30" s="486"/>
      <c r="B30" s="492"/>
      <c r="C30" s="35" t="b">
        <v>0</v>
      </c>
      <c r="D30" s="13" t="s">
        <v>1660</v>
      </c>
      <c r="E30" s="13" t="s">
        <v>1661</v>
      </c>
      <c r="F30" s="495"/>
    </row>
    <row r="31" spans="1:6" ht="21" customHeight="1">
      <c r="A31" s="486"/>
      <c r="B31" s="492"/>
      <c r="C31" s="35" t="b">
        <v>0</v>
      </c>
      <c r="D31" s="13" t="s">
        <v>1662</v>
      </c>
      <c r="E31" s="13" t="s">
        <v>1663</v>
      </c>
      <c r="F31" s="495"/>
    </row>
    <row r="32" spans="1:6" ht="20.25" customHeight="1" thickBot="1">
      <c r="A32" s="487"/>
      <c r="B32" s="493"/>
      <c r="C32" s="35" t="b">
        <v>0</v>
      </c>
      <c r="D32" s="13" t="s">
        <v>1664</v>
      </c>
      <c r="E32" s="13" t="s">
        <v>1665</v>
      </c>
      <c r="F32" s="496"/>
    </row>
    <row r="33" spans="1:6" ht="31.5" customHeight="1" thickBot="1">
      <c r="A33" s="25" t="s">
        <v>1551</v>
      </c>
      <c r="B33" s="497" t="s">
        <v>1666</v>
      </c>
      <c r="C33" s="498"/>
      <c r="D33" s="36" t="s">
        <v>1553</v>
      </c>
      <c r="E33" s="499" t="s">
        <v>1667</v>
      </c>
      <c r="F33" s="500"/>
    </row>
    <row r="34" spans="1:6" ht="8.25" customHeight="1" thickBot="1"/>
    <row r="35" spans="1:6" ht="15.75" thickBot="1">
      <c r="A35" s="474" t="s">
        <v>1668</v>
      </c>
      <c r="B35" s="475"/>
      <c r="C35" s="475"/>
      <c r="D35" s="475"/>
      <c r="E35" s="475"/>
      <c r="F35" s="476"/>
    </row>
    <row r="36" spans="1:6" ht="15.75" thickBot="1">
      <c r="A36" s="25" t="s">
        <v>1556</v>
      </c>
      <c r="B36" s="28"/>
      <c r="C36" s="25" t="s">
        <v>1558</v>
      </c>
      <c r="D36" s="479"/>
      <c r="E36" s="479"/>
      <c r="F36" s="480"/>
    </row>
    <row r="37" spans="1:6" ht="30.75" thickBot="1">
      <c r="A37" s="25" t="s">
        <v>1560</v>
      </c>
      <c r="B37" s="26"/>
      <c r="C37" s="25" t="s">
        <v>1562</v>
      </c>
      <c r="D37" s="32"/>
      <c r="E37" s="25" t="s">
        <v>1564</v>
      </c>
      <c r="F37" s="32"/>
    </row>
    <row r="38" spans="1:6" ht="30.75" thickBot="1">
      <c r="A38" s="25" t="s">
        <v>1566</v>
      </c>
      <c r="B38" s="472"/>
      <c r="C38" s="472"/>
      <c r="D38" s="472"/>
      <c r="E38" s="25" t="s">
        <v>1570</v>
      </c>
      <c r="F38" s="26"/>
    </row>
    <row r="39" spans="1:6" ht="30.75" thickBot="1">
      <c r="A39" s="25" t="s">
        <v>1572</v>
      </c>
      <c r="B39" s="26"/>
      <c r="C39" s="25" t="s">
        <v>1574</v>
      </c>
      <c r="D39" s="26"/>
      <c r="E39" s="25" t="s">
        <v>1526</v>
      </c>
      <c r="F39" s="26"/>
    </row>
    <row r="40" spans="1:6" ht="15.75" thickBot="1">
      <c r="A40" s="25" t="s">
        <v>1669</v>
      </c>
      <c r="B40" s="28"/>
      <c r="C40" s="25" t="s">
        <v>1558</v>
      </c>
      <c r="D40" s="479"/>
      <c r="E40" s="479"/>
      <c r="F40" s="480"/>
    </row>
    <row r="41" spans="1:6" ht="30.75" thickBot="1">
      <c r="A41" s="25" t="s">
        <v>1560</v>
      </c>
      <c r="B41" s="26"/>
      <c r="C41" s="25" t="s">
        <v>1562</v>
      </c>
      <c r="D41" s="32"/>
      <c r="E41" s="25" t="s">
        <v>1564</v>
      </c>
      <c r="F41" s="32"/>
    </row>
    <row r="42" spans="1:6" ht="30.75" thickBot="1">
      <c r="A42" s="25" t="s">
        <v>1566</v>
      </c>
      <c r="B42" s="472"/>
      <c r="C42" s="472"/>
      <c r="D42" s="472"/>
      <c r="E42" s="25" t="s">
        <v>1570</v>
      </c>
      <c r="F42" s="421"/>
    </row>
    <row r="43" spans="1:6" ht="30.75" thickBot="1">
      <c r="A43" s="25" t="s">
        <v>1572</v>
      </c>
      <c r="B43" s="26"/>
      <c r="C43" s="25" t="s">
        <v>1574</v>
      </c>
      <c r="D43" s="26"/>
      <c r="E43" s="25" t="s">
        <v>1526</v>
      </c>
      <c r="F43" s="26"/>
    </row>
  </sheetData>
  <sheetProtection algorithmName="SHA-512" hashValue="FoTp7ln9KUeS8DMPQpre97H5PJx2DDT8qQbOUTp77a1oeCYcVA3OV/3T5ZbF6aiFDgfyiSFTrV8u/pxoRLBVXg==" saltValue="5QUiEiulfHUPnA+6IJ7RYg==" spinCount="100000" sheet="1" objects="1" scenarios="1"/>
  <mergeCells count="27">
    <mergeCell ref="D40:F40"/>
    <mergeCell ref="B42:D42"/>
    <mergeCell ref="B33:C33"/>
    <mergeCell ref="E33:F33"/>
    <mergeCell ref="A35:F35"/>
    <mergeCell ref="D36:F36"/>
    <mergeCell ref="B38:D38"/>
    <mergeCell ref="D23:F23"/>
    <mergeCell ref="B24:F24"/>
    <mergeCell ref="A25:A32"/>
    <mergeCell ref="B25:F25"/>
    <mergeCell ref="B26:B32"/>
    <mergeCell ref="F26:F32"/>
    <mergeCell ref="A21:F21"/>
    <mergeCell ref="B7:D7"/>
    <mergeCell ref="A10:F10"/>
    <mergeCell ref="B11:D11"/>
    <mergeCell ref="D12:F12"/>
    <mergeCell ref="B13:D13"/>
    <mergeCell ref="B16:D16"/>
    <mergeCell ref="D14:F14"/>
    <mergeCell ref="D6:F6"/>
    <mergeCell ref="A1:F1"/>
    <mergeCell ref="B2:D2"/>
    <mergeCell ref="B3:D3"/>
    <mergeCell ref="D4:F4"/>
    <mergeCell ref="D5:F5"/>
  </mergeCells>
  <dataValidations count="7">
    <dataValidation showInputMessage="1" showErrorMessage="1" promptTitle="RANGOS DE EDAD: ETAPA DE LA VIDA" sqref="B25:B26 C26:E32 F26" xr:uid="{254F791F-2FB7-412D-895A-23C08ABA4D56}"/>
    <dataValidation type="list" allowBlank="1" showInputMessage="1" showErrorMessage="1" sqref="D12:F12" xr:uid="{44167277-3841-4C2E-8BF6-E2DD2380A0C4}">
      <formula1>INDIRECT($B$12)</formula1>
    </dataValidation>
    <dataValidation type="list" allowBlank="1" showInputMessage="1" showErrorMessage="1" sqref="D4:F4" xr:uid="{4839573D-2261-4D34-B93D-5EB6C1E94AF9}">
      <formula1>INDIRECT($B$4)</formula1>
    </dataValidation>
    <dataValidation type="list" allowBlank="1" showInputMessage="1" showErrorMessage="1" sqref="D36:F36 D40:F40" xr:uid="{1905A150-047A-4827-A39F-638313C2EF7A}">
      <formula1>INDIRECT($B$36)</formula1>
    </dataValidation>
    <dataValidation type="list" allowBlank="1" showInputMessage="1" showErrorMessage="1" sqref="F11" xr:uid="{3FC86741-83E4-49E2-8355-0907F08A3567}">
      <formula1>"Rural,Úrbano"</formula1>
    </dataValidation>
    <dataValidation type="list" allowBlank="1" showInputMessage="1" showErrorMessage="1" sqref="B8 B17" xr:uid="{F8646AED-5E6E-46CE-BE81-616F8068FB03}">
      <formula1>"Cédula,Cédula de Extranjeria,Pasaporte,PPT"</formula1>
    </dataValidation>
    <dataValidation type="list" allowBlank="1" showInputMessage="1" showErrorMessage="1" sqref="B22" xr:uid="{4B6FAA0D-E11D-4BF8-B1FA-42C754F1E36C}">
      <formula1>"Visita de Inspección,Visita de Vigilancia"</formula1>
    </dataValidation>
  </dataValidations>
  <hyperlinks>
    <hyperlink ref="G1" location="PORTADA!A1" display="Portada" xr:uid="{4DF680E0-CE68-4FD7-8172-48CDADEFCEA2}"/>
  </hyperlinks>
  <pageMargins left="0.70866141732283472" right="0.70866141732283472" top="0.74803149606299213" bottom="0.74803149606299213" header="0.31496062992125984" footer="0.31496062992125984"/>
  <pageSetup scale="64"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85DF21DC-6ADD-4A49-9D2B-75FD3B3421B2}">
          <x14:formula1>
            <xm:f>LISTAS!$D$171:$AJ$171</xm:f>
          </x14:formula1>
          <xm:sqref>B36 B40</xm:sqref>
        </x14:dataValidation>
        <x14:dataValidation type="list" allowBlank="1" showInputMessage="1" showErrorMessage="1" xr:uid="{F1D9BAB2-4AF2-4773-AE40-3EE8D531552C}">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7A417-6ABA-4F86-B6B9-E9AB42937103}">
  <sheetPr>
    <tabColor rgb="FFFFFF00"/>
    <pageSetUpPr fitToPage="1"/>
  </sheetPr>
  <dimension ref="A1:G107"/>
  <sheetViews>
    <sheetView zoomScaleNormal="100" zoomScalePageLayoutView="60" workbookViewId="0">
      <selection activeCell="B15" sqref="B15"/>
    </sheetView>
  </sheetViews>
  <sheetFormatPr baseColWidth="10" defaultColWidth="11.42578125" defaultRowHeight="15"/>
  <cols>
    <col min="1" max="1" width="7.42578125" style="84" customWidth="1"/>
    <col min="2" max="2" width="7.85546875" style="3" customWidth="1"/>
    <col min="3" max="3" width="100.85546875" customWidth="1"/>
    <col min="4" max="4" width="21.140625" customWidth="1"/>
    <col min="5" max="5" width="78" customWidth="1"/>
    <col min="6" max="6" width="37.42578125" customWidth="1"/>
    <col min="7" max="7" width="11.42578125" hidden="1" customWidth="1"/>
  </cols>
  <sheetData>
    <row r="1" spans="1:7" s="5" customFormat="1" ht="21.75" customHeight="1" thickBot="1">
      <c r="A1" s="453" t="s">
        <v>1670</v>
      </c>
      <c r="B1" s="501" t="s">
        <v>1671</v>
      </c>
      <c r="C1" s="502"/>
      <c r="D1" s="502"/>
      <c r="E1" s="503"/>
      <c r="F1" s="4"/>
    </row>
    <row r="2" spans="1:7" s="66" customFormat="1" ht="59.25" customHeight="1" thickBot="1">
      <c r="A2" s="60" t="s">
        <v>1672</v>
      </c>
      <c r="B2" s="61" t="s">
        <v>1673</v>
      </c>
      <c r="C2" s="62" t="s">
        <v>1674</v>
      </c>
      <c r="D2" s="63" t="s">
        <v>1675</v>
      </c>
      <c r="E2" s="64" t="s">
        <v>1676</v>
      </c>
      <c r="F2" s="65" t="s">
        <v>1677</v>
      </c>
    </row>
    <row r="3" spans="1:7" ht="30.75" customHeight="1">
      <c r="A3" s="67"/>
      <c r="B3" s="68" t="s">
        <v>1678</v>
      </c>
      <c r="C3" s="69" t="s">
        <v>1679</v>
      </c>
      <c r="D3" s="70" t="str">
        <f>IF(COUNTIF(D4:D4,"NO CUMPLE")&gt;0,"NO CUMPLE CONDICIÓN",IF(COUNTIF(D4:D4,"CUMPLE")=0,"NO APLICA","CUMPLE"))</f>
        <v>NO APLICA</v>
      </c>
      <c r="E3" s="71" t="str">
        <f>CONCATENATE(IF(D4="NO CUMPLE",CONCATENATE(E4," / "),""))</f>
        <v/>
      </c>
      <c r="F3" s="72" t="s">
        <v>1680</v>
      </c>
      <c r="G3" s="3">
        <f>IF(D3="CUMPLE",1,IF(D3="NO CUMPLE CONDICIÓN",2,3))</f>
        <v>3</v>
      </c>
    </row>
    <row r="4" spans="1:7" ht="162.75" customHeight="1">
      <c r="A4" s="73" t="s">
        <v>1681</v>
      </c>
      <c r="B4" s="74" t="s">
        <v>1682</v>
      </c>
      <c r="C4" s="75" t="s">
        <v>1683</v>
      </c>
      <c r="D4" s="76"/>
      <c r="E4" s="77"/>
      <c r="F4" s="78" t="s">
        <v>1684</v>
      </c>
      <c r="G4" s="3"/>
    </row>
    <row r="5" spans="1:7" ht="85.5" customHeight="1">
      <c r="A5" s="67"/>
      <c r="B5" s="79" t="s">
        <v>1685</v>
      </c>
      <c r="C5" s="80" t="s">
        <v>1686</v>
      </c>
      <c r="D5" s="81" t="str">
        <f>IF(COUNTIF(D6:D7,"NO CUMPLE")&gt;0,"NO CUMPLE CONDICIÓN",IF(COUNTIF(D6:D7,"CUMPLE")=0,"NO APLICA","CUMPLE"))</f>
        <v>NO APLICA</v>
      </c>
      <c r="E5" s="82" t="str">
        <f>CONCATENATE(IF(D6="NO CUMPLE",CONCATENATE(E6," / "),""),IF(D7="NO CUMPLE",CONCATENATE(E7,"  "),""))</f>
        <v/>
      </c>
      <c r="F5" s="83" t="s">
        <v>1687</v>
      </c>
      <c r="G5" s="3">
        <f>IF(D5="CUMPLE",1,IF(D5="NO CUMPLE CONDICIÓN",2,3))</f>
        <v>3</v>
      </c>
    </row>
    <row r="6" spans="1:7" ht="63" customHeight="1">
      <c r="A6" s="73" t="s">
        <v>1681</v>
      </c>
      <c r="B6" s="74" t="s">
        <v>1688</v>
      </c>
      <c r="C6" s="75" t="s">
        <v>1689</v>
      </c>
      <c r="D6" s="76"/>
      <c r="E6" s="77"/>
      <c r="F6" s="78" t="s">
        <v>1690</v>
      </c>
      <c r="G6" s="3"/>
    </row>
    <row r="7" spans="1:7" ht="87">
      <c r="A7" s="73" t="s">
        <v>1681</v>
      </c>
      <c r="B7" s="74" t="s">
        <v>1691</v>
      </c>
      <c r="C7" s="75" t="s">
        <v>1692</v>
      </c>
      <c r="D7" s="76"/>
      <c r="E7" s="77"/>
      <c r="F7" s="78" t="s">
        <v>1690</v>
      </c>
      <c r="G7" s="3"/>
    </row>
    <row r="8" spans="1:7" ht="87.75" customHeight="1">
      <c r="B8" s="85" t="s">
        <v>1693</v>
      </c>
      <c r="C8" s="86" t="s">
        <v>2624</v>
      </c>
      <c r="D8" s="87" t="str">
        <f>IF(COUNTIF(D9,"NO CUMPLE")&gt;0,"NO CUMPLE CONDICIÓN",IF(COUNTIF(D9,"CUMPLE")=0,"NO APLICA","CUMPLE"))</f>
        <v>NO APLICA</v>
      </c>
      <c r="E8" s="88" t="str">
        <f>CONCATENATE(IF(D9="NO CUMPLE",CONCATENATE(E9," "),""))</f>
        <v/>
      </c>
      <c r="F8" s="89" t="s">
        <v>1694</v>
      </c>
      <c r="G8" s="3">
        <f>IF(D8="CUMPLE",1,IF(D8="NO CUMPLE CONDICIÓN",2,3))</f>
        <v>3</v>
      </c>
    </row>
    <row r="9" spans="1:7" ht="66" customHeight="1">
      <c r="A9" s="73" t="s">
        <v>1681</v>
      </c>
      <c r="B9" s="74" t="s">
        <v>1695</v>
      </c>
      <c r="C9" s="75" t="s">
        <v>1696</v>
      </c>
      <c r="D9" s="76"/>
      <c r="E9" s="77"/>
      <c r="F9" s="78" t="s">
        <v>1697</v>
      </c>
      <c r="G9" s="3"/>
    </row>
    <row r="10" spans="1:7" ht="87.75" customHeight="1">
      <c r="B10" s="85" t="s">
        <v>1699</v>
      </c>
      <c r="C10" s="86" t="s">
        <v>2623</v>
      </c>
      <c r="D10" s="87" t="str">
        <f>IF(COUNTIF(D11,"NO CUMPLE")&gt;0,"NO CUMPLE CONDICIÓN",IF(COUNTIF(D11,"CUMPLE")=0,"NO APLICA","CUMPLE"))</f>
        <v>NO APLICA</v>
      </c>
      <c r="E10" s="88" t="str">
        <f>CONCATENATE(IF(D11="NO CUMPLE",CONCATENATE(E11," "),""))</f>
        <v/>
      </c>
      <c r="F10" s="89" t="s">
        <v>1694</v>
      </c>
      <c r="G10" s="3">
        <f>IF(D10="CUMPLE",1,IF(D10="NO CUMPLE CONDICIÓN",2,3))</f>
        <v>3</v>
      </c>
    </row>
    <row r="11" spans="1:7" ht="75" customHeight="1">
      <c r="A11" s="73" t="s">
        <v>1681</v>
      </c>
      <c r="B11" s="74" t="s">
        <v>1702</v>
      </c>
      <c r="C11" s="159" t="s">
        <v>1698</v>
      </c>
      <c r="D11" s="76"/>
      <c r="E11" s="77"/>
      <c r="F11" s="204" t="s">
        <v>2625</v>
      </c>
      <c r="G11" s="3"/>
    </row>
    <row r="12" spans="1:7" ht="37.5" customHeight="1">
      <c r="B12" s="85" t="s">
        <v>1705</v>
      </c>
      <c r="C12" s="86" t="s">
        <v>1700</v>
      </c>
      <c r="D12" s="87" t="str">
        <f>IF(COUNTIF(D13:D13,"NO CUMPLE")&gt;0,"NO CUMPLE CONDICIÓN",IF(COUNTIF(D13:D13,"CUMPLE")=0,"NO APLICA","CUMPLE"))</f>
        <v>NO APLICA</v>
      </c>
      <c r="E12" s="88" t="str">
        <f>CONCATENATE(IF(D13="NO CUMPLE",CONCATENATE(E13," "),""))</f>
        <v/>
      </c>
      <c r="F12" s="89" t="s">
        <v>1701</v>
      </c>
      <c r="G12" s="3">
        <f t="shared" ref="G12:G96" si="0">IF(D12="CUMPLE",1,IF(D12="NO CUMPLE CONDICIÓN",2,3))</f>
        <v>3</v>
      </c>
    </row>
    <row r="13" spans="1:7" ht="37.5" customHeight="1">
      <c r="A13" s="73" t="s">
        <v>1681</v>
      </c>
      <c r="B13" s="74" t="s">
        <v>1708</v>
      </c>
      <c r="C13" s="75" t="s">
        <v>1703</v>
      </c>
      <c r="D13" s="76"/>
      <c r="E13" s="77"/>
      <c r="F13" s="78" t="s">
        <v>1704</v>
      </c>
      <c r="G13" s="3"/>
    </row>
    <row r="14" spans="1:7" ht="70.5" customHeight="1">
      <c r="B14" s="85" t="s">
        <v>1721</v>
      </c>
      <c r="C14" s="90" t="s">
        <v>1706</v>
      </c>
      <c r="D14" s="87" t="str">
        <f>IF(COUNTIF(D15:D22,"NO CUMPLE")&gt;0,"NO CUMPLE CONDICIÓN",IF(COUNTIF(D15:D22,"CUMPLE")=0,"NO APLICA","CUMPLE"))</f>
        <v>NO APLICA</v>
      </c>
      <c r="E14" s="88" t="str">
        <f>CONCATENATE(IF(D15="NO CUMPLE",CONCATENATE(E15," / "),""),IF(D16="NO CUMPLE",CONCATENATE(E16,"  "),""),IF(D17="NO CUMPLE",CONCATENATE(E17,"  "),""),IF(D18="NO CUMPLE",CONCATENATE(E18,"  "),""),IF(D19="NO CUMPLE",CONCATENATE(E19,"  "),""),IF(D20="NO CUMPLE",CONCATENATE(E20,"  "),""),IF(D21="NO CUMPLE",CONCATENATE(E21,"  "),""),IF(D22="NO CUMPLE",CONCATENATE(E22,"  "),""))</f>
        <v/>
      </c>
      <c r="F14" s="89" t="s">
        <v>1707</v>
      </c>
      <c r="G14" s="3">
        <f t="shared" si="0"/>
        <v>3</v>
      </c>
    </row>
    <row r="15" spans="1:7" ht="45" customHeight="1">
      <c r="A15" s="73" t="s">
        <v>1681</v>
      </c>
      <c r="B15" s="74" t="s">
        <v>1724</v>
      </c>
      <c r="C15" s="91" t="s">
        <v>1709</v>
      </c>
      <c r="D15" s="76"/>
      <c r="E15" s="77"/>
      <c r="F15" s="78" t="s">
        <v>1710</v>
      </c>
      <c r="G15" s="3"/>
    </row>
    <row r="16" spans="1:7" ht="78.75" customHeight="1">
      <c r="A16" s="73"/>
      <c r="B16" s="74" t="s">
        <v>1727</v>
      </c>
      <c r="C16" s="91" t="s">
        <v>1711</v>
      </c>
      <c r="D16" s="76"/>
      <c r="E16" s="203"/>
      <c r="F16" s="78" t="s">
        <v>1712</v>
      </c>
      <c r="G16" s="3"/>
    </row>
    <row r="17" spans="1:7" ht="25.5" customHeight="1">
      <c r="A17" s="73" t="s">
        <v>1681</v>
      </c>
      <c r="B17" s="74" t="s">
        <v>1729</v>
      </c>
      <c r="C17" s="91" t="s">
        <v>1713</v>
      </c>
      <c r="D17" s="76"/>
      <c r="E17" s="77"/>
      <c r="F17" s="78" t="s">
        <v>1714</v>
      </c>
      <c r="G17" s="3"/>
    </row>
    <row r="18" spans="1:7" ht="28.5" customHeight="1">
      <c r="A18" s="73" t="s">
        <v>1681</v>
      </c>
      <c r="B18" s="74" t="s">
        <v>1731</v>
      </c>
      <c r="C18" s="91" t="s">
        <v>1715</v>
      </c>
      <c r="D18" s="76"/>
      <c r="E18" s="77"/>
      <c r="F18" s="78" t="s">
        <v>1714</v>
      </c>
      <c r="G18" s="3"/>
    </row>
    <row r="19" spans="1:7" ht="34.35" customHeight="1">
      <c r="A19" s="73" t="s">
        <v>1681</v>
      </c>
      <c r="B19" s="74" t="s">
        <v>1733</v>
      </c>
      <c r="C19" s="91" t="s">
        <v>1716</v>
      </c>
      <c r="D19" s="76"/>
      <c r="E19" s="77"/>
      <c r="F19" s="78" t="s">
        <v>1714</v>
      </c>
      <c r="G19" s="3"/>
    </row>
    <row r="20" spans="1:7" ht="31.5" customHeight="1">
      <c r="A20" s="73" t="s">
        <v>1681</v>
      </c>
      <c r="B20" s="74" t="s">
        <v>1735</v>
      </c>
      <c r="C20" s="91" t="s">
        <v>1717</v>
      </c>
      <c r="D20" s="76"/>
      <c r="E20" s="77"/>
      <c r="F20" s="78" t="s">
        <v>1714</v>
      </c>
      <c r="G20" s="3"/>
    </row>
    <row r="21" spans="1:7" ht="33" customHeight="1">
      <c r="A21" s="73" t="s">
        <v>1681</v>
      </c>
      <c r="B21" s="74" t="s">
        <v>1737</v>
      </c>
      <c r="C21" s="91" t="s">
        <v>1718</v>
      </c>
      <c r="D21" s="76"/>
      <c r="E21" s="77"/>
      <c r="F21" s="78" t="s">
        <v>1714</v>
      </c>
      <c r="G21" s="3"/>
    </row>
    <row r="22" spans="1:7" ht="42.75">
      <c r="A22" s="73" t="s">
        <v>1681</v>
      </c>
      <c r="B22" s="74" t="s">
        <v>1739</v>
      </c>
      <c r="C22" s="91" t="s">
        <v>1719</v>
      </c>
      <c r="D22" s="76"/>
      <c r="E22" s="77"/>
      <c r="F22" s="78" t="s">
        <v>1720</v>
      </c>
      <c r="G22" s="3"/>
    </row>
    <row r="23" spans="1:7" ht="36.75" customHeight="1">
      <c r="B23" s="92" t="s">
        <v>1763</v>
      </c>
      <c r="C23" s="93" t="s">
        <v>1722</v>
      </c>
      <c r="D23" s="94" t="str">
        <f>IF(COUNTIF(D26:D33,"NO CUMPLE")&gt;0,"NO CUMPLE CONDICIÓN",IF(COUNTIF(D26:D33,"CUMPLE")=0,"NO APLICA","CUMPLE"))</f>
        <v>NO APLICA</v>
      </c>
      <c r="E23" s="88" t="str">
        <f>CONCATENATE(IF(D26="NO CUMPLE",CONCATENATE(E26," / "),""),IF(D27="NO CUMPLE",CONCATENATE(E27,"  "),""),IF(D28="NO CUMPLE",CONCATENATE(E28,"  "),""),IF(D29="NO CUMPLE",CONCATENATE(E29,"  "),""),IF(D30="NO CUMPLE",CONCATENATE(E30,"  "),""),IF(D31="NO CUMPLE",CONCATENATE(E31,"  "),""),IF(D32="NO CUMPLE",CONCATENATE(E32,"  "),""),IF(D33="NO CUMPLE",CONCATENATE(E33,"  "),""))</f>
        <v/>
      </c>
      <c r="F23" s="95" t="s">
        <v>1723</v>
      </c>
      <c r="G23" s="3">
        <f t="shared" si="0"/>
        <v>3</v>
      </c>
    </row>
    <row r="24" spans="1:7" ht="36.75" customHeight="1">
      <c r="B24" s="92" t="s">
        <v>1763</v>
      </c>
      <c r="C24" s="93" t="s">
        <v>1722</v>
      </c>
      <c r="D24" s="94" t="str">
        <f>IF(COUNTIF(D34:D42,"NO CUMPLE")&gt;0,"NO CUMPLE CONDICIÓN",IF(COUNTIF(D34:D42,"CUMPLE")=0,"NO APLICA","CUMPLE"))</f>
        <v>NO APLICA</v>
      </c>
      <c r="E24" s="88" t="str">
        <f>CONCATENATE(IF(D34="NO CUMPLE",CONCATENATE(E34," / "),""),IF(D35="NO CUMPLE",CONCATENATE(E35,"  "),""),IF(D36="NO CUMPLE",CONCATENATE(E36,"  "),""),IF(D37="NO CUMPLE",CONCATENATE(E37,"  "),""),IF(D38="NO CUMPLE",CONCATENATE(E38,"  "),""),IF(D39="NO CUMPLE",CONCATENATE(E39,"  "),""),IF(D40="NO CUMPLE",CONCATENATE(E40,"  "),""),IF(D41="NO CUMPLE",CONCATENATE(E41,"  "),""),IF(D42="NO CUMPLE",CONCATENATE(E42,"  "),""))</f>
        <v/>
      </c>
      <c r="F24" s="95" t="s">
        <v>1723</v>
      </c>
      <c r="G24" s="3">
        <f t="shared" si="0"/>
        <v>3</v>
      </c>
    </row>
    <row r="25" spans="1:7" ht="36.75" customHeight="1">
      <c r="B25" s="92" t="s">
        <v>1763</v>
      </c>
      <c r="C25" s="93" t="s">
        <v>1722</v>
      </c>
      <c r="D25" s="94" t="str">
        <f>IF(COUNTIF(D43:D50,"NO CUMPLE")&gt;0,"NO CUMPLE CONDICIÓN",IF(COUNTIF(D43:D50,"CUMPLE")=0,"NO APLICA","CUMPLE"))</f>
        <v>NO APLICA</v>
      </c>
      <c r="E25" s="88" t="str">
        <f>CONCATENATE(IF(D43="NO CUMPLE",CONCATENATE(E43," / "),""),IF(D44="NO CUMPLE",CONCATENATE(E44,"  "),""),IF(D45="NO CUMPLE",CONCATENATE(E45,"  "),""),IF(D46="NO CUMPLE",CONCATENATE(E46,"  "),""),IF(D47="NO CUMPLE",CONCATENATE(E47,"  "),""),IF(D48="NO CUMPLE",CONCATENATE(E48,"  "),""),IF(D49="NO CUMPLE",CONCATENATE(E49,"  "),""),IF(D50="NO CUMPLE",CONCATENATE(E50,"  "),""))</f>
        <v/>
      </c>
      <c r="F25" s="95" t="s">
        <v>1723</v>
      </c>
      <c r="G25" s="3">
        <f t="shared" si="0"/>
        <v>3</v>
      </c>
    </row>
    <row r="26" spans="1:7" ht="45" customHeight="1">
      <c r="A26" s="73" t="s">
        <v>1681</v>
      </c>
      <c r="B26" s="74" t="s">
        <v>1766</v>
      </c>
      <c r="C26" s="91" t="s">
        <v>1725</v>
      </c>
      <c r="D26" s="76"/>
      <c r="E26" s="77"/>
      <c r="F26" s="78" t="s">
        <v>1726</v>
      </c>
      <c r="G26" s="3"/>
    </row>
    <row r="27" spans="1:7" ht="47.25" customHeight="1">
      <c r="A27" s="73" t="s">
        <v>1681</v>
      </c>
      <c r="B27" s="74" t="s">
        <v>1768</v>
      </c>
      <c r="C27" s="91" t="s">
        <v>1728</v>
      </c>
      <c r="D27" s="76"/>
      <c r="E27" s="77"/>
      <c r="F27" s="78" t="s">
        <v>1726</v>
      </c>
      <c r="G27" s="3"/>
    </row>
    <row r="28" spans="1:7" ht="32.25" customHeight="1">
      <c r="A28" s="73" t="s">
        <v>1681</v>
      </c>
      <c r="B28" s="74" t="s">
        <v>1769</v>
      </c>
      <c r="C28" s="91" t="s">
        <v>1730</v>
      </c>
      <c r="D28" s="76"/>
      <c r="E28" s="77"/>
      <c r="F28" s="78" t="s">
        <v>1726</v>
      </c>
      <c r="G28" s="3"/>
    </row>
    <row r="29" spans="1:7" ht="49.5">
      <c r="A29" s="73" t="s">
        <v>1681</v>
      </c>
      <c r="B29" s="74" t="s">
        <v>1770</v>
      </c>
      <c r="C29" s="91" t="s">
        <v>1732</v>
      </c>
      <c r="D29" s="76"/>
      <c r="E29" s="77"/>
      <c r="F29" s="78" t="s">
        <v>1726</v>
      </c>
      <c r="G29" s="3"/>
    </row>
    <row r="30" spans="1:7" ht="49.5">
      <c r="A30" s="73" t="s">
        <v>1681</v>
      </c>
      <c r="B30" s="74" t="s">
        <v>1771</v>
      </c>
      <c r="C30" s="91" t="s">
        <v>1734</v>
      </c>
      <c r="D30" s="76"/>
      <c r="E30" s="77"/>
      <c r="F30" s="78" t="s">
        <v>1726</v>
      </c>
      <c r="G30" s="3"/>
    </row>
    <row r="31" spans="1:7" ht="27.75" customHeight="1">
      <c r="A31" s="73" t="s">
        <v>1681</v>
      </c>
      <c r="B31" s="74" t="s">
        <v>1772</v>
      </c>
      <c r="C31" s="91" t="s">
        <v>1736</v>
      </c>
      <c r="D31" s="76"/>
      <c r="E31" s="77"/>
      <c r="F31" s="78" t="s">
        <v>1726</v>
      </c>
      <c r="G31" s="3"/>
    </row>
    <row r="32" spans="1:7" ht="36.75" customHeight="1">
      <c r="A32" s="73" t="s">
        <v>1681</v>
      </c>
      <c r="B32" s="74" t="s">
        <v>1773</v>
      </c>
      <c r="C32" s="91" t="s">
        <v>1738</v>
      </c>
      <c r="D32" s="76"/>
      <c r="E32" s="77"/>
      <c r="F32" s="78" t="s">
        <v>1726</v>
      </c>
      <c r="G32" s="3"/>
    </row>
    <row r="33" spans="1:7" ht="52.7" customHeight="1">
      <c r="A33" s="73" t="s">
        <v>1681</v>
      </c>
      <c r="B33" s="74" t="s">
        <v>1774</v>
      </c>
      <c r="C33" s="91" t="s">
        <v>1740</v>
      </c>
      <c r="D33" s="76"/>
      <c r="E33" s="77"/>
      <c r="F33" s="78" t="s">
        <v>1726</v>
      </c>
      <c r="G33" s="3"/>
    </row>
    <row r="34" spans="1:7" ht="45" customHeight="1">
      <c r="A34" s="73" t="s">
        <v>1681</v>
      </c>
      <c r="B34" s="74" t="s">
        <v>1776</v>
      </c>
      <c r="C34" s="91" t="s">
        <v>1741</v>
      </c>
      <c r="D34" s="76"/>
      <c r="E34" s="77"/>
      <c r="F34" s="78" t="s">
        <v>1726</v>
      </c>
      <c r="G34" s="3"/>
    </row>
    <row r="35" spans="1:7" ht="37.5" customHeight="1">
      <c r="A35" s="73" t="s">
        <v>1681</v>
      </c>
      <c r="B35" s="74" t="s">
        <v>1777</v>
      </c>
      <c r="C35" s="91" t="s">
        <v>1742</v>
      </c>
      <c r="D35" s="76"/>
      <c r="E35" s="77"/>
      <c r="F35" s="78" t="s">
        <v>1726</v>
      </c>
      <c r="G35" s="3"/>
    </row>
    <row r="36" spans="1:7" ht="49.5">
      <c r="A36" s="73" t="s">
        <v>1681</v>
      </c>
      <c r="B36" s="74" t="s">
        <v>1778</v>
      </c>
      <c r="C36" s="91" t="s">
        <v>1743</v>
      </c>
      <c r="D36" s="76"/>
      <c r="E36" s="77"/>
      <c r="F36" s="78" t="s">
        <v>1726</v>
      </c>
      <c r="G36" s="3"/>
    </row>
    <row r="37" spans="1:7" ht="42.75" customHeight="1">
      <c r="A37" s="73" t="s">
        <v>1681</v>
      </c>
      <c r="B37" s="74" t="s">
        <v>1779</v>
      </c>
      <c r="C37" s="91" t="s">
        <v>1744</v>
      </c>
      <c r="D37" s="76"/>
      <c r="E37" s="77"/>
      <c r="F37" s="78" t="s">
        <v>1726</v>
      </c>
      <c r="G37" s="3"/>
    </row>
    <row r="38" spans="1:7" ht="33.75" customHeight="1">
      <c r="A38" s="73" t="s">
        <v>1681</v>
      </c>
      <c r="B38" s="74" t="s">
        <v>1780</v>
      </c>
      <c r="C38" s="91" t="s">
        <v>1745</v>
      </c>
      <c r="D38" s="76"/>
      <c r="E38" s="77"/>
      <c r="F38" s="78" t="s">
        <v>1746</v>
      </c>
      <c r="G38" s="3"/>
    </row>
    <row r="39" spans="1:7" ht="39" customHeight="1">
      <c r="A39" s="73" t="s">
        <v>1681</v>
      </c>
      <c r="B39" s="74" t="s">
        <v>1783</v>
      </c>
      <c r="C39" s="91" t="s">
        <v>1747</v>
      </c>
      <c r="D39" s="76"/>
      <c r="E39" s="215"/>
      <c r="F39" s="78" t="s">
        <v>1726</v>
      </c>
      <c r="G39" s="3"/>
    </row>
    <row r="40" spans="1:7" ht="33.75" customHeight="1">
      <c r="A40" s="73" t="s">
        <v>1681</v>
      </c>
      <c r="B40" s="74" t="s">
        <v>1785</v>
      </c>
      <c r="C40" s="91" t="s">
        <v>1748</v>
      </c>
      <c r="D40" s="76"/>
      <c r="E40" s="215"/>
      <c r="F40" s="78" t="s">
        <v>1726</v>
      </c>
      <c r="G40" s="3"/>
    </row>
    <row r="41" spans="1:7" ht="35.25" customHeight="1">
      <c r="A41" s="73" t="s">
        <v>1681</v>
      </c>
      <c r="B41" s="74" t="s">
        <v>1787</v>
      </c>
      <c r="C41" s="91" t="s">
        <v>1749</v>
      </c>
      <c r="D41" s="76"/>
      <c r="E41" s="215"/>
      <c r="F41" s="78" t="s">
        <v>1750</v>
      </c>
      <c r="G41" s="3"/>
    </row>
    <row r="42" spans="1:7" ht="174.95" customHeight="1">
      <c r="A42" s="73" t="s">
        <v>1681</v>
      </c>
      <c r="B42" s="74" t="s">
        <v>1789</v>
      </c>
      <c r="C42" s="91" t="s">
        <v>1751</v>
      </c>
      <c r="D42" s="76"/>
      <c r="E42" s="215"/>
      <c r="F42" s="78" t="s">
        <v>1750</v>
      </c>
      <c r="G42" s="3"/>
    </row>
    <row r="43" spans="1:7" ht="41.25" customHeight="1">
      <c r="A43" s="73" t="s">
        <v>1681</v>
      </c>
      <c r="B43" s="74" t="s">
        <v>1791</v>
      </c>
      <c r="C43" s="91" t="s">
        <v>1752</v>
      </c>
      <c r="D43" s="76"/>
      <c r="E43" s="77"/>
      <c r="F43" s="78" t="s">
        <v>1726</v>
      </c>
      <c r="G43" s="3"/>
    </row>
    <row r="44" spans="1:7" ht="36.75" customHeight="1">
      <c r="A44" s="73" t="s">
        <v>1681</v>
      </c>
      <c r="B44" s="74" t="s">
        <v>1793</v>
      </c>
      <c r="C44" s="91" t="s">
        <v>1753</v>
      </c>
      <c r="D44" s="76"/>
      <c r="E44" s="77"/>
      <c r="F44" s="78" t="s">
        <v>1726</v>
      </c>
      <c r="G44" s="3"/>
    </row>
    <row r="45" spans="1:7" ht="49.5">
      <c r="A45" s="73"/>
      <c r="B45" s="74" t="s">
        <v>1795</v>
      </c>
      <c r="C45" s="91" t="s">
        <v>1754</v>
      </c>
      <c r="D45" s="76"/>
      <c r="E45" s="77"/>
      <c r="F45" s="78" t="s">
        <v>1726</v>
      </c>
      <c r="G45" s="3"/>
    </row>
    <row r="46" spans="1:7" ht="66.599999999999994" customHeight="1">
      <c r="A46" s="73"/>
      <c r="B46" s="74" t="s">
        <v>1797</v>
      </c>
      <c r="C46" s="91" t="s">
        <v>1755</v>
      </c>
      <c r="D46" s="76"/>
      <c r="E46" s="77"/>
      <c r="F46" s="78" t="s">
        <v>1726</v>
      </c>
      <c r="G46" s="3"/>
    </row>
    <row r="47" spans="1:7" ht="36.75" customHeight="1">
      <c r="A47" s="73"/>
      <c r="B47" s="74" t="s">
        <v>1799</v>
      </c>
      <c r="C47" s="91" t="s">
        <v>1756</v>
      </c>
      <c r="D47" s="76"/>
      <c r="E47" s="77"/>
      <c r="F47" s="96" t="s">
        <v>1757</v>
      </c>
      <c r="G47" s="3"/>
    </row>
    <row r="48" spans="1:7" ht="36.950000000000003" customHeight="1">
      <c r="A48" s="73" t="s">
        <v>1681</v>
      </c>
      <c r="B48" s="74" t="s">
        <v>1801</v>
      </c>
      <c r="C48" s="91" t="s">
        <v>1758</v>
      </c>
      <c r="D48" s="76"/>
      <c r="E48" s="77"/>
      <c r="F48" s="78" t="s">
        <v>1726</v>
      </c>
      <c r="G48" s="3"/>
    </row>
    <row r="49" spans="1:7" ht="32.25" customHeight="1">
      <c r="A49" s="73" t="s">
        <v>1681</v>
      </c>
      <c r="B49" s="74" t="s">
        <v>1803</v>
      </c>
      <c r="C49" s="91" t="s">
        <v>1759</v>
      </c>
      <c r="D49" s="76"/>
      <c r="E49" s="77"/>
      <c r="F49" s="96" t="s">
        <v>1760</v>
      </c>
      <c r="G49" s="3"/>
    </row>
    <row r="50" spans="1:7" ht="49.5">
      <c r="A50" s="73" t="s">
        <v>1681</v>
      </c>
      <c r="B50" s="74" t="s">
        <v>1805</v>
      </c>
      <c r="C50" s="91" t="s">
        <v>1761</v>
      </c>
      <c r="D50" s="76"/>
      <c r="E50" s="77"/>
      <c r="F50" s="78" t="s">
        <v>1726</v>
      </c>
      <c r="G50" s="3"/>
    </row>
    <row r="51" spans="1:7" ht="38.25" customHeight="1">
      <c r="A51" s="97" t="s">
        <v>1762</v>
      </c>
      <c r="B51" s="85" t="s">
        <v>1820</v>
      </c>
      <c r="C51" s="90" t="s">
        <v>1764</v>
      </c>
      <c r="D51" s="87" t="str">
        <f>IF(COUNTIF(D55:D64,"NO CUMPLE")&gt;0,"NO CUMPLE CONDICIÓN",IF(COUNTIF(D55:D64,"CUMPLE")=0,"NO APLICA","CUMPLE"))</f>
        <v>NO APLICA</v>
      </c>
      <c r="E51" s="88" t="str">
        <f>CONCATENATE(IF(D55="NO CUMPLE",CONCATENATE(E55,"  "),""),IF(D56="NO CUMPLE",CONCATENATE(E56,"  "),""),IF(D57="NO CUMPLE",CONCATENATE(E57,"  "),""),IF(D58="NO CUMPLE",CONCATENATE(E58,"  "),""),IF(D59="NO CUMPLE",CONCATENATE(E59,"  "),""),IF(D60="NO CUMPLE",CONCATENATE(E60,"  "),""),IF(D61="NO CUMPLE",CONCATENATE(E61,"  "),""),IF(D62="NO CUMPLE",CONCATENATE(E62,"  "),""),IF(D63="NO CUMPLE",CONCATENATE(E63,"  "),""),IF(D64="NO CUMPLE",CONCATENATE(E64,"  "),""))</f>
        <v/>
      </c>
      <c r="F51" s="89" t="s">
        <v>1765</v>
      </c>
      <c r="G51" s="3">
        <f t="shared" si="0"/>
        <v>3</v>
      </c>
    </row>
    <row r="52" spans="1:7" ht="38.25" customHeight="1">
      <c r="A52" s="98"/>
      <c r="B52" s="85" t="s">
        <v>1820</v>
      </c>
      <c r="C52" s="90" t="s">
        <v>1764</v>
      </c>
      <c r="D52" s="87" t="str">
        <f>IF(COUNTIF(D65:D74,"NO CUMPLE")&gt;0,"NO CUMPLE CONDICIÓN",IF(COUNTIF(D65:D74,"CUMPLE")=0,"NO APLICA","CUMPLE"))</f>
        <v>NO APLICA</v>
      </c>
      <c r="E52" s="88" t="str">
        <f>CONCATENATE(IF(D65="NO CUMPLE",CONCATENATE(E65,"  "),""),IF(D66="NO CUMPLE",CONCATENATE(E66,"  "),""),IF(D67="NO CUMPLE",CONCATENATE(E67,"  "),""),IF(D68="NO CUMPLE",CONCATENATE(E68,"  "),""),IF(D69="NO CUMPLE",CONCATENATE(E69,"  "),""),IF(D70="NO CUMPLE",CONCATENATE(E70," / "),""),IF(D71="NO CUMPLE",CONCATENATE(E71,"  "),""),IF(D72="NO CUMPLE",CONCATENATE(E72,"  "),""),IF(D73="NO CUMPLE",CONCATENATE(E73,"  "),""),IF(D74="NO CUMPLE",CONCATENATE(E74,"  "),""))</f>
        <v/>
      </c>
      <c r="F52" s="89" t="s">
        <v>1765</v>
      </c>
      <c r="G52" s="3">
        <f t="shared" si="0"/>
        <v>3</v>
      </c>
    </row>
    <row r="53" spans="1:7" ht="38.25" customHeight="1">
      <c r="A53" s="98"/>
      <c r="B53" s="85" t="s">
        <v>1820</v>
      </c>
      <c r="C53" s="90" t="s">
        <v>1764</v>
      </c>
      <c r="D53" s="87" t="str">
        <f>IF(COUNTIF(D75:D84,"NO CUMPLE")&gt;0,"NO CUMPLE CONDICIÓN",IF(COUNTIF(D75:D84,"CUMPLE")=0,"NO APLICA","CUMPLE"))</f>
        <v>NO APLICA</v>
      </c>
      <c r="E53" s="88" t="str">
        <f>CONCATENATE(IF(D75="NO CUMPLE",CONCATENATE(E75," / "),""),IF(D76="NO CUMPLE",CONCATENATE(E76,"  "),""),IF(D77="NO CUMPLE",CONCATENATE(E77,"  "),""),IF(D78="NO CUMPLE",CONCATENATE(E78,"  "),""),IF(D79="NO CUMPLE",CONCATENATE(E79,"  "),""),IF(D80="NO CUMPLE",CONCATENATE(E80,"  "),""),IF(D81="NO CUMPLE",CONCATENATE(E81,"  "),""),IF(D82="NO CUMPLE",CONCATENATE(E82,"  "),""),IF(D83="NO CUMPLE",CONCATENATE(E83,"  "),""),IF(D84="NO CUMPLE",CONCATENATE(E84,"  "),""))</f>
        <v/>
      </c>
      <c r="F53" s="89" t="s">
        <v>1765</v>
      </c>
      <c r="G53" s="3">
        <f t="shared" si="0"/>
        <v>3</v>
      </c>
    </row>
    <row r="54" spans="1:7" ht="38.25" customHeight="1">
      <c r="A54" s="98"/>
      <c r="B54" s="85" t="s">
        <v>1820</v>
      </c>
      <c r="C54" s="90" t="s">
        <v>1764</v>
      </c>
      <c r="D54" s="87" t="str">
        <f>IF(COUNTIF(D85:D95,"NO CUMPLE")&gt;0,"NO CUMPLE CONDICIÓN",IF(COUNTIF(D85:D95,"CUMPLE")=0,"NO APLICA","CUMPLE"))</f>
        <v>NO APLICA</v>
      </c>
      <c r="E54" s="88" t="str">
        <f>CONCATENATE(IF(D85="NO CUMPLE",CONCATENATE(E85," / "),""),IF(D86="NO CUMPLE",CONCATENATE(E86,"  "),""),IF(D87="NO CUMPLE",CONCATENATE(E87,"  "),""),IF(D88="NO CUMPLE",CONCATENATE(E88,"  "),""),IF(D89="NO CUMPLE",CONCATENATE(E89,"  "),""),IF(D90="NO CUMPLE",CONCATENATE(E90,"  "),""),IF(D91="NO CUMPLE",CONCATENATE(E91,"  "),""),IF(D92="NO CUMPLE",CONCATENATE(E92,"  "),""),IF(D93="NO CUMPLE",CONCATENATE(E93,"  "),""),IF(D94="NO CUMPLE",CONCATENATE(E94,"  "),""),IF(D95="NO CUMPLE",CONCATENATE(E95,"  "),""))</f>
        <v/>
      </c>
      <c r="F54" s="89" t="s">
        <v>1765</v>
      </c>
      <c r="G54" s="3">
        <f t="shared" si="0"/>
        <v>3</v>
      </c>
    </row>
    <row r="55" spans="1:7" ht="175.5" customHeight="1">
      <c r="A55" s="73"/>
      <c r="B55" s="74" t="s">
        <v>1823</v>
      </c>
      <c r="C55" s="99" t="s">
        <v>2681</v>
      </c>
      <c r="D55" s="76"/>
      <c r="E55" s="77"/>
      <c r="F55" s="78" t="s">
        <v>1767</v>
      </c>
      <c r="G55" s="3"/>
    </row>
    <row r="56" spans="1:7" ht="78" customHeight="1">
      <c r="A56" s="73"/>
      <c r="B56" s="74" t="s">
        <v>1826</v>
      </c>
      <c r="C56" s="99" t="s">
        <v>2680</v>
      </c>
      <c r="D56" s="76"/>
      <c r="E56" s="77"/>
      <c r="F56" s="78" t="s">
        <v>1767</v>
      </c>
      <c r="G56" s="3"/>
    </row>
    <row r="57" spans="1:7" ht="78" customHeight="1">
      <c r="A57" s="73"/>
      <c r="B57" s="74" t="s">
        <v>1828</v>
      </c>
      <c r="C57" s="99" t="s">
        <v>2679</v>
      </c>
      <c r="D57" s="76"/>
      <c r="E57" s="77"/>
      <c r="F57" s="78" t="s">
        <v>1767</v>
      </c>
      <c r="G57" s="3"/>
    </row>
    <row r="58" spans="1:7" ht="37.5" customHeight="1">
      <c r="A58" s="73"/>
      <c r="B58" s="74" t="s">
        <v>1830</v>
      </c>
      <c r="C58" s="99" t="s">
        <v>2670</v>
      </c>
      <c r="D58" s="76"/>
      <c r="E58" s="77"/>
      <c r="F58" s="78" t="s">
        <v>1767</v>
      </c>
      <c r="G58" s="3"/>
    </row>
    <row r="59" spans="1:7" ht="37.5" customHeight="1">
      <c r="A59" s="73"/>
      <c r="B59" s="74" t="s">
        <v>1832</v>
      </c>
      <c r="C59" s="99" t="s">
        <v>2678</v>
      </c>
      <c r="D59" s="76"/>
      <c r="E59" s="77"/>
      <c r="F59" s="78" t="s">
        <v>1767</v>
      </c>
      <c r="G59" s="3"/>
    </row>
    <row r="60" spans="1:7" ht="37.5" customHeight="1">
      <c r="A60" s="73"/>
      <c r="B60" s="74" t="s">
        <v>1834</v>
      </c>
      <c r="C60" s="99" t="s">
        <v>2671</v>
      </c>
      <c r="D60" s="76"/>
      <c r="E60" s="77"/>
      <c r="F60" s="78" t="s">
        <v>1767</v>
      </c>
      <c r="G60" s="3"/>
    </row>
    <row r="61" spans="1:7" ht="37.5" customHeight="1">
      <c r="A61" s="73"/>
      <c r="B61" s="74" t="s">
        <v>1836</v>
      </c>
      <c r="C61" s="99" t="s">
        <v>2674</v>
      </c>
      <c r="D61" s="76"/>
      <c r="E61" s="77"/>
      <c r="F61" s="78" t="s">
        <v>1767</v>
      </c>
      <c r="G61" s="3"/>
    </row>
    <row r="62" spans="1:7" ht="63.95" customHeight="1">
      <c r="A62" s="73"/>
      <c r="B62" s="74" t="s">
        <v>2626</v>
      </c>
      <c r="C62" s="99" t="s">
        <v>2673</v>
      </c>
      <c r="D62" s="76"/>
      <c r="E62" s="77"/>
      <c r="F62" s="96" t="s">
        <v>1775</v>
      </c>
      <c r="G62" s="3"/>
    </row>
    <row r="63" spans="1:7" ht="37.5" customHeight="1">
      <c r="A63" s="73"/>
      <c r="B63" s="74" t="s">
        <v>2627</v>
      </c>
      <c r="C63" s="99" t="s">
        <v>2672</v>
      </c>
      <c r="D63" s="76"/>
      <c r="E63" s="77"/>
      <c r="F63" s="78" t="s">
        <v>1767</v>
      </c>
      <c r="G63" s="3"/>
    </row>
    <row r="64" spans="1:7" ht="37.5" customHeight="1">
      <c r="A64" s="73"/>
      <c r="B64" s="74" t="s">
        <v>2628</v>
      </c>
      <c r="C64" s="99" t="s">
        <v>2677</v>
      </c>
      <c r="D64" s="76"/>
      <c r="E64" s="77"/>
      <c r="F64" s="78" t="s">
        <v>1767</v>
      </c>
      <c r="G64" s="3"/>
    </row>
    <row r="65" spans="1:7" ht="37.5" customHeight="1">
      <c r="A65" s="73"/>
      <c r="B65" s="74" t="s">
        <v>2629</v>
      </c>
      <c r="C65" s="99" t="s">
        <v>2676</v>
      </c>
      <c r="D65" s="76"/>
      <c r="E65" s="77"/>
      <c r="F65" s="78" t="s">
        <v>1767</v>
      </c>
      <c r="G65" s="3"/>
    </row>
    <row r="66" spans="1:7" ht="37.5" customHeight="1">
      <c r="A66" s="73"/>
      <c r="B66" s="74" t="s">
        <v>2630</v>
      </c>
      <c r="C66" s="91" t="s">
        <v>2675</v>
      </c>
      <c r="D66" s="76"/>
      <c r="E66" s="215"/>
      <c r="F66" s="78" t="s">
        <v>1767</v>
      </c>
      <c r="G66" s="3"/>
    </row>
    <row r="67" spans="1:7" ht="61.5" customHeight="1">
      <c r="A67" s="73"/>
      <c r="B67" s="74" t="s">
        <v>2631</v>
      </c>
      <c r="C67" s="100" t="s">
        <v>1781</v>
      </c>
      <c r="D67" s="76"/>
      <c r="E67" s="215"/>
      <c r="F67" s="96" t="s">
        <v>1782</v>
      </c>
      <c r="G67" s="3"/>
    </row>
    <row r="68" spans="1:7" ht="61.5" customHeight="1">
      <c r="A68" s="73"/>
      <c r="B68" s="74" t="s">
        <v>2632</v>
      </c>
      <c r="C68" s="100" t="s">
        <v>1784</v>
      </c>
      <c r="D68" s="76"/>
      <c r="E68" s="215"/>
      <c r="F68" s="96" t="s">
        <v>1782</v>
      </c>
      <c r="G68" s="3"/>
    </row>
    <row r="69" spans="1:7" ht="61.5" customHeight="1">
      <c r="A69" s="73"/>
      <c r="B69" s="74" t="s">
        <v>2633</v>
      </c>
      <c r="C69" s="100" t="s">
        <v>1786</v>
      </c>
      <c r="D69" s="76"/>
      <c r="E69" s="215"/>
      <c r="F69" s="96" t="s">
        <v>1782</v>
      </c>
      <c r="G69" s="3"/>
    </row>
    <row r="70" spans="1:7" ht="61.5" customHeight="1">
      <c r="A70" s="73"/>
      <c r="B70" s="74" t="s">
        <v>2634</v>
      </c>
      <c r="C70" s="100" t="s">
        <v>1788</v>
      </c>
      <c r="D70" s="76"/>
      <c r="E70" s="215"/>
      <c r="F70" s="96" t="s">
        <v>1782</v>
      </c>
      <c r="G70" s="3"/>
    </row>
    <row r="71" spans="1:7" ht="61.5" customHeight="1">
      <c r="A71" s="73"/>
      <c r="B71" s="74" t="s">
        <v>2635</v>
      </c>
      <c r="C71" s="100" t="s">
        <v>1790</v>
      </c>
      <c r="D71" s="76"/>
      <c r="E71" s="215"/>
      <c r="F71" s="96" t="s">
        <v>1782</v>
      </c>
      <c r="G71" s="3"/>
    </row>
    <row r="72" spans="1:7" ht="61.5" customHeight="1">
      <c r="A72" s="73"/>
      <c r="B72" s="74" t="s">
        <v>2636</v>
      </c>
      <c r="C72" s="100" t="s">
        <v>1792</v>
      </c>
      <c r="D72" s="76"/>
      <c r="E72" s="215"/>
      <c r="F72" s="96" t="s">
        <v>1782</v>
      </c>
      <c r="G72" s="3"/>
    </row>
    <row r="73" spans="1:7" ht="61.5" customHeight="1">
      <c r="A73" s="73"/>
      <c r="B73" s="74" t="s">
        <v>2637</v>
      </c>
      <c r="C73" s="100" t="s">
        <v>1794</v>
      </c>
      <c r="D73" s="76"/>
      <c r="E73" s="215"/>
      <c r="F73" s="96" t="s">
        <v>1782</v>
      </c>
      <c r="G73" s="3"/>
    </row>
    <row r="74" spans="1:7" ht="61.5" customHeight="1">
      <c r="A74" s="73"/>
      <c r="B74" s="74" t="s">
        <v>2638</v>
      </c>
      <c r="C74" s="100" t="s">
        <v>1796</v>
      </c>
      <c r="D74" s="76"/>
      <c r="E74" s="215"/>
      <c r="F74" s="96" t="s">
        <v>1782</v>
      </c>
      <c r="G74" s="3"/>
    </row>
    <row r="75" spans="1:7" ht="61.5" customHeight="1">
      <c r="A75" s="73"/>
      <c r="B75" s="74" t="s">
        <v>2639</v>
      </c>
      <c r="C75" s="100" t="s">
        <v>1798</v>
      </c>
      <c r="D75" s="76"/>
      <c r="E75" s="215"/>
      <c r="F75" s="96" t="s">
        <v>1782</v>
      </c>
      <c r="G75" s="3"/>
    </row>
    <row r="76" spans="1:7" ht="61.5" customHeight="1">
      <c r="A76" s="73"/>
      <c r="B76" s="74" t="s">
        <v>2640</v>
      </c>
      <c r="C76" s="100" t="s">
        <v>1800</v>
      </c>
      <c r="D76" s="76"/>
      <c r="E76" s="215"/>
      <c r="F76" s="96" t="s">
        <v>1782</v>
      </c>
      <c r="G76" s="3"/>
    </row>
    <row r="77" spans="1:7" ht="61.5" customHeight="1">
      <c r="A77" s="73"/>
      <c r="B77" s="74" t="s">
        <v>2641</v>
      </c>
      <c r="C77" s="100" t="s">
        <v>1802</v>
      </c>
      <c r="D77" s="76"/>
      <c r="E77" s="215"/>
      <c r="F77" s="96" t="s">
        <v>1782</v>
      </c>
      <c r="G77" s="3"/>
    </row>
    <row r="78" spans="1:7" ht="61.5" customHeight="1">
      <c r="A78" s="73"/>
      <c r="B78" s="74" t="s">
        <v>2642</v>
      </c>
      <c r="C78" s="100" t="s">
        <v>1804</v>
      </c>
      <c r="D78" s="76"/>
      <c r="E78" s="215"/>
      <c r="F78" s="96" t="s">
        <v>1782</v>
      </c>
      <c r="G78" s="3"/>
    </row>
    <row r="79" spans="1:7" ht="99">
      <c r="A79" s="73"/>
      <c r="B79" s="74" t="s">
        <v>2643</v>
      </c>
      <c r="C79" s="100" t="s">
        <v>1806</v>
      </c>
      <c r="D79" s="76"/>
      <c r="E79" s="215"/>
      <c r="F79" s="96" t="s">
        <v>1782</v>
      </c>
      <c r="G79" s="3"/>
    </row>
    <row r="80" spans="1:7" ht="61.5" customHeight="1">
      <c r="A80" s="73"/>
      <c r="B80" s="74" t="s">
        <v>2644</v>
      </c>
      <c r="C80" s="100" t="s">
        <v>1807</v>
      </c>
      <c r="D80" s="76"/>
      <c r="E80" s="215"/>
      <c r="F80" s="96" t="s">
        <v>1782</v>
      </c>
      <c r="G80" s="3"/>
    </row>
    <row r="81" spans="1:7" ht="61.5" customHeight="1">
      <c r="A81" s="73"/>
      <c r="B81" s="74" t="s">
        <v>2645</v>
      </c>
      <c r="C81" s="100" t="s">
        <v>1808</v>
      </c>
      <c r="D81" s="76"/>
      <c r="E81" s="215"/>
      <c r="F81" s="96" t="s">
        <v>1782</v>
      </c>
      <c r="G81" s="3"/>
    </row>
    <row r="82" spans="1:7" ht="61.5" customHeight="1">
      <c r="A82" s="73"/>
      <c r="B82" s="74" t="s">
        <v>2646</v>
      </c>
      <c r="C82" s="100" t="s">
        <v>1809</v>
      </c>
      <c r="D82" s="76"/>
      <c r="E82" s="215"/>
      <c r="F82" s="96" t="s">
        <v>1782</v>
      </c>
      <c r="G82" s="3"/>
    </row>
    <row r="83" spans="1:7" ht="99">
      <c r="A83" s="73"/>
      <c r="B83" s="74" t="s">
        <v>2647</v>
      </c>
      <c r="C83" s="100" t="s">
        <v>1810</v>
      </c>
      <c r="D83" s="76"/>
      <c r="E83" s="215"/>
      <c r="F83" s="96" t="s">
        <v>1782</v>
      </c>
      <c r="G83" s="3"/>
    </row>
    <row r="84" spans="1:7" ht="61.5" customHeight="1">
      <c r="A84" s="73"/>
      <c r="B84" s="74" t="s">
        <v>2648</v>
      </c>
      <c r="C84" s="100" t="s">
        <v>1811</v>
      </c>
      <c r="D84" s="76"/>
      <c r="E84" s="215"/>
      <c r="F84" s="96" t="s">
        <v>1782</v>
      </c>
      <c r="G84" s="3"/>
    </row>
    <row r="85" spans="1:7" ht="61.5" customHeight="1">
      <c r="A85" s="73"/>
      <c r="B85" s="74" t="s">
        <v>2649</v>
      </c>
      <c r="C85" s="100" t="s">
        <v>1812</v>
      </c>
      <c r="D85" s="76"/>
      <c r="E85" s="215"/>
      <c r="F85" s="96" t="s">
        <v>1782</v>
      </c>
      <c r="G85" s="3"/>
    </row>
    <row r="86" spans="1:7" ht="45" customHeight="1">
      <c r="A86" s="73"/>
      <c r="B86" s="74" t="s">
        <v>2650</v>
      </c>
      <c r="C86" s="91" t="s">
        <v>2683</v>
      </c>
      <c r="D86" s="76"/>
      <c r="E86" s="215"/>
      <c r="F86" s="78" t="s">
        <v>1767</v>
      </c>
      <c r="G86" s="3"/>
    </row>
    <row r="87" spans="1:7" ht="45" customHeight="1">
      <c r="A87" s="73"/>
      <c r="B87" s="74" t="s">
        <v>2651</v>
      </c>
      <c r="C87" s="451" t="s">
        <v>2682</v>
      </c>
      <c r="D87" s="76"/>
      <c r="E87" s="77"/>
      <c r="F87" s="78" t="s">
        <v>1767</v>
      </c>
      <c r="G87" s="3"/>
    </row>
    <row r="88" spans="1:7" ht="114.75">
      <c r="A88" s="73"/>
      <c r="B88" s="74" t="s">
        <v>2652</v>
      </c>
      <c r="C88" s="99" t="s">
        <v>2669</v>
      </c>
      <c r="D88" s="76"/>
      <c r="E88" s="77"/>
      <c r="F88" s="96" t="s">
        <v>1813</v>
      </c>
      <c r="G88" s="3"/>
    </row>
    <row r="89" spans="1:7" ht="163.5">
      <c r="A89" s="73"/>
      <c r="B89" s="74" t="s">
        <v>2653</v>
      </c>
      <c r="C89" s="99" t="s">
        <v>2668</v>
      </c>
      <c r="D89" s="76"/>
      <c r="E89" s="77"/>
      <c r="F89" s="78" t="s">
        <v>1767</v>
      </c>
      <c r="G89" s="3"/>
    </row>
    <row r="90" spans="1:7" ht="29.45" customHeight="1">
      <c r="A90" s="73"/>
      <c r="B90" s="74" t="s">
        <v>2654</v>
      </c>
      <c r="C90" s="100" t="s">
        <v>1814</v>
      </c>
      <c r="D90" s="76"/>
      <c r="E90" s="77"/>
      <c r="F90" s="78" t="s">
        <v>1767</v>
      </c>
      <c r="G90" s="3"/>
    </row>
    <row r="91" spans="1:7" ht="29.45" customHeight="1">
      <c r="A91" s="73"/>
      <c r="B91" s="74" t="s">
        <v>2655</v>
      </c>
      <c r="C91" s="100" t="s">
        <v>1815</v>
      </c>
      <c r="D91" s="76"/>
      <c r="E91" s="77"/>
      <c r="F91" s="78" t="s">
        <v>1767</v>
      </c>
      <c r="G91" s="3"/>
    </row>
    <row r="92" spans="1:7" ht="29.45" customHeight="1">
      <c r="A92" s="73"/>
      <c r="B92" s="74" t="s">
        <v>2656</v>
      </c>
      <c r="C92" s="100" t="s">
        <v>1816</v>
      </c>
      <c r="D92" s="76"/>
      <c r="E92" s="77"/>
      <c r="F92" s="78" t="s">
        <v>1767</v>
      </c>
      <c r="G92" s="3"/>
    </row>
    <row r="93" spans="1:7" ht="29.45" customHeight="1">
      <c r="A93" s="73"/>
      <c r="B93" s="74" t="s">
        <v>2657</v>
      </c>
      <c r="C93" s="100" t="s">
        <v>1817</v>
      </c>
      <c r="D93" s="76"/>
      <c r="E93" s="77"/>
      <c r="F93" s="78" t="s">
        <v>1767</v>
      </c>
      <c r="G93" s="3"/>
    </row>
    <row r="94" spans="1:7" ht="29.45" customHeight="1">
      <c r="A94" s="73"/>
      <c r="B94" s="74" t="s">
        <v>2658</v>
      </c>
      <c r="C94" s="100" t="s">
        <v>1818</v>
      </c>
      <c r="D94" s="76"/>
      <c r="E94" s="77"/>
      <c r="F94" s="78" t="s">
        <v>1767</v>
      </c>
      <c r="G94" s="3"/>
    </row>
    <row r="95" spans="1:7" ht="42.95" customHeight="1">
      <c r="A95" s="73"/>
      <c r="B95" s="74" t="s">
        <v>2659</v>
      </c>
      <c r="C95" s="101" t="s">
        <v>1819</v>
      </c>
      <c r="D95" s="76"/>
      <c r="E95" s="77"/>
      <c r="F95" s="78" t="s">
        <v>1767</v>
      </c>
      <c r="G95" s="3"/>
    </row>
    <row r="96" spans="1:7" s="3" customFormat="1" ht="35.1" customHeight="1">
      <c r="A96" s="67"/>
      <c r="B96" s="92" t="s">
        <v>2660</v>
      </c>
      <c r="C96" s="93" t="s">
        <v>1821</v>
      </c>
      <c r="D96" s="94" t="str">
        <f>IF(COUNTIF(D97:D103,"NO CUMPLE")&gt;0,"NO CUMPLE CONDICIÓN",IF(COUNTIF(D97:D103,"CUMPLE")=0,"NO APLICA","CUMPLE"))</f>
        <v>NO APLICA</v>
      </c>
      <c r="E96" s="88" t="str">
        <f>CONCATENATE(IF(D97="NO CUMPLE",CONCATENATE(E97," / "),""),IF(D98="NO CUMPLE",CONCATENATE(E98,"  "),""),IF(D99="NO CUMPLE",CONCATENATE(E99,"  "),""),IF(D100="NO CUMPLE",CONCATENATE(E100,"  "),""),IF(D101="NO CUMPLE",CONCATENATE(E101,"  "),""),IF(D102="NO CUMPLE",CONCATENATE(E102,"  "),""),IF(D103="NO CUMPLE",CONCATENATE(E103,"  "),""))</f>
        <v/>
      </c>
      <c r="F96" s="95" t="s">
        <v>1822</v>
      </c>
      <c r="G96" s="3">
        <f t="shared" si="0"/>
        <v>3</v>
      </c>
    </row>
    <row r="97" spans="1:7" ht="200.25">
      <c r="A97" s="73" t="s">
        <v>1681</v>
      </c>
      <c r="B97" s="74" t="s">
        <v>2661</v>
      </c>
      <c r="C97" s="91" t="s">
        <v>1824</v>
      </c>
      <c r="D97" s="76"/>
      <c r="E97" s="77"/>
      <c r="F97" s="78" t="s">
        <v>1825</v>
      </c>
      <c r="G97" s="3"/>
    </row>
    <row r="98" spans="1:7" ht="86.1" customHeight="1">
      <c r="A98" s="73" t="s">
        <v>1681</v>
      </c>
      <c r="B98" s="74" t="s">
        <v>2662</v>
      </c>
      <c r="C98" s="91" t="s">
        <v>1827</v>
      </c>
      <c r="D98" s="76"/>
      <c r="E98" s="77"/>
      <c r="F98" s="78" t="s">
        <v>1825</v>
      </c>
      <c r="G98" s="3"/>
    </row>
    <row r="99" spans="1:7" ht="120" customHeight="1">
      <c r="A99" s="73" t="s">
        <v>1681</v>
      </c>
      <c r="B99" s="74" t="s">
        <v>2663</v>
      </c>
      <c r="C99" s="91" t="s">
        <v>1829</v>
      </c>
      <c r="D99" s="76"/>
      <c r="E99" s="77"/>
      <c r="F99" s="78" t="s">
        <v>1825</v>
      </c>
      <c r="G99" s="3"/>
    </row>
    <row r="100" spans="1:7" ht="48.95" customHeight="1">
      <c r="A100" s="73" t="s">
        <v>1681</v>
      </c>
      <c r="B100" s="74" t="s">
        <v>2664</v>
      </c>
      <c r="C100" s="91" t="s">
        <v>1831</v>
      </c>
      <c r="D100" s="76"/>
      <c r="E100" s="77"/>
      <c r="F100" s="78" t="s">
        <v>1825</v>
      </c>
      <c r="G100" s="3"/>
    </row>
    <row r="101" spans="1:7" ht="70.5" customHeight="1">
      <c r="A101" s="73" t="s">
        <v>1681</v>
      </c>
      <c r="B101" s="74" t="s">
        <v>2665</v>
      </c>
      <c r="C101" s="91" t="s">
        <v>1833</v>
      </c>
      <c r="D101" s="76"/>
      <c r="E101" s="77"/>
      <c r="F101" s="78" t="s">
        <v>1825</v>
      </c>
      <c r="G101" s="3"/>
    </row>
    <row r="102" spans="1:7" ht="102" customHeight="1">
      <c r="A102" s="73" t="s">
        <v>1681</v>
      </c>
      <c r="B102" s="74" t="s">
        <v>2666</v>
      </c>
      <c r="C102" s="91" t="s">
        <v>1835</v>
      </c>
      <c r="D102" s="76"/>
      <c r="E102" s="77"/>
      <c r="F102" s="78" t="s">
        <v>1825</v>
      </c>
      <c r="G102" s="3"/>
    </row>
    <row r="103" spans="1:7" ht="42.95" customHeight="1" thickBot="1">
      <c r="A103" s="73" t="s">
        <v>1681</v>
      </c>
      <c r="B103" s="267" t="s">
        <v>2667</v>
      </c>
      <c r="C103" s="102" t="s">
        <v>1837</v>
      </c>
      <c r="D103" s="103"/>
      <c r="E103" s="104"/>
      <c r="F103" s="105" t="s">
        <v>1825</v>
      </c>
      <c r="G103" s="3"/>
    </row>
    <row r="105" spans="1:7" hidden="1">
      <c r="C105" s="106" t="s">
        <v>1838</v>
      </c>
      <c r="D105" s="3">
        <f>COUNTIF(G3:G103,1)</f>
        <v>0</v>
      </c>
    </row>
    <row r="106" spans="1:7" hidden="1">
      <c r="C106" s="106" t="s">
        <v>1839</v>
      </c>
      <c r="D106" s="3">
        <f>COUNTIF(G3:G103,2)</f>
        <v>0</v>
      </c>
    </row>
    <row r="107" spans="1:7" hidden="1">
      <c r="C107" s="106" t="s">
        <v>1840</v>
      </c>
      <c r="D107" s="3">
        <f>COUNTIF(G3:G103,3)</f>
        <v>14</v>
      </c>
    </row>
  </sheetData>
  <sheetProtection algorithmName="SHA-512" hashValue="YQrBKsoCAIFAmPQhgWw+zCv2i9dFk7xCmRpFdHFUu6RNDENAGclc0aaBdw9Zr5LRZo41p19HFavSeOBwrys7UQ==" saltValue="7YfODmlSt+LJFYA61g1C/Q==" spinCount="100000" sheet="1" formatRows="0" autoFilter="0"/>
  <mergeCells count="1">
    <mergeCell ref="B1:E1"/>
  </mergeCells>
  <phoneticPr fontId="11" type="noConversion"/>
  <conditionalFormatting sqref="D3">
    <cfRule type="cellIs" dxfId="105" priority="5" operator="equal">
      <formula>"NO CUMPLE CONDICIÓN"</formula>
    </cfRule>
    <cfRule type="cellIs" dxfId="104" priority="6" operator="equal">
      <formula>"No Cumple"</formula>
    </cfRule>
  </conditionalFormatting>
  <conditionalFormatting sqref="D5">
    <cfRule type="cellIs" dxfId="103" priority="21" operator="equal">
      <formula>"NO CUMPLE CONDICIÓN"</formula>
    </cfRule>
    <cfRule type="cellIs" dxfId="102" priority="22" operator="equal">
      <formula>"No Cumple"</formula>
    </cfRule>
  </conditionalFormatting>
  <conditionalFormatting sqref="D8">
    <cfRule type="cellIs" dxfId="101" priority="19" operator="equal">
      <formula>"NO CUMPLE CONDICIÓN"</formula>
    </cfRule>
    <cfRule type="cellIs" dxfId="100" priority="20" operator="equal">
      <formula>"No Cumple"</formula>
    </cfRule>
  </conditionalFormatting>
  <conditionalFormatting sqref="D10">
    <cfRule type="cellIs" dxfId="99" priority="1" operator="equal">
      <formula>"NO CUMPLE CONDICIÓN"</formula>
    </cfRule>
    <cfRule type="cellIs" dxfId="98" priority="2" operator="equal">
      <formula>"No Cumple"</formula>
    </cfRule>
  </conditionalFormatting>
  <conditionalFormatting sqref="D12">
    <cfRule type="cellIs" dxfId="97" priority="15" operator="equal">
      <formula>"NO CUMPLE CONDICIÓN"</formula>
    </cfRule>
    <cfRule type="cellIs" dxfId="96" priority="16" operator="equal">
      <formula>"No Cumple"</formula>
    </cfRule>
  </conditionalFormatting>
  <conditionalFormatting sqref="D14">
    <cfRule type="cellIs" dxfId="95" priority="13" operator="equal">
      <formula>"NO CUMPLE CONDICIÓN"</formula>
    </cfRule>
    <cfRule type="cellIs" dxfId="94" priority="14" operator="equal">
      <formula>"No Cumple"</formula>
    </cfRule>
  </conditionalFormatting>
  <conditionalFormatting sqref="D23:D25">
    <cfRule type="cellIs" dxfId="93" priority="11" operator="equal">
      <formula>"NO CUMPLE CONDICIÓN"</formula>
    </cfRule>
    <cfRule type="cellIs" dxfId="92" priority="12" operator="equal">
      <formula>"No Cumple"</formula>
    </cfRule>
  </conditionalFormatting>
  <conditionalFormatting sqref="D51:D54">
    <cfRule type="cellIs" dxfId="91" priority="9" operator="equal">
      <formula>"NO CUMPLE CONDICIÓN"</formula>
    </cfRule>
    <cfRule type="cellIs" dxfId="90" priority="10" operator="equal">
      <formula>"No Cumple"</formula>
    </cfRule>
  </conditionalFormatting>
  <conditionalFormatting sqref="D96">
    <cfRule type="cellIs" dxfId="89" priority="7" operator="equal">
      <formula>"NO CUMPLE CONDICIÓN"</formula>
    </cfRule>
    <cfRule type="cellIs" dxfId="88" priority="8" operator="equal">
      <formula>"No Cumple"</formula>
    </cfRule>
  </conditionalFormatting>
  <dataValidations count="2">
    <dataValidation type="list" allowBlank="1" showInputMessage="1" showErrorMessage="1" sqref="D26:D38 D13 D6:D7 D4 D15:D18 D20:D21 D55:D65 D97:D103 D43:D50 D87:D95" xr:uid="{4B7107C0-027D-48C4-BFF6-2939B4FC94EB}">
      <formula1>"CUMPLE,NO CUMPLE"</formula1>
    </dataValidation>
    <dataValidation type="list" allowBlank="1" showInputMessage="1" showErrorMessage="1" sqref="D66:D86 D19 D22 D39:D42 D9 D11" xr:uid="{48BC5297-55F4-4AFC-8C84-58BF02A0F76D}">
      <formula1>"CUMPLE,NO CUMPLE,NO APLICA"</formula1>
    </dataValidation>
  </dataValidations>
  <hyperlinks>
    <hyperlink ref="A1" location="PORTADA!A1" display="Portada" xr:uid="{7AFFAB39-23F6-49AE-AD7F-C435D5A7A1E6}"/>
    <hyperlink ref="A51" location="'Tabla 3. Amb Adec y Seg - Áreas'!A1" display="Click" xr:uid="{6219B3E2-FE5D-4437-BE7C-DC254741C49D}"/>
  </hyperlinks>
  <pageMargins left="0.70866141732283472" right="0.70866141732283472" top="0.74803149606299213" bottom="0.74803149606299213" header="0.31496062992125984" footer="0.31496062992125984"/>
  <pageSetup scale="58"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26BF3-A285-427D-8A96-0660A7A52112}">
  <sheetPr>
    <tabColor rgb="FFF2CEEF"/>
    <pageSetUpPr fitToPage="1"/>
  </sheetPr>
  <dimension ref="A1:G79"/>
  <sheetViews>
    <sheetView zoomScale="90" zoomScaleNormal="90" workbookViewId="0">
      <selection activeCell="B15" sqref="B15"/>
    </sheetView>
  </sheetViews>
  <sheetFormatPr baseColWidth="10" defaultColWidth="11.42578125" defaultRowHeight="15"/>
  <cols>
    <col min="1" max="1" width="7.42578125" style="84" customWidth="1"/>
    <col min="2" max="2" width="7.140625" style="3" customWidth="1"/>
    <col min="3" max="3" width="102.7109375" customWidth="1"/>
    <col min="4" max="4" width="19.85546875" customWidth="1"/>
    <col min="5" max="5" width="77.140625" customWidth="1"/>
    <col min="6" max="6" width="68.42578125" style="169" customWidth="1"/>
    <col min="7" max="7" width="7.42578125" style="3" hidden="1" customWidth="1"/>
  </cols>
  <sheetData>
    <row r="1" spans="1:7" s="5" customFormat="1" ht="20.25" customHeight="1" thickBot="1">
      <c r="A1" s="453" t="s">
        <v>1670</v>
      </c>
      <c r="B1" s="504" t="s">
        <v>1841</v>
      </c>
      <c r="C1" s="505"/>
      <c r="D1" s="505"/>
      <c r="E1" s="506"/>
      <c r="F1" s="142"/>
      <c r="G1" s="143"/>
    </row>
    <row r="2" spans="1:7" s="66" customFormat="1" ht="74.25" customHeight="1" thickBot="1">
      <c r="A2" s="217" t="s">
        <v>1672</v>
      </c>
      <c r="B2" s="179" t="s">
        <v>1673</v>
      </c>
      <c r="C2" s="218" t="s">
        <v>1674</v>
      </c>
      <c r="D2" s="181" t="s">
        <v>1675</v>
      </c>
      <c r="E2" s="110" t="s">
        <v>1676</v>
      </c>
      <c r="F2" s="12" t="s">
        <v>1677</v>
      </c>
      <c r="G2" s="144"/>
    </row>
    <row r="3" spans="1:7" ht="62.25" customHeight="1">
      <c r="A3" s="152"/>
      <c r="B3" s="145" t="s">
        <v>1842</v>
      </c>
      <c r="C3" s="146" t="s">
        <v>1843</v>
      </c>
      <c r="D3" s="70" t="str">
        <f>IF(COUNTIF(D4:D11,"NO CUMPLE")&gt;0,"NO CUMPLE CONDICIÓN",IF(COUNTIF(D4:D11,"CUMPLE")=0,"NO APLICA","CUMPLE"))</f>
        <v>NO APLICA</v>
      </c>
      <c r="E3" s="270" t="str">
        <f>CONCATENATE(IF(D4="NO CUMPLE",CONCATENATE(E4," / "),""),IF(D5="NO CUMPLE",CONCATENATE(E5,"  "),""),IF(D6="NO CUMPLE",CONCATENATE(E6,"  "),""),IF(D7="NO CUMPLE",CONCATENATE(E7,"  "),""),IF(D8="NO CUMPLE",CONCATENATE(E8,"  "),""),IF(D9="NO CUMPLE",CONCATENATE(E9,"  "),""),IF(D10="NO CUMPLE",CONCATENATE(E10,"  "),""),IF(D11="NO CUMPLE",CONCATENATE(E11,"  "),""))</f>
        <v/>
      </c>
      <c r="F3" s="220" t="s">
        <v>1844</v>
      </c>
      <c r="G3" s="3">
        <f>IF(D3="CUMPLE",1,IF(D3="NO CUMPLE CONDICIÓN",2,3))</f>
        <v>3</v>
      </c>
    </row>
    <row r="4" spans="1:7" ht="72.75">
      <c r="A4" s="147" t="s">
        <v>1845</v>
      </c>
      <c r="B4" s="148" t="s">
        <v>1846</v>
      </c>
      <c r="C4" s="149" t="s">
        <v>1847</v>
      </c>
      <c r="D4" s="150"/>
      <c r="E4" s="222"/>
      <c r="F4" s="219" t="s">
        <v>1848</v>
      </c>
    </row>
    <row r="5" spans="1:7" ht="174.75" customHeight="1">
      <c r="A5" s="147" t="s">
        <v>1845</v>
      </c>
      <c r="B5" s="148" t="s">
        <v>1849</v>
      </c>
      <c r="C5" s="13" t="s">
        <v>1850</v>
      </c>
      <c r="D5" s="150"/>
      <c r="E5" s="222"/>
      <c r="F5" s="219" t="s">
        <v>1851</v>
      </c>
    </row>
    <row r="6" spans="1:7" ht="60.95" customHeight="1">
      <c r="A6" s="147" t="s">
        <v>1845</v>
      </c>
      <c r="B6" s="148" t="s">
        <v>1852</v>
      </c>
      <c r="C6" s="149" t="s">
        <v>1853</v>
      </c>
      <c r="D6" s="150"/>
      <c r="E6" s="222"/>
      <c r="F6" s="219" t="s">
        <v>1854</v>
      </c>
    </row>
    <row r="7" spans="1:7" ht="60.95" customHeight="1">
      <c r="A7" s="147" t="s">
        <v>1845</v>
      </c>
      <c r="B7" s="148" t="s">
        <v>1855</v>
      </c>
      <c r="C7" s="151" t="s">
        <v>1856</v>
      </c>
      <c r="D7" s="76"/>
      <c r="E7" s="222"/>
      <c r="F7" s="219" t="s">
        <v>1857</v>
      </c>
    </row>
    <row r="8" spans="1:7" ht="60.95" customHeight="1">
      <c r="A8" s="147" t="s">
        <v>1845</v>
      </c>
      <c r="B8" s="148" t="s">
        <v>1858</v>
      </c>
      <c r="C8" s="13" t="s">
        <v>1859</v>
      </c>
      <c r="D8" s="150"/>
      <c r="E8" s="222"/>
      <c r="F8" s="219" t="s">
        <v>1860</v>
      </c>
    </row>
    <row r="9" spans="1:7" ht="86.25">
      <c r="A9" s="147" t="s">
        <v>1845</v>
      </c>
      <c r="B9" s="148" t="s">
        <v>1861</v>
      </c>
      <c r="C9" s="13" t="s">
        <v>1862</v>
      </c>
      <c r="D9" s="76"/>
      <c r="E9" s="222"/>
      <c r="F9" s="219" t="s">
        <v>1857</v>
      </c>
    </row>
    <row r="10" spans="1:7" ht="60.95" customHeight="1">
      <c r="A10" s="147" t="s">
        <v>1845</v>
      </c>
      <c r="B10" s="148" t="s">
        <v>1863</v>
      </c>
      <c r="C10" s="149" t="s">
        <v>1864</v>
      </c>
      <c r="D10" s="76"/>
      <c r="E10" s="222"/>
      <c r="F10" s="219" t="s">
        <v>1857</v>
      </c>
    </row>
    <row r="11" spans="1:7" ht="60.95" customHeight="1">
      <c r="A11" s="147" t="s">
        <v>1845</v>
      </c>
      <c r="B11" s="74" t="s">
        <v>1865</v>
      </c>
      <c r="C11" s="151" t="s">
        <v>1866</v>
      </c>
      <c r="D11" s="76"/>
      <c r="E11" s="222"/>
      <c r="F11" s="221" t="s">
        <v>1867</v>
      </c>
    </row>
    <row r="12" spans="1:7" ht="60.95" customHeight="1">
      <c r="A12" s="152"/>
      <c r="B12" s="153" t="s">
        <v>1868</v>
      </c>
      <c r="C12" s="154" t="s">
        <v>1869</v>
      </c>
      <c r="D12" s="94" t="str">
        <f>IF(COUNTIF(D14:D18,"NO CUMPLE")&gt;0,"NO CUMPLE CONDICIÓN",IF(COUNTIF(D14:D18,"CUMPLE")=0,"NO APLICA","CUMPLE"))</f>
        <v>NO APLICA</v>
      </c>
      <c r="E12" s="269" t="str">
        <f>CONCATENATE(IF(D14="NO CUMPLE",CONCATENATE(E14,"  "),""),IF(D15="NO CUMPLE",CONCATENATE(E15,"  "),""),IF(D16="NO CUMPLE",CONCATENATE(E16,"  "),""),IF(D17="NO CUMPLE",CONCATENATE(E17,"  "),""),IF(D18="NO CUMPLE",CONCATENATE(E18,"  "),""))</f>
        <v/>
      </c>
      <c r="F12" s="219" t="s">
        <v>1870</v>
      </c>
      <c r="G12" s="3">
        <f>IF(D12="CUMPLE",1,IF(D12="NO CUMPLE CONDICIÓN",2,3))</f>
        <v>3</v>
      </c>
    </row>
    <row r="13" spans="1:7" ht="29.25" customHeight="1">
      <c r="A13" s="152"/>
      <c r="B13" s="155"/>
      <c r="C13" s="156" t="s">
        <v>1871</v>
      </c>
      <c r="D13" s="157"/>
      <c r="E13" s="223"/>
      <c r="F13" s="219"/>
    </row>
    <row r="14" spans="1:7" ht="60.95" customHeight="1">
      <c r="A14" s="147" t="s">
        <v>1845</v>
      </c>
      <c r="B14" s="148" t="s">
        <v>1872</v>
      </c>
      <c r="C14" s="151" t="s">
        <v>1873</v>
      </c>
      <c r="D14" s="76"/>
      <c r="E14" s="222"/>
      <c r="F14" s="219" t="s">
        <v>1874</v>
      </c>
    </row>
    <row r="15" spans="1:7" ht="49.5" customHeight="1">
      <c r="A15" s="147" t="s">
        <v>1845</v>
      </c>
      <c r="B15" s="148" t="s">
        <v>1875</v>
      </c>
      <c r="C15" s="151" t="s">
        <v>1876</v>
      </c>
      <c r="D15" s="76"/>
      <c r="E15" s="222"/>
      <c r="F15" s="219" t="s">
        <v>1874</v>
      </c>
    </row>
    <row r="16" spans="1:7" ht="60.95" customHeight="1">
      <c r="A16" s="147" t="s">
        <v>1845</v>
      </c>
      <c r="B16" s="148" t="s">
        <v>1877</v>
      </c>
      <c r="C16" s="151" t="s">
        <v>1878</v>
      </c>
      <c r="D16" s="76"/>
      <c r="E16" s="222"/>
      <c r="F16" s="219" t="s">
        <v>1874</v>
      </c>
    </row>
    <row r="17" spans="1:7" ht="60.95" customHeight="1">
      <c r="A17" s="147" t="s">
        <v>1845</v>
      </c>
      <c r="B17" s="148" t="s">
        <v>1879</v>
      </c>
      <c r="C17" s="151" t="s">
        <v>1880</v>
      </c>
      <c r="D17" s="76"/>
      <c r="E17" s="222"/>
      <c r="F17" s="219" t="s">
        <v>1881</v>
      </c>
    </row>
    <row r="18" spans="1:7" ht="119.25" customHeight="1">
      <c r="A18" s="147" t="s">
        <v>1845</v>
      </c>
      <c r="B18" s="148" t="s">
        <v>1882</v>
      </c>
      <c r="C18" s="151" t="s">
        <v>1883</v>
      </c>
      <c r="D18" s="76"/>
      <c r="E18" s="222"/>
      <c r="F18" s="219" t="s">
        <v>1884</v>
      </c>
    </row>
    <row r="19" spans="1:7" ht="60.95" customHeight="1">
      <c r="A19" s="152"/>
      <c r="B19" s="153" t="s">
        <v>1885</v>
      </c>
      <c r="C19" s="154" t="s">
        <v>1886</v>
      </c>
      <c r="D19" s="87" t="str">
        <f>IF(COUNTIF(D20:D22,"NO CUMPLE")&gt;0,"NO CUMPLE CONDICIÓN",IF(COUNTIF(D20:D22,"CUMPLE")=0,"NO APLICA","CUMPLE"))</f>
        <v>NO APLICA</v>
      </c>
      <c r="E19" s="271" t="str">
        <f>CONCATENATE(IF(D20="NO CUMPLE",CONCATENATE(E20," / "),""),IF(D21="NO CUMPLE",CONCATENATE(E21,"  "),""),IF(D22="NO CUMPLE",CONCATENATE(E22,"  "),""))</f>
        <v/>
      </c>
      <c r="F19" s="219" t="s">
        <v>1887</v>
      </c>
      <c r="G19" s="3">
        <f>IF(D19="CUMPLE",1,IF(D19="NO CUMPLE CONDICIÓN",2,3))</f>
        <v>3</v>
      </c>
    </row>
    <row r="20" spans="1:7" ht="252" customHeight="1">
      <c r="A20" s="147" t="s">
        <v>1845</v>
      </c>
      <c r="B20" s="148" t="s">
        <v>1888</v>
      </c>
      <c r="C20" s="151" t="s">
        <v>1889</v>
      </c>
      <c r="D20" s="150"/>
      <c r="E20" s="224"/>
      <c r="F20" s="219" t="s">
        <v>1890</v>
      </c>
    </row>
    <row r="21" spans="1:7" s="2" customFormat="1" ht="60.95" customHeight="1">
      <c r="A21" s="147" t="s">
        <v>1845</v>
      </c>
      <c r="B21" s="148" t="s">
        <v>1891</v>
      </c>
      <c r="C21" s="91" t="s">
        <v>1892</v>
      </c>
      <c r="D21" s="150"/>
      <c r="E21" s="222"/>
      <c r="F21" s="219" t="s">
        <v>1893</v>
      </c>
      <c r="G21" s="3"/>
    </row>
    <row r="22" spans="1:7" ht="60.95" customHeight="1">
      <c r="A22" s="147" t="s">
        <v>1845</v>
      </c>
      <c r="B22" s="148" t="s">
        <v>1894</v>
      </c>
      <c r="C22" s="151" t="s">
        <v>1895</v>
      </c>
      <c r="D22" s="150"/>
      <c r="E22" s="222"/>
      <c r="F22" s="219" t="s">
        <v>1896</v>
      </c>
    </row>
    <row r="23" spans="1:7" ht="66" customHeight="1">
      <c r="A23" s="152"/>
      <c r="B23" s="153" t="s">
        <v>1897</v>
      </c>
      <c r="C23" s="154" t="s">
        <v>1898</v>
      </c>
      <c r="D23" s="87" t="str">
        <f>IF(COUNTIF(D24:D26,"NO CUMPLE")&gt;0,"NO CUMPLE CONDICIÓN",IF(COUNTIF(D24:D26,"CUMPLE")=0,"NO APLICA","CUMPLE"))</f>
        <v>NO APLICA</v>
      </c>
      <c r="E23" s="271" t="str">
        <f>CONCATENATE(IF(D24="NO CUMPLE",CONCATENATE(E24," / "),""),IF(D25="NO CUMPLE",CONCATENATE(E25,"  "),""),IF(D26="NO CUMPLE",CONCATENATE(E26,"  "),""))</f>
        <v/>
      </c>
      <c r="F23" s="219" t="s">
        <v>1899</v>
      </c>
      <c r="G23" s="3">
        <f>IF(D23="CUMPLE",1,IF(D23="NO CUMPLE CONDICIÓN",2,3))</f>
        <v>3</v>
      </c>
    </row>
    <row r="24" spans="1:7" ht="107.25" customHeight="1">
      <c r="A24" s="147" t="s">
        <v>1845</v>
      </c>
      <c r="B24" s="148" t="s">
        <v>1900</v>
      </c>
      <c r="C24" s="151" t="s">
        <v>1901</v>
      </c>
      <c r="D24" s="150"/>
      <c r="E24" s="222"/>
      <c r="F24" s="219" t="s">
        <v>1902</v>
      </c>
    </row>
    <row r="25" spans="1:7" ht="60.95" customHeight="1">
      <c r="A25" s="147" t="s">
        <v>1845</v>
      </c>
      <c r="B25" s="148" t="s">
        <v>1903</v>
      </c>
      <c r="C25" s="151" t="s">
        <v>1904</v>
      </c>
      <c r="D25" s="150"/>
      <c r="E25" s="222"/>
      <c r="F25" s="219" t="s">
        <v>1905</v>
      </c>
    </row>
    <row r="26" spans="1:7" s="14" customFormat="1" ht="128.25">
      <c r="A26" s="147" t="s">
        <v>1845</v>
      </c>
      <c r="B26" s="148" t="s">
        <v>1906</v>
      </c>
      <c r="C26" s="159" t="s">
        <v>1907</v>
      </c>
      <c r="D26" s="150"/>
      <c r="E26" s="222"/>
      <c r="F26" s="219" t="s">
        <v>1908</v>
      </c>
      <c r="G26" s="3"/>
    </row>
    <row r="27" spans="1:7" s="14" customFormat="1" ht="60.95" customHeight="1">
      <c r="A27" s="160"/>
      <c r="B27" s="153" t="s">
        <v>1909</v>
      </c>
      <c r="C27" s="154" t="s">
        <v>1910</v>
      </c>
      <c r="D27" s="87" t="str">
        <f>IF(COUNTIF(D28:D30,"NO CUMPLE")&gt;0,"NO CUMPLE CONDICIÓN",IF(COUNTIF(D28:D30,"CUMPLE")=0,"NO APLICA","CUMPLE"))</f>
        <v>NO APLICA</v>
      </c>
      <c r="E27" s="225" t="str">
        <f>CONCATENATE(IF(D28="NO CUMPLE",CONCATENATE(E28," / "),""),IF(D29="NO CUMPLE",CONCATENATE(E29," / "),""),IF(D30="NO CUMPLE",CONCATENATE(E30," / "),""))</f>
        <v/>
      </c>
      <c r="F27" s="219" t="s">
        <v>1911</v>
      </c>
      <c r="G27" s="3">
        <f>IF(D28="CUMPLE",1,IF(D28="NO CUMPLE CONDICIÓN",2,3))</f>
        <v>3</v>
      </c>
    </row>
    <row r="28" spans="1:7" s="14" customFormat="1" ht="86.25" customHeight="1">
      <c r="A28" s="147" t="s">
        <v>1845</v>
      </c>
      <c r="B28" s="158" t="s">
        <v>1912</v>
      </c>
      <c r="C28" s="151" t="s">
        <v>1913</v>
      </c>
      <c r="D28" s="150"/>
      <c r="E28" s="224"/>
      <c r="F28" s="219" t="s">
        <v>1911</v>
      </c>
      <c r="G28" s="3"/>
    </row>
    <row r="29" spans="1:7" s="14" customFormat="1" ht="60.95" customHeight="1">
      <c r="A29" s="147" t="s">
        <v>1845</v>
      </c>
      <c r="B29" s="158" t="s">
        <v>1914</v>
      </c>
      <c r="C29" s="151" t="s">
        <v>1915</v>
      </c>
      <c r="D29" s="150"/>
      <c r="E29" s="224"/>
      <c r="F29" s="219" t="s">
        <v>1911</v>
      </c>
      <c r="G29" s="3"/>
    </row>
    <row r="30" spans="1:7" s="14" customFormat="1" ht="60.95" customHeight="1">
      <c r="A30" s="147" t="s">
        <v>1845</v>
      </c>
      <c r="B30" s="158" t="s">
        <v>1916</v>
      </c>
      <c r="C30" s="151" t="s">
        <v>1917</v>
      </c>
      <c r="D30" s="150"/>
      <c r="E30" s="224"/>
      <c r="F30" s="219" t="s">
        <v>1911</v>
      </c>
      <c r="G30" s="3"/>
    </row>
    <row r="31" spans="1:7" ht="60.95" customHeight="1">
      <c r="A31" s="152"/>
      <c r="B31" s="153" t="s">
        <v>1918</v>
      </c>
      <c r="C31" s="216" t="s">
        <v>1919</v>
      </c>
      <c r="D31" s="81" t="str">
        <f>IF(COUNTIF(D32:D32,"NO CUMPLE")&gt;0,"NO CUMPLE CONDICIÓN",IF(COUNTIF(D32:D32,"CUMPLE")=0,"NO APLICA","CUMPLE"))</f>
        <v>NO APLICA</v>
      </c>
      <c r="E31" s="271" t="str">
        <f>CONCATENATE(IF(D32="NO CUMPLE",CONCATENATE(E32," / "),""))</f>
        <v/>
      </c>
      <c r="F31" s="221" t="s">
        <v>1920</v>
      </c>
      <c r="G31" s="3">
        <f>IF(D32="CUMPLE",1,IF(D32="NO CUMPLE CONDICIÓN",2,3))</f>
        <v>3</v>
      </c>
    </row>
    <row r="32" spans="1:7" ht="60.95" customHeight="1">
      <c r="A32" s="147" t="s">
        <v>1845</v>
      </c>
      <c r="B32" s="148" t="s">
        <v>1921</v>
      </c>
      <c r="C32" s="149" t="s">
        <v>1922</v>
      </c>
      <c r="D32" s="150"/>
      <c r="E32" s="222"/>
      <c r="F32" s="221" t="s">
        <v>1920</v>
      </c>
    </row>
    <row r="33" spans="1:7" ht="60.95" customHeight="1">
      <c r="A33" s="152"/>
      <c r="B33" s="153" t="s">
        <v>1923</v>
      </c>
      <c r="C33" s="154" t="s">
        <v>1924</v>
      </c>
      <c r="D33" s="94" t="str">
        <f>IF(COUNTIF(D34:D38,"NO CUMPLE")&gt;0,"NO CUMPLE CONDICIÓN",IF(COUNTIF(D34:D38,"CUMPLE")=0,"NO APLICA","CUMPLE"))</f>
        <v>NO APLICA</v>
      </c>
      <c r="E33" s="269" t="str">
        <f>CONCATENATE(IF(D34="NO CUMPLE",CONCATENATE(E34," / "),""),IF(D35="NO CUMPLE",CONCATENATE(E35,"  "),""),IF(D36="NO CUMPLE",CONCATENATE(E36,"  "),""),IF(D37="NO CUMPLE",CONCATENATE(E37,"  "),""),IF(D38="NO CUMPLE",CONCATENATE(E38,"  "),""))</f>
        <v/>
      </c>
      <c r="F33" s="219" t="s">
        <v>1925</v>
      </c>
      <c r="G33" s="3">
        <f>IF(D34="CUMPLE",1,IF(D34="NO CUMPLE CONDICIÓN",2,3))</f>
        <v>3</v>
      </c>
    </row>
    <row r="34" spans="1:7" ht="93" customHeight="1">
      <c r="A34" s="147" t="s">
        <v>1845</v>
      </c>
      <c r="B34" s="148" t="s">
        <v>1926</v>
      </c>
      <c r="C34" s="151" t="s">
        <v>1927</v>
      </c>
      <c r="D34" s="150"/>
      <c r="E34" s="222"/>
      <c r="F34" s="219" t="s">
        <v>1925</v>
      </c>
    </row>
    <row r="35" spans="1:7" ht="60.95" customHeight="1">
      <c r="A35" s="147" t="s">
        <v>1845</v>
      </c>
      <c r="B35" s="148" t="s">
        <v>1928</v>
      </c>
      <c r="C35" s="151" t="s">
        <v>1929</v>
      </c>
      <c r="D35" s="150"/>
      <c r="E35" s="222"/>
      <c r="F35" s="219" t="s">
        <v>1930</v>
      </c>
    </row>
    <row r="36" spans="1:7" ht="60.95" customHeight="1">
      <c r="A36" s="147" t="s">
        <v>1845</v>
      </c>
      <c r="B36" s="148" t="s">
        <v>1931</v>
      </c>
      <c r="C36" s="151" t="s">
        <v>1932</v>
      </c>
      <c r="D36" s="150"/>
      <c r="E36" s="222"/>
      <c r="F36" s="219" t="s">
        <v>1930</v>
      </c>
    </row>
    <row r="37" spans="1:7" ht="60.95" customHeight="1">
      <c r="A37" s="147" t="s">
        <v>1845</v>
      </c>
      <c r="B37" s="148" t="s">
        <v>1933</v>
      </c>
      <c r="C37" s="151" t="s">
        <v>1934</v>
      </c>
      <c r="D37" s="150"/>
      <c r="E37" s="222"/>
      <c r="F37" s="219" t="s">
        <v>1935</v>
      </c>
    </row>
    <row r="38" spans="1:7" ht="60.95" customHeight="1">
      <c r="A38" s="147" t="s">
        <v>1845</v>
      </c>
      <c r="B38" s="148" t="s">
        <v>1936</v>
      </c>
      <c r="C38" s="151" t="s">
        <v>1937</v>
      </c>
      <c r="D38" s="150"/>
      <c r="E38" s="222"/>
      <c r="F38" s="219" t="s">
        <v>1930</v>
      </c>
    </row>
    <row r="39" spans="1:7" s="14" customFormat="1" ht="60.95" customHeight="1">
      <c r="A39" s="160"/>
      <c r="B39" s="153" t="s">
        <v>1938</v>
      </c>
      <c r="C39" s="154" t="s">
        <v>1939</v>
      </c>
      <c r="D39" s="94" t="str">
        <f>IF(COUNTIF(D41:D47,"NO CUMPLE")&gt;0,"NO CUMPLE CONDICIÓN",IF(COUNTIF(D41:D47,"CUMPLE")=0,"NO APLICA","CUMPLE"))</f>
        <v>NO APLICA</v>
      </c>
      <c r="E39" s="269" t="str">
        <f>CONCATENATE(IF(D41="NO CUMPLE",CONCATENATE(E41,"  "),""),IF(D42="NO CUMPLE",CONCATENATE(E42,"  "),""),IF(D43="NO CUMPLE",CONCATENATE(E43,"  "),""),IF(D44="NO CUMPLE",CONCATENATE(E44,"  "),""),IF(D45="NO CUMPLE",CONCATENATE(E45,"  "),""),IF(D46="NO CUMPLE",CONCATENATE(E46,"  "),""),IF(D47="NO CUMPLE",CONCATENATE(E47,"  "),""))</f>
        <v/>
      </c>
      <c r="F39" s="219" t="s">
        <v>1940</v>
      </c>
      <c r="G39" s="3">
        <f>IF(D40="CUMPLE",1,IF(D40="NO CUMPLE CONDICIÓN",2,3))</f>
        <v>3</v>
      </c>
    </row>
    <row r="40" spans="1:7" s="14" customFormat="1" ht="29.25" customHeight="1">
      <c r="A40" s="160"/>
      <c r="B40" s="155"/>
      <c r="C40" s="156" t="s">
        <v>1941</v>
      </c>
      <c r="D40" s="157"/>
      <c r="E40" s="223"/>
      <c r="F40" s="219"/>
      <c r="G40" s="3"/>
    </row>
    <row r="41" spans="1:7" ht="138.75" customHeight="1">
      <c r="A41" s="147" t="s">
        <v>1845</v>
      </c>
      <c r="B41" s="148" t="s">
        <v>1942</v>
      </c>
      <c r="C41" s="91" t="s">
        <v>1943</v>
      </c>
      <c r="D41" s="150"/>
      <c r="E41" s="222"/>
      <c r="F41" s="219" t="s">
        <v>1944</v>
      </c>
    </row>
    <row r="42" spans="1:7" ht="193.5" customHeight="1">
      <c r="A42" s="147" t="s">
        <v>1845</v>
      </c>
      <c r="B42" s="148" t="s">
        <v>1945</v>
      </c>
      <c r="C42" s="151" t="s">
        <v>1946</v>
      </c>
      <c r="D42" s="150"/>
      <c r="E42" s="222"/>
      <c r="F42" s="219" t="s">
        <v>1947</v>
      </c>
    </row>
    <row r="43" spans="1:7" ht="223.5" customHeight="1">
      <c r="A43" s="147" t="s">
        <v>1845</v>
      </c>
      <c r="B43" s="148" t="s">
        <v>1948</v>
      </c>
      <c r="C43" s="151" t="s">
        <v>1949</v>
      </c>
      <c r="D43" s="150"/>
      <c r="E43" s="222"/>
      <c r="F43" s="219" t="s">
        <v>1950</v>
      </c>
    </row>
    <row r="44" spans="1:7" ht="138.75" customHeight="1">
      <c r="A44" s="147" t="s">
        <v>1845</v>
      </c>
      <c r="B44" s="148" t="s">
        <v>1951</v>
      </c>
      <c r="C44" s="161" t="s">
        <v>1952</v>
      </c>
      <c r="D44" s="150"/>
      <c r="E44" s="222"/>
      <c r="F44" s="219" t="s">
        <v>1953</v>
      </c>
    </row>
    <row r="45" spans="1:7" ht="60.95" customHeight="1">
      <c r="A45" s="147" t="s">
        <v>1845</v>
      </c>
      <c r="B45" s="148" t="s">
        <v>1954</v>
      </c>
      <c r="C45" s="151" t="s">
        <v>1955</v>
      </c>
      <c r="D45" s="150"/>
      <c r="E45" s="222"/>
      <c r="F45" s="219" t="s">
        <v>1956</v>
      </c>
    </row>
    <row r="46" spans="1:7" ht="60.95" customHeight="1">
      <c r="A46" s="147" t="s">
        <v>1845</v>
      </c>
      <c r="B46" s="148" t="s">
        <v>1957</v>
      </c>
      <c r="C46" s="151" t="s">
        <v>1958</v>
      </c>
      <c r="D46" s="150"/>
      <c r="E46" s="222"/>
      <c r="F46" s="219" t="s">
        <v>1959</v>
      </c>
    </row>
    <row r="47" spans="1:7" s="14" customFormat="1" ht="60.95" customHeight="1">
      <c r="A47" s="147" t="s">
        <v>1845</v>
      </c>
      <c r="B47" s="148" t="s">
        <v>1960</v>
      </c>
      <c r="C47" s="151" t="s">
        <v>1961</v>
      </c>
      <c r="D47" s="150"/>
      <c r="E47" s="224"/>
      <c r="F47" s="219" t="s">
        <v>1962</v>
      </c>
      <c r="G47" s="3"/>
    </row>
    <row r="48" spans="1:7" ht="60.95" customHeight="1">
      <c r="A48" s="152"/>
      <c r="B48" s="153" t="s">
        <v>1963</v>
      </c>
      <c r="C48" s="154" t="s">
        <v>1964</v>
      </c>
      <c r="D48" s="94" t="str">
        <f>IF(COUNTIF(D49:D54,"NO CUMPLE")&gt;0,"NO CUMPLE CONDICIÓN",IF(COUNTIF(D49:D54,"CUMPLE")=0,"NO APLICA","CUMPLE"))</f>
        <v>NO APLICA</v>
      </c>
      <c r="E48" s="269" t="str">
        <f>CONCATENATE(IF(D49="NO CUMPLE",CONCATENATE(E49,"  "),""),IF(D50="NO CUMPLE",CONCATENATE(E50,"  "),""),IF(D51="NO CUMPLE",CONCATENATE(E51,"  "),""),IF(D52="NO CUMPLE",CONCATENATE(E52,"  "),""),IF(D53="NO CUMPLE",CONCATENATE(E53,"  "),""),IF(D54="NO CUMPLE",CONCATENATE(E54,"  "),""))</f>
        <v/>
      </c>
      <c r="F48" s="219" t="s">
        <v>1965</v>
      </c>
      <c r="G48" s="3">
        <f>IF(D49="CUMPLE",1,IF(D49="NO CUMPLE CONDICIÓN",2,3))</f>
        <v>3</v>
      </c>
    </row>
    <row r="49" spans="1:7" ht="81.75" customHeight="1">
      <c r="A49" s="147" t="s">
        <v>1845</v>
      </c>
      <c r="B49" s="148" t="s">
        <v>1966</v>
      </c>
      <c r="C49" s="151" t="s">
        <v>1967</v>
      </c>
      <c r="D49" s="150"/>
      <c r="E49" s="222"/>
      <c r="F49" s="219" t="s">
        <v>1968</v>
      </c>
    </row>
    <row r="50" spans="1:7" ht="81.75" customHeight="1">
      <c r="A50" s="147" t="s">
        <v>1845</v>
      </c>
      <c r="B50" s="148" t="s">
        <v>1969</v>
      </c>
      <c r="C50" s="151" t="s">
        <v>1970</v>
      </c>
      <c r="D50" s="150"/>
      <c r="E50" s="222"/>
      <c r="F50" s="219" t="s">
        <v>1971</v>
      </c>
    </row>
    <row r="51" spans="1:7" ht="81.75" customHeight="1">
      <c r="A51" s="147" t="s">
        <v>1845</v>
      </c>
      <c r="B51" s="148" t="s">
        <v>1972</v>
      </c>
      <c r="C51" s="151" t="s">
        <v>1973</v>
      </c>
      <c r="D51" s="150"/>
      <c r="E51" s="222"/>
      <c r="F51" s="219" t="s">
        <v>1974</v>
      </c>
    </row>
    <row r="52" spans="1:7" ht="81.75" customHeight="1">
      <c r="A52" s="147" t="s">
        <v>1845</v>
      </c>
      <c r="B52" s="148" t="s">
        <v>1975</v>
      </c>
      <c r="C52" s="151" t="s">
        <v>1976</v>
      </c>
      <c r="D52" s="150"/>
      <c r="E52" s="222"/>
      <c r="F52" s="219" t="s">
        <v>1977</v>
      </c>
    </row>
    <row r="53" spans="1:7" ht="81.75" customHeight="1">
      <c r="A53" s="147" t="s">
        <v>1845</v>
      </c>
      <c r="B53" s="148" t="s">
        <v>1978</v>
      </c>
      <c r="C53" s="151" t="s">
        <v>1979</v>
      </c>
      <c r="D53" s="150"/>
      <c r="E53" s="222"/>
      <c r="F53" s="219" t="s">
        <v>1977</v>
      </c>
    </row>
    <row r="54" spans="1:7" ht="81.75" customHeight="1">
      <c r="A54" s="147" t="s">
        <v>1845</v>
      </c>
      <c r="B54" s="148" t="s">
        <v>1980</v>
      </c>
      <c r="C54" s="162" t="s">
        <v>1981</v>
      </c>
      <c r="D54" s="150"/>
      <c r="E54" s="222"/>
      <c r="F54" s="219" t="s">
        <v>1982</v>
      </c>
    </row>
    <row r="55" spans="1:7" ht="60.95" customHeight="1">
      <c r="A55" s="152"/>
      <c r="B55" s="153" t="s">
        <v>1983</v>
      </c>
      <c r="C55" s="154" t="s">
        <v>1984</v>
      </c>
      <c r="D55" s="81" t="str">
        <f>IF(COUNTIF(D56:D57,"NO CUMPLE")&gt;0,"NO CUMPLE CONDICIÓN",IF(COUNTIF(D56:D57,"CUMPLE")=0,"NO APLICA","CUMPLE"))</f>
        <v>NO APLICA</v>
      </c>
      <c r="E55" s="271" t="str">
        <f>CONCATENATE(IF(D56="NO CUMPLE",CONCATENATE(E56," / "),""),IF(D57="NO CUMPLE",CONCATENATE(E57,"  "),""))</f>
        <v/>
      </c>
      <c r="F55" s="219" t="s">
        <v>1985</v>
      </c>
      <c r="G55" s="3">
        <f>IF(D56="CUMPLE",1,IF(D56="NO CUMPLE CONDICIÓN",2,3))</f>
        <v>3</v>
      </c>
    </row>
    <row r="56" spans="1:7" ht="114" customHeight="1">
      <c r="A56" s="147" t="s">
        <v>1845</v>
      </c>
      <c r="B56" s="148" t="s">
        <v>1986</v>
      </c>
      <c r="C56" s="151" t="s">
        <v>1987</v>
      </c>
      <c r="D56" s="150"/>
      <c r="E56" s="222"/>
      <c r="F56" s="219" t="s">
        <v>1988</v>
      </c>
    </row>
    <row r="57" spans="1:7" ht="68.25" customHeight="1">
      <c r="A57" s="147" t="s">
        <v>1845</v>
      </c>
      <c r="B57" s="148" t="s">
        <v>1989</v>
      </c>
      <c r="C57" s="91" t="s">
        <v>1990</v>
      </c>
      <c r="D57" s="150"/>
      <c r="E57" s="222"/>
      <c r="F57" s="219" t="s">
        <v>1988</v>
      </c>
    </row>
    <row r="58" spans="1:7" ht="60.95" customHeight="1">
      <c r="A58" s="152"/>
      <c r="B58" s="153" t="s">
        <v>1991</v>
      </c>
      <c r="C58" s="154" t="s">
        <v>1992</v>
      </c>
      <c r="D58" s="81" t="str">
        <f>IF(COUNTIF(D59:D59,"NO CUMPLE")&gt;0,"NO CUMPLE CONDICIÓN",IF(COUNTIF(D59:D59,"CUMPLE")=0,"NO APLICA","CUMPLE"))</f>
        <v>NO APLICA</v>
      </c>
      <c r="E58" s="271" t="str">
        <f>CONCATENATE(IF(D59="NO CUMPLE",CONCATENATE(E59," / "),""))</f>
        <v/>
      </c>
      <c r="F58" s="219" t="s">
        <v>1993</v>
      </c>
      <c r="G58" s="3">
        <f>IF(D59="CUMPLE",1,IF(D59="NO CUMPLE CONDICIÓN",2,3))</f>
        <v>3</v>
      </c>
    </row>
    <row r="59" spans="1:7" ht="60.95" customHeight="1">
      <c r="A59" s="147" t="s">
        <v>1845</v>
      </c>
      <c r="B59" s="148" t="s">
        <v>1994</v>
      </c>
      <c r="C59" s="151" t="s">
        <v>1995</v>
      </c>
      <c r="D59" s="150"/>
      <c r="E59" s="222"/>
      <c r="F59" s="219" t="s">
        <v>1993</v>
      </c>
    </row>
    <row r="60" spans="1:7" ht="129.75" customHeight="1">
      <c r="A60" s="163"/>
      <c r="B60" s="153" t="s">
        <v>1996</v>
      </c>
      <c r="C60" s="164" t="s">
        <v>1997</v>
      </c>
      <c r="D60" s="87" t="str">
        <f>IF(COUNTIF(D61:D63,"NO CUMPLE")&gt;0,"NO CUMPLE CONDICIÓN",IF(COUNTIF(D61:D63,"CUMPLE")=0,"NO APLICA","CUMPLE"))</f>
        <v>NO APLICA</v>
      </c>
      <c r="E60" s="225" t="str">
        <f>CONCATENATE(IF(D61="NO CUMPLE",CONCATENATE(E61," / "),""),IF(D62="NO CUMPLE",CONCATENATE(E62," / "),""),IF(D63="NO CUMPLE",CONCATENATE(E63," / "),""))</f>
        <v/>
      </c>
      <c r="F60" s="219" t="s">
        <v>1998</v>
      </c>
      <c r="G60" s="3">
        <f>IF(D61="CUMPLE",1,IF(D61="NO CUMPLE CONDICIÓN",2,3))</f>
        <v>3</v>
      </c>
    </row>
    <row r="61" spans="1:7" ht="121.5" customHeight="1">
      <c r="A61" s="147" t="s">
        <v>1845</v>
      </c>
      <c r="B61" s="148" t="s">
        <v>1999</v>
      </c>
      <c r="C61" s="91" t="s">
        <v>2000</v>
      </c>
      <c r="D61" s="150"/>
      <c r="E61" s="254"/>
      <c r="F61" s="219" t="s">
        <v>1998</v>
      </c>
    </row>
    <row r="62" spans="1:7" ht="100.5" customHeight="1">
      <c r="A62" s="147" t="s">
        <v>1845</v>
      </c>
      <c r="B62" s="148" t="s">
        <v>2001</v>
      </c>
      <c r="C62" s="91" t="s">
        <v>2002</v>
      </c>
      <c r="D62" s="150"/>
      <c r="E62" s="254"/>
      <c r="F62" s="219" t="s">
        <v>1998</v>
      </c>
    </row>
    <row r="63" spans="1:7" ht="87" customHeight="1">
      <c r="A63" s="147" t="s">
        <v>1845</v>
      </c>
      <c r="B63" s="148" t="s">
        <v>2003</v>
      </c>
      <c r="C63" s="91" t="s">
        <v>2004</v>
      </c>
      <c r="D63" s="150"/>
      <c r="E63" s="254"/>
      <c r="F63" s="219" t="s">
        <v>1998</v>
      </c>
    </row>
    <row r="64" spans="1:7" ht="60.95" customHeight="1">
      <c r="A64" s="152"/>
      <c r="B64" s="153" t="s">
        <v>2005</v>
      </c>
      <c r="C64" s="154" t="s">
        <v>2006</v>
      </c>
      <c r="D64" s="94" t="str">
        <f>IF(COUNTIF(D65:D70,"NO CUMPLE")&gt;0,"NO CUMPLE CONDICIÓN",IF(COUNTIF(D65:D70,"CUMPLE")=0,"NO APLICA","CUMPLE"))</f>
        <v>NO APLICA</v>
      </c>
      <c r="E64" s="269" t="str">
        <f>CONCATENATE(IF(D65="NO CUMPLE",CONCATENATE(E65,"  "),""),IF(D66="NO CUMPLE",CONCATENATE(E66,"  "),""),IF(D67="NO CUMPLE",CONCATENATE(E67,"  "),""),IF(D68="NO CUMPLE",CONCATENATE(E68,"  "),""),IF(D69="NO CUMPLE",CONCATENATE(E69,"  "),""),IF(D70="NO CUMPLE",CONCATENATE(E70,"  "),""))</f>
        <v/>
      </c>
      <c r="F64" s="219" t="s">
        <v>2007</v>
      </c>
      <c r="G64" s="3">
        <f>IF(D65="CUMPLE",1,IF(D65="NO CUMPLE CONDICIÓN",2,3))</f>
        <v>3</v>
      </c>
    </row>
    <row r="65" spans="1:6" ht="60.95" customHeight="1">
      <c r="A65" s="147" t="s">
        <v>1845</v>
      </c>
      <c r="B65" s="148" t="s">
        <v>2008</v>
      </c>
      <c r="C65" s="151" t="s">
        <v>2009</v>
      </c>
      <c r="D65" s="150"/>
      <c r="E65" s="222"/>
      <c r="F65" s="219" t="s">
        <v>2007</v>
      </c>
    </row>
    <row r="66" spans="1:6" ht="60.95" customHeight="1">
      <c r="A66" s="147" t="s">
        <v>1845</v>
      </c>
      <c r="B66" s="148" t="s">
        <v>2010</v>
      </c>
      <c r="C66" s="151" t="s">
        <v>2011</v>
      </c>
      <c r="D66" s="150"/>
      <c r="E66" s="222"/>
      <c r="F66" s="219" t="s">
        <v>2007</v>
      </c>
    </row>
    <row r="67" spans="1:6" ht="60.95" customHeight="1">
      <c r="A67" s="147" t="s">
        <v>1845</v>
      </c>
      <c r="B67" s="148" t="s">
        <v>2012</v>
      </c>
      <c r="C67" s="151" t="s">
        <v>2013</v>
      </c>
      <c r="D67" s="150"/>
      <c r="E67" s="222"/>
      <c r="F67" s="219" t="s">
        <v>2007</v>
      </c>
    </row>
    <row r="68" spans="1:6" ht="60.95" customHeight="1">
      <c r="A68" s="147" t="s">
        <v>1845</v>
      </c>
      <c r="B68" s="148" t="s">
        <v>2014</v>
      </c>
      <c r="C68" s="151" t="s">
        <v>2015</v>
      </c>
      <c r="D68" s="150"/>
      <c r="E68" s="222"/>
      <c r="F68" s="219" t="s">
        <v>2007</v>
      </c>
    </row>
    <row r="69" spans="1:6" ht="60.95" customHeight="1">
      <c r="A69" s="147" t="s">
        <v>1845</v>
      </c>
      <c r="B69" s="148" t="s">
        <v>2016</v>
      </c>
      <c r="C69" s="151" t="s">
        <v>2017</v>
      </c>
      <c r="D69" s="150"/>
      <c r="E69" s="222"/>
      <c r="F69" s="219" t="s">
        <v>2007</v>
      </c>
    </row>
    <row r="70" spans="1:6" ht="180" customHeight="1" thickBot="1">
      <c r="A70" s="165" t="s">
        <v>1845</v>
      </c>
      <c r="B70" s="166" t="s">
        <v>2018</v>
      </c>
      <c r="C70" s="167" t="s">
        <v>2019</v>
      </c>
      <c r="D70" s="168"/>
      <c r="E70" s="226"/>
      <c r="F70" s="219" t="s">
        <v>2007</v>
      </c>
    </row>
    <row r="71" spans="1:6">
      <c r="C71" s="3"/>
      <c r="D71" s="3"/>
      <c r="E71" s="3"/>
      <c r="F71" s="67"/>
    </row>
    <row r="72" spans="1:6" hidden="1">
      <c r="C72" s="106" t="s">
        <v>1838</v>
      </c>
      <c r="D72" s="3">
        <f>COUNTIF(G3:G70,1)</f>
        <v>0</v>
      </c>
      <c r="E72" s="3"/>
      <c r="F72" s="67"/>
    </row>
    <row r="73" spans="1:6" hidden="1">
      <c r="C73" s="106" t="s">
        <v>1839</v>
      </c>
      <c r="D73" s="3">
        <f>COUNTIF(G3:G70,2)</f>
        <v>0</v>
      </c>
      <c r="E73" s="3"/>
      <c r="F73" s="67"/>
    </row>
    <row r="74" spans="1:6" hidden="1">
      <c r="C74" s="106" t="s">
        <v>1840</v>
      </c>
      <c r="D74" s="3">
        <f>COUNTIF(G3:G70,3)</f>
        <v>13</v>
      </c>
      <c r="E74" s="3"/>
      <c r="F74" s="67"/>
    </row>
    <row r="75" spans="1:6">
      <c r="C75" s="3"/>
      <c r="D75" s="3"/>
      <c r="E75" s="3"/>
      <c r="F75" s="67"/>
    </row>
    <row r="76" spans="1:6">
      <c r="C76" s="3"/>
      <c r="D76" s="3"/>
      <c r="E76" s="3"/>
      <c r="F76" s="67"/>
    </row>
    <row r="77" spans="1:6">
      <c r="C77" s="3"/>
      <c r="D77" s="3"/>
      <c r="E77" s="3"/>
      <c r="F77" s="67"/>
    </row>
    <row r="78" spans="1:6">
      <c r="C78" s="3"/>
      <c r="D78" s="3"/>
      <c r="E78" s="3"/>
      <c r="F78" s="67"/>
    </row>
    <row r="79" spans="1:6">
      <c r="C79" s="3"/>
      <c r="D79" s="3"/>
      <c r="E79" s="3"/>
      <c r="F79" s="67"/>
    </row>
  </sheetData>
  <sheetProtection algorithmName="SHA-512" hashValue="JT5KAnVoBKV7ybLRAC/KHMw+fJRbjvQOi+xnIeGnfcvJAaggsZv0UyEzNPDNsguw4Ej5e+UN1quNIkAqI+kn4w==" saltValue="l4qioHnXa5o2hjgzjAf5Ew==" spinCount="100000" sheet="1" formatRows="0" autoFilter="0"/>
  <mergeCells count="1">
    <mergeCell ref="B1:E1"/>
  </mergeCells>
  <conditionalFormatting sqref="D3">
    <cfRule type="cellIs" dxfId="87" priority="25" operator="equal">
      <formula>"NO CUMPLE CONDICIÓN"</formula>
    </cfRule>
    <cfRule type="cellIs" dxfId="86" priority="26" operator="equal">
      <formula>"No Cumple"</formula>
    </cfRule>
  </conditionalFormatting>
  <conditionalFormatting sqref="D12">
    <cfRule type="cellIs" dxfId="85" priority="23" operator="equal">
      <formula>"NO CUMPLE CONDICIÓN"</formula>
    </cfRule>
    <cfRule type="cellIs" dxfId="84" priority="24" operator="equal">
      <formula>"No Cumple"</formula>
    </cfRule>
  </conditionalFormatting>
  <conditionalFormatting sqref="D19">
    <cfRule type="cellIs" dxfId="83" priority="21" operator="equal">
      <formula>"NO CUMPLE CONDICIÓN"</formula>
    </cfRule>
    <cfRule type="cellIs" dxfId="82" priority="22" operator="equal">
      <formula>"No Cumple"</formula>
    </cfRule>
  </conditionalFormatting>
  <conditionalFormatting sqref="D23">
    <cfRule type="cellIs" dxfId="81" priority="19" operator="equal">
      <formula>"NO CUMPLE CONDICIÓN"</formula>
    </cfRule>
    <cfRule type="cellIs" dxfId="80" priority="20" operator="equal">
      <formula>"No Cumple"</formula>
    </cfRule>
  </conditionalFormatting>
  <conditionalFormatting sqref="D27">
    <cfRule type="cellIs" dxfId="79" priority="17" operator="equal">
      <formula>"NO CUMPLE CONDICIÓN"</formula>
    </cfRule>
    <cfRule type="cellIs" dxfId="78" priority="18" operator="equal">
      <formula>"No Cumple"</formula>
    </cfRule>
  </conditionalFormatting>
  <conditionalFormatting sqref="D31">
    <cfRule type="cellIs" dxfId="77" priority="15" operator="equal">
      <formula>"NO CUMPLE CONDICIÓN"</formula>
    </cfRule>
    <cfRule type="cellIs" dxfId="76" priority="16" operator="equal">
      <formula>"No Cumple"</formula>
    </cfRule>
  </conditionalFormatting>
  <conditionalFormatting sqref="D33">
    <cfRule type="cellIs" dxfId="75" priority="13" operator="equal">
      <formula>"NO CUMPLE CONDICIÓN"</formula>
    </cfRule>
    <cfRule type="cellIs" dxfId="74" priority="14" operator="equal">
      <formula>"No Cumple"</formula>
    </cfRule>
  </conditionalFormatting>
  <conditionalFormatting sqref="D39">
    <cfRule type="cellIs" dxfId="73" priority="11" operator="equal">
      <formula>"NO CUMPLE CONDICIÓN"</formula>
    </cfRule>
    <cfRule type="cellIs" dxfId="72" priority="12" operator="equal">
      <formula>"No Cumple"</formula>
    </cfRule>
  </conditionalFormatting>
  <conditionalFormatting sqref="D48">
    <cfRule type="cellIs" dxfId="71" priority="9" operator="equal">
      <formula>"NO CUMPLE CONDICIÓN"</formula>
    </cfRule>
    <cfRule type="cellIs" dxfId="70" priority="10" operator="equal">
      <formula>"No Cumple"</formula>
    </cfRule>
  </conditionalFormatting>
  <conditionalFormatting sqref="D55">
    <cfRule type="cellIs" dxfId="69" priority="7" operator="equal">
      <formula>"NO CUMPLE CONDICIÓN"</formula>
    </cfRule>
    <cfRule type="cellIs" dxfId="68" priority="8" operator="equal">
      <formula>"No Cumple"</formula>
    </cfRule>
  </conditionalFormatting>
  <conditionalFormatting sqref="D58">
    <cfRule type="cellIs" dxfId="67" priority="5" operator="equal">
      <formula>"NO CUMPLE CONDICIÓN"</formula>
    </cfRule>
    <cfRule type="cellIs" dxfId="66" priority="6" operator="equal">
      <formula>"No Cumple"</formula>
    </cfRule>
  </conditionalFormatting>
  <conditionalFormatting sqref="D60">
    <cfRule type="cellIs" dxfId="65" priority="3" operator="equal">
      <formula>"NO CUMPLE CONDICIÓN"</formula>
    </cfRule>
    <cfRule type="cellIs" dxfId="64" priority="4" operator="equal">
      <formula>"No Cumple"</formula>
    </cfRule>
  </conditionalFormatting>
  <conditionalFormatting sqref="D64">
    <cfRule type="cellIs" dxfId="63" priority="1" operator="equal">
      <formula>"NO CUMPLE CONDICIÓN"</formula>
    </cfRule>
    <cfRule type="cellIs" dxfId="62" priority="2" operator="equal">
      <formula>"No Cumple"</formula>
    </cfRule>
  </conditionalFormatting>
  <dataValidations count="2">
    <dataValidation type="list" allowBlank="1" showInputMessage="1" showErrorMessage="1" sqref="D7 D9:D10" xr:uid="{3516013F-5884-453B-86A8-D9AB25629C89}">
      <formula1>"CUMPLE,NO CUMPLE,NO APLICA"</formula1>
    </dataValidation>
    <dataValidation type="list" allowBlank="1" showInputMessage="1" showErrorMessage="1" sqref="D41:D47 D32 D34:D38 D56:D57 D49:D54 D20:D22 D59 D14:D18 D4:D6 D8 D11 D28:D30 D61:D63 D65:D70 D24:D26" xr:uid="{2B5F7205-A82A-4E41-B597-58108607050F}">
      <formula1>"CUMPLE,NO CUMPLE"</formula1>
    </dataValidation>
  </dataValidations>
  <hyperlinks>
    <hyperlink ref="A1" location="PORTADA!A1" display="Portada" xr:uid="{04507873-E737-4431-AE80-D8A2CBDDAAB2}"/>
  </hyperlinks>
  <pageMargins left="0.70866141732283472" right="0.70866141732283472" top="0.74803149606299213" bottom="0.74803149606299213" header="0.31496062992125984" footer="0.31496062992125984"/>
  <pageSetup scale="59"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5E9E0-6CB5-4FBE-9F6D-00B83C8779E3}">
  <sheetPr>
    <tabColor theme="5" tint="0.79998168889431442"/>
    <pageSetUpPr fitToPage="1"/>
  </sheetPr>
  <dimension ref="A1:G71"/>
  <sheetViews>
    <sheetView zoomScale="90" zoomScaleNormal="90" workbookViewId="0">
      <selection activeCell="B15" sqref="B15"/>
    </sheetView>
  </sheetViews>
  <sheetFormatPr baseColWidth="10" defaultColWidth="11.42578125" defaultRowHeight="15"/>
  <cols>
    <col min="1" max="1" width="6.42578125" style="7" customWidth="1"/>
    <col min="3" max="3" width="85.42578125" customWidth="1"/>
    <col min="4" max="4" width="22.28515625" style="7" customWidth="1"/>
    <col min="5" max="5" width="88.7109375" customWidth="1"/>
    <col min="6" max="6" width="47.28515625" customWidth="1"/>
    <col min="7" max="7" width="0" hidden="1" customWidth="1"/>
  </cols>
  <sheetData>
    <row r="1" spans="1:7" s="6" customFormat="1" ht="15.75" thickBot="1">
      <c r="A1" s="453" t="s">
        <v>1670</v>
      </c>
      <c r="B1" s="507" t="s">
        <v>2020</v>
      </c>
      <c r="C1" s="508"/>
      <c r="D1" s="508"/>
      <c r="E1" s="508"/>
      <c r="F1" s="412"/>
    </row>
    <row r="2" spans="1:7" s="6" customFormat="1" ht="60.75" thickBot="1">
      <c r="A2" s="12" t="s">
        <v>1672</v>
      </c>
      <c r="B2" s="240" t="s">
        <v>1673</v>
      </c>
      <c r="C2" s="241" t="s">
        <v>1674</v>
      </c>
      <c r="D2" s="242" t="s">
        <v>1675</v>
      </c>
      <c r="E2" s="239" t="s">
        <v>2021</v>
      </c>
      <c r="F2" s="239" t="s">
        <v>1677</v>
      </c>
    </row>
    <row r="3" spans="1:7" s="6" customFormat="1" ht="36" customHeight="1">
      <c r="A3" s="37"/>
      <c r="B3" s="233" t="s">
        <v>2022</v>
      </c>
      <c r="C3" s="234" t="s">
        <v>2023</v>
      </c>
      <c r="D3" s="70" t="str">
        <f>IF(COUNTIF(D4:D6,"NO CUMPLE")&gt;0,"NO CUMPLE CONDICIÓN",IF(COUNTIF(D4:D6,"CUMPLE")=0,"NO APLICA","CUMPLE"))</f>
        <v>NO APLICA</v>
      </c>
      <c r="E3" s="253" t="str">
        <f>CONCATENATE(IF(D4="NO CUMPLE",CONCATENATE(E4," / "),""),IF(D5="NO CUMPLE",CONCATENATE(E5," / "),""),IF(D6="NO CUMPLE",CONCATENATE(E6," / "),""))</f>
        <v/>
      </c>
      <c r="F3" s="244" t="s">
        <v>2024</v>
      </c>
      <c r="G3" s="3">
        <f>IF(D3="CUMPLE",1,IF(D3="NO CUMPLE CONDICIÓN",2,3))</f>
        <v>3</v>
      </c>
    </row>
    <row r="4" spans="1:7" s="6" customFormat="1" ht="27.75" customHeight="1">
      <c r="A4" s="40" t="s">
        <v>2025</v>
      </c>
      <c r="B4" s="235" t="s">
        <v>2026</v>
      </c>
      <c r="C4" s="99" t="s">
        <v>2027</v>
      </c>
      <c r="D4" s="121"/>
      <c r="E4" s="222"/>
      <c r="F4" s="245" t="s">
        <v>2028</v>
      </c>
    </row>
    <row r="5" spans="1:7" s="6" customFormat="1" ht="28.5" customHeight="1">
      <c r="A5" s="40" t="s">
        <v>2025</v>
      </c>
      <c r="B5" s="235" t="s">
        <v>2029</v>
      </c>
      <c r="C5" s="149" t="s">
        <v>2030</v>
      </c>
      <c r="D5" s="121"/>
      <c r="E5" s="222"/>
      <c r="F5" s="245" t="s">
        <v>2028</v>
      </c>
    </row>
    <row r="6" spans="1:7" s="6" customFormat="1" ht="240" customHeight="1">
      <c r="A6" s="40" t="s">
        <v>2025</v>
      </c>
      <c r="B6" s="235" t="s">
        <v>2031</v>
      </c>
      <c r="C6" s="149" t="s">
        <v>2032</v>
      </c>
      <c r="D6" s="121"/>
      <c r="E6" s="222"/>
      <c r="F6" s="246" t="s">
        <v>2033</v>
      </c>
    </row>
    <row r="7" spans="1:7" s="6" customFormat="1" ht="35.25" customHeight="1">
      <c r="A7" s="40" t="s">
        <v>2025</v>
      </c>
      <c r="B7" s="236" t="s">
        <v>2034</v>
      </c>
      <c r="C7" s="154" t="s">
        <v>2035</v>
      </c>
      <c r="D7" s="94" t="str">
        <f>IF(COUNTIF(D10:D16,"NO CUMPLE")&gt;0,"NO CUMPLE CONDICIÓN",IF(COUNTIF(D10:D16,"CUMPLE")=0,"NO APLICA","CUMPLE"))</f>
        <v>NO APLICA</v>
      </c>
      <c r="E7" s="284" t="str">
        <f>CONCATENATE(IF(D10="NO CUMPLE",CONCATENATE(E10,"  "),""),IF(D11="NO CUMPLE",CONCATENATE(E11,"  "),""),IF(D12="NO CUMPLE",CONCATENATE(E12,"  "),""),IF(D13="NO CUMPLE",CONCATENATE(E13,"  "),""),IF(D14="NO CUMPLE",CONCATENATE(E14,"  "),""),IF(D15="NO CUMPLE",CONCATENATE(E15,"  "),""),IF(D16="NO CUMPLE",CONCATENATE(E16,"  "),""))</f>
        <v/>
      </c>
      <c r="F7" s="247" t="s">
        <v>2036</v>
      </c>
      <c r="G7" s="3">
        <f>IF(D7="CUMPLE",1,IF(D7="NO CUMPLE CONDICIÓN",2,3))</f>
        <v>3</v>
      </c>
    </row>
    <row r="8" spans="1:7" s="6" customFormat="1" ht="35.25" customHeight="1">
      <c r="A8" s="40"/>
      <c r="B8" s="236" t="s">
        <v>2034</v>
      </c>
      <c r="C8" s="154" t="s">
        <v>2035</v>
      </c>
      <c r="D8" s="94" t="str">
        <f>IF(COUNTIF(D17:D23,"NO CUMPLE")&gt;0,"NO CUMPLE CONDICIÓN",IF(COUNTIF(D17:D23,"CUMPLE")=0,"NO APLICA","CUMPLE"))</f>
        <v>NO APLICA</v>
      </c>
      <c r="E8" s="284" t="str">
        <f>CONCATENATE(IF(D17="NO CUMPLE",CONCATENATE(E17,"  "),""),IF(D18="NO CUMPLE",CONCATENATE(E18,"  "),""),IF(D19="NO CUMPLE",CONCATENATE(E19,"  "),""),IF(D20="NO CUMPLE",CONCATENATE(E20,"  "),""),IF(D21="NO CUMPLE",CONCATENATE(E21,"  "),""),IF(D22="NO CUMPLE",CONCATENATE(E22,"  "),""),IF(D23="NO CUMPLE",CONCATENATE(E23,"  "),""))</f>
        <v/>
      </c>
      <c r="F8" s="247" t="s">
        <v>2036</v>
      </c>
      <c r="G8" s="3">
        <f>IF(D8="CUMPLE",1,IF(D8="NO CUMPLE CONDICIÓN",2,3))</f>
        <v>3</v>
      </c>
    </row>
    <row r="9" spans="1:7" s="6" customFormat="1" ht="35.25" customHeight="1">
      <c r="A9" s="41"/>
      <c r="B9" s="237"/>
      <c r="C9" s="228" t="s">
        <v>2037</v>
      </c>
      <c r="D9" s="243"/>
      <c r="E9" s="293"/>
      <c r="F9" s="248" t="s">
        <v>2038</v>
      </c>
    </row>
    <row r="10" spans="1:7" ht="57">
      <c r="A10" s="40" t="s">
        <v>2025</v>
      </c>
      <c r="B10" s="235" t="s">
        <v>2039</v>
      </c>
      <c r="C10" s="91" t="s">
        <v>2040</v>
      </c>
      <c r="D10" s="121"/>
      <c r="E10" s="222"/>
      <c r="F10" s="249" t="s">
        <v>2041</v>
      </c>
    </row>
    <row r="11" spans="1:7" ht="73.5" customHeight="1">
      <c r="A11" s="40" t="s">
        <v>2025</v>
      </c>
      <c r="B11" s="235" t="s">
        <v>2042</v>
      </c>
      <c r="C11" s="149" t="s">
        <v>2043</v>
      </c>
      <c r="D11" s="121"/>
      <c r="E11" s="222"/>
      <c r="F11" s="245" t="s">
        <v>2044</v>
      </c>
    </row>
    <row r="12" spans="1:7" ht="205.5" customHeight="1">
      <c r="A12" s="40" t="s">
        <v>2025</v>
      </c>
      <c r="B12" s="235" t="s">
        <v>2045</v>
      </c>
      <c r="C12" s="149" t="s">
        <v>2046</v>
      </c>
      <c r="D12" s="121"/>
      <c r="E12" s="222"/>
      <c r="F12" s="245" t="s">
        <v>2047</v>
      </c>
    </row>
    <row r="13" spans="1:7" s="6" customFormat="1" ht="156.75">
      <c r="A13" s="40" t="s">
        <v>2025</v>
      </c>
      <c r="B13" s="235" t="s">
        <v>2048</v>
      </c>
      <c r="C13" s="229" t="s">
        <v>2049</v>
      </c>
      <c r="D13" s="121"/>
      <c r="E13" s="222"/>
      <c r="F13" s="249" t="s">
        <v>2050</v>
      </c>
    </row>
    <row r="14" spans="1:7" s="6" customFormat="1" ht="89.25" customHeight="1">
      <c r="A14" s="40" t="s">
        <v>2025</v>
      </c>
      <c r="B14" s="235" t="s">
        <v>2051</v>
      </c>
      <c r="C14" s="229" t="s">
        <v>2052</v>
      </c>
      <c r="D14" s="121"/>
      <c r="E14" s="222"/>
      <c r="F14" s="249" t="s">
        <v>2053</v>
      </c>
    </row>
    <row r="15" spans="1:7" s="6" customFormat="1" ht="135.75" customHeight="1">
      <c r="A15" s="40" t="s">
        <v>2025</v>
      </c>
      <c r="B15" s="235" t="s">
        <v>2054</v>
      </c>
      <c r="C15" s="229" t="s">
        <v>2055</v>
      </c>
      <c r="D15" s="121"/>
      <c r="E15" s="222"/>
      <c r="F15" s="249" t="s">
        <v>2056</v>
      </c>
    </row>
    <row r="16" spans="1:7" s="6" customFormat="1" ht="108" customHeight="1">
      <c r="A16" s="40" t="s">
        <v>2025</v>
      </c>
      <c r="B16" s="235" t="s">
        <v>2057</v>
      </c>
      <c r="C16" s="229" t="s">
        <v>2058</v>
      </c>
      <c r="D16" s="121"/>
      <c r="E16" s="222"/>
      <c r="F16" s="249" t="s">
        <v>2059</v>
      </c>
    </row>
    <row r="17" spans="1:7" ht="105" customHeight="1">
      <c r="A17" s="40" t="s">
        <v>2025</v>
      </c>
      <c r="B17" s="235" t="s">
        <v>2060</v>
      </c>
      <c r="C17" s="149" t="s">
        <v>2061</v>
      </c>
      <c r="D17" s="121"/>
      <c r="E17" s="222"/>
      <c r="F17" s="245" t="s">
        <v>2062</v>
      </c>
    </row>
    <row r="18" spans="1:7" s="6" customFormat="1" ht="123.75" customHeight="1">
      <c r="A18" s="40" t="s">
        <v>2025</v>
      </c>
      <c r="B18" s="235" t="s">
        <v>2063</v>
      </c>
      <c r="C18" s="229" t="s">
        <v>2064</v>
      </c>
      <c r="D18" s="121"/>
      <c r="E18" s="222"/>
      <c r="F18" s="249" t="s">
        <v>2065</v>
      </c>
    </row>
    <row r="19" spans="1:7" s="6" customFormat="1" ht="222" customHeight="1">
      <c r="A19" s="40" t="s">
        <v>2025</v>
      </c>
      <c r="B19" s="235" t="s">
        <v>2066</v>
      </c>
      <c r="C19" s="149" t="s">
        <v>2067</v>
      </c>
      <c r="D19" s="121"/>
      <c r="E19" s="222"/>
      <c r="F19" s="249" t="s">
        <v>2068</v>
      </c>
    </row>
    <row r="20" spans="1:7" s="6" customFormat="1" ht="138.75" customHeight="1">
      <c r="A20" s="40" t="s">
        <v>2025</v>
      </c>
      <c r="B20" s="235" t="s">
        <v>2069</v>
      </c>
      <c r="C20" s="230" t="s">
        <v>2070</v>
      </c>
      <c r="D20" s="121"/>
      <c r="E20" s="222"/>
      <c r="F20" s="249" t="s">
        <v>2071</v>
      </c>
    </row>
    <row r="21" spans="1:7" s="6" customFormat="1" ht="108">
      <c r="A21" s="40" t="s">
        <v>2025</v>
      </c>
      <c r="B21" s="235" t="s">
        <v>2072</v>
      </c>
      <c r="C21" s="229" t="s">
        <v>2073</v>
      </c>
      <c r="D21" s="121"/>
      <c r="E21" s="222"/>
      <c r="F21" s="249" t="s">
        <v>2074</v>
      </c>
    </row>
    <row r="22" spans="1:7" s="8" customFormat="1" ht="50.25" customHeight="1">
      <c r="A22" s="40" t="s">
        <v>2025</v>
      </c>
      <c r="B22" s="235" t="s">
        <v>2075</v>
      </c>
      <c r="C22" s="229" t="s">
        <v>2076</v>
      </c>
      <c r="D22" s="121"/>
      <c r="E22" s="222"/>
      <c r="F22" s="246" t="s">
        <v>2077</v>
      </c>
    </row>
    <row r="23" spans="1:7" ht="72" customHeight="1">
      <c r="A23" s="40" t="s">
        <v>2025</v>
      </c>
      <c r="B23" s="235" t="s">
        <v>2078</v>
      </c>
      <c r="C23" s="231" t="s">
        <v>2079</v>
      </c>
      <c r="D23" s="121"/>
      <c r="E23" s="222"/>
      <c r="F23" s="249" t="s">
        <v>2080</v>
      </c>
    </row>
    <row r="24" spans="1:7" s="6" customFormat="1" ht="54">
      <c r="A24" s="42"/>
      <c r="B24" s="236" t="s">
        <v>2081</v>
      </c>
      <c r="C24" s="207" t="s">
        <v>2082</v>
      </c>
      <c r="D24" s="94" t="str">
        <f>IF(COUNTIF(D26:D28,"NO CUMPLE")&gt;0,"NO CUMPLE CONDICIÓN",IF(COUNTIF(D26:D28,"CUMPLE")=0,"NO APLICA","CUMPLE"))</f>
        <v>NO APLICA</v>
      </c>
      <c r="E24" s="284" t="str">
        <f>CONCATENATE(IF(D26="NO CUMPLE",CONCATENATE(E26,"  "),""),IF(D27="NO CUMPLE",CONCATENATE(E27,"  "),""),IF(D28="NO CUMPLE",CONCATENATE(E28,"  "),""))</f>
        <v/>
      </c>
      <c r="F24" s="247" t="s">
        <v>2083</v>
      </c>
      <c r="G24" s="3">
        <f>IF(D24="CUMPLE",1,IF(D24="NO CUMPLE CONDICIÓN",2,3))</f>
        <v>3</v>
      </c>
    </row>
    <row r="25" spans="1:7" ht="34.5" customHeight="1">
      <c r="A25" s="42"/>
      <c r="B25" s="237"/>
      <c r="C25" s="232" t="s">
        <v>2084</v>
      </c>
      <c r="D25" s="243"/>
      <c r="E25" s="293"/>
      <c r="F25" s="250"/>
    </row>
    <row r="26" spans="1:7" s="8" customFormat="1" ht="143.25">
      <c r="A26" s="40" t="s">
        <v>2025</v>
      </c>
      <c r="B26" s="235" t="s">
        <v>2085</v>
      </c>
      <c r="C26" s="229" t="s">
        <v>2086</v>
      </c>
      <c r="D26" s="121"/>
      <c r="E26" s="222"/>
      <c r="F26" s="246" t="s">
        <v>2087</v>
      </c>
    </row>
    <row r="27" spans="1:7" s="8" customFormat="1" ht="87.75" customHeight="1">
      <c r="A27" s="40" t="s">
        <v>2025</v>
      </c>
      <c r="B27" s="235" t="s">
        <v>2088</v>
      </c>
      <c r="C27" s="229" t="s">
        <v>2089</v>
      </c>
      <c r="D27" s="121"/>
      <c r="E27" s="222"/>
      <c r="F27" s="246" t="s">
        <v>2090</v>
      </c>
    </row>
    <row r="28" spans="1:7" s="8" customFormat="1" ht="173.25">
      <c r="A28" s="40" t="s">
        <v>2025</v>
      </c>
      <c r="B28" s="235" t="s">
        <v>2091</v>
      </c>
      <c r="C28" s="229" t="s">
        <v>2092</v>
      </c>
      <c r="D28" s="121"/>
      <c r="E28" s="222"/>
      <c r="F28" s="246" t="s">
        <v>2093</v>
      </c>
    </row>
    <row r="29" spans="1:7" ht="46.5" customHeight="1">
      <c r="A29" s="41"/>
      <c r="B29" s="236" t="s">
        <v>2094</v>
      </c>
      <c r="C29" s="207" t="s">
        <v>2095</v>
      </c>
      <c r="D29" s="94" t="str">
        <f>IF(COUNTIF(D31:D31,"NO CUMPLE")&gt;0,"NO CUMPLE CONDICIÓN",IF(COUNTIF(D31:D31,"CUMPLE")=0,"NO APLICA","CUMPLE"))</f>
        <v>NO APLICA</v>
      </c>
      <c r="E29" s="284" t="str">
        <f>CONCATENATE(IF(D31="NO CUMPLE",CONCATENATE(E31,"  "),""))</f>
        <v/>
      </c>
      <c r="F29" s="251" t="s">
        <v>2096</v>
      </c>
      <c r="G29" s="3">
        <f>IF(D29="CUMPLE",1,IF(D29="NO CUMPLE CONDICIÓN",2,3))</f>
        <v>3</v>
      </c>
    </row>
    <row r="30" spans="1:7" ht="28.5">
      <c r="A30" s="41"/>
      <c r="B30" s="237"/>
      <c r="C30" s="232" t="s">
        <v>2084</v>
      </c>
      <c r="D30" s="243"/>
      <c r="E30" s="293"/>
      <c r="F30" s="252"/>
    </row>
    <row r="31" spans="1:7" ht="72">
      <c r="A31" s="40" t="s">
        <v>2025</v>
      </c>
      <c r="B31" s="238" t="s">
        <v>2097</v>
      </c>
      <c r="C31" s="229" t="s">
        <v>2098</v>
      </c>
      <c r="D31" s="121"/>
      <c r="E31" s="222"/>
      <c r="F31" s="245" t="s">
        <v>2099</v>
      </c>
    </row>
    <row r="32" spans="1:7" ht="31.5" customHeight="1">
      <c r="A32" s="41"/>
      <c r="B32" s="236" t="s">
        <v>2100</v>
      </c>
      <c r="C32" s="207" t="s">
        <v>2101</v>
      </c>
      <c r="D32" s="94" t="str">
        <f>IF(COUNTIF(D34:D34,"NO CUMPLE")&gt;0,"NO CUMPLE CONDICIÓN",IF(COUNTIF(D34:D34,"CUMPLE")=0,"NO APLICA","CUMPLE"))</f>
        <v>NO APLICA</v>
      </c>
      <c r="E32" s="284" t="str">
        <f>CONCATENATE(IF(D34="NO CUMPLE",CONCATENATE(E34,"  "),""))</f>
        <v/>
      </c>
      <c r="F32" s="251" t="s">
        <v>2102</v>
      </c>
      <c r="G32" s="3">
        <f>IF(D32="CUMPLE",1,IF(D32="NO CUMPLE CONDICIÓN",2,3))</f>
        <v>3</v>
      </c>
    </row>
    <row r="33" spans="1:6" ht="28.5">
      <c r="A33" s="41"/>
      <c r="B33" s="237"/>
      <c r="C33" s="232" t="s">
        <v>2084</v>
      </c>
      <c r="D33" s="243"/>
      <c r="E33" s="293"/>
      <c r="F33" s="252"/>
    </row>
    <row r="34" spans="1:6" ht="43.5" thickBot="1">
      <c r="A34" s="40" t="s">
        <v>2025</v>
      </c>
      <c r="B34" s="255" t="s">
        <v>2103</v>
      </c>
      <c r="C34" s="256" t="s">
        <v>2104</v>
      </c>
      <c r="D34" s="294"/>
      <c r="E34" s="226"/>
      <c r="F34" s="245" t="s">
        <v>2105</v>
      </c>
    </row>
    <row r="37" spans="1:6" hidden="1">
      <c r="C37" s="106" t="s">
        <v>1838</v>
      </c>
      <c r="D37" s="3">
        <f>COUNTIF(G3:G34,1)</f>
        <v>0</v>
      </c>
    </row>
    <row r="38" spans="1:6" hidden="1">
      <c r="C38" s="106" t="s">
        <v>1839</v>
      </c>
      <c r="D38" s="3">
        <f>COUNTIF(G3:G34,2)</f>
        <v>0</v>
      </c>
    </row>
    <row r="39" spans="1:6" hidden="1">
      <c r="C39" s="106" t="s">
        <v>1840</v>
      </c>
      <c r="D39" s="3">
        <f>COUNTIF(G3:G34,3)</f>
        <v>6</v>
      </c>
    </row>
    <row r="59" spans="6:6">
      <c r="F59" s="46"/>
    </row>
    <row r="60" spans="6:6">
      <c r="F60" s="46"/>
    </row>
    <row r="61" spans="6:6">
      <c r="F61" s="46"/>
    </row>
    <row r="62" spans="6:6">
      <c r="F62" s="46"/>
    </row>
    <row r="63" spans="6:6">
      <c r="F63" s="46"/>
    </row>
    <row r="64" spans="6:6">
      <c r="F64" s="46"/>
    </row>
    <row r="65" spans="6:6">
      <c r="F65" s="46"/>
    </row>
    <row r="66" spans="6:6">
      <c r="F66" s="46"/>
    </row>
    <row r="67" spans="6:6">
      <c r="F67" s="46"/>
    </row>
    <row r="68" spans="6:6">
      <c r="F68" s="46"/>
    </row>
    <row r="69" spans="6:6">
      <c r="F69" s="46"/>
    </row>
    <row r="70" spans="6:6">
      <c r="F70" s="46"/>
    </row>
    <row r="71" spans="6:6">
      <c r="F71" s="46"/>
    </row>
  </sheetData>
  <sheetProtection algorithmName="SHA-512" hashValue="1S9gmp/E54lMBOSSECcb4xnYWxvBLiLycLxSFd88fm0bUvYn1QlhA/MJe7psdC1TnU7pxSxHAIAU/az1o8Ed/Q==" saltValue="AW1AFP19pf91rwj4xstsWQ==" spinCount="100000" sheet="1" objects="1" scenarios="1"/>
  <mergeCells count="1">
    <mergeCell ref="B1:E1"/>
  </mergeCells>
  <phoneticPr fontId="11" type="noConversion"/>
  <conditionalFormatting sqref="D3">
    <cfRule type="cellIs" dxfId="61" priority="9" operator="equal">
      <formula>"NO CUMPLE CONDICIÓN"</formula>
    </cfRule>
    <cfRule type="cellIs" dxfId="60" priority="10" operator="equal">
      <formula>"No Cumple"</formula>
    </cfRule>
  </conditionalFormatting>
  <conditionalFormatting sqref="D7:D8">
    <cfRule type="cellIs" dxfId="59" priority="7" operator="equal">
      <formula>"NO CUMPLE CONDICIÓN"</formula>
    </cfRule>
    <cfRule type="cellIs" dxfId="58" priority="8" operator="equal">
      <formula>"No Cumple"</formula>
    </cfRule>
  </conditionalFormatting>
  <conditionalFormatting sqref="D24">
    <cfRule type="cellIs" dxfId="57" priority="5" operator="equal">
      <formula>"NO CUMPLE CONDICIÓN"</formula>
    </cfRule>
    <cfRule type="cellIs" dxfId="56" priority="6" operator="equal">
      <formula>"No Cumple"</formula>
    </cfRule>
  </conditionalFormatting>
  <conditionalFormatting sqref="D29">
    <cfRule type="cellIs" dxfId="55" priority="3" operator="equal">
      <formula>"NO CUMPLE CONDICIÓN"</formula>
    </cfRule>
    <cfRule type="cellIs" dxfId="54" priority="4" operator="equal">
      <formula>"No Cumple"</formula>
    </cfRule>
  </conditionalFormatting>
  <conditionalFormatting sqref="D32">
    <cfRule type="cellIs" dxfId="53" priority="1" operator="equal">
      <formula>"NO CUMPLE CONDICIÓN"</formula>
    </cfRule>
    <cfRule type="cellIs" dxfId="52" priority="2" operator="equal">
      <formula>"No Cumple"</formula>
    </cfRule>
  </conditionalFormatting>
  <dataValidations count="1">
    <dataValidation type="list" allowBlank="1" showInputMessage="1" showErrorMessage="1" sqref="D4:D6 D10:D23 D26:D28 D31 D34" xr:uid="{BEFD6FAD-CF9C-46F2-86CC-0D98FE5A0668}">
      <formula1>"CUMPLE,NO CUMPLE"</formula1>
    </dataValidation>
  </dataValidations>
  <hyperlinks>
    <hyperlink ref="A1" location="PORTADA!A1" display="Portada" xr:uid="{4D587C30-382C-4A29-8957-6A03B0301E89}"/>
  </hyperlinks>
  <pageMargins left="0.70866141732283472" right="0.70866141732283472" top="0.74803149606299213" bottom="0.74803149606299213" header="0.31496062992125984" footer="0.31496062992125984"/>
  <pageSetup scale="58"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394BE-6526-4E3A-B8DF-3161E0284303}">
  <sheetPr>
    <tabColor theme="5" tint="0.79998168889431442"/>
    <pageSetUpPr fitToPage="1"/>
  </sheetPr>
  <dimension ref="A1:R77"/>
  <sheetViews>
    <sheetView zoomScaleNormal="100" workbookViewId="0">
      <selection activeCell="B15" sqref="B15"/>
    </sheetView>
  </sheetViews>
  <sheetFormatPr baseColWidth="10" defaultColWidth="11.42578125" defaultRowHeight="15"/>
  <cols>
    <col min="1" max="1" width="5.85546875" customWidth="1"/>
    <col min="3" max="3" width="74.42578125" customWidth="1"/>
    <col min="4" max="4" width="24.28515625" customWidth="1"/>
    <col min="5" max="5" width="71.140625" customWidth="1"/>
    <col min="6" max="6" width="43.28515625" customWidth="1"/>
    <col min="7" max="7" width="0" hidden="1" customWidth="1"/>
  </cols>
  <sheetData>
    <row r="1" spans="1:18" s="5" customFormat="1" ht="21" customHeight="1" thickBot="1">
      <c r="A1" s="453" t="s">
        <v>1670</v>
      </c>
      <c r="B1" s="509" t="s">
        <v>2106</v>
      </c>
      <c r="C1" s="510"/>
      <c r="D1" s="510"/>
      <c r="E1" s="511"/>
      <c r="F1" s="15"/>
      <c r="G1" s="4"/>
    </row>
    <row r="2" spans="1:18" s="9" customFormat="1" ht="63.75" thickBot="1">
      <c r="B2" s="289" t="s">
        <v>2107</v>
      </c>
      <c r="C2" s="290" t="s">
        <v>2108</v>
      </c>
      <c r="D2" s="290" t="s">
        <v>2109</v>
      </c>
      <c r="E2" s="291" t="s">
        <v>2021</v>
      </c>
      <c r="F2" s="261" t="s">
        <v>2110</v>
      </c>
      <c r="H2" s="10"/>
      <c r="J2" s="10"/>
      <c r="L2" s="10"/>
      <c r="N2" s="10"/>
      <c r="P2" s="10"/>
      <c r="R2" s="10"/>
    </row>
    <row r="3" spans="1:18" s="9" customFormat="1" ht="45">
      <c r="B3" s="286" t="s">
        <v>2111</v>
      </c>
      <c r="C3" s="287" t="s">
        <v>2112</v>
      </c>
      <c r="D3" s="292" t="str">
        <f>IF(COUNTIF(D4:D6,"NO CUMPLE")&gt;0,"NO CUMPLE CONDICIÓN",IF(COUNTIF(D4:D6,"CUMPLE")=0,"NO APLICA","CUMPLE"))</f>
        <v>NO APLICA</v>
      </c>
      <c r="E3" s="288" t="str">
        <f>CONCATENATE(IF(D4="NO CUMPLE",CONCATENATE(E4," / "),""),IF(D5="NO CUMPLE",CONCATENATE(E5," / "),""),IF(D6="NO CUMPLE",CONCATENATE(E6," / "),""))</f>
        <v/>
      </c>
      <c r="F3" s="262" t="s">
        <v>2113</v>
      </c>
      <c r="G3" s="3">
        <f>IF(D3="CUMPLE",1,IF(D3="NO CUMPLE CONDICIÓN",2,3))</f>
        <v>3</v>
      </c>
      <c r="H3" s="10"/>
      <c r="J3" s="10"/>
      <c r="L3" s="10"/>
      <c r="N3" s="10"/>
      <c r="P3" s="10"/>
      <c r="R3" s="10"/>
    </row>
    <row r="4" spans="1:18" ht="38.25" customHeight="1">
      <c r="A4" s="40" t="s">
        <v>2025</v>
      </c>
      <c r="B4" s="235" t="s">
        <v>2114</v>
      </c>
      <c r="C4" s="257" t="s">
        <v>2115</v>
      </c>
      <c r="D4" s="121"/>
      <c r="E4" s="222"/>
      <c r="F4" s="263" t="s">
        <v>2113</v>
      </c>
    </row>
    <row r="5" spans="1:18" ht="57">
      <c r="A5" s="40" t="s">
        <v>2025</v>
      </c>
      <c r="B5" s="235" t="s">
        <v>2116</v>
      </c>
      <c r="C5" s="257" t="s">
        <v>2117</v>
      </c>
      <c r="D5" s="121"/>
      <c r="E5" s="222"/>
      <c r="F5" s="263" t="s">
        <v>2118</v>
      </c>
    </row>
    <row r="6" spans="1:18" ht="45">
      <c r="A6" s="40" t="s">
        <v>2025</v>
      </c>
      <c r="B6" s="235" t="s">
        <v>2119</v>
      </c>
      <c r="C6" s="257" t="s">
        <v>2120</v>
      </c>
      <c r="D6" s="121"/>
      <c r="E6" s="222"/>
      <c r="F6" s="263" t="s">
        <v>2118</v>
      </c>
    </row>
    <row r="7" spans="1:18" ht="36">
      <c r="B7" s="236" t="s">
        <v>2121</v>
      </c>
      <c r="C7" s="207" t="s">
        <v>2122</v>
      </c>
      <c r="D7" s="283" t="str">
        <f>IF(COUNTIF(D9:D15,"NO CUMPLE")&gt;0,"NO CUMPLE CONDICIÓN",IF(COUNTIF(D9:D15,"CUMPLE")=0,"NO APLICA","CUMPLE"))</f>
        <v>NO APLICA</v>
      </c>
      <c r="E7" s="284" t="str">
        <f>CONCATENATE(IF(D9="NO CUMPLE",CONCATENATE(E9,"  "),""),IF(D10="NO CUMPLE",CONCATENATE(E10,"  "),""),IF(D11="NO CUMPLE",CONCATENATE(E11,"  "),""),IF(D12="NO CUMPLE",CONCATENATE(E12,"  "),""),IF(D13="NO CUMPLE",CONCATENATE(E13,"  "),""),IF(D14="NO CUMPLE",CONCATENATE(E14,"  "),""),IF(D15="NO CUMPLE",CONCATENATE(E15,"  "),""))</f>
        <v/>
      </c>
      <c r="F7" s="262" t="s">
        <v>2123</v>
      </c>
      <c r="G7" s="3">
        <f>IF(D7="CUMPLE",1,IF(D7="NO CUMPLE CONDICIÓN",2,3))</f>
        <v>3</v>
      </c>
    </row>
    <row r="8" spans="1:18" ht="36">
      <c r="A8" s="40" t="s">
        <v>2025</v>
      </c>
      <c r="B8" s="265"/>
      <c r="C8" s="258" t="s">
        <v>2124</v>
      </c>
      <c r="D8" s="228"/>
      <c r="E8" s="293"/>
      <c r="F8" s="264" t="s">
        <v>2123</v>
      </c>
    </row>
    <row r="9" spans="1:18" ht="43.5">
      <c r="A9" s="40" t="s">
        <v>2025</v>
      </c>
      <c r="B9" s="266" t="s">
        <v>2125</v>
      </c>
      <c r="C9" s="257" t="s">
        <v>2126</v>
      </c>
      <c r="D9" s="121"/>
      <c r="E9" s="222"/>
      <c r="F9" s="263" t="s">
        <v>2123</v>
      </c>
    </row>
    <row r="10" spans="1:18" ht="42.75">
      <c r="A10" s="40" t="s">
        <v>2025</v>
      </c>
      <c r="B10" s="266" t="s">
        <v>2127</v>
      </c>
      <c r="C10" s="257" t="s">
        <v>2128</v>
      </c>
      <c r="D10" s="121"/>
      <c r="E10" s="222"/>
      <c r="F10" s="263" t="s">
        <v>2123</v>
      </c>
    </row>
    <row r="11" spans="1:18" ht="57">
      <c r="A11" s="40" t="s">
        <v>2025</v>
      </c>
      <c r="B11" s="266" t="s">
        <v>2129</v>
      </c>
      <c r="C11" s="257" t="s">
        <v>2130</v>
      </c>
      <c r="D11" s="121"/>
      <c r="E11" s="222"/>
      <c r="F11" s="263" t="s">
        <v>2123</v>
      </c>
    </row>
    <row r="12" spans="1:18" ht="42.75">
      <c r="A12" s="40" t="s">
        <v>2025</v>
      </c>
      <c r="B12" s="266" t="s">
        <v>2131</v>
      </c>
      <c r="C12" s="257" t="s">
        <v>2132</v>
      </c>
      <c r="D12" s="121"/>
      <c r="E12" s="222"/>
      <c r="F12" s="263" t="s">
        <v>2123</v>
      </c>
    </row>
    <row r="13" spans="1:18" ht="42.75">
      <c r="A13" s="40" t="s">
        <v>2025</v>
      </c>
      <c r="B13" s="266" t="s">
        <v>2133</v>
      </c>
      <c r="C13" s="257" t="s">
        <v>2134</v>
      </c>
      <c r="D13" s="121"/>
      <c r="E13" s="222"/>
      <c r="F13" s="263" t="s">
        <v>2135</v>
      </c>
    </row>
    <row r="14" spans="1:18" ht="36">
      <c r="A14" s="40" t="s">
        <v>2025</v>
      </c>
      <c r="B14" s="266" t="s">
        <v>2136</v>
      </c>
      <c r="C14" s="257" t="s">
        <v>2137</v>
      </c>
      <c r="D14" s="121"/>
      <c r="E14" s="222"/>
      <c r="F14" s="263" t="s">
        <v>2138</v>
      </c>
    </row>
    <row r="15" spans="1:18" ht="21" customHeight="1">
      <c r="A15" s="40" t="s">
        <v>2025</v>
      </c>
      <c r="B15" s="266" t="s">
        <v>2139</v>
      </c>
      <c r="C15" s="257" t="s">
        <v>2140</v>
      </c>
      <c r="D15" s="121"/>
      <c r="E15" s="222"/>
      <c r="F15" s="263" t="s">
        <v>2138</v>
      </c>
    </row>
    <row r="16" spans="1:18" ht="29.25" customHeight="1">
      <c r="B16" s="236" t="s">
        <v>2141</v>
      </c>
      <c r="C16" s="207" t="s">
        <v>2142</v>
      </c>
      <c r="D16" s="283" t="str">
        <f>IF(COUNTIF(D18:D22,"NO CUMPLE")&gt;0,"NO CUMPLE CONDICIÓN",IF(COUNTIF(D18:D22,"CUMPLE")=0,"NO APLICA","CUMPLE"))</f>
        <v>NO APLICA</v>
      </c>
      <c r="E16" s="284" t="str">
        <f>CONCATENATE(IF(D18="NO CUMPLE",CONCATENATE(E18,"  "),""),IF(D19="NO CUMPLE",CONCATENATE(E19,"  "),""),IF(D20="NO CUMPLE",CONCATENATE(E20,"  "),""),IF(D21="NO CUMPLE",CONCATENATE(E21,"  "),""),IF(D22="NO CUMPLE",CONCATENATE(E22,"  "),""))</f>
        <v/>
      </c>
      <c r="F16" s="262" t="s">
        <v>2138</v>
      </c>
      <c r="G16" s="3">
        <f>IF(D16="CUMPLE",1,IF(D16="NO CUMPLE CONDICIÓN",2,3))</f>
        <v>3</v>
      </c>
    </row>
    <row r="17" spans="1:7" ht="28.5">
      <c r="A17" s="40" t="s">
        <v>2025</v>
      </c>
      <c r="B17" s="265"/>
      <c r="C17" s="258" t="s">
        <v>2124</v>
      </c>
      <c r="D17" s="228"/>
      <c r="E17" s="293"/>
      <c r="F17" s="264"/>
    </row>
    <row r="18" spans="1:7" ht="51" customHeight="1">
      <c r="A18" s="40" t="s">
        <v>2025</v>
      </c>
      <c r="B18" s="74" t="s">
        <v>2143</v>
      </c>
      <c r="C18" s="257" t="s">
        <v>2144</v>
      </c>
      <c r="D18" s="121"/>
      <c r="E18" s="222"/>
      <c r="F18" s="263" t="s">
        <v>2145</v>
      </c>
    </row>
    <row r="19" spans="1:7" ht="51" customHeight="1">
      <c r="A19" s="40" t="s">
        <v>2025</v>
      </c>
      <c r="B19" s="74" t="s">
        <v>2146</v>
      </c>
      <c r="C19" s="257" t="s">
        <v>2147</v>
      </c>
      <c r="D19" s="121"/>
      <c r="E19" s="222"/>
      <c r="F19" s="263" t="s">
        <v>2145</v>
      </c>
    </row>
    <row r="20" spans="1:7" ht="69.75" customHeight="1">
      <c r="A20" s="40" t="s">
        <v>2025</v>
      </c>
      <c r="B20" s="74" t="s">
        <v>2148</v>
      </c>
      <c r="C20" s="257" t="s">
        <v>2149</v>
      </c>
      <c r="D20" s="121"/>
      <c r="E20" s="222"/>
      <c r="F20" s="263" t="s">
        <v>2145</v>
      </c>
    </row>
    <row r="21" spans="1:7" ht="52.5" customHeight="1">
      <c r="A21" s="40" t="s">
        <v>2025</v>
      </c>
      <c r="B21" s="74" t="s">
        <v>2150</v>
      </c>
      <c r="C21" s="257" t="s">
        <v>2151</v>
      </c>
      <c r="D21" s="121"/>
      <c r="E21" s="222"/>
      <c r="F21" s="263" t="s">
        <v>2145</v>
      </c>
    </row>
    <row r="22" spans="1:7" ht="69" customHeight="1">
      <c r="A22" s="40" t="s">
        <v>2025</v>
      </c>
      <c r="B22" s="74" t="s">
        <v>2152</v>
      </c>
      <c r="C22" s="257" t="s">
        <v>2153</v>
      </c>
      <c r="D22" s="121"/>
      <c r="E22" s="222"/>
      <c r="F22" s="263" t="s">
        <v>2145</v>
      </c>
    </row>
    <row r="23" spans="1:7" ht="27" customHeight="1">
      <c r="B23" s="236" t="s">
        <v>2154</v>
      </c>
      <c r="C23" s="207" t="s">
        <v>2155</v>
      </c>
      <c r="D23" s="283" t="str">
        <f>IF(COUNTIF(D25:D28,"NO CUMPLE")&gt;0,"NO CUMPLE CONDICIÓN",IF(COUNTIF(D25:D28,"CUMPLE")=0,"NO APLICA","CUMPLE"))</f>
        <v>NO APLICA</v>
      </c>
      <c r="E23" s="284" t="str">
        <f>CONCATENATE(IF(D25="NO CUMPLE",CONCATENATE(E25,"  "),""),IF(D26="NO CUMPLE",CONCATENATE(E26,"  "),""),IF(D27="NO CUMPLE",CONCATENATE(E27,"  "),""),IF(D28="NO CUMPLE",CONCATENATE(E28,"  "),""))</f>
        <v/>
      </c>
      <c r="F23" s="262" t="s">
        <v>2156</v>
      </c>
      <c r="G23" s="3">
        <f>IF(D23="CUMPLE",1,IF(D23="NO CUMPLE CONDICIÓN",2,3))</f>
        <v>3</v>
      </c>
    </row>
    <row r="24" spans="1:7" ht="28.5">
      <c r="A24" s="40" t="s">
        <v>2025</v>
      </c>
      <c r="B24" s="265"/>
      <c r="C24" s="258" t="s">
        <v>2124</v>
      </c>
      <c r="D24" s="228"/>
      <c r="E24" s="293"/>
      <c r="F24" s="264"/>
    </row>
    <row r="25" spans="1:7" ht="36">
      <c r="A25" s="40" t="s">
        <v>2025</v>
      </c>
      <c r="B25" s="74" t="s">
        <v>2157</v>
      </c>
      <c r="C25" s="257" t="s">
        <v>2158</v>
      </c>
      <c r="D25" s="121"/>
      <c r="E25" s="222"/>
      <c r="F25" s="263" t="s">
        <v>2156</v>
      </c>
    </row>
    <row r="26" spans="1:7" ht="42.75">
      <c r="A26" s="40" t="s">
        <v>2025</v>
      </c>
      <c r="B26" s="74" t="s">
        <v>2159</v>
      </c>
      <c r="C26" s="257" t="s">
        <v>2160</v>
      </c>
      <c r="D26" s="121"/>
      <c r="E26" s="222"/>
      <c r="F26" s="263" t="s">
        <v>2156</v>
      </c>
    </row>
    <row r="27" spans="1:7" ht="36">
      <c r="A27" s="40" t="s">
        <v>2025</v>
      </c>
      <c r="B27" s="74" t="s">
        <v>2161</v>
      </c>
      <c r="C27" s="257" t="s">
        <v>2162</v>
      </c>
      <c r="D27" s="121"/>
      <c r="E27" s="222"/>
      <c r="F27" s="263" t="s">
        <v>2163</v>
      </c>
    </row>
    <row r="28" spans="1:7" ht="36">
      <c r="A28" s="40" t="s">
        <v>2025</v>
      </c>
      <c r="B28" s="74" t="s">
        <v>2164</v>
      </c>
      <c r="C28" s="257" t="s">
        <v>2165</v>
      </c>
      <c r="D28" s="121"/>
      <c r="E28" s="222"/>
      <c r="F28" s="263" t="s">
        <v>2163</v>
      </c>
    </row>
    <row r="29" spans="1:7" ht="21.75" customHeight="1">
      <c r="B29" s="236" t="s">
        <v>2166</v>
      </c>
      <c r="C29" s="207" t="s">
        <v>2167</v>
      </c>
      <c r="D29" s="283" t="str">
        <f>IF(COUNTIF(D31:D34,"NO CUMPLE")&gt;0,"NO CUMPLE CONDICIÓN",IF(COUNTIF(D31:D34,"CUMPLE")=0,"NO APLICA","CUMPLE"))</f>
        <v>NO APLICA</v>
      </c>
      <c r="E29" s="284" t="str">
        <f>CONCATENATE(IF(D31="NO CUMPLE",CONCATENATE(E31,"  "),""),IF(D32="NO CUMPLE",CONCATENATE(E32,"  "),""),IF(D33="NO CUMPLE",CONCATENATE(E33,"  "),""),IF(D34="NO CUMPLE",CONCATENATE(E34,"  "),""))</f>
        <v/>
      </c>
      <c r="F29" s="262" t="s">
        <v>2168</v>
      </c>
      <c r="G29" s="3">
        <f>IF(D29="CUMPLE",1,IF(D29="NO CUMPLE CONDICIÓN",2,3))</f>
        <v>3</v>
      </c>
    </row>
    <row r="30" spans="1:7" ht="28.5">
      <c r="A30" s="40" t="s">
        <v>2025</v>
      </c>
      <c r="B30" s="265"/>
      <c r="C30" s="258" t="s">
        <v>2124</v>
      </c>
      <c r="D30" s="228"/>
      <c r="E30" s="293"/>
      <c r="F30" s="264"/>
    </row>
    <row r="31" spans="1:7" ht="36">
      <c r="A31" s="40" t="s">
        <v>2025</v>
      </c>
      <c r="B31" s="74" t="s">
        <v>2169</v>
      </c>
      <c r="C31" s="257" t="s">
        <v>2170</v>
      </c>
      <c r="D31" s="121"/>
      <c r="E31" s="222"/>
      <c r="F31" s="263" t="s">
        <v>2168</v>
      </c>
    </row>
    <row r="32" spans="1:7" ht="42.75">
      <c r="A32" s="40" t="s">
        <v>2025</v>
      </c>
      <c r="B32" s="74" t="s">
        <v>2171</v>
      </c>
      <c r="C32" s="257" t="s">
        <v>2172</v>
      </c>
      <c r="D32" s="121"/>
      <c r="E32" s="222"/>
      <c r="F32" s="263" t="s">
        <v>2168</v>
      </c>
    </row>
    <row r="33" spans="1:18" ht="36">
      <c r="A33" s="40" t="s">
        <v>2025</v>
      </c>
      <c r="B33" s="74" t="s">
        <v>2173</v>
      </c>
      <c r="C33" s="257" t="s">
        <v>2174</v>
      </c>
      <c r="D33" s="121"/>
      <c r="E33" s="222"/>
      <c r="F33" s="263" t="s">
        <v>2168</v>
      </c>
    </row>
    <row r="34" spans="1:18" ht="42.75">
      <c r="A34" s="40" t="s">
        <v>2025</v>
      </c>
      <c r="B34" s="74" t="s">
        <v>2175</v>
      </c>
      <c r="C34" s="257" t="s">
        <v>2176</v>
      </c>
      <c r="D34" s="121"/>
      <c r="E34" s="222"/>
      <c r="F34" s="263" t="s">
        <v>2168</v>
      </c>
    </row>
    <row r="35" spans="1:18" s="9" customFormat="1" ht="21.75" customHeight="1">
      <c r="B35" s="236" t="s">
        <v>2177</v>
      </c>
      <c r="C35" s="207" t="s">
        <v>2178</v>
      </c>
      <c r="D35" s="283" t="str">
        <f>IF(COUNTIF(D37:D40,"NO CUMPLE")&gt;0,"NO CUMPLE CONDICIÓN",IF(COUNTIF(D37:D40,"CUMPLE")=0,"NO APLICA","CUMPLE"))</f>
        <v>NO APLICA</v>
      </c>
      <c r="E35" s="284" t="str">
        <f>CONCATENATE(IF(D37="NO CUMPLE",CONCATENATE(E37,"  "),""),IF(D38="NO CUMPLE",CONCATENATE(E38,"  "),""),IF(D39="NO CUMPLE",CONCATENATE(E39,"  "),""),IF(D40="NO CUMPLE",CONCATENATE(E40,"  "),""))</f>
        <v/>
      </c>
      <c r="F35" s="262" t="s">
        <v>2179</v>
      </c>
      <c r="G35" s="3">
        <f>IF(D35="CUMPLE",1,IF(D35="NO CUMPLE CONDICIÓN",2,3))</f>
        <v>3</v>
      </c>
      <c r="H35" s="10"/>
      <c r="J35" s="10"/>
      <c r="L35" s="10"/>
      <c r="N35" s="10"/>
      <c r="P35" s="10"/>
      <c r="R35" s="10"/>
    </row>
    <row r="36" spans="1:18" ht="28.5">
      <c r="A36" s="40" t="s">
        <v>2025</v>
      </c>
      <c r="B36" s="265"/>
      <c r="C36" s="258" t="s">
        <v>2124</v>
      </c>
      <c r="D36" s="228"/>
      <c r="E36" s="293"/>
      <c r="F36" s="264"/>
    </row>
    <row r="37" spans="1:18" ht="43.5">
      <c r="A37" s="40" t="s">
        <v>2025</v>
      </c>
      <c r="B37" s="74" t="s">
        <v>2180</v>
      </c>
      <c r="C37" s="259" t="s">
        <v>2181</v>
      </c>
      <c r="D37" s="121"/>
      <c r="E37" s="222"/>
      <c r="F37" s="263" t="s">
        <v>2179</v>
      </c>
    </row>
    <row r="38" spans="1:18" ht="27">
      <c r="A38" s="40" t="s">
        <v>2025</v>
      </c>
      <c r="B38" s="74" t="s">
        <v>2182</v>
      </c>
      <c r="C38" s="260" t="s">
        <v>2183</v>
      </c>
      <c r="D38" s="121"/>
      <c r="E38" s="222"/>
      <c r="F38" s="263" t="s">
        <v>2184</v>
      </c>
    </row>
    <row r="39" spans="1:18" ht="42.75">
      <c r="A39" s="40" t="s">
        <v>2025</v>
      </c>
      <c r="B39" s="74" t="s">
        <v>2185</v>
      </c>
      <c r="C39" s="259" t="s">
        <v>2186</v>
      </c>
      <c r="D39" s="121"/>
      <c r="E39" s="222"/>
      <c r="F39" s="263" t="s">
        <v>2187</v>
      </c>
    </row>
    <row r="40" spans="1:18" ht="42.75">
      <c r="A40" s="40" t="s">
        <v>2025</v>
      </c>
      <c r="B40" s="74" t="s">
        <v>2188</v>
      </c>
      <c r="C40" s="259" t="s">
        <v>2189</v>
      </c>
      <c r="D40" s="121"/>
      <c r="E40" s="222"/>
      <c r="F40" s="263" t="s">
        <v>2190</v>
      </c>
    </row>
    <row r="41" spans="1:18" ht="30" customHeight="1">
      <c r="B41" s="236" t="s">
        <v>2191</v>
      </c>
      <c r="C41" s="207" t="s">
        <v>2192</v>
      </c>
      <c r="D41" s="283" t="str">
        <f>IF(COUNTIF(D43:D44,"NO CUMPLE")&gt;0,"NO CUMPLE CONDICIÓN",IF(COUNTIF(D43:D44,"CUMPLE")=0,"NO APLICA","CUMPLE"))</f>
        <v>NO APLICA</v>
      </c>
      <c r="E41" s="284" t="str">
        <f>CONCATENATE(IF(D43="NO CUMPLE",CONCATENATE(E43,"  "),""),IF(D44="NO CUMPLE",CONCATENATE(E44,"  "),""))</f>
        <v/>
      </c>
      <c r="F41" s="262" t="s">
        <v>2179</v>
      </c>
      <c r="G41" s="3">
        <f>IF(D41="CUMPLE",1,IF(D41="NO CUMPLE CONDICIÓN",2,3))</f>
        <v>3</v>
      </c>
    </row>
    <row r="42" spans="1:18" ht="28.5">
      <c r="A42" s="40" t="s">
        <v>2025</v>
      </c>
      <c r="B42" s="265"/>
      <c r="C42" s="258" t="s">
        <v>2124</v>
      </c>
      <c r="D42" s="228"/>
      <c r="E42" s="293"/>
      <c r="F42" s="264"/>
    </row>
    <row r="43" spans="1:18" ht="43.5">
      <c r="A43" s="40" t="s">
        <v>2025</v>
      </c>
      <c r="B43" s="74" t="s">
        <v>2193</v>
      </c>
      <c r="C43" s="259" t="s">
        <v>2194</v>
      </c>
      <c r="D43" s="121"/>
      <c r="E43" s="222"/>
      <c r="F43" s="263" t="s">
        <v>2195</v>
      </c>
    </row>
    <row r="44" spans="1:18" ht="42.75">
      <c r="A44" s="40" t="s">
        <v>2025</v>
      </c>
      <c r="B44" s="74" t="s">
        <v>2196</v>
      </c>
      <c r="C44" s="259" t="s">
        <v>2197</v>
      </c>
      <c r="D44" s="121"/>
      <c r="E44" s="222"/>
      <c r="F44" s="263" t="s">
        <v>2198</v>
      </c>
    </row>
    <row r="45" spans="1:18" ht="33.75" customHeight="1">
      <c r="B45" s="236" t="s">
        <v>2199</v>
      </c>
      <c r="C45" s="207" t="s">
        <v>2200</v>
      </c>
      <c r="D45" s="283" t="str">
        <f>IF(COUNTIF(D48:D54,"NO CUMPLE")&gt;0,"NO CUMPLE CONDICIÓN",IF(COUNTIF(D48:D54,"CUMPLE")=0,"NO APLICA","CUMPLE"))</f>
        <v>NO APLICA</v>
      </c>
      <c r="E45" s="284" t="str">
        <f>CONCATENATE(IF(D48="NO CUMPLE",CONCATENATE(E48,"  "),""),IF(D49="NO CUMPLE",CONCATENATE(E49,"  "),""),IF(D50="NO CUMPLE",CONCATENATE(E50,"  "),""),IF(D51="NO CUMPLE",CONCATENATE(E51,"  "),""),IF(D52="NO CUMPLE",CONCATENATE(E52,"  "),""),IF(D53="NO CUMPLE",CONCATENATE(E53,"  "),""),IF(D54="NO CUMPLE",CONCATENATE(E54,"  "),""))</f>
        <v/>
      </c>
      <c r="F45" s="262" t="s">
        <v>2201</v>
      </c>
      <c r="G45" s="3">
        <f>IF(D45="CUMPLE",1,IF(D45="NO CUMPLE CONDICIÓN",2,3))</f>
        <v>3</v>
      </c>
    </row>
    <row r="46" spans="1:18" ht="23.25" customHeight="1">
      <c r="B46" s="236" t="s">
        <v>2199</v>
      </c>
      <c r="C46" s="207" t="s">
        <v>2200</v>
      </c>
      <c r="D46" s="283" t="str">
        <f>IF(COUNTIF(D55:D61,"NO CUMPLE")&gt;0,"NO CUMPLE CONDICIÓN",IF(COUNTIF(D55:D61,"CUMPLE")=0,"NO APLICA","CUMPLE"))</f>
        <v>NO APLICA</v>
      </c>
      <c r="E46" s="284" t="str">
        <f>CONCATENATE(IF(D55="NO CUMPLE",CONCATENATE(E55,"  "),""),IF(D56="NO CUMPLE",CONCATENATE(E56,"  "),""),IF(D57="NO CUMPLE",CONCATENATE(E57,"  "),""),IF(D58="NO CUMPLE",CONCATENATE(E58,"  "),""),IF(D59="NO CUMPLE",CONCATENATE(E59,"  "),""),IF(D60="NO CUMPLE",CONCATENATE(E60,"  "),""),IF(D61="NO CUMPLE",CONCATENATE(E61,"  "),""))</f>
        <v/>
      </c>
      <c r="F46" s="262" t="s">
        <v>2201</v>
      </c>
      <c r="G46" s="3">
        <f>IF(D46="CUMPLE",1,IF(D46="NO CUMPLE CONDICIÓN",2,3))</f>
        <v>3</v>
      </c>
    </row>
    <row r="47" spans="1:18" ht="28.5">
      <c r="A47" s="40" t="s">
        <v>2025</v>
      </c>
      <c r="B47" s="265"/>
      <c r="C47" s="258" t="s">
        <v>2124</v>
      </c>
      <c r="D47" s="228"/>
      <c r="E47" s="293"/>
      <c r="F47" s="264"/>
    </row>
    <row r="48" spans="1:18" ht="43.5">
      <c r="A48" s="40" t="s">
        <v>2025</v>
      </c>
      <c r="B48" s="74" t="s">
        <v>2202</v>
      </c>
      <c r="C48" s="259" t="s">
        <v>2203</v>
      </c>
      <c r="D48" s="121"/>
      <c r="E48" s="222"/>
      <c r="F48" s="263" t="s">
        <v>2204</v>
      </c>
    </row>
    <row r="49" spans="1:7" ht="36">
      <c r="A49" s="40" t="s">
        <v>2025</v>
      </c>
      <c r="B49" s="74" t="s">
        <v>2205</v>
      </c>
      <c r="C49" s="259" t="s">
        <v>2206</v>
      </c>
      <c r="D49" s="121"/>
      <c r="E49" s="222"/>
      <c r="F49" s="263" t="s">
        <v>2207</v>
      </c>
    </row>
    <row r="50" spans="1:7" ht="36">
      <c r="A50" s="40" t="s">
        <v>2025</v>
      </c>
      <c r="B50" s="74" t="s">
        <v>2208</v>
      </c>
      <c r="C50" s="259" t="s">
        <v>2209</v>
      </c>
      <c r="D50" s="121"/>
      <c r="E50" s="222"/>
      <c r="F50" s="263" t="s">
        <v>2210</v>
      </c>
    </row>
    <row r="51" spans="1:7" ht="43.5">
      <c r="A51" s="40" t="s">
        <v>2025</v>
      </c>
      <c r="B51" s="74" t="s">
        <v>2211</v>
      </c>
      <c r="C51" s="259" t="s">
        <v>2212</v>
      </c>
      <c r="D51" s="121"/>
      <c r="E51" s="222"/>
      <c r="F51" s="263" t="s">
        <v>2213</v>
      </c>
    </row>
    <row r="52" spans="1:7" ht="43.5">
      <c r="A52" s="40" t="s">
        <v>2025</v>
      </c>
      <c r="B52" s="74" t="s">
        <v>2214</v>
      </c>
      <c r="C52" s="259" t="s">
        <v>2215</v>
      </c>
      <c r="D52" s="121"/>
      <c r="E52" s="222"/>
      <c r="F52" s="263" t="s">
        <v>2216</v>
      </c>
    </row>
    <row r="53" spans="1:7" ht="36">
      <c r="A53" s="40" t="s">
        <v>2025</v>
      </c>
      <c r="B53" s="74" t="s">
        <v>2217</v>
      </c>
      <c r="C53" s="259" t="s">
        <v>2218</v>
      </c>
      <c r="D53" s="121"/>
      <c r="E53" s="222"/>
      <c r="F53" s="263" t="s">
        <v>2219</v>
      </c>
    </row>
    <row r="54" spans="1:7" ht="44.25">
      <c r="A54" s="40" t="s">
        <v>2025</v>
      </c>
      <c r="B54" s="74" t="s">
        <v>2220</v>
      </c>
      <c r="C54" s="259" t="s">
        <v>2221</v>
      </c>
      <c r="D54" s="121"/>
      <c r="E54" s="222"/>
      <c r="F54" s="263" t="s">
        <v>2222</v>
      </c>
    </row>
    <row r="55" spans="1:7" ht="29.25">
      <c r="A55" s="40" t="s">
        <v>2025</v>
      </c>
      <c r="B55" s="74" t="s">
        <v>2223</v>
      </c>
      <c r="C55" s="259" t="s">
        <v>2224</v>
      </c>
      <c r="D55" s="121"/>
      <c r="E55" s="222"/>
      <c r="F55" s="263" t="s">
        <v>2216</v>
      </c>
    </row>
    <row r="56" spans="1:7" ht="36">
      <c r="A56" s="40" t="s">
        <v>2025</v>
      </c>
      <c r="B56" s="74" t="s">
        <v>2225</v>
      </c>
      <c r="C56" s="259" t="s">
        <v>2226</v>
      </c>
      <c r="D56" s="121"/>
      <c r="E56" s="222"/>
      <c r="F56" s="263" t="s">
        <v>2227</v>
      </c>
    </row>
    <row r="57" spans="1:7" ht="28.5">
      <c r="A57" s="40" t="s">
        <v>2025</v>
      </c>
      <c r="B57" s="74" t="s">
        <v>2228</v>
      </c>
      <c r="C57" s="259" t="s">
        <v>2229</v>
      </c>
      <c r="D57" s="121"/>
      <c r="E57" s="222"/>
      <c r="F57" s="263" t="s">
        <v>2216</v>
      </c>
    </row>
    <row r="58" spans="1:7" ht="42.75">
      <c r="A58" s="40" t="s">
        <v>2025</v>
      </c>
      <c r="B58" s="74" t="s">
        <v>2230</v>
      </c>
      <c r="C58" s="259" t="s">
        <v>2231</v>
      </c>
      <c r="D58" s="121"/>
      <c r="E58" s="222"/>
      <c r="F58" s="263" t="s">
        <v>2232</v>
      </c>
    </row>
    <row r="59" spans="1:7" ht="28.5">
      <c r="A59" s="40" t="s">
        <v>2025</v>
      </c>
      <c r="B59" s="74" t="s">
        <v>2233</v>
      </c>
      <c r="C59" s="259" t="s">
        <v>2234</v>
      </c>
      <c r="D59" s="121"/>
      <c r="E59" s="222"/>
      <c r="F59" s="263" t="s">
        <v>2232</v>
      </c>
    </row>
    <row r="60" spans="1:7" ht="42.75">
      <c r="A60" s="40" t="s">
        <v>2025</v>
      </c>
      <c r="B60" s="74" t="s">
        <v>2235</v>
      </c>
      <c r="C60" s="259" t="s">
        <v>2236</v>
      </c>
      <c r="D60" s="121"/>
      <c r="E60" s="222"/>
      <c r="F60" s="263" t="s">
        <v>2232</v>
      </c>
    </row>
    <row r="61" spans="1:7" ht="28.5">
      <c r="A61" s="40" t="s">
        <v>2025</v>
      </c>
      <c r="B61" s="74" t="s">
        <v>2237</v>
      </c>
      <c r="C61" s="259" t="s">
        <v>2238</v>
      </c>
      <c r="D61" s="121"/>
      <c r="E61" s="222"/>
      <c r="F61" s="263" t="s">
        <v>2232</v>
      </c>
    </row>
    <row r="62" spans="1:7" ht="22.5" customHeight="1">
      <c r="B62" s="236" t="s">
        <v>2239</v>
      </c>
      <c r="C62" s="207" t="s">
        <v>2240</v>
      </c>
      <c r="D62" s="283" t="str">
        <f>IF(COUNTIF(D64:D67,"NO CUMPLE")&gt;0,"NO CUMPLE CONDICIÓN",IF(COUNTIF(D64:D67,"CUMPLE")=0,"NO APLICA","CUMPLE"))</f>
        <v>NO APLICA</v>
      </c>
      <c r="E62" s="284" t="str">
        <f>CONCATENATE(IF(D64="NO CUMPLE",CONCATENATE(E64,"  "),""),IF(D65="NO CUMPLE",CONCATENATE(E65,"  "),""),IF(D66="NO CUMPLE",CONCATENATE(E66,"  "),""),IF(D67="NO CUMPLE",CONCATENATE(E67,"  "),""))</f>
        <v/>
      </c>
      <c r="F62" s="262" t="s">
        <v>2241</v>
      </c>
      <c r="G62" s="3">
        <f>IF(D62="CUMPLE",1,IF(D62="NO CUMPLE CONDICIÓN",2,3))</f>
        <v>3</v>
      </c>
    </row>
    <row r="63" spans="1:7" ht="28.5">
      <c r="A63" s="40" t="s">
        <v>2025</v>
      </c>
      <c r="B63" s="265"/>
      <c r="C63" s="258" t="s">
        <v>2124</v>
      </c>
      <c r="D63" s="228"/>
      <c r="E63" s="293"/>
      <c r="F63" s="264"/>
    </row>
    <row r="64" spans="1:7" ht="43.5">
      <c r="A64" s="40" t="s">
        <v>2025</v>
      </c>
      <c r="B64" s="74" t="s">
        <v>2242</v>
      </c>
      <c r="C64" s="259" t="s">
        <v>2243</v>
      </c>
      <c r="D64" s="121"/>
      <c r="E64" s="222"/>
      <c r="F64" s="263" t="s">
        <v>2241</v>
      </c>
    </row>
    <row r="65" spans="1:7" ht="42.75">
      <c r="A65" s="40" t="s">
        <v>2025</v>
      </c>
      <c r="B65" s="74" t="s">
        <v>2244</v>
      </c>
      <c r="C65" s="259" t="s">
        <v>2245</v>
      </c>
      <c r="D65" s="121"/>
      <c r="E65" s="222"/>
      <c r="F65" s="263" t="s">
        <v>2241</v>
      </c>
    </row>
    <row r="66" spans="1:7" ht="42.75">
      <c r="A66" s="40" t="s">
        <v>2025</v>
      </c>
      <c r="B66" s="74" t="s">
        <v>2246</v>
      </c>
      <c r="C66" s="259" t="s">
        <v>2247</v>
      </c>
      <c r="D66" s="121"/>
      <c r="E66" s="222"/>
      <c r="F66" s="263" t="s">
        <v>2241</v>
      </c>
    </row>
    <row r="67" spans="1:7" ht="42.75">
      <c r="A67" s="40" t="s">
        <v>2025</v>
      </c>
      <c r="B67" s="74" t="s">
        <v>2248</v>
      </c>
      <c r="C67" s="259" t="s">
        <v>2249</v>
      </c>
      <c r="D67" s="121"/>
      <c r="E67" s="222"/>
      <c r="F67" s="263" t="s">
        <v>2241</v>
      </c>
    </row>
    <row r="68" spans="1:7" ht="73.5" customHeight="1">
      <c r="B68" s="236" t="s">
        <v>2250</v>
      </c>
      <c r="C68" s="207" t="s">
        <v>2251</v>
      </c>
      <c r="D68" s="283" t="str">
        <f>IF(COUNTIF(D70:D70,"NO CUMPLE")&gt;0,"NO CUMPLE CONDICIÓN",IF(COUNTIF(D70:D70,"CUMPLE")=0,"NO APLICA","CUMPLE"))</f>
        <v>NO APLICA</v>
      </c>
      <c r="E68" s="284" t="str">
        <f>CONCATENATE(IF(D70="NO CUMPLE",CONCATENATE(E70,"  "),""))</f>
        <v/>
      </c>
      <c r="F68" s="262" t="s">
        <v>2252</v>
      </c>
      <c r="G68" s="3">
        <f>IF(D68="CUMPLE",1,IF(D68="NO CUMPLE CONDICIÓN",2,3))</f>
        <v>3</v>
      </c>
    </row>
    <row r="69" spans="1:7" ht="39.75" customHeight="1">
      <c r="A69" s="40" t="s">
        <v>2025</v>
      </c>
      <c r="B69" s="265"/>
      <c r="C69" s="258" t="s">
        <v>2124</v>
      </c>
      <c r="D69" s="228"/>
      <c r="E69" s="293"/>
      <c r="F69" s="264"/>
    </row>
    <row r="70" spans="1:7" ht="54.75" customHeight="1">
      <c r="A70" s="40" t="s">
        <v>2025</v>
      </c>
      <c r="B70" s="74" t="s">
        <v>2253</v>
      </c>
      <c r="C70" s="259" t="s">
        <v>2254</v>
      </c>
      <c r="D70" s="121"/>
      <c r="E70" s="222"/>
      <c r="F70" s="263" t="s">
        <v>2255</v>
      </c>
    </row>
    <row r="71" spans="1:7" ht="45">
      <c r="B71" s="236" t="s">
        <v>2256</v>
      </c>
      <c r="C71" s="207" t="s">
        <v>2257</v>
      </c>
      <c r="D71" s="283" t="str">
        <f>IF(COUNTIF(D72:D72,"NO CUMPLE")&gt;0,"NO CUMPLE CONDICIÓN",IF(COUNTIF(D72:D72,"CUMPLE")=0,"NO APLICA","CUMPLE"))</f>
        <v>NO APLICA</v>
      </c>
      <c r="E71" s="284" t="str">
        <f>CONCATENATE(IF(D72="NO CUMPLE",CONCATENATE(E72,"  "),""))</f>
        <v/>
      </c>
      <c r="F71" s="262" t="s">
        <v>2255</v>
      </c>
      <c r="G71" s="3">
        <f>IF(D71="CUMPLE",1,IF(D71="NO CUMPLE CONDICIÓN",2,3))</f>
        <v>3</v>
      </c>
    </row>
    <row r="72" spans="1:7" ht="117.75" thickBot="1">
      <c r="A72" s="40" t="s">
        <v>2025</v>
      </c>
      <c r="B72" s="267" t="s">
        <v>2258</v>
      </c>
      <c r="C72" s="268" t="s">
        <v>2259</v>
      </c>
      <c r="D72" s="294"/>
      <c r="E72" s="226"/>
      <c r="F72" s="263" t="s">
        <v>2260</v>
      </c>
    </row>
    <row r="73" spans="1:7">
      <c r="B73" s="3"/>
      <c r="F73" s="47"/>
    </row>
    <row r="74" spans="1:7">
      <c r="B74" s="3"/>
      <c r="F74" s="47"/>
    </row>
    <row r="75" spans="1:7" hidden="1">
      <c r="B75" s="3"/>
      <c r="C75" s="106" t="s">
        <v>1838</v>
      </c>
      <c r="D75" s="3">
        <f>COUNTIF(G3:G72,1)</f>
        <v>0</v>
      </c>
      <c r="F75" s="47"/>
    </row>
    <row r="76" spans="1:7" hidden="1">
      <c r="B76" s="3"/>
      <c r="C76" s="106" t="s">
        <v>1839</v>
      </c>
      <c r="D76" s="3">
        <f>COUNTIF(G3:G72,2)</f>
        <v>0</v>
      </c>
      <c r="F76" s="47"/>
    </row>
    <row r="77" spans="1:7" hidden="1">
      <c r="C77" s="106" t="s">
        <v>1840</v>
      </c>
      <c r="D77" s="3">
        <f>COUNTIF(G3:G72,3)</f>
        <v>12</v>
      </c>
    </row>
  </sheetData>
  <sheetProtection algorithmName="SHA-512" hashValue="9XBZWYiLQGhs7whUOTJRZ3tfAuVA7QZOY2xxJ7Esk5MjlOmcTgWtD+joO4UOmsevIEZaRrmTiWsbYoknec7xew==" saltValue="w64sbbSryCYMO1hdSYr7Hg==" spinCount="100000" sheet="1" objects="1" scenarios="1"/>
  <mergeCells count="1">
    <mergeCell ref="B1:E1"/>
  </mergeCells>
  <phoneticPr fontId="11" type="noConversion"/>
  <conditionalFormatting sqref="D3">
    <cfRule type="cellIs" dxfId="51" priority="25" operator="equal">
      <formula>"NO CUMPLE CONDICIÓN"</formula>
    </cfRule>
    <cfRule type="cellIs" dxfId="50" priority="26" operator="equal">
      <formula>"No Cumple"</formula>
    </cfRule>
  </conditionalFormatting>
  <conditionalFormatting sqref="D7">
    <cfRule type="cellIs" dxfId="49" priority="23" operator="equal">
      <formula>"NO CUMPLE CONDICIÓN"</formula>
    </cfRule>
    <cfRule type="cellIs" dxfId="48" priority="24" operator="equal">
      <formula>"No Cumple"</formula>
    </cfRule>
  </conditionalFormatting>
  <conditionalFormatting sqref="D16">
    <cfRule type="cellIs" dxfId="47" priority="21" operator="equal">
      <formula>"NO CUMPLE CONDICIÓN"</formula>
    </cfRule>
    <cfRule type="cellIs" dxfId="46" priority="22" operator="equal">
      <formula>"No Cumple"</formula>
    </cfRule>
  </conditionalFormatting>
  <conditionalFormatting sqref="D23">
    <cfRule type="cellIs" dxfId="45" priority="19" operator="equal">
      <formula>"NO CUMPLE CONDICIÓN"</formula>
    </cfRule>
    <cfRule type="cellIs" dxfId="44" priority="20" operator="equal">
      <formula>"No Cumple"</formula>
    </cfRule>
  </conditionalFormatting>
  <conditionalFormatting sqref="D29">
    <cfRule type="cellIs" dxfId="43" priority="17" operator="equal">
      <formula>"NO CUMPLE CONDICIÓN"</formula>
    </cfRule>
    <cfRule type="cellIs" dxfId="42" priority="18" operator="equal">
      <formula>"No Cumple"</formula>
    </cfRule>
  </conditionalFormatting>
  <conditionalFormatting sqref="D35">
    <cfRule type="cellIs" dxfId="41" priority="15" operator="equal">
      <formula>"NO CUMPLE CONDICIÓN"</formula>
    </cfRule>
    <cfRule type="cellIs" dxfId="40" priority="16" operator="equal">
      <formula>"No Cumple"</formula>
    </cfRule>
  </conditionalFormatting>
  <conditionalFormatting sqref="D41">
    <cfRule type="cellIs" dxfId="39" priority="13" operator="equal">
      <formula>"NO CUMPLE CONDICIÓN"</formula>
    </cfRule>
    <cfRule type="cellIs" dxfId="38" priority="14" operator="equal">
      <formula>"No Cumple"</formula>
    </cfRule>
  </conditionalFormatting>
  <conditionalFormatting sqref="D45:D46">
    <cfRule type="cellIs" dxfId="37" priority="11" operator="equal">
      <formula>"NO CUMPLE CONDICIÓN"</formula>
    </cfRule>
    <cfRule type="cellIs" dxfId="36" priority="12" operator="equal">
      <formula>"No Cumple"</formula>
    </cfRule>
  </conditionalFormatting>
  <conditionalFormatting sqref="D62">
    <cfRule type="cellIs" dxfId="35" priority="9" operator="equal">
      <formula>"NO CUMPLE CONDICIÓN"</formula>
    </cfRule>
    <cfRule type="cellIs" dxfId="34" priority="10" operator="equal">
      <formula>"No Cumple"</formula>
    </cfRule>
  </conditionalFormatting>
  <conditionalFormatting sqref="D68">
    <cfRule type="cellIs" dxfId="33" priority="3" operator="equal">
      <formula>"NO CUMPLE CONDICIÓN"</formula>
    </cfRule>
    <cfRule type="cellIs" dxfId="32" priority="4" operator="equal">
      <formula>"No Cumple"</formula>
    </cfRule>
  </conditionalFormatting>
  <conditionalFormatting sqref="D71">
    <cfRule type="cellIs" dxfId="31" priority="1" operator="equal">
      <formula>"NO CUMPLE CONDICIÓN"</formula>
    </cfRule>
    <cfRule type="cellIs" dxfId="30" priority="2" operator="equal">
      <formula>"No Cumple"</formula>
    </cfRule>
  </conditionalFormatting>
  <dataValidations disablePrompts="1" count="2">
    <dataValidation type="list" allowBlank="1" showInputMessage="1" showErrorMessage="1" sqref="D40" xr:uid="{A2B4CB38-080B-4EE7-B80E-EA951C56A9E9}">
      <formula1>"CUMPLE,NO CUMPLE,NO APLICA"</formula1>
    </dataValidation>
    <dataValidation type="list" allowBlank="1" showInputMessage="1" showErrorMessage="1" sqref="D4:D6 D9:D15 D18:D22 D25:D28 D31:D34 D37:D39 D43:D44 D48:D61 D64:D67 D70 D72" xr:uid="{68E11664-104C-4ED6-A6FE-956ED0122101}">
      <formula1>"CUMPLE,NO CUMPLE"</formula1>
    </dataValidation>
  </dataValidations>
  <hyperlinks>
    <hyperlink ref="A1" location="PORTADA!A1" display="Portada" xr:uid="{8AFDB603-951B-4817-9D6E-7ECF83034C49}"/>
  </hyperlinks>
  <pageMargins left="0.70866141732283472" right="0.70866141732283472" top="0.74803149606299213" bottom="0.74803149606299213" header="0.31496062992125984" footer="0.31496062992125984"/>
  <pageSetup scale="67"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C382-10D0-4303-9F28-C881F43332FC}">
  <sheetPr>
    <tabColor theme="5" tint="0.79998168889431442"/>
    <pageSetUpPr fitToPage="1"/>
  </sheetPr>
  <dimension ref="A1:R35"/>
  <sheetViews>
    <sheetView zoomScaleNormal="100" workbookViewId="0">
      <selection activeCell="B15" sqref="B15"/>
    </sheetView>
  </sheetViews>
  <sheetFormatPr baseColWidth="10" defaultColWidth="11.42578125" defaultRowHeight="15"/>
  <cols>
    <col min="1" max="1" width="5.85546875" customWidth="1"/>
    <col min="3" max="3" width="77" customWidth="1"/>
    <col min="4" max="4" width="24.28515625" customWidth="1"/>
    <col min="5" max="5" width="71.7109375" customWidth="1"/>
    <col min="6" max="6" width="43.28515625" customWidth="1"/>
    <col min="7" max="7" width="0" hidden="1" customWidth="1"/>
  </cols>
  <sheetData>
    <row r="1" spans="1:18" s="5" customFormat="1" ht="21" customHeight="1" thickBot="1">
      <c r="A1" s="453" t="s">
        <v>1670</v>
      </c>
      <c r="B1" s="509" t="s">
        <v>2261</v>
      </c>
      <c r="C1" s="510"/>
      <c r="D1" s="510"/>
      <c r="E1" s="511"/>
      <c r="F1" s="15"/>
      <c r="G1" s="4"/>
    </row>
    <row r="2" spans="1:18" s="9" customFormat="1" ht="63">
      <c r="B2" s="279" t="s">
        <v>2107</v>
      </c>
      <c r="C2" s="280" t="s">
        <v>2108</v>
      </c>
      <c r="D2" s="280" t="s">
        <v>2109</v>
      </c>
      <c r="E2" s="281" t="s">
        <v>2021</v>
      </c>
      <c r="F2" s="261" t="s">
        <v>2110</v>
      </c>
      <c r="H2" s="10"/>
      <c r="J2" s="10"/>
      <c r="L2" s="10"/>
      <c r="N2" s="10"/>
      <c r="P2" s="10"/>
      <c r="R2" s="10"/>
    </row>
    <row r="3" spans="1:18" s="6" customFormat="1" ht="50.25" customHeight="1">
      <c r="A3" s="43"/>
      <c r="B3" s="153" t="s">
        <v>2262</v>
      </c>
      <c r="C3" s="207" t="s">
        <v>2263</v>
      </c>
      <c r="D3" s="283" t="str">
        <f>IF(COUNTIF(D6:D14,"NO CUMPLE")&gt;0,"NO CUMPLE CONDICIÓN",IF(COUNTIF(D6:D14,"CUMPLE")=0,"NO APLICA","CUMPLE"))</f>
        <v>NO APLICA</v>
      </c>
      <c r="E3" s="284" t="str">
        <f>CONCATENATE(IF(D6="NO CUMPLE",CONCATENATE(E6,"  "),""),IF(D7="NO CUMPLE",CONCATENATE(E7,"  "),""),IF(D8="NO CUMPLE",CONCATENATE(E8,"  "),""),IF(D9="NO CUMPLE",CONCATENATE(E9,"  "),""),IF(D10="NO CUMPLE",CONCATENATE(E10,"  "),""),IF(D11="NO CUMPLE",CONCATENATE(E11,"  "),""),IF(D12="NO CUMPLE",CONCATENATE(E12,"  "),""),IF(D13="NO CUMPLE",CONCATENATE(E13,"  "),""),IF(D14="NO CUMPLE",CONCATENATE(E14,"  "),""))</f>
        <v/>
      </c>
      <c r="F3" s="251" t="s">
        <v>2264</v>
      </c>
      <c r="G3" s="3">
        <f>IF(D3="CUMPLE",1,IF(D3="NO CUMPLE CONDICIÓN",2,3))</f>
        <v>3</v>
      </c>
    </row>
    <row r="4" spans="1:18" s="6" customFormat="1" ht="50.25" customHeight="1">
      <c r="A4" s="43"/>
      <c r="B4" s="153" t="s">
        <v>2262</v>
      </c>
      <c r="C4" s="207" t="s">
        <v>2263</v>
      </c>
      <c r="D4" s="283" t="str">
        <f>IF(COUNTIF(D15:D22,"NO CUMPLE")&gt;0,"NO CUMPLE CONDICIÓN",IF(COUNTIF(D15:D22,"CUMPLE")=0,"NO APLICA","CUMPLE"))</f>
        <v>NO APLICA</v>
      </c>
      <c r="E4" s="284" t="str">
        <f>CONCATENATE(IF(D15="NO CUMPLE",CONCATENATE(E15,"  "),""),IF(D16="NO CUMPLE",CONCATENATE(E16,"  "),""),IF(D17="NO CUMPLE",CONCATENATE(E17,"  "),""),IF(D18="NO CUMPLE",CONCATENATE(E18,"  "),""),IF(D19="NO CUMPLE",CONCATENATE(E19,"  "),""),IF(D20="NO CUMPLE",CONCATENATE(E20,"  "),""),IF(D21="NO CUMPLE",CONCATENATE(E21,"  "),""),IF(D22="NO CUMPLE",CONCATENATE(E22,"  "),""))</f>
        <v/>
      </c>
      <c r="F4" s="251" t="s">
        <v>2264</v>
      </c>
      <c r="G4" s="3">
        <f>IF(D4="CUMPLE",1,IF(D4="NO CUMPLE CONDICIÓN",2,3))</f>
        <v>3</v>
      </c>
    </row>
    <row r="5" spans="1:18" s="6" customFormat="1" ht="50.25" customHeight="1">
      <c r="A5" s="43"/>
      <c r="B5" s="153" t="s">
        <v>2262</v>
      </c>
      <c r="C5" s="207" t="s">
        <v>2263</v>
      </c>
      <c r="D5" s="283" t="str">
        <f>IF(COUNTIF(D23:D31,"NO CUMPLE")&gt;0,"NO CUMPLE CONDICIÓN",IF(COUNTIF(D23:D31,"CUMPLE")=0,"NO APLICA","CUMPLE"))</f>
        <v>NO APLICA</v>
      </c>
      <c r="E5" s="284" t="str">
        <f>CONCATENATE(IF(D23="NO CUMPLE",CONCATENATE(E23,"  "),""),IF(D24="NO CUMPLE",CONCATENATE(E24,"  "),""),IF(D25="NO CUMPLE",CONCATENATE(E25,"  "),""),IF(D26="NO CUMPLE",CONCATENATE(E26,"  "),""),IF(D27="NO CUMPLE",CONCATENATE(E27,"  "),""),IF(D28="NO CUMPLE",CONCATENATE(E28,"  "),""),IF(D29="NO CUMPLE",CONCATENATE(E29,"  "),""),IF(D30="NO CUMPLE",CONCATENATE(E30,"  "),""),IF(D31="NO CUMPLE",CONCATENATE(E31,"  "),""))</f>
        <v/>
      </c>
      <c r="F5" s="251" t="s">
        <v>2264</v>
      </c>
      <c r="G5" s="3">
        <f>IF(D5="CUMPLE",1,IF(D5="NO CUMPLE CONDICIÓN",2,3))</f>
        <v>3</v>
      </c>
    </row>
    <row r="6" spans="1:18" s="6" customFormat="1" ht="71.25">
      <c r="A6" s="40" t="s">
        <v>2025</v>
      </c>
      <c r="B6" s="148" t="s">
        <v>2265</v>
      </c>
      <c r="C6" s="272" t="s">
        <v>2266</v>
      </c>
      <c r="D6" s="121"/>
      <c r="E6" s="295"/>
      <c r="F6" s="276" t="s">
        <v>2264</v>
      </c>
    </row>
    <row r="7" spans="1:18" s="54" customFormat="1" ht="54">
      <c r="A7" s="55" t="s">
        <v>2267</v>
      </c>
      <c r="B7" s="148" t="s">
        <v>2268</v>
      </c>
      <c r="C7" s="151" t="s">
        <v>2269</v>
      </c>
      <c r="D7" s="121"/>
      <c r="E7" s="296"/>
      <c r="F7" s="276" t="s">
        <v>2264</v>
      </c>
      <c r="G7" s="52"/>
      <c r="H7" s="53"/>
    </row>
    <row r="8" spans="1:18" s="6" customFormat="1" ht="43.5">
      <c r="A8" s="42"/>
      <c r="B8" s="227"/>
      <c r="C8" s="228" t="s">
        <v>2270</v>
      </c>
      <c r="D8" s="285"/>
      <c r="E8" s="293"/>
      <c r="F8" s="248" t="s">
        <v>2038</v>
      </c>
    </row>
    <row r="9" spans="1:18" s="6" customFormat="1" ht="63">
      <c r="A9" s="40" t="s">
        <v>2025</v>
      </c>
      <c r="B9" s="148" t="s">
        <v>2271</v>
      </c>
      <c r="C9" s="149" t="s">
        <v>2272</v>
      </c>
      <c r="D9" s="121"/>
      <c r="E9" s="295"/>
      <c r="F9" s="249" t="s">
        <v>2273</v>
      </c>
    </row>
    <row r="10" spans="1:18" s="6" customFormat="1" ht="63">
      <c r="A10" s="40" t="s">
        <v>2025</v>
      </c>
      <c r="B10" s="148" t="s">
        <v>2274</v>
      </c>
      <c r="C10" s="91" t="s">
        <v>2275</v>
      </c>
      <c r="D10" s="121"/>
      <c r="E10" s="295"/>
      <c r="F10" s="249" t="s">
        <v>2273</v>
      </c>
    </row>
    <row r="11" spans="1:18" s="6" customFormat="1" ht="63">
      <c r="A11" s="40" t="s">
        <v>2025</v>
      </c>
      <c r="B11" s="148" t="s">
        <v>2276</v>
      </c>
      <c r="C11" s="91" t="s">
        <v>2277</v>
      </c>
      <c r="D11" s="121"/>
      <c r="E11" s="295"/>
      <c r="F11" s="245" t="s">
        <v>2273</v>
      </c>
    </row>
    <row r="12" spans="1:18" s="6" customFormat="1" ht="63">
      <c r="A12" s="40" t="s">
        <v>2025</v>
      </c>
      <c r="B12" s="148" t="s">
        <v>2278</v>
      </c>
      <c r="C12" s="149" t="s">
        <v>2279</v>
      </c>
      <c r="D12" s="121"/>
      <c r="E12" s="295"/>
      <c r="F12" s="245" t="s">
        <v>2273</v>
      </c>
    </row>
    <row r="13" spans="1:18" s="6" customFormat="1" ht="63">
      <c r="A13" s="40" t="s">
        <v>2025</v>
      </c>
      <c r="B13" s="148" t="s">
        <v>2280</v>
      </c>
      <c r="C13" s="149" t="s">
        <v>2281</v>
      </c>
      <c r="D13" s="121"/>
      <c r="E13" s="295"/>
      <c r="F13" s="245" t="s">
        <v>2273</v>
      </c>
    </row>
    <row r="14" spans="1:18" s="6" customFormat="1" ht="63">
      <c r="A14" s="44" t="s">
        <v>1845</v>
      </c>
      <c r="B14" s="148" t="s">
        <v>2282</v>
      </c>
      <c r="C14" s="149" t="s">
        <v>2283</v>
      </c>
      <c r="D14" s="121"/>
      <c r="E14" s="295"/>
      <c r="F14" s="245" t="s">
        <v>2273</v>
      </c>
    </row>
    <row r="15" spans="1:18" s="6" customFormat="1" ht="54">
      <c r="A15" s="44" t="s">
        <v>1845</v>
      </c>
      <c r="B15" s="148" t="s">
        <v>2284</v>
      </c>
      <c r="C15" s="149" t="s">
        <v>2285</v>
      </c>
      <c r="D15" s="121"/>
      <c r="E15" s="295"/>
      <c r="F15" s="245" t="s">
        <v>2286</v>
      </c>
    </row>
    <row r="16" spans="1:18" s="6" customFormat="1" ht="54">
      <c r="A16" s="44" t="s">
        <v>1845</v>
      </c>
      <c r="B16" s="148" t="s">
        <v>2287</v>
      </c>
      <c r="C16" s="149" t="s">
        <v>2288</v>
      </c>
      <c r="D16" s="121"/>
      <c r="E16" s="295"/>
      <c r="F16" s="245" t="s">
        <v>2289</v>
      </c>
    </row>
    <row r="17" spans="1:6" s="6" customFormat="1" ht="33" customHeight="1">
      <c r="A17" s="44" t="s">
        <v>1845</v>
      </c>
      <c r="B17" s="148" t="s">
        <v>2290</v>
      </c>
      <c r="C17" s="149" t="s">
        <v>2291</v>
      </c>
      <c r="D17" s="121"/>
      <c r="E17" s="295"/>
      <c r="F17" s="245" t="s">
        <v>2289</v>
      </c>
    </row>
    <row r="18" spans="1:6" s="6" customFormat="1" ht="33" customHeight="1">
      <c r="A18" s="44" t="s">
        <v>1845</v>
      </c>
      <c r="B18" s="148" t="s">
        <v>2292</v>
      </c>
      <c r="C18" s="149" t="s">
        <v>2293</v>
      </c>
      <c r="D18" s="121"/>
      <c r="E18" s="295"/>
      <c r="F18" s="245" t="s">
        <v>2289</v>
      </c>
    </row>
    <row r="19" spans="1:6" s="6" customFormat="1" ht="33" customHeight="1">
      <c r="A19" s="40" t="s">
        <v>2025</v>
      </c>
      <c r="B19" s="148" t="s">
        <v>2294</v>
      </c>
      <c r="C19" s="149" t="s">
        <v>2295</v>
      </c>
      <c r="D19" s="121"/>
      <c r="E19" s="295"/>
      <c r="F19" s="245" t="s">
        <v>2289</v>
      </c>
    </row>
    <row r="20" spans="1:6" s="6" customFormat="1" ht="33" customHeight="1">
      <c r="A20" s="45" t="s">
        <v>1681</v>
      </c>
      <c r="B20" s="148" t="s">
        <v>2296</v>
      </c>
      <c r="C20" s="272" t="s">
        <v>2297</v>
      </c>
      <c r="D20" s="121"/>
      <c r="E20" s="295"/>
      <c r="F20" s="245" t="s">
        <v>2273</v>
      </c>
    </row>
    <row r="21" spans="1:6" s="6" customFormat="1" ht="33" customHeight="1">
      <c r="A21" s="40" t="s">
        <v>2025</v>
      </c>
      <c r="B21" s="148" t="s">
        <v>2298</v>
      </c>
      <c r="C21" s="149" t="s">
        <v>2299</v>
      </c>
      <c r="D21" s="121"/>
      <c r="E21" s="295"/>
      <c r="F21" s="245" t="s">
        <v>2273</v>
      </c>
    </row>
    <row r="22" spans="1:6" s="6" customFormat="1" ht="33" customHeight="1">
      <c r="A22" s="40" t="s">
        <v>2025</v>
      </c>
      <c r="B22" s="148" t="s">
        <v>2300</v>
      </c>
      <c r="C22" s="149" t="s">
        <v>2301</v>
      </c>
      <c r="D22" s="121"/>
      <c r="E22" s="295"/>
      <c r="F22" s="245" t="s">
        <v>2273</v>
      </c>
    </row>
    <row r="23" spans="1:6" s="6" customFormat="1" ht="33" customHeight="1">
      <c r="A23" s="40" t="s">
        <v>2025</v>
      </c>
      <c r="B23" s="148" t="s">
        <v>2302</v>
      </c>
      <c r="C23" s="149" t="s">
        <v>2303</v>
      </c>
      <c r="D23" s="121"/>
      <c r="E23" s="295"/>
      <c r="F23" s="245" t="s">
        <v>2273</v>
      </c>
    </row>
    <row r="24" spans="1:6" s="6" customFormat="1" ht="33" customHeight="1">
      <c r="A24" s="40" t="s">
        <v>2025</v>
      </c>
      <c r="B24" s="148" t="s">
        <v>2304</v>
      </c>
      <c r="C24" s="149" t="s">
        <v>2305</v>
      </c>
      <c r="D24" s="121"/>
      <c r="E24" s="295"/>
      <c r="F24" s="245" t="s">
        <v>2273</v>
      </c>
    </row>
    <row r="25" spans="1:6" s="6" customFormat="1" ht="63">
      <c r="A25" s="40" t="s">
        <v>2025</v>
      </c>
      <c r="B25" s="148" t="s">
        <v>2306</v>
      </c>
      <c r="C25" s="272" t="s">
        <v>2307</v>
      </c>
      <c r="D25" s="121"/>
      <c r="E25" s="295"/>
      <c r="F25" s="245" t="s">
        <v>2273</v>
      </c>
    </row>
    <row r="26" spans="1:6" s="6" customFormat="1" ht="71.25">
      <c r="A26" s="40" t="s">
        <v>2025</v>
      </c>
      <c r="B26" s="148" t="s">
        <v>2308</v>
      </c>
      <c r="C26" s="149" t="s">
        <v>2309</v>
      </c>
      <c r="D26" s="121"/>
      <c r="E26" s="295"/>
      <c r="F26" s="245" t="s">
        <v>2273</v>
      </c>
    </row>
    <row r="27" spans="1:6" s="6" customFormat="1" ht="63">
      <c r="A27" s="40" t="s">
        <v>2025</v>
      </c>
      <c r="B27" s="148" t="s">
        <v>2310</v>
      </c>
      <c r="C27" s="149" t="s">
        <v>2311</v>
      </c>
      <c r="D27" s="121"/>
      <c r="E27" s="295"/>
      <c r="F27" s="245" t="s">
        <v>2273</v>
      </c>
    </row>
    <row r="28" spans="1:6" s="6" customFormat="1" ht="63">
      <c r="A28" s="40" t="s">
        <v>2025</v>
      </c>
      <c r="B28" s="148" t="s">
        <v>2312</v>
      </c>
      <c r="C28" s="149" t="s">
        <v>2313</v>
      </c>
      <c r="D28" s="121"/>
      <c r="E28" s="295"/>
      <c r="F28" s="245" t="s">
        <v>2273</v>
      </c>
    </row>
    <row r="29" spans="1:6" s="6" customFormat="1" ht="63">
      <c r="A29" s="40" t="s">
        <v>2025</v>
      </c>
      <c r="B29" s="148" t="s">
        <v>2314</v>
      </c>
      <c r="C29" s="149" t="s">
        <v>2315</v>
      </c>
      <c r="D29" s="121"/>
      <c r="E29" s="295"/>
      <c r="F29" s="245" t="s">
        <v>2273</v>
      </c>
    </row>
    <row r="30" spans="1:6" s="6" customFormat="1" ht="63">
      <c r="A30" s="40" t="s">
        <v>2025</v>
      </c>
      <c r="B30" s="273" t="s">
        <v>2316</v>
      </c>
      <c r="C30" s="274" t="s">
        <v>2317</v>
      </c>
      <c r="D30" s="121"/>
      <c r="E30" s="297"/>
      <c r="F30" s="277" t="s">
        <v>2273</v>
      </c>
    </row>
    <row r="31" spans="1:6" ht="63.75" thickBot="1">
      <c r="A31" s="275" t="s">
        <v>1681</v>
      </c>
      <c r="B31" s="166" t="s">
        <v>2318</v>
      </c>
      <c r="C31" s="282" t="s">
        <v>2319</v>
      </c>
      <c r="D31" s="294"/>
      <c r="E31" s="298"/>
      <c r="F31" s="278" t="s">
        <v>2273</v>
      </c>
    </row>
    <row r="32" spans="1:6">
      <c r="B32" s="3"/>
      <c r="F32" s="47"/>
    </row>
    <row r="33" spans="3:4" hidden="1">
      <c r="C33" s="106" t="s">
        <v>1838</v>
      </c>
      <c r="D33" s="3">
        <f>COUNTIF(G3:G31,1)</f>
        <v>0</v>
      </c>
    </row>
    <row r="34" spans="3:4" hidden="1">
      <c r="C34" s="106" t="s">
        <v>1839</v>
      </c>
      <c r="D34" s="3">
        <f>COUNTIF(G3:G31,2)</f>
        <v>0</v>
      </c>
    </row>
    <row r="35" spans="3:4" hidden="1">
      <c r="C35" s="106" t="s">
        <v>1840</v>
      </c>
      <c r="D35" s="3">
        <f>COUNTIF(G3:G31,3)</f>
        <v>3</v>
      </c>
    </row>
  </sheetData>
  <sheetProtection algorithmName="SHA-512" hashValue="6Uny6nW7BDVHzkLjAmgx0I3S/p1QYEbOGRZatQ3LvVPfkw3VCeW89VFAkhmcGvEf1M8WrKrFjy6BXBnJrqp7Yg==" saltValue="96uQA7QQMmWCOMAwFsIcLw==" spinCount="100000" sheet="1" objects="1" scenarios="1"/>
  <mergeCells count="1">
    <mergeCell ref="B1:E1"/>
  </mergeCells>
  <phoneticPr fontId="11" type="noConversion"/>
  <conditionalFormatting sqref="D3:D5">
    <cfRule type="cellIs" dxfId="29" priority="1" operator="equal">
      <formula>"NO CUMPLE CONDICIÓN"</formula>
    </cfRule>
    <cfRule type="cellIs" dxfId="28" priority="2" operator="equal">
      <formula>"No Cumple"</formula>
    </cfRule>
  </conditionalFormatting>
  <dataValidations count="1">
    <dataValidation type="list" allowBlank="1" showInputMessage="1" showErrorMessage="1" sqref="D6:D7 D9:D31" xr:uid="{BEFB9BDE-7196-427F-BD71-A1323C5F8CC6}">
      <formula1>"CUMPLE,NO CUMPLE"</formula1>
    </dataValidation>
  </dataValidations>
  <hyperlinks>
    <hyperlink ref="A1" location="PORTADA!A1" display="Portada" xr:uid="{42832E54-932F-4E05-B284-760D53BE6FD2}"/>
  </hyperlinks>
  <pageMargins left="0.70866141732283472" right="0.70866141732283472" top="0.74803149606299213" bottom="0.74803149606299213" header="0.31496062992125984" footer="0.31496062992125984"/>
  <pageSetup scale="66" fitToHeight="0" orientation="landscape" r:id="rId1"/>
  <headerFooter>
    <oddHeader>&amp;L&amp;G&amp;CPROCESO DE INSPECCIÓN, VIGILANCIA Y CONTROL
INSTRUMENTO IV
MODALIDADES PRIVATIVAS DE LA LIBERTAD
CENTRO DE INTERNAMIENTO PREVENIVO - CIP&amp;RIN72.IVC
Versión 4
27/07/2026
Clasificación de la Información
CLASIFICADA</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C6DD9213F30674BBDD6919246128177" ma:contentTypeVersion="16" ma:contentTypeDescription="Crear nuevo documento." ma:contentTypeScope="" ma:versionID="5a6776b1a7152ee21e3f2527244004c0">
  <xsd:schema xmlns:xsd="http://www.w3.org/2001/XMLSchema" xmlns:xs="http://www.w3.org/2001/XMLSchema" xmlns:p="http://schemas.microsoft.com/office/2006/metadata/properties" xmlns:ns3="32375f16-3242-4694-93c3-a80fa36c0567" xmlns:ns4="bc706bbe-e7d5-40dc-a1fd-3a6d9935bf01" targetNamespace="http://schemas.microsoft.com/office/2006/metadata/properties" ma:root="true" ma:fieldsID="995be008108e45c875057854f4b985cf" ns3:_="" ns4:_="">
    <xsd:import namespace="32375f16-3242-4694-93c3-a80fa36c0567"/>
    <xsd:import namespace="bc706bbe-e7d5-40dc-a1fd-3a6d9935bf0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LengthInSeconds"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75f16-3242-4694-93c3-a80fa36c0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706bbe-e7d5-40dc-a1fd-3a6d9935bf0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2375f16-3242-4694-93c3-a80fa36c05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58CC43-CA4B-41BB-8895-186066E78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75f16-3242-4694-93c3-a80fa36c0567"/>
    <ds:schemaRef ds:uri="bc706bbe-e7d5-40dc-a1fd-3a6d9935b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337B51-A6D0-4A3A-BDD7-4F6246D92650}">
  <ds:schemaRefs>
    <ds:schemaRef ds:uri="http://purl.org/dc/elements/1.1/"/>
    <ds:schemaRef ds:uri="http://schemas.microsoft.com/office/2006/metadata/properties"/>
    <ds:schemaRef ds:uri="http://www.w3.org/XML/1998/namespace"/>
    <ds:schemaRef ds:uri="bc706bbe-e7d5-40dc-a1fd-3a6d9935bf01"/>
    <ds:schemaRef ds:uri="http://purl.org/dc/term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32375f16-3242-4694-93c3-a80fa36c0567"/>
  </ds:schemaRefs>
</ds:datastoreItem>
</file>

<file path=customXml/itemProps3.xml><?xml version="1.0" encoding="utf-8"?>
<ds:datastoreItem xmlns:ds="http://schemas.openxmlformats.org/officeDocument/2006/customXml" ds:itemID="{75CA544D-E15A-4794-A626-C5413CAE3859}">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17</vt:i4>
      </vt:variant>
    </vt:vector>
  </HeadingPairs>
  <TitlesOfParts>
    <vt:vector size="37" baseType="lpstr">
      <vt:lpstr>LISTAS</vt:lpstr>
      <vt:lpstr>PORTADA</vt:lpstr>
      <vt:lpstr>INSTRUCTIVO</vt:lpstr>
      <vt:lpstr>1. Información General</vt:lpstr>
      <vt:lpstr>2.Ambientes Adecuados y Seguros</vt:lpstr>
      <vt:lpstr>3. Alimentacion y Nutrición</vt:lpstr>
      <vt:lpstr>4. Mod. Atención CIP</vt:lpstr>
      <vt:lpstr>5. Situaciones especiales</vt:lpstr>
      <vt:lpstr>6. Código Ético</vt:lpstr>
      <vt:lpstr>7. Talento Humano</vt:lpstr>
      <vt:lpstr>8. Financiero</vt:lpstr>
      <vt:lpstr>9. Dotacion</vt:lpstr>
      <vt:lpstr>Tabla . Amb Adec y Seg - Áreas</vt:lpstr>
      <vt:lpstr>Tabla 2. Talento Humano</vt:lpstr>
      <vt:lpstr>Tabla 3. Evid. No_Cumplimiento</vt:lpstr>
      <vt:lpstr>Tabla 4. Registro Talento Human</vt:lpstr>
      <vt:lpstr>TEMP</vt:lpstr>
      <vt:lpstr>Condiciones NO cumplimiento</vt:lpstr>
      <vt:lpstr>Acta_Cierre</vt:lpstr>
      <vt:lpstr>Oculto</vt:lpstr>
      <vt:lpstr>'2.Ambientes Adecuados y Seguros'!Área_de_impresión</vt:lpstr>
      <vt:lpstr>'3. Alimentacion y Nutrición'!Área_de_impresión</vt:lpstr>
      <vt:lpstr>'4. Mod. Atención CIP'!Área_de_impresión</vt:lpstr>
      <vt:lpstr>'5. Situaciones especiales'!Área_de_impresión</vt:lpstr>
      <vt:lpstr>'6. Código Ético'!Área_de_impresión</vt:lpstr>
      <vt:lpstr>'7. Talento Humano'!Área_de_impresión</vt:lpstr>
      <vt:lpstr>'8. Financiero'!Área_de_impresión</vt:lpstr>
      <vt:lpstr>'9. Dotacion'!Área_de_impresión</vt:lpstr>
      <vt:lpstr>Acta_Cierre!Área_de_impresión</vt:lpstr>
      <vt:lpstr>'Condiciones NO cumplimiento'!Área_de_impresión</vt:lpstr>
      <vt:lpstr>INSTRUCTIVO!Área_de_impresión</vt:lpstr>
      <vt:lpstr>PORTADA!Área_de_impresión</vt:lpstr>
      <vt:lpstr>'Tabla . Amb Adec y Seg - Áreas'!Área_de_impresión</vt:lpstr>
      <vt:lpstr>'Tabla 2. Talento Humano'!Área_de_impresión</vt:lpstr>
      <vt:lpstr>'Tabla 3. Evid. No_Cumplimiento'!Área_de_impresión</vt:lpstr>
      <vt:lpstr>'Tabla 4. Registro Talento Human'!Área_de_impresión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Yomar Elena Frascica Escobar</dc:creator>
  <cp:keywords/>
  <dc:description/>
  <cp:lastModifiedBy>Cesar Augusto Rodriguez Chaparro</cp:lastModifiedBy>
  <cp:revision/>
  <cp:lastPrinted>2026-07-27T19:33:13Z</cp:lastPrinted>
  <dcterms:created xsi:type="dcterms:W3CDTF">2025-07-31T20:20:51Z</dcterms:created>
  <dcterms:modified xsi:type="dcterms:W3CDTF">2026-07-27T19:33:35Z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0x0101006C6DD9213F30674BBDD6919246128177</vt:lpwstr>
  </property>
  <property fmtid="{D5CDD505-2E9C-101B-9397-08002B2CF9AE}" pid="3" name="MediaServiceImageTags">
    <vt:lpwstr/>
  </property>
</Properties>
</file>