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D6DADEF1-7C71-564C-8D21-FE21006463CD}" xr6:coauthVersionLast="47" xr6:coauthVersionMax="47" xr10:uidLastSave="{0F16F13A-D4DA-4631-A403-6E6D599CF80A}"/>
  <bookViews>
    <workbookView xWindow="-120" yWindow="-120" windowWidth="29040" windowHeight="15720" activeTab="1" xr2:uid="{00000000-000D-0000-FFFF-FFFF00000000}"/>
  </bookViews>
  <sheets>
    <sheet name="LISTAS" sheetId="2" state="hidden" r:id="rId1"/>
    <sheet name="PORTADA" sheetId="47" r:id="rId2"/>
    <sheet name="INSTRUCTIVO" sheetId="68" r:id="rId3"/>
    <sheet name="1. Información General" sheetId="69" r:id="rId4"/>
    <sheet name="2.Ambientes Edu. y Protecto" sheetId="70" r:id="rId5"/>
    <sheet name="3. Salud y Nutrición " sheetId="71" r:id="rId6"/>
    <sheet name="4. Familia, Comunidades y Redes" sheetId="72" r:id="rId7"/>
    <sheet name="5. Proceso Pedagógico" sheetId="73" r:id="rId8"/>
    <sheet name="6. Administrativo y Gestión" sheetId="74" r:id="rId9"/>
    <sheet name="7. Financiero" sheetId="86" r:id="rId10"/>
    <sheet name="8. Talento Humano" sheetId="76" r:id="rId11"/>
    <sheet name="Tabla 1. Áreas y Baños" sheetId="77" r:id="rId12"/>
    <sheet name="Tabla 2 Evid. no cumpl P.I." sheetId="78" r:id="rId13"/>
    <sheet name="Tabla 3. Talento Humano " sheetId="79" r:id="rId14"/>
    <sheet name="Tabla 4 Registro Muestra TH" sheetId="80" r:id="rId15"/>
    <sheet name="Tabla 5 Perfiles TH" sheetId="81" r:id="rId16"/>
    <sheet name="Anexo 1. Doc. Inscripcion" sheetId="82" r:id="rId17"/>
    <sheet name="TEMP" sheetId="85" state="hidden" r:id="rId18"/>
    <sheet name="Condiciones NO cumplimiento " sheetId="65" r:id="rId19"/>
    <sheet name="Acta_Cierre " sheetId="66" r:id="rId20"/>
    <sheet name="Oculto" sheetId="83" state="hidden" r:id="rId21"/>
  </sheets>
  <externalReferences>
    <externalReference r:id="rId22"/>
    <externalReference r:id="rId23"/>
    <externalReference r:id="rId24"/>
  </externalReferences>
  <definedNames>
    <definedName name="_xlnm._FilterDatabase" localSheetId="4" hidden="1">'2.Ambientes Edu. y Protecto'!$A$2:$K$93</definedName>
    <definedName name="_xlnm._FilterDatabase" localSheetId="5" hidden="1">'3. Salud y Nutrición '!$A$2:$G$2</definedName>
    <definedName name="_xlnm._FilterDatabase" localSheetId="6" hidden="1">'4. Familia, Comunidades y Redes'!$A$2:$H$25</definedName>
    <definedName name="_xlnm._FilterDatabase" localSheetId="7" hidden="1">'5. Proceso Pedagógico'!$A$2:$H$22</definedName>
    <definedName name="_xlnm._FilterDatabase" localSheetId="8" hidden="1">'6. Administrativo y Gestión'!$A$2:$H$19</definedName>
    <definedName name="_xlnm._FilterDatabase" localSheetId="10" hidden="1">'8. Talento Humano'!$B$2:$E$2</definedName>
    <definedName name="_xlnm._FilterDatabase" localSheetId="18" hidden="1">'Condiciones NO cumplimiento '!$A$2:$G$2</definedName>
    <definedName name="_xlnm.Print_Area" localSheetId="3">'1. Información General'!$A$1:$F$41</definedName>
    <definedName name="_xlnm.Print_Area" localSheetId="4">'2.Ambientes Edu. y Protecto'!$B$1:$E$92</definedName>
    <definedName name="_xlnm.Print_Area" localSheetId="5">'3. Salud y Nutrición '!$B$1:$E$109</definedName>
    <definedName name="_xlnm.Print_Area" localSheetId="6">'4. Familia, Comunidades y Redes'!$B$1:$E$25</definedName>
    <definedName name="_xlnm.Print_Area" localSheetId="7">'5. Proceso Pedagógico'!$B$1:$E$22</definedName>
    <definedName name="_xlnm.Print_Area" localSheetId="8">'6. Administrativo y Gestión'!$B$1:$E$19</definedName>
    <definedName name="_xlnm.Print_Area" localSheetId="9">'7. Financiero'!$B$1:$E$18</definedName>
    <definedName name="_xlnm.Print_Area" localSheetId="10">'8. Talento Humano'!$B$1:$E$22</definedName>
    <definedName name="_xlnm.Print_Area" localSheetId="19">'Acta_Cierre '!$A$1:$F$45</definedName>
    <definedName name="_xlnm.Print_Area" localSheetId="16">'Anexo 1. Doc. Inscripcion'!$B$1:$D$20</definedName>
    <definedName name="_xlnm.Print_Area" localSheetId="18">'Condiciones NO cumplimiento '!$A$2:$G$40</definedName>
    <definedName name="_xlnm.Print_Area" localSheetId="2">INSTRUCTIVO!$A$1:$B$97</definedName>
    <definedName name="_xlnm.Print_Area" localSheetId="1">PORTADA!$A$1:$E$39</definedName>
    <definedName name="_xlnm.Print_Area" localSheetId="11">'Tabla 1. Áreas y Baños'!$A$1:$I$55</definedName>
    <definedName name="_xlnm.Print_Area" localSheetId="12">'Tabla 2 Evid. no cumpl P.I.'!$B$1:$N$12</definedName>
    <definedName name="_xlnm.Print_Area" localSheetId="13">'Tabla 3. Talento Humano '!$A$2:$G$27</definedName>
    <definedName name="_xlnm.Print_Area" localSheetId="14">'Tabla 4 Registro Muestra TH'!$A$1:$AO$15</definedName>
    <definedName name="_xlnm.Print_Area" localSheetId="15">'Tabla 5 Perfiles TH'!$B$1:$F$15</definedName>
    <definedName name="_xlnm.Print_Area" localSheetId="17">TEMP!#REF!</definedName>
    <definedName name="Auditoría" localSheetId="2">#REF!</definedName>
    <definedName name="Auditoría">[1]!Acciones[Auditoría]</definedName>
    <definedName name="b" localSheetId="2">#REF!</definedName>
    <definedName name="b" localSheetId="11">'[1]Verificables Comp. Legal'!$D$40</definedName>
    <definedName name="b" localSheetId="13">'[1]Verificables Comp. Legal'!$D$40</definedName>
    <definedName name="b" localSheetId="14">'[2]Verificables Comp. Legal'!$D$40</definedName>
    <definedName name="b" localSheetId="15">'[3]Verificables Comp. Legal'!$D$40</definedName>
    <definedName name="b">'[1]Verificables Comp. Legal'!$D$40</definedName>
    <definedName name="ca" localSheetId="2">#REF!</definedName>
    <definedName name="ca" localSheetId="11">'[1]Verificables Comp. Legal'!$K$19</definedName>
    <definedName name="ca" localSheetId="13">'[1]Verificables Comp. Legal'!$K$19</definedName>
    <definedName name="ca" localSheetId="14">'[2]Verificables Comp. Legal'!$K$19</definedName>
    <definedName name="ca" localSheetId="15">'[3]Verificables Comp. Legal'!$K$19</definedName>
    <definedName name="ca">'[1]Verificables Comp. Legal'!$K$19</definedName>
    <definedName name="camp" localSheetId="2">#REF!</definedName>
    <definedName name="camp" localSheetId="11">'[1]Verificables Comp. Legal'!$U$16</definedName>
    <definedName name="camp" localSheetId="13">'[1]Verificables Comp. Legal'!$U$16</definedName>
    <definedName name="camp" localSheetId="14">'[2]Verificables Comp. Legal'!$U$16</definedName>
    <definedName name="camp" localSheetId="15">'[3]Verificables Comp. Legal'!$U$16</definedName>
    <definedName name="camp">'[1]Verificables Comp. Legal'!$U$16</definedName>
    <definedName name="cap" localSheetId="2">#REF!</definedName>
    <definedName name="cap" localSheetId="11">'[1]Verificables Comp. Legal'!$O$29</definedName>
    <definedName name="cap" localSheetId="13">'[1]Verificables Comp. Legal'!$O$29</definedName>
    <definedName name="cap" localSheetId="14">'[2]Verificables Comp. Legal'!$O$29</definedName>
    <definedName name="cap" localSheetId="15">'[3]Verificables Comp. Legal'!$O$29</definedName>
    <definedName name="cap">'[1]Verificables Comp. Legal'!$O$29</definedName>
    <definedName name="car" localSheetId="2">#REF!</definedName>
    <definedName name="car" localSheetId="11">'[1]Verificables Comp. Legal'!$K$16</definedName>
    <definedName name="car" localSheetId="13">'[1]Verificables Comp. Legal'!$K$16</definedName>
    <definedName name="car" localSheetId="14">'[2]Verificables Comp. Legal'!$K$16</definedName>
    <definedName name="car" localSheetId="15">'[3]Verificables Comp. Legal'!$K$16</definedName>
    <definedName name="car">'[1]Verificables Comp. Legal'!$K$16</definedName>
    <definedName name="carg" localSheetId="2">#REF!</definedName>
    <definedName name="carg" localSheetId="11">'[1]Verificables Comp. Legal'!$K$17</definedName>
    <definedName name="carg" localSheetId="13">'[1]Verificables Comp. Legal'!$K$17</definedName>
    <definedName name="carg" localSheetId="14">'[2]Verificables Comp. Legal'!$K$17</definedName>
    <definedName name="carg" localSheetId="15">'[3]Verificables Comp. Legal'!$K$17</definedName>
    <definedName name="carg">'[1]Verificables Comp. Legal'!$K$17</definedName>
    <definedName name="cargo" localSheetId="2">#REF!</definedName>
    <definedName name="cargo" localSheetId="11">'[1]Verificables Comp. Legal'!$K$18</definedName>
    <definedName name="cargo" localSheetId="13">'[1]Verificables Comp. Legal'!$K$18</definedName>
    <definedName name="cargo" localSheetId="14">'[2]Verificables Comp. Legal'!$K$18</definedName>
    <definedName name="cargo" localSheetId="15">'[3]Verificables Comp. Legal'!$K$18</definedName>
    <definedName name="cargo">'[1]Verificables Comp. Legal'!$K$18</definedName>
    <definedName name="cargoo" localSheetId="2">#REF!</definedName>
    <definedName name="cargoo" localSheetId="11">'[1]Verificables Comp. Legal'!$J$38</definedName>
    <definedName name="cargoo" localSheetId="13">'[1]Verificables Comp. Legal'!$J$38</definedName>
    <definedName name="cargoo" localSheetId="14">'[2]Verificables Comp. Legal'!$J$38</definedName>
    <definedName name="cargoo" localSheetId="15">'[3]Verificables Comp. Legal'!$J$38</definedName>
    <definedName name="cargoo">'[1]Verificables Comp. Legal'!$J$38</definedName>
    <definedName name="cargooo" localSheetId="2">#REF!</definedName>
    <definedName name="cargooo" localSheetId="11">'[1]Verificables Comp. Legal'!$J$37</definedName>
    <definedName name="cargooo" localSheetId="13">'[1]Verificables Comp. Legal'!$J$37</definedName>
    <definedName name="cargooo" localSheetId="14">'[2]Verificables Comp. Legal'!$J$37</definedName>
    <definedName name="cargooo" localSheetId="15">'[3]Verificables Comp. Legal'!$J$37</definedName>
    <definedName name="cargooo">'[1]Verificables Comp. Legal'!$J$37</definedName>
    <definedName name="carrr" localSheetId="2">#REF!</definedName>
    <definedName name="carrr" localSheetId="11">'[1]Verificables Comp. Legal'!$J$39</definedName>
    <definedName name="carrr" localSheetId="13">'[1]Verificables Comp. Legal'!$J$39</definedName>
    <definedName name="carrr" localSheetId="14">'[2]Verificables Comp. Legal'!$J$39</definedName>
    <definedName name="carrr" localSheetId="15">'[3]Verificables Comp. Legal'!$J$39</definedName>
    <definedName name="carrr">'[1]Verificables Comp. Legal'!$J$39</definedName>
    <definedName name="carrrr" localSheetId="2">#REF!</definedName>
    <definedName name="carrrr" localSheetId="11">'[1]Verificables Comp. Legal'!$J$40</definedName>
    <definedName name="carrrr" localSheetId="13">'[1]Verificables Comp. Legal'!$J$40</definedName>
    <definedName name="carrrr" localSheetId="14">'[2]Verificables Comp. Legal'!$J$40</definedName>
    <definedName name="carrrr" localSheetId="15">'[3]Verificables Comp. Legal'!$J$40</definedName>
    <definedName name="carrrr">'[1]Verificables Comp. Legal'!$J$40</definedName>
    <definedName name="codpo" localSheetId="2">#REF!</definedName>
    <definedName name="codpo" localSheetId="11">'[1]Verificables Comp. Legal'!$B$34</definedName>
    <definedName name="codpo" localSheetId="13">'[1]Verificables Comp. Legal'!$B$34</definedName>
    <definedName name="codpo" localSheetId="14">'[2]Verificables Comp. Legal'!$B$34</definedName>
    <definedName name="codpo" localSheetId="15">'[3]Verificables Comp. Legal'!$B$34</definedName>
    <definedName name="codpo">'[1]Verificables Comp. Legal'!$B$34</definedName>
    <definedName name="com" localSheetId="2">#REF!</definedName>
    <definedName name="com" localSheetId="11">'[1]Verificables Comp. Legal'!$U$17</definedName>
    <definedName name="com" localSheetId="13">'[1]Verificables Comp. Legal'!$U$17</definedName>
    <definedName name="com" localSheetId="14">'[2]Verificables Comp. Legal'!$U$17</definedName>
    <definedName name="com" localSheetId="15">'[3]Verificables Comp. Legal'!$U$17</definedName>
    <definedName name="com">'[1]Verificables Comp. Legal'!$U$17</definedName>
    <definedName name="com´p" localSheetId="2">#REF!</definedName>
    <definedName name="com´p" localSheetId="11">'[1]Verificables Comp. Legal'!$U$18</definedName>
    <definedName name="com´p" localSheetId="13">'[1]Verificables Comp. Legal'!$U$18</definedName>
    <definedName name="com´p" localSheetId="14">'[2]Verificables Comp. Legal'!$U$18</definedName>
    <definedName name="com´p" localSheetId="15">'[3]Verificables Comp. Legal'!$U$18</definedName>
    <definedName name="com´p">'[1]Verificables Comp. Legal'!$U$18</definedName>
    <definedName name="compel" localSheetId="2">#REF!</definedName>
    <definedName name="compel" localSheetId="11">'[1]Verificables Comp. Legal'!$Q$38</definedName>
    <definedName name="compel" localSheetId="13">'[1]Verificables Comp. Legal'!$Q$38</definedName>
    <definedName name="compel" localSheetId="14">'[2]Verificables Comp. Legal'!$Q$38</definedName>
    <definedName name="compel" localSheetId="15">'[3]Verificables Comp. Legal'!$Q$38</definedName>
    <definedName name="compel">'[1]Verificables Comp. Legal'!$Q$38</definedName>
    <definedName name="compen" localSheetId="2">#REF!</definedName>
    <definedName name="compen" localSheetId="11">'[1]Verificables Comp. Legal'!$Q$37</definedName>
    <definedName name="compen" localSheetId="13">'[1]Verificables Comp. Legal'!$Q$37</definedName>
    <definedName name="compen" localSheetId="14">'[2]Verificables Comp. Legal'!$Q$37</definedName>
    <definedName name="compen" localSheetId="15">'[3]Verificables Comp. Legal'!$Q$37</definedName>
    <definedName name="compen">'[1]Verificables Comp. Legal'!$Q$37</definedName>
    <definedName name="compo" localSheetId="2">#REF!</definedName>
    <definedName name="compo" localSheetId="11">'[1]Verificables Comp. Legal'!$U$19</definedName>
    <definedName name="compo" localSheetId="13">'[1]Verificables Comp. Legal'!$U$19</definedName>
    <definedName name="compo" localSheetId="14">'[2]Verificables Comp. Legal'!$U$19</definedName>
    <definedName name="compo" localSheetId="15">'[3]Verificables Comp. Legal'!$U$19</definedName>
    <definedName name="compo">'[1]Verificables Comp. Legal'!$U$19</definedName>
    <definedName name="comppa" localSheetId="2">#REF!</definedName>
    <definedName name="comppa" localSheetId="11">'[1]Verificables Comp. Legal'!$Q$39</definedName>
    <definedName name="comppa" localSheetId="13">'[1]Verificables Comp. Legal'!$Q$39</definedName>
    <definedName name="comppa" localSheetId="14">'[2]Verificables Comp. Legal'!$Q$39</definedName>
    <definedName name="comppa" localSheetId="15">'[3]Verificables Comp. Legal'!$Q$39</definedName>
    <definedName name="comppa">'[1]Verificables Comp. Legal'!$Q$39</definedName>
    <definedName name="comppar" localSheetId="2">#REF!</definedName>
    <definedName name="comppar" localSheetId="11">'[1]Verificables Comp. Legal'!$Q$40</definedName>
    <definedName name="comppar" localSheetId="13">'[1]Verificables Comp. Legal'!$Q$40</definedName>
    <definedName name="comppar" localSheetId="14">'[2]Verificables Comp. Legal'!$Q$40</definedName>
    <definedName name="comppar" localSheetId="15">'[3]Verificables Comp. Legal'!$Q$40</definedName>
    <definedName name="comppar">'[1]Verificables Comp. Legal'!$Q$40</definedName>
    <definedName name="correo" localSheetId="2">#REF!</definedName>
    <definedName name="correo" localSheetId="11">'[1]Verificables Comp. Legal'!$U$23</definedName>
    <definedName name="correo" localSheetId="13">'[1]Verificables Comp. Legal'!$U$23</definedName>
    <definedName name="correo" localSheetId="14">'[2]Verificables Comp. Legal'!$U$23</definedName>
    <definedName name="correo" localSheetId="15">'[3]Verificables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2">#REF!</definedName>
    <definedName name="cupo" localSheetId="11">'[1]Verificables Comp. Legal'!$Q$29</definedName>
    <definedName name="cupo" localSheetId="13">'[1]Verificables Comp. Legal'!$Q$29</definedName>
    <definedName name="cupo" localSheetId="14">'[2]Verificables Comp. Legal'!$Q$29</definedName>
    <definedName name="cupo" localSheetId="15">'[3]Verificables Comp. Legal'!$Q$29</definedName>
    <definedName name="cupo">'[1]Verificables Comp. Legal'!$Q$29</definedName>
    <definedName name="cz" localSheetId="2">#REF!</definedName>
    <definedName name="cz" localSheetId="11">'[1]Verificables Comp. Legal'!$O$22</definedName>
    <definedName name="cz" localSheetId="13">'[1]Verificables Comp. Legal'!$O$22</definedName>
    <definedName name="cz" localSheetId="14">'[2]Verificables Comp. Legal'!$O$22</definedName>
    <definedName name="cz" localSheetId="15">'[3]Verificables Comp. Legal'!$O$22</definedName>
    <definedName name="cz">'[1]Verificables Comp. Legal'!$O$22</definedName>
    <definedName name="desp" localSheetId="2">#REF!</definedName>
    <definedName name="desp" localSheetId="11">'[1]Verificables Comp. Legal'!$M$30</definedName>
    <definedName name="desp" localSheetId="13">'[1]Verificables Comp. Legal'!$M$30</definedName>
    <definedName name="desp" localSheetId="14">'[2]Verificables Comp. Legal'!$M$30</definedName>
    <definedName name="desp" localSheetId="15">'[3]Verificables Comp. Legal'!$M$30</definedName>
    <definedName name="desp">'[1]Verificables Comp. Legal'!$M$30</definedName>
    <definedName name="dir" localSheetId="2">#REF!</definedName>
    <definedName name="dir" localSheetId="11">'[1]Verificables Comp. Legal'!$D$25</definedName>
    <definedName name="dir" localSheetId="13">'[1]Verificables Comp. Legal'!$D$25</definedName>
    <definedName name="dir" localSheetId="14">'[2]Verificables Comp. Legal'!$D$25</definedName>
    <definedName name="dir" localSheetId="15">'[3]Verificables Comp. Legal'!$D$25</definedName>
    <definedName name="dir">'[1]Verificables Comp. Legal'!$D$25</definedName>
    <definedName name="dirse" localSheetId="2">#REF!</definedName>
    <definedName name="dirse" localSheetId="11">'[1]Verificables Comp. Legal'!$D$32</definedName>
    <definedName name="dirse" localSheetId="13">'[1]Verificables Comp. Legal'!$D$32</definedName>
    <definedName name="dirse" localSheetId="14">'[2]Verificables Comp. Legal'!$D$32</definedName>
    <definedName name="dirse" localSheetId="15">'[3]Verificables Comp. Legal'!$D$32</definedName>
    <definedName name="dirse">'[1]Verificables Comp. Legal'!$D$32</definedName>
    <definedName name="dr" localSheetId="2">#REF!</definedName>
    <definedName name="dr" localSheetId="11">'[1]Verificables Comp. Legal'!$K$28</definedName>
    <definedName name="dr" localSheetId="13">'[1]Verificables Comp. Legal'!$K$28</definedName>
    <definedName name="dr" localSheetId="14">'[2]Verificables Comp. Legal'!$K$28</definedName>
    <definedName name="dr" localSheetId="15">'[3]Verificables Comp. Legal'!$K$28</definedName>
    <definedName name="dr">'[1]Verificables Comp. Legal'!$K$28</definedName>
    <definedName name="email" localSheetId="2">#REF!</definedName>
    <definedName name="email" localSheetId="11">'[1]Verificables Comp. Legal'!$S$28</definedName>
    <definedName name="email" localSheetId="13">'[1]Verificables Comp. Legal'!$S$28</definedName>
    <definedName name="email" localSheetId="14">'[2]Verificables Comp. Legal'!$S$28</definedName>
    <definedName name="email" localSheetId="15">'[3]Verificables Comp. Legal'!$S$28</definedName>
    <definedName name="email">'[1]Verificables Comp. Legal'!$S$28</definedName>
    <definedName name="fal" localSheetId="2">#REF!</definedName>
    <definedName name="fal" localSheetId="11">'[1]Verificables Comp. Legal'!$C$30</definedName>
    <definedName name="fal" localSheetId="13">'[1]Verificables Comp. Legal'!$C$30</definedName>
    <definedName name="fal" localSheetId="14">'[2]Verificables Comp. Legal'!$C$30</definedName>
    <definedName name="fal" localSheetId="15">'[3]Verificables Comp. Legal'!$C$30</definedName>
    <definedName name="fal">'[1]Verificables Comp. Legal'!$C$30</definedName>
    <definedName name="fecha" localSheetId="2">#REF!</definedName>
    <definedName name="fecha" localSheetId="11">'[1]Verificables Comp. Legal'!$D$11</definedName>
    <definedName name="fecha" localSheetId="13">'[1]Verificables Comp. Legal'!$D$11</definedName>
    <definedName name="fecha" localSheetId="14">'[2]Verificables Comp. Legal'!$D$11</definedName>
    <definedName name="fecha" localSheetId="15">'[3]Verificables Comp. Legal'!$D$11</definedName>
    <definedName name="fecha">'[1]Verificables Comp. Legal'!$D$11</definedName>
    <definedName name="fechaa" localSheetId="2">#REF!</definedName>
    <definedName name="fechaa" localSheetId="11">'[1]Verificables Comp. Legal'!$D$13</definedName>
    <definedName name="fechaa" localSheetId="13">'[1]Verificables Comp. Legal'!$D$13</definedName>
    <definedName name="fechaa" localSheetId="14">'[2]Verificables Comp. Legal'!$D$13</definedName>
    <definedName name="fechaa" localSheetId="15">'[3]Verificables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1">'[1]Verificables Comp. Legal'!$M$26</definedName>
    <definedName name="lf" localSheetId="13">'[1]Verificables Comp. Legal'!$M$26</definedName>
    <definedName name="lf" localSheetId="14">'[2]Verificables Comp. Legal'!$M$26</definedName>
    <definedName name="lf" localSheetId="15">'[3]Verificables Comp. Legal'!$M$26</definedName>
    <definedName name="lf">'[1]Verificables Comp. Legal'!$M$26</definedName>
    <definedName name="m" localSheetId="2">#REF!</definedName>
    <definedName name="m" localSheetId="11">'[1]Verificables Comp. Legal'!$D$39</definedName>
    <definedName name="m" localSheetId="13">'[1]Verificables Comp. Legal'!$D$39</definedName>
    <definedName name="m" localSheetId="14">'[2]Verificables Comp. Legal'!$D$39</definedName>
    <definedName name="m" localSheetId="15">'[3]Verificables Comp. Legal'!$D$39</definedName>
    <definedName name="m">'[1]Verificables Comp. Legal'!$D$39</definedName>
    <definedName name="mun" localSheetId="2">#REF!</definedName>
    <definedName name="mun" localSheetId="11">'[1]Verificables Comp. Legal'!$O$23</definedName>
    <definedName name="mun" localSheetId="13">'[1]Verificables Comp. Legal'!$O$23</definedName>
    <definedName name="mun" localSheetId="14">'[2]Verificables Comp. Legal'!$O$23</definedName>
    <definedName name="mun" localSheetId="15">'[3]Verificables Comp. Legal'!$O$23</definedName>
    <definedName name="mun">'[1]Verificables Comp. Legal'!$O$23</definedName>
    <definedName name="muni" localSheetId="2">#REF!</definedName>
    <definedName name="muni" localSheetId="11">'[1]Verificables Comp. Legal'!$O$28</definedName>
    <definedName name="muni" localSheetId="13">'[1]Verificables Comp. Legal'!$O$28</definedName>
    <definedName name="muni" localSheetId="14">'[2]Verificables Comp. Legal'!$O$28</definedName>
    <definedName name="muni" localSheetId="15">'[3]Verificables Comp. Legal'!$O$28</definedName>
    <definedName name="muni">'[1]Verificables Comp. Legal'!$O$28</definedName>
    <definedName name="n" localSheetId="2">#REF!</definedName>
    <definedName name="n" localSheetId="11">'[1]Verificables Comp. Legal'!$D$37</definedName>
    <definedName name="n" localSheetId="13">'[1]Verificables Comp. Legal'!$D$37</definedName>
    <definedName name="n" localSheetId="14">'[2]Verificables Comp. Legal'!$D$37</definedName>
    <definedName name="n" localSheetId="15">'[3]Verificables Comp. Legal'!$D$37</definedName>
    <definedName name="n">'[1]Verificables Comp. Legal'!$D$37</definedName>
    <definedName name="nit" localSheetId="2">#REF!</definedName>
    <definedName name="nit" localSheetId="11">'[1]Verificables Comp. Legal'!$J$23</definedName>
    <definedName name="nit" localSheetId="13">'[1]Verificables Comp. Legal'!$J$23</definedName>
    <definedName name="nit" localSheetId="14">'[2]Verificables Comp. Legal'!$J$23</definedName>
    <definedName name="nit" localSheetId="15">'[3]Verificables Comp. Legal'!$J$23</definedName>
    <definedName name="nit">'[1]Verificables Comp. Legal'!$J$23</definedName>
    <definedName name="no" localSheetId="2">#REF!</definedName>
    <definedName name="no" localSheetId="11">'[1]Verificables Comp. Legal'!$F$31</definedName>
    <definedName name="no" localSheetId="13">'[1]Verificables Comp. Legal'!$F$31</definedName>
    <definedName name="no" localSheetId="14">'[2]Verificables Comp. Legal'!$F$31</definedName>
    <definedName name="no" localSheetId="15">'[3]Verificables Comp. Legal'!$F$31</definedName>
    <definedName name="no">'[1]Verificables Comp. Legal'!$F$31</definedName>
    <definedName name="noaplica" localSheetId="11">#REF!</definedName>
    <definedName name="noaplica">#REF!</definedName>
    <definedName name="nomb" localSheetId="2">#REF!</definedName>
    <definedName name="nomb" localSheetId="11">'[1]Verificables Comp. Legal'!$D$23</definedName>
    <definedName name="nomb" localSheetId="13">'[1]Verificables Comp. Legal'!$D$23</definedName>
    <definedName name="nomb" localSheetId="14">'[2]Verificables Comp. Legal'!$D$23</definedName>
    <definedName name="nomb" localSheetId="15">'[3]Verificables Comp. Legal'!$D$23</definedName>
    <definedName name="nomb">'[1]Verificables Comp. Legal'!$D$23</definedName>
    <definedName name="nombrep" localSheetId="2">#REF!</definedName>
    <definedName name="nombrep" localSheetId="11">'[1]Verificables Comp. Legal'!$D$24</definedName>
    <definedName name="nombrep" localSheetId="13">'[1]Verificables Comp. Legal'!$D$24</definedName>
    <definedName name="nombrep" localSheetId="14">'[2]Verificables Comp. Legal'!$D$24</definedName>
    <definedName name="nombrep" localSheetId="15">'[3]Verificables Comp. Legal'!$D$24</definedName>
    <definedName name="nombrep">'[1]Verificables Comp. Legal'!$D$24</definedName>
    <definedName name="nomrep" localSheetId="2">#REF!</definedName>
    <definedName name="nomrep" localSheetId="11">'[1]Verificables Comp. Legal'!$D$29</definedName>
    <definedName name="nomrep" localSheetId="13">'[1]Verificables Comp. Legal'!$D$29</definedName>
    <definedName name="nomrep" localSheetId="14">'[2]Verificables Comp. Legal'!$D$29</definedName>
    <definedName name="nomrep" localSheetId="15">'[3]Verificables Comp. Legal'!$D$29</definedName>
    <definedName name="nomrep">'[1]Verificables Comp. Legal'!$D$29</definedName>
    <definedName name="nomun" localSheetId="2">#REF!</definedName>
    <definedName name="nomun" localSheetId="11">'[1]Verificables Comp. Legal'!$D$28</definedName>
    <definedName name="nomun" localSheetId="13">'[1]Verificables Comp. Legal'!$D$28</definedName>
    <definedName name="nomun" localSheetId="14">'[2]Verificables Comp. Legal'!$D$28</definedName>
    <definedName name="nomun" localSheetId="15">'[3]Verificables Comp. Legal'!$D$28</definedName>
    <definedName name="nomun">'[1]Verificables Comp. Legal'!$D$28</definedName>
    <definedName name="numbe" localSheetId="2">#REF!</definedName>
    <definedName name="numbe" localSheetId="11">'[1]Verificables Comp. Legal'!$S$29</definedName>
    <definedName name="numbe" localSheetId="13">'[1]Verificables Comp. Legal'!$S$29</definedName>
    <definedName name="numbe" localSheetId="14">'[2]Verificables Comp. Legal'!$S$29</definedName>
    <definedName name="numbe" localSheetId="15">'[3]Verificables Comp. Legal'!$S$29</definedName>
    <definedName name="numbe">'[1]Verificables Comp. Legal'!$S$29</definedName>
    <definedName name="numbea" localSheetId="2">#REF!</definedName>
    <definedName name="numbea" localSheetId="11">'[1]Verificables Comp. Legal'!$W$29</definedName>
    <definedName name="numbea" localSheetId="13">'[1]Verificables Comp. Legal'!$W$29</definedName>
    <definedName name="numbea" localSheetId="14">'[2]Verificables Comp. Legal'!$W$29</definedName>
    <definedName name="numbea" localSheetId="15">'[3]Verificables Comp. Legal'!$W$29</definedName>
    <definedName name="numbea">'[1]Verificables Comp. Legal'!$W$29</definedName>
    <definedName name="numero" localSheetId="2">#REF!</definedName>
    <definedName name="numero" localSheetId="11">'[1]Verificables Comp. Legal'!$D$12</definedName>
    <definedName name="numero" localSheetId="13">'[1]Verificables Comp. Legal'!$D$12</definedName>
    <definedName name="numero" localSheetId="14">'[2]Verificables Comp. Legal'!$D$12</definedName>
    <definedName name="numero" localSheetId="15">'[3]Verificables Comp. Legal'!$D$12</definedName>
    <definedName name="numero">'[1]Verificables Comp. Legal'!$D$12</definedName>
    <definedName name="numid" localSheetId="2">#REF!</definedName>
    <definedName name="numid" localSheetId="11">'[1]Verificables Comp. Legal'!$O$24</definedName>
    <definedName name="numid" localSheetId="13">'[1]Verificables Comp. Legal'!$O$24</definedName>
    <definedName name="numid" localSheetId="14">'[2]Verificables Comp. Legal'!$O$24</definedName>
    <definedName name="numid" localSheetId="15">'[3]Verificables Comp. Legal'!$O$24</definedName>
    <definedName name="numid">'[1]Verificables Comp. Legal'!$O$24</definedName>
    <definedName name="o" localSheetId="2">#REF!</definedName>
    <definedName name="o" localSheetId="11">'[1]Verificables Comp. Legal'!$D$38</definedName>
    <definedName name="o" localSheetId="13">'[1]Verificables Comp. Legal'!$D$38</definedName>
    <definedName name="o" localSheetId="14">'[2]Verificables Comp. Legal'!$D$38</definedName>
    <definedName name="o" localSheetId="15">'[3]Verificables Comp. Legal'!$D$38</definedName>
    <definedName name="o">'[1]Verificables Comp. Legal'!$D$38</definedName>
    <definedName name="obj" localSheetId="2">#REF!</definedName>
    <definedName name="obj" localSheetId="11">'[1]Verificables Comp. Legal'!$D$14</definedName>
    <definedName name="obj" localSheetId="13">'[1]Verificables Comp. Legal'!$D$14</definedName>
    <definedName name="obj" localSheetId="14">'[2]Verificables Comp. Legal'!$D$14</definedName>
    <definedName name="obj" localSheetId="15">'[3]Verificables Comp. Legal'!$D$14</definedName>
    <definedName name="obj">'[1]Verificables Comp. Legal'!$D$14</definedName>
    <definedName name="piyc" localSheetId="2">#REF!</definedName>
    <definedName name="piyc" localSheetId="11">'[1]Verificables Comp. Legal'!$I$35</definedName>
    <definedName name="piyc" localSheetId="13">'[1]Verificables Comp. Legal'!$I$35</definedName>
    <definedName name="piyc" localSheetId="14">'[2]Verificables Comp. Legal'!$I$35</definedName>
    <definedName name="piyc" localSheetId="15">'[3]Verificables Comp. Legal'!$I$35</definedName>
    <definedName name="piyc">'[1]Verificables Comp. Legal'!$I$35</definedName>
    <definedName name="pj" localSheetId="2">#REF!</definedName>
    <definedName name="pj" localSheetId="11">'[1]Verificables Comp. Legal'!$D$26</definedName>
    <definedName name="pj" localSheetId="13">'[1]Verificables Comp. Legal'!$D$26</definedName>
    <definedName name="pj" localSheetId="14">'[2]Verificables Comp. Legal'!$D$26</definedName>
    <definedName name="pj" localSheetId="15">'[3]Verificables Comp. Legal'!$D$26</definedName>
    <definedName name="pj">'[1]Verificables Comp. Legal'!$D$26</definedName>
    <definedName name="porfe" localSheetId="2">#REF!</definedName>
    <definedName name="porfe" localSheetId="11">'[1]Verificables Comp. Legal'!$D$19</definedName>
    <definedName name="porfe" localSheetId="13">'[1]Verificables Comp. Legal'!$D$19</definedName>
    <definedName name="porfe" localSheetId="14">'[2]Verificables Comp. Legal'!$D$19</definedName>
    <definedName name="porfe" localSheetId="15">'[3]Verificables Comp. Legal'!$D$19</definedName>
    <definedName name="porfe">'[1]Verificables Comp. Legal'!$D$19</definedName>
    <definedName name="pro" localSheetId="2">#REF!</definedName>
    <definedName name="pro" localSheetId="11">'[1]Verificables Comp. Legal'!$D$17</definedName>
    <definedName name="pro" localSheetId="13">'[1]Verificables Comp. Legal'!$D$17</definedName>
    <definedName name="pro" localSheetId="14">'[2]Verificables Comp. Legal'!$D$17</definedName>
    <definedName name="pro" localSheetId="15">'[3]Verificables Comp. Legal'!$D$17</definedName>
    <definedName name="pro">'[1]Verificables Comp. Legal'!$D$17</definedName>
    <definedName name="prof" localSheetId="2">#REF!</definedName>
    <definedName name="prof" localSheetId="11">'[1]Verificables Comp. Legal'!$D$18</definedName>
    <definedName name="prof" localSheetId="13">'[1]Verificables Comp. Legal'!$D$18</definedName>
    <definedName name="prof" localSheetId="14">'[2]Verificables Comp. Legal'!$D$18</definedName>
    <definedName name="prof" localSheetId="15">'[3]Verificables Comp. Legal'!$D$18</definedName>
    <definedName name="prof">'[1]Verificables Comp. Legal'!$D$18</definedName>
    <definedName name="reg" localSheetId="2">#REF!</definedName>
    <definedName name="reg" localSheetId="11">'[1]Verificables Comp. Legal'!$D$22</definedName>
    <definedName name="reg" localSheetId="13">'[1]Verificables Comp. Legal'!$D$22</definedName>
    <definedName name="reg" localSheetId="14">'[2]Verificables Comp. Legal'!$D$22</definedName>
    <definedName name="reg" localSheetId="15">'[3]Verificables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1">'[1]Verificables Comp. Legal'!$D$16</definedName>
    <definedName name="respli" localSheetId="13">'[1]Verificables Comp. Legal'!$D$16</definedName>
    <definedName name="respli" localSheetId="14">'[2]Verificables Comp. Legal'!$D$16</definedName>
    <definedName name="respli" localSheetId="15">'[3]Verificables Comp. Legal'!$D$16</definedName>
    <definedName name="respli">'[1]Verificables Comp. Legal'!$D$16</definedName>
    <definedName name="si" localSheetId="2">#REF!</definedName>
    <definedName name="si" localSheetId="11">'[1]Verificables Comp. Legal'!$D$31</definedName>
    <definedName name="si" localSheetId="13">'[1]Verificables Comp. Legal'!$D$31</definedName>
    <definedName name="si" localSheetId="14">'[2]Verificables Comp. Legal'!$D$31</definedName>
    <definedName name="si" localSheetId="15">'[3]Verificables Comp. Legal'!$D$31</definedName>
    <definedName name="si">'[1]Verificables Comp. Legal'!$D$31</definedName>
    <definedName name="te" localSheetId="2">#REF!</definedName>
    <definedName name="te" localSheetId="11">'[1]Verificables Comp. Legal'!$K$29</definedName>
    <definedName name="te" localSheetId="13">'[1]Verificables Comp. Legal'!$K$29</definedName>
    <definedName name="te" localSheetId="14">'[2]Verificables Comp. Legal'!$K$29</definedName>
    <definedName name="te" localSheetId="15">'[3]Verificables Comp. Legal'!$K$29</definedName>
    <definedName name="te">'[1]Verificables Comp. Legal'!$K$29</definedName>
    <definedName name="tel" localSheetId="2">#REF!</definedName>
    <definedName name="tel" localSheetId="11">'[1]Verificables Comp. Legal'!$W$24</definedName>
    <definedName name="tel" localSheetId="13">'[1]Verificables Comp. Legal'!$W$24</definedName>
    <definedName name="tel" localSheetId="14">'[2]Verificables Comp. Legal'!$W$24</definedName>
    <definedName name="tel" localSheetId="15">'[3]Verificables Comp. Legal'!$W$24</definedName>
    <definedName name="tel">'[1]Verificables Comp. Legal'!$W$24</definedName>
    <definedName name="telad" localSheetId="2">#REF!</definedName>
    <definedName name="telad" localSheetId="11">'[1]Verificables Comp. Legal'!$O$25</definedName>
    <definedName name="telad" localSheetId="13">'[1]Verificables Comp. Legal'!$O$25</definedName>
    <definedName name="telad" localSheetId="14">'[2]Verificables Comp. Legal'!$O$25</definedName>
    <definedName name="telad" localSheetId="15">'[3]Verificables Comp. Legal'!$O$25</definedName>
    <definedName name="telad">'[1]Verificables Comp. Legal'!$O$25</definedName>
    <definedName name="telun" localSheetId="2">#REF!</definedName>
    <definedName name="telun" localSheetId="11">'[1]Verificables Comp. Legal'!$W$28</definedName>
    <definedName name="telun" localSheetId="13">'[1]Verificables Comp. Legal'!$W$28</definedName>
    <definedName name="telun" localSheetId="14">'[2]Verificables Comp. Legal'!$W$28</definedName>
    <definedName name="telun" localSheetId="15">'[3]Verificables Comp. Legal'!$W$28</definedName>
    <definedName name="telun">'[1]Verificables Comp. Legal'!$W$28</definedName>
    <definedName name="tipo" localSheetId="2">#REF!</definedName>
    <definedName name="tipo" localSheetId="11">'[1]Lista Información'!$J$5:$K$5</definedName>
    <definedName name="tipo" localSheetId="13">'[1]Lista Información'!$J$5:$K$5</definedName>
    <definedName name="tipo" localSheetId="14">'[2]Lista Información'!$J$5:$K$5</definedName>
    <definedName name="tipo" localSheetId="15">'[3]Lista Información'!$J$5:$K$5</definedName>
    <definedName name="tipo">'[1]Lista Información'!$J$5:$K$5</definedName>
    <definedName name="tipoa" localSheetId="2">#REF!</definedName>
    <definedName name="tipoa" localSheetId="11">'[1]Verificables Comp. Legal'!$D$10</definedName>
    <definedName name="tipoa" localSheetId="13">'[1]Verificables Comp. Legal'!$D$10</definedName>
    <definedName name="tipoa" localSheetId="14">'[2]Verificables Comp. Legal'!$D$10</definedName>
    <definedName name="tipoa" localSheetId="15">'[3]Verificables Comp. Legal'!$D$10</definedName>
    <definedName name="tipoa">'[1]Verificables Comp. Legal'!$D$10</definedName>
    <definedName name="tipoa2" localSheetId="2">#REF!</definedName>
    <definedName name="tipoa2" localSheetId="11">'[1]Verificables Comp. Legal'!$P$10</definedName>
    <definedName name="tipoa2" localSheetId="13">'[1]Verificables Comp. Legal'!$P$10</definedName>
    <definedName name="tipoa2" localSheetId="14">'[2]Verificables Comp. Legal'!$P$10</definedName>
    <definedName name="tipoa2" localSheetId="15">'[3]Verificables Comp. Legal'!$P$10</definedName>
    <definedName name="tipoa2">'[1]Verificables Comp. Legal'!$P$10</definedName>
    <definedName name="_xlnm.Print_Titles" localSheetId="18">'Condiciones NO cumplimiento '!$1:$2</definedName>
    <definedName name="verificacion" localSheetId="2">#REF!</definedName>
    <definedName name="verificacion" localSheetId="11">'[1]Verificables Comp. Legal'!$V$12</definedName>
    <definedName name="verificacion" localSheetId="13">'[1]Verificables Comp. Legal'!$V$12</definedName>
    <definedName name="verificacion" localSheetId="14">'[2]Verificables Comp. Legal'!$V$12</definedName>
    <definedName name="verificacion" localSheetId="15">'[3]Verificables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70" l="1"/>
  <c r="E11" i="70"/>
  <c r="EZ4" i="83"/>
  <c r="EX4" i="83"/>
  <c r="EW4" i="83"/>
  <c r="EV4" i="83"/>
  <c r="EU4" i="83"/>
  <c r="ET4" i="83"/>
  <c r="ER4" i="83"/>
  <c r="EQ4" i="83"/>
  <c r="EP4" i="83"/>
  <c r="EO4" i="83"/>
  <c r="EN4" i="83"/>
  <c r="EM4" i="83"/>
  <c r="EL4" i="83"/>
  <c r="EK4" i="83"/>
  <c r="EJ4" i="83"/>
  <c r="EI4" i="83"/>
  <c r="EH4" i="83"/>
  <c r="EG4" i="83"/>
  <c r="EF4" i="83"/>
  <c r="EC4" i="83"/>
  <c r="EB4" i="83"/>
  <c r="EA4" i="83"/>
  <c r="DZ4" i="83"/>
  <c r="DY4" i="83"/>
  <c r="DW4" i="83"/>
  <c r="DV4" i="83"/>
  <c r="DU4" i="83"/>
  <c r="DT4" i="83"/>
  <c r="DS4" i="83"/>
  <c r="DR4" i="83"/>
  <c r="DQ4" i="83"/>
  <c r="DP4" i="83"/>
  <c r="DO4" i="83"/>
  <c r="DN4" i="83"/>
  <c r="DM4" i="83"/>
  <c r="DL4" i="83"/>
  <c r="DK4" i="83"/>
  <c r="DJ4" i="83"/>
  <c r="DI4" i="83"/>
  <c r="DH4" i="83"/>
  <c r="DG4" i="83"/>
  <c r="DF4" i="83"/>
  <c r="DE4" i="83"/>
  <c r="DD4" i="83"/>
  <c r="DC4" i="83"/>
  <c r="DB4" i="83"/>
  <c r="DA4" i="83"/>
  <c r="CZ4" i="83"/>
  <c r="CY4" i="83"/>
  <c r="CX4" i="83"/>
  <c r="CW4" i="83"/>
  <c r="CV4" i="83"/>
  <c r="CU4" i="83"/>
  <c r="CT4" i="83"/>
  <c r="CP4" i="83"/>
  <c r="CO4" i="83"/>
  <c r="CM4" i="83"/>
  <c r="CL4" i="83"/>
  <c r="CK4" i="83"/>
  <c r="CI4" i="83"/>
  <c r="CH4" i="83"/>
  <c r="CF4" i="83"/>
  <c r="CD4" i="83"/>
  <c r="CC4" i="83"/>
  <c r="CB4" i="83"/>
  <c r="CA4" i="83"/>
  <c r="BZ4" i="83"/>
  <c r="BY4" i="83"/>
  <c r="BX4" i="83"/>
  <c r="BV4" i="83"/>
  <c r="BU4" i="83"/>
  <c r="BT4" i="83"/>
  <c r="BR4" i="83"/>
  <c r="BP4" i="83"/>
  <c r="E91" i="70"/>
  <c r="D85" i="70"/>
  <c r="ES4" i="83" s="1"/>
  <c r="E71" i="70"/>
  <c r="E70" i="70"/>
  <c r="D71" i="70"/>
  <c r="H37" i="85"/>
  <c r="H38" i="85"/>
  <c r="H39" i="85"/>
  <c r="H40" i="85"/>
  <c r="H41" i="85"/>
  <c r="H42" i="85"/>
  <c r="H43" i="85"/>
  <c r="H44" i="85"/>
  <c r="H45" i="85"/>
  <c r="H46" i="85"/>
  <c r="H47" i="85"/>
  <c r="H48" i="85"/>
  <c r="H49" i="85"/>
  <c r="H50" i="85"/>
  <c r="H51" i="85"/>
  <c r="H52" i="85"/>
  <c r="H53" i="85"/>
  <c r="H54" i="85"/>
  <c r="H55" i="85"/>
  <c r="H56" i="85"/>
  <c r="H57" i="85"/>
  <c r="H58" i="85"/>
  <c r="H59" i="85"/>
  <c r="H60" i="85"/>
  <c r="H61" i="85"/>
  <c r="H62" i="85"/>
  <c r="H63" i="85"/>
  <c r="C55" i="85" a="1"/>
  <c r="E11" i="86"/>
  <c r="D11" i="86"/>
  <c r="G11" i="86" s="1"/>
  <c r="E7" i="86"/>
  <c r="E3" i="86"/>
  <c r="D11" i="70"/>
  <c r="BW4" i="83" s="1"/>
  <c r="E3" i="70"/>
  <c r="MM4" i="83"/>
  <c r="ML4" i="83"/>
  <c r="MK4" i="83"/>
  <c r="MJ4" i="83"/>
  <c r="MI4" i="83"/>
  <c r="MH4" i="83"/>
  <c r="MG4" i="83"/>
  <c r="ME4" i="83"/>
  <c r="MD4" i="83"/>
  <c r="MC4" i="83"/>
  <c r="MB4" i="83"/>
  <c r="MA4" i="83"/>
  <c r="LZ4" i="83"/>
  <c r="LY4" i="83"/>
  <c r="LX4" i="83"/>
  <c r="D7" i="86"/>
  <c r="G7" i="86" s="1"/>
  <c r="D3" i="86"/>
  <c r="G3" i="86" s="1"/>
  <c r="G71" i="70" l="1"/>
  <c r="EE4" i="83"/>
  <c r="D20" i="86"/>
  <c r="C10" i="66" s="1"/>
  <c r="D22" i="86"/>
  <c r="E10" i="66" s="1"/>
  <c r="D21" i="86"/>
  <c r="D10" i="66" s="1"/>
  <c r="MF4" i="83"/>
  <c r="F4" i="77"/>
  <c r="GP4" i="83"/>
  <c r="GO4" i="83"/>
  <c r="GN4" i="83"/>
  <c r="GM4" i="83"/>
  <c r="GL4" i="83"/>
  <c r="GK4" i="83"/>
  <c r="GJ4" i="83"/>
  <c r="E37" i="71" l="1"/>
  <c r="E24" i="76" l="1"/>
  <c r="D24" i="76"/>
  <c r="E17" i="76"/>
  <c r="D17" i="76"/>
  <c r="E14" i="76"/>
  <c r="D14" i="76"/>
  <c r="E12" i="76"/>
  <c r="D12" i="76"/>
  <c r="E6" i="76"/>
  <c r="D6" i="76"/>
  <c r="E3" i="76"/>
  <c r="D3" i="76"/>
  <c r="E17" i="74"/>
  <c r="D17" i="74"/>
  <c r="E15" i="74"/>
  <c r="D15" i="74"/>
  <c r="E12" i="74"/>
  <c r="D12" i="74"/>
  <c r="E6" i="74"/>
  <c r="D6" i="74"/>
  <c r="E3" i="74"/>
  <c r="D3" i="74"/>
  <c r="E22" i="72"/>
  <c r="E3" i="71"/>
  <c r="D91" i="70"/>
  <c r="EY4" i="83" s="1"/>
  <c r="E28" i="70"/>
  <c r="D28" i="70"/>
  <c r="CN4" i="83" s="1"/>
  <c r="E24" i="70"/>
  <c r="D24" i="70"/>
  <c r="CJ4" i="83" s="1"/>
  <c r="E21" i="70"/>
  <c r="D21" i="70"/>
  <c r="CG4" i="83" s="1"/>
  <c r="E7" i="70"/>
  <c r="D7" i="70"/>
  <c r="BS4" i="83" s="1"/>
  <c r="E5" i="70"/>
  <c r="D5" i="70"/>
  <c r="BQ4" i="83" s="1"/>
  <c r="D3" i="70"/>
  <c r="BO4" i="83" s="1"/>
  <c r="G5" i="70" l="1"/>
  <c r="C58" i="85" a="1"/>
  <c r="C50" i="85" a="1"/>
  <c r="AT4" i="83"/>
  <c r="AL4" i="83"/>
  <c r="BN4" i="83"/>
  <c r="BM4" i="83"/>
  <c r="BL4" i="83"/>
  <c r="BK4" i="83"/>
  <c r="BJ4" i="83"/>
  <c r="BI4" i="83"/>
  <c r="BH4" i="83"/>
  <c r="BG4" i="83"/>
  <c r="BF4" i="83"/>
  <c r="BE4" i="83"/>
  <c r="BD4" i="83"/>
  <c r="BC4" i="83"/>
  <c r="BB4" i="83"/>
  <c r="BA4" i="83"/>
  <c r="AZ4" i="83"/>
  <c r="AY4" i="83"/>
  <c r="AX4" i="83"/>
  <c r="AW4" i="83"/>
  <c r="AV4" i="83"/>
  <c r="AU4" i="83"/>
  <c r="AS4" i="83"/>
  <c r="AK4" i="83"/>
  <c r="AJ4" i="83"/>
  <c r="AI4" i="83"/>
  <c r="AH4" i="83"/>
  <c r="AG4" i="83"/>
  <c r="AF4" i="83"/>
  <c r="AC4" i="83"/>
  <c r="AB4" i="83"/>
  <c r="AA4" i="83"/>
  <c r="Z4" i="83"/>
  <c r="Y4" i="83"/>
  <c r="X4" i="83"/>
  <c r="W4" i="83"/>
  <c r="V4" i="83"/>
  <c r="U4" i="83"/>
  <c r="T4" i="83"/>
  <c r="S4" i="83"/>
  <c r="R4" i="83"/>
  <c r="Q4" i="83"/>
  <c r="P4" i="83"/>
  <c r="O4" i="83"/>
  <c r="N4" i="83"/>
  <c r="M4" i="83"/>
  <c r="L4" i="83"/>
  <c r="K4" i="83"/>
  <c r="J4" i="83"/>
  <c r="I4" i="83"/>
  <c r="H4" i="83"/>
  <c r="G4" i="83"/>
  <c r="E4" i="83"/>
  <c r="D4" i="83"/>
  <c r="C4" i="83"/>
  <c r="B4" i="83"/>
  <c r="A4" i="83"/>
  <c r="NK4" i="83"/>
  <c r="NJ4" i="83"/>
  <c r="NI4" i="83"/>
  <c r="NH4" i="83"/>
  <c r="NG4" i="83"/>
  <c r="NF4" i="83"/>
  <c r="NE4" i="83"/>
  <c r="ND4" i="83"/>
  <c r="NC4" i="83"/>
  <c r="NB4" i="83"/>
  <c r="NA4" i="83"/>
  <c r="MZ4" i="83"/>
  <c r="MY4" i="83"/>
  <c r="MX4" i="83"/>
  <c r="MW4" i="83"/>
  <c r="MV4" i="83"/>
  <c r="MU4" i="83"/>
  <c r="MT4" i="83"/>
  <c r="MS4" i="83"/>
  <c r="MR4" i="83"/>
  <c r="MQ4" i="83"/>
  <c r="MP4" i="83"/>
  <c r="MO4" i="83"/>
  <c r="MN4" i="83"/>
  <c r="LW4" i="83"/>
  <c r="LV4" i="83"/>
  <c r="LU4" i="83"/>
  <c r="LT4" i="83"/>
  <c r="LS4" i="83"/>
  <c r="LR4" i="83"/>
  <c r="LQ4" i="83"/>
  <c r="LP4" i="83"/>
  <c r="LO4" i="83"/>
  <c r="LN4" i="83"/>
  <c r="LM4" i="83"/>
  <c r="LL4" i="83"/>
  <c r="LK4" i="83"/>
  <c r="LJ4" i="83"/>
  <c r="LI4" i="83"/>
  <c r="LH4" i="83"/>
  <c r="LG4" i="83"/>
  <c r="LF4" i="83"/>
  <c r="LE4" i="83"/>
  <c r="LD4" i="83"/>
  <c r="LC4" i="83"/>
  <c r="LA4" i="83"/>
  <c r="KZ4" i="83"/>
  <c r="KY4" i="83"/>
  <c r="KX4" i="83"/>
  <c r="KV4" i="83"/>
  <c r="KU4" i="83"/>
  <c r="KT4" i="83"/>
  <c r="KS4" i="83"/>
  <c r="KR4" i="83"/>
  <c r="KP4" i="83"/>
  <c r="KO4" i="83"/>
  <c r="KN4" i="83"/>
  <c r="KM4" i="83"/>
  <c r="KK4" i="83"/>
  <c r="KJ4" i="83"/>
  <c r="KI4" i="83"/>
  <c r="KG4" i="83"/>
  <c r="KE4" i="83"/>
  <c r="KD4" i="83"/>
  <c r="KC4" i="83"/>
  <c r="KA4" i="83"/>
  <c r="JZ4" i="83"/>
  <c r="JY4" i="83"/>
  <c r="JX4" i="83"/>
  <c r="JW4" i="83"/>
  <c r="JV4" i="83"/>
  <c r="JU4" i="83"/>
  <c r="JS4" i="83"/>
  <c r="JR4" i="83"/>
  <c r="JQ4" i="83"/>
  <c r="JO4" i="83"/>
  <c r="JN4" i="83"/>
  <c r="JM4" i="83"/>
  <c r="JK4" i="83"/>
  <c r="JJ4" i="83"/>
  <c r="JI4" i="83"/>
  <c r="JH4" i="83"/>
  <c r="JG4" i="83"/>
  <c r="JE4" i="83"/>
  <c r="JD4" i="83"/>
  <c r="JC4" i="83"/>
  <c r="JB4" i="83"/>
  <c r="JA4" i="83"/>
  <c r="IY4" i="83"/>
  <c r="IW4" i="83"/>
  <c r="IV4" i="83"/>
  <c r="IU4" i="83"/>
  <c r="IT4" i="83"/>
  <c r="IS4" i="83"/>
  <c r="IR4" i="83"/>
  <c r="IP4" i="83"/>
  <c r="IO4" i="83"/>
  <c r="IM4" i="83"/>
  <c r="IL4" i="83"/>
  <c r="IJ4" i="83"/>
  <c r="II4" i="83"/>
  <c r="IH4" i="83"/>
  <c r="IG4" i="83"/>
  <c r="IF4" i="83"/>
  <c r="IE4" i="83"/>
  <c r="ID4" i="83"/>
  <c r="IC4" i="83"/>
  <c r="IB4" i="83"/>
  <c r="IA4" i="83"/>
  <c r="HZ4" i="83"/>
  <c r="HX4" i="83"/>
  <c r="HW4" i="83"/>
  <c r="HV4" i="83"/>
  <c r="HU4" i="83"/>
  <c r="HT4" i="83"/>
  <c r="HS4" i="83"/>
  <c r="HR4" i="83"/>
  <c r="HP4" i="83"/>
  <c r="HN4" i="83"/>
  <c r="HM4" i="83"/>
  <c r="HL4" i="83"/>
  <c r="HK4" i="83"/>
  <c r="HJ4" i="83"/>
  <c r="HH4" i="83"/>
  <c r="HF4" i="83"/>
  <c r="HE4" i="83"/>
  <c r="HD4" i="83"/>
  <c r="HC4" i="83"/>
  <c r="HA4" i="83"/>
  <c r="GZ4" i="83"/>
  <c r="GY4" i="83"/>
  <c r="GX4" i="83"/>
  <c r="GW4" i="83"/>
  <c r="GV4" i="83"/>
  <c r="GU4" i="83"/>
  <c r="GT4" i="83"/>
  <c r="GS4" i="83"/>
  <c r="GR4" i="83"/>
  <c r="GH4" i="83"/>
  <c r="GG4" i="83"/>
  <c r="GF4" i="83"/>
  <c r="GD4" i="83"/>
  <c r="GC4" i="83"/>
  <c r="GB4" i="83"/>
  <c r="GA4" i="83"/>
  <c r="FY4" i="83"/>
  <c r="FX4" i="83"/>
  <c r="FW4" i="83"/>
  <c r="FV4" i="83"/>
  <c r="FU4" i="83"/>
  <c r="FT4" i="83"/>
  <c r="FS4" i="83"/>
  <c r="FR4" i="83"/>
  <c r="FQ4" i="83"/>
  <c r="FP4" i="83"/>
  <c r="FO4" i="83"/>
  <c r="FN4" i="83"/>
  <c r="FM4" i="83"/>
  <c r="FJ4" i="83"/>
  <c r="FH4" i="83"/>
  <c r="FG4" i="83"/>
  <c r="FF4" i="83"/>
  <c r="FE4" i="83"/>
  <c r="FC4" i="83"/>
  <c r="FB4" i="83"/>
  <c r="BN3" i="83"/>
  <c r="BM3" i="83"/>
  <c r="BL3" i="83"/>
  <c r="BK3" i="83"/>
  <c r="BJ3" i="83"/>
  <c r="BI3" i="83"/>
  <c r="BH3" i="83"/>
  <c r="BG3" i="83"/>
  <c r="BF3" i="83"/>
  <c r="BE3" i="83"/>
  <c r="BD3" i="83"/>
  <c r="BC3" i="83"/>
  <c r="BB3" i="83"/>
  <c r="BA3" i="83"/>
  <c r="AZ3" i="83"/>
  <c r="AY3" i="83"/>
  <c r="AX3" i="83"/>
  <c r="AW3" i="83"/>
  <c r="AV3" i="83"/>
  <c r="AU3" i="83"/>
  <c r="AT3" i="83"/>
  <c r="AS3" i="83"/>
  <c r="AR4" i="83"/>
  <c r="AR3" i="83"/>
  <c r="AQ4" i="83"/>
  <c r="AQ3" i="83"/>
  <c r="AP4" i="83"/>
  <c r="AP3" i="83"/>
  <c r="AO4" i="83"/>
  <c r="AO3" i="83"/>
  <c r="AN4" i="83"/>
  <c r="AN3" i="83"/>
  <c r="AM4" i="83"/>
  <c r="AM3" i="83"/>
  <c r="AL3" i="83"/>
  <c r="AK3" i="83"/>
  <c r="AJ3" i="83"/>
  <c r="AI3" i="83"/>
  <c r="AH3" i="83"/>
  <c r="AG3" i="83"/>
  <c r="AF3" i="83"/>
  <c r="AE3" i="83"/>
  <c r="AD3" i="83"/>
  <c r="AC3" i="83"/>
  <c r="AB3" i="83"/>
  <c r="AA3" i="83"/>
  <c r="Z3" i="83"/>
  <c r="Y3" i="83"/>
  <c r="X3" i="83"/>
  <c r="W3" i="83"/>
  <c r="V3" i="83"/>
  <c r="U3" i="83"/>
  <c r="T3" i="83"/>
  <c r="S3" i="83"/>
  <c r="R3" i="83"/>
  <c r="Q3" i="83"/>
  <c r="P3" i="83"/>
  <c r="O3" i="83"/>
  <c r="N3" i="83"/>
  <c r="M3" i="83"/>
  <c r="L3" i="83"/>
  <c r="K3" i="83"/>
  <c r="J3" i="83"/>
  <c r="I3" i="83"/>
  <c r="H3" i="83"/>
  <c r="G3" i="83"/>
  <c r="F3" i="83"/>
  <c r="E3" i="83"/>
  <c r="D3" i="83"/>
  <c r="C3" i="83"/>
  <c r="B3" i="83"/>
  <c r="A3" i="83"/>
  <c r="F4" i="83"/>
  <c r="G17" i="79" l="1"/>
  <c r="F17" i="79"/>
  <c r="E17" i="79"/>
  <c r="D17" i="79"/>
  <c r="C17" i="79"/>
  <c r="B17" i="79"/>
  <c r="C10" i="79"/>
  <c r="B10" i="79"/>
  <c r="C9" i="79"/>
  <c r="B9" i="79"/>
  <c r="B8" i="79"/>
  <c r="B7" i="79"/>
  <c r="C6" i="79"/>
  <c r="B6" i="79"/>
  <c r="B5" i="79"/>
  <c r="B4" i="79"/>
  <c r="E53" i="77"/>
  <c r="H53" i="77" s="1"/>
  <c r="E48" i="77"/>
  <c r="H48" i="77" s="1"/>
  <c r="E43" i="77"/>
  <c r="G43" i="77" s="1"/>
  <c r="F33" i="77"/>
  <c r="H33" i="77" s="1"/>
  <c r="F32" i="77"/>
  <c r="H32" i="77" s="1"/>
  <c r="F31" i="77"/>
  <c r="H31" i="77" s="1"/>
  <c r="F30" i="77"/>
  <c r="H30" i="77" s="1"/>
  <c r="F29" i="77"/>
  <c r="H29" i="77" s="1"/>
  <c r="F28" i="77"/>
  <c r="H28" i="77" s="1"/>
  <c r="F27" i="77"/>
  <c r="H27" i="77" s="1"/>
  <c r="F26" i="77"/>
  <c r="H26" i="77" s="1"/>
  <c r="F25" i="77"/>
  <c r="H25" i="77" s="1"/>
  <c r="F24" i="77"/>
  <c r="H24" i="77" s="1"/>
  <c r="F23" i="77"/>
  <c r="H23" i="77" s="1"/>
  <c r="F22" i="77"/>
  <c r="H22" i="77" s="1"/>
  <c r="F21" i="77"/>
  <c r="H21" i="77" s="1"/>
  <c r="F20" i="77"/>
  <c r="H20" i="77" s="1"/>
  <c r="F19" i="77"/>
  <c r="H19" i="77" s="1"/>
  <c r="F18" i="77"/>
  <c r="H18" i="77" s="1"/>
  <c r="F17" i="77"/>
  <c r="H17" i="77" s="1"/>
  <c r="F16" i="77"/>
  <c r="H16" i="77" s="1"/>
  <c r="F15" i="77"/>
  <c r="H15" i="77" s="1"/>
  <c r="F14" i="77"/>
  <c r="H14" i="77" s="1"/>
  <c r="F13" i="77"/>
  <c r="H13" i="77" s="1"/>
  <c r="F12" i="77"/>
  <c r="H12" i="77" s="1"/>
  <c r="F11" i="77"/>
  <c r="H11" i="77" s="1"/>
  <c r="F10" i="77"/>
  <c r="H10" i="77" s="1"/>
  <c r="F9" i="77"/>
  <c r="H9" i="77" s="1"/>
  <c r="F8" i="77"/>
  <c r="H8" i="77" s="1"/>
  <c r="F7" i="77"/>
  <c r="H7" i="77" s="1"/>
  <c r="F6" i="77"/>
  <c r="H6" i="77" s="1"/>
  <c r="F5" i="77"/>
  <c r="H5" i="77" s="1"/>
  <c r="H4" i="77"/>
  <c r="G24" i="76"/>
  <c r="G17" i="76"/>
  <c r="G14" i="76"/>
  <c r="G12" i="76"/>
  <c r="G6" i="76"/>
  <c r="G3" i="76"/>
  <c r="G17" i="74"/>
  <c r="G15" i="74"/>
  <c r="G12" i="74"/>
  <c r="G6" i="74"/>
  <c r="G3" i="74"/>
  <c r="E26" i="73"/>
  <c r="D26" i="73"/>
  <c r="LB4" i="83" s="1"/>
  <c r="E21" i="73"/>
  <c r="D21" i="73"/>
  <c r="E14" i="73"/>
  <c r="D14" i="73"/>
  <c r="E9" i="73"/>
  <c r="D9" i="73"/>
  <c r="E5" i="73"/>
  <c r="D5" i="73"/>
  <c r="E3" i="73"/>
  <c r="D3" i="73"/>
  <c r="E34" i="72"/>
  <c r="D34" i="72"/>
  <c r="KB4" i="83" s="1"/>
  <c r="E26" i="72"/>
  <c r="D26" i="72"/>
  <c r="D22" i="72"/>
  <c r="E18" i="72"/>
  <c r="D18" i="72"/>
  <c r="E12" i="72"/>
  <c r="D12" i="72"/>
  <c r="JF4" i="83" s="1"/>
  <c r="E5" i="72"/>
  <c r="D5" i="72"/>
  <c r="E3" i="72"/>
  <c r="D3" i="72"/>
  <c r="IX4" i="83" s="1"/>
  <c r="E103" i="71"/>
  <c r="D103" i="71"/>
  <c r="IQ4" i="83" s="1"/>
  <c r="E100" i="71"/>
  <c r="D100" i="71"/>
  <c r="E97" i="71"/>
  <c r="D97" i="71"/>
  <c r="E84" i="71"/>
  <c r="D84" i="71"/>
  <c r="HY4" i="83" s="1"/>
  <c r="E75" i="71"/>
  <c r="D75" i="71"/>
  <c r="HQ4" i="83" s="1"/>
  <c r="E73" i="71"/>
  <c r="D73" i="71"/>
  <c r="E66" i="71"/>
  <c r="D66" i="71"/>
  <c r="E64" i="71"/>
  <c r="D64" i="71"/>
  <c r="E58" i="71"/>
  <c r="D58" i="71"/>
  <c r="E46" i="71"/>
  <c r="D46" i="71"/>
  <c r="D37" i="71"/>
  <c r="E33" i="71"/>
  <c r="D33" i="71"/>
  <c r="GE4" i="83" s="1"/>
  <c r="E28" i="71"/>
  <c r="D28" i="71"/>
  <c r="FZ4" i="83" s="1"/>
  <c r="E14" i="71"/>
  <c r="D14" i="71"/>
  <c r="E13" i="71"/>
  <c r="D13" i="71"/>
  <c r="E11" i="71"/>
  <c r="D11" i="71"/>
  <c r="E6" i="71"/>
  <c r="D6" i="71"/>
  <c r="D3" i="71"/>
  <c r="G91" i="70"/>
  <c r="G85" i="70"/>
  <c r="D70" i="70"/>
  <c r="E64" i="70"/>
  <c r="D64" i="70"/>
  <c r="DX4" i="83" s="1"/>
  <c r="E33" i="70"/>
  <c r="D33" i="70"/>
  <c r="CS4" i="83" s="1"/>
  <c r="E32" i="70"/>
  <c r="D32" i="70"/>
  <c r="CR4" i="83" s="1"/>
  <c r="E31" i="70"/>
  <c r="D31" i="70"/>
  <c r="CQ4" i="83" s="1"/>
  <c r="G28" i="70"/>
  <c r="G24" i="70"/>
  <c r="G21" i="70"/>
  <c r="E19" i="70"/>
  <c r="D19" i="70"/>
  <c r="CE4" i="83" s="1"/>
  <c r="G11" i="70"/>
  <c r="G7" i="70"/>
  <c r="G3" i="70"/>
  <c r="F17" i="69"/>
  <c r="AE4" i="83" s="1"/>
  <c r="D17" i="69"/>
  <c r="AD4" i="83" s="1"/>
  <c r="E2" i="68"/>
  <c r="G70" i="70" l="1"/>
  <c r="ED4" i="83"/>
  <c r="C3" i="85" a="1"/>
  <c r="C44" i="85" a="1"/>
  <c r="G3" i="72"/>
  <c r="JT4" i="83"/>
  <c r="C37" i="85" a="1"/>
  <c r="FI4" i="83"/>
  <c r="C19" i="85" a="1"/>
  <c r="G33" i="70"/>
  <c r="G100" i="71"/>
  <c r="IN4" i="83"/>
  <c r="G31" i="70"/>
  <c r="G13" i="71"/>
  <c r="FK4" i="83"/>
  <c r="G64" i="71"/>
  <c r="HG4" i="83"/>
  <c r="G75" i="71"/>
  <c r="G14" i="73"/>
  <c r="KQ4" i="83"/>
  <c r="G97" i="71"/>
  <c r="IK4" i="83"/>
  <c r="G58" i="71"/>
  <c r="HB4" i="83"/>
  <c r="G64" i="70"/>
  <c r="G33" i="71"/>
  <c r="G18" i="72"/>
  <c r="JL4" i="83"/>
  <c r="G5" i="73"/>
  <c r="KH4" i="83"/>
  <c r="G28" i="71"/>
  <c r="G14" i="71"/>
  <c r="FL4" i="83"/>
  <c r="G37" i="71"/>
  <c r="GI4" i="83"/>
  <c r="G66" i="71"/>
  <c r="HI4" i="83"/>
  <c r="G3" i="73"/>
  <c r="KF4" i="83"/>
  <c r="G21" i="73"/>
  <c r="KW4" i="83"/>
  <c r="G46" i="71"/>
  <c r="GQ4" i="83"/>
  <c r="G11" i="71"/>
  <c r="G19" i="70"/>
  <c r="G32" i="70"/>
  <c r="G3" i="71"/>
  <c r="FA4" i="83"/>
  <c r="G6" i="71"/>
  <c r="FD4" i="83"/>
  <c r="G84" i="71"/>
  <c r="G22" i="72"/>
  <c r="JP4" i="83"/>
  <c r="D31" i="76"/>
  <c r="E11" i="66" s="1"/>
  <c r="G5" i="72"/>
  <c r="IZ4" i="83"/>
  <c r="H43" i="77"/>
  <c r="G73" i="71"/>
  <c r="HO4" i="83"/>
  <c r="G9" i="73"/>
  <c r="KL4" i="83"/>
  <c r="G26" i="72"/>
  <c r="D24" i="74"/>
  <c r="E9" i="66" s="1"/>
  <c r="G26" i="73"/>
  <c r="G34" i="72"/>
  <c r="G12" i="72"/>
  <c r="G103" i="71"/>
  <c r="G48" i="77"/>
  <c r="G53" i="77"/>
  <c r="D29" i="76"/>
  <c r="C11" i="66" s="1"/>
  <c r="D30" i="76"/>
  <c r="D11" i="66" s="1"/>
  <c r="D22" i="74"/>
  <c r="C9" i="66" s="1"/>
  <c r="D23" i="74"/>
  <c r="D9" i="66" s="1"/>
  <c r="H18" i="85" l="1"/>
  <c r="H17" i="85"/>
  <c r="H16" i="85"/>
  <c r="H15" i="85"/>
  <c r="H14" i="85"/>
  <c r="H13" i="85"/>
  <c r="H12" i="85"/>
  <c r="H11" i="85"/>
  <c r="H10" i="85"/>
  <c r="H9" i="85"/>
  <c r="H8" i="85"/>
  <c r="H7" i="85"/>
  <c r="H6" i="85"/>
  <c r="H5" i="85"/>
  <c r="H4" i="85"/>
  <c r="H36" i="85"/>
  <c r="D97" i="70"/>
  <c r="E5" i="66" s="1"/>
  <c r="H3" i="85"/>
  <c r="H34" i="85"/>
  <c r="H35" i="85"/>
  <c r="H32" i="85"/>
  <c r="H33" i="85"/>
  <c r="H30" i="85"/>
  <c r="H31" i="85"/>
  <c r="H28" i="85"/>
  <c r="H29" i="85"/>
  <c r="H26" i="85"/>
  <c r="H27" i="85"/>
  <c r="H24" i="85"/>
  <c r="H25" i="85"/>
  <c r="H22" i="85"/>
  <c r="H23" i="85"/>
  <c r="H20" i="85"/>
  <c r="H21" i="85"/>
  <c r="D33" i="73"/>
  <c r="D8" i="66" s="1"/>
  <c r="D41" i="72"/>
  <c r="D7" i="66" s="1"/>
  <c r="D96" i="70"/>
  <c r="D5" i="66" s="1"/>
  <c r="D95" i="70"/>
  <c r="C5" i="66" s="1"/>
  <c r="D113" i="71"/>
  <c r="D6" i="66" s="1"/>
  <c r="D112" i="71"/>
  <c r="C6" i="66" s="1"/>
  <c r="D40" i="72"/>
  <c r="C7" i="66" s="1"/>
  <c r="D42" i="72"/>
  <c r="E7" i="66" s="1"/>
  <c r="H19" i="85"/>
  <c r="D114" i="71"/>
  <c r="E6" i="66" s="1"/>
  <c r="D32" i="73"/>
  <c r="C8" i="66" s="1"/>
  <c r="D34" i="73"/>
  <c r="E8" i="66" s="1"/>
  <c r="F11" i="66"/>
  <c r="F10" i="66"/>
  <c r="F9" i="66"/>
  <c r="F5" i="66" l="1"/>
  <c r="F8" i="66"/>
  <c r="F7" i="66"/>
  <c r="E12" i="66"/>
  <c r="D12" i="66"/>
  <c r="C12" i="66"/>
  <c r="F6" i="66"/>
  <c r="F12" i="66" l="1"/>
  <c r="D167" i="2" a="1"/>
  <c r="D167" i="2" s="1"/>
  <c r="E167" i="2" l="1"/>
  <c r="A3" i="65" s="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tc={3EE56536-26CE-4951-A49C-9334E6918682}</author>
  </authors>
  <commentList>
    <comment ref="F3" authorId="0" shapeId="0" xr:uid="{3EE56536-26CE-4951-A49C-9334E6918682}">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ajustado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tc={65EE7F72-59C5-42D9-BE71-F8D1735F1A75}</author>
  </authors>
  <commentList>
    <comment ref="B5" authorId="0" shapeId="0" xr:uid="{65EE7F72-59C5-42D9-BE71-F8D1735F1A7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ayudarnos con la formula (No se pudo modificar dado que la hoja esta protegida)</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<sst xmlns="http://schemas.openxmlformats.org/spreadsheetml/2006/main" count="4149" uniqueCount="2656">
  <si>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</si>
  <si>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</si>
  <si>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</si>
  <si>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</si>
  <si>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</si>
  <si>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</si>
  <si>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</si>
  <si>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</si>
  <si>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</si>
  <si>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</si>
  <si>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</si>
  <si>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</si>
  <si>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</si>
  <si>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</si>
  <si>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</si>
  <si>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</si>
  <si>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</si>
  <si>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</si>
  <si>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</si>
  <si>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</si>
  <si>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</si>
  <si>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</si>
  <si>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</si>
  <si>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</si>
  <si>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</si>
  <si>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</si>
  <si>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</si>
  <si>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</si>
  <si>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</si>
  <si>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</si>
  <si>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</si>
  <si>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</si>
  <si>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</si>
  <si>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</si>
  <si>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</si>
  <si>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</si>
  <si>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</si>
  <si>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</si>
  <si>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</si>
  <si>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</si>
  <si>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</si>
  <si>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</si>
  <si>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</si>
  <si>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</si>
  <si>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</si>
  <si>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</si>
  <si>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</si>
  <si>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</si>
  <si>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</si>
  <si>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</si>
  <si>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</si>
  <si>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</si>
  <si>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</si>
  <si>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</si>
  <si>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</si>
  <si>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</si>
  <si>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</si>
  <si>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</si>
  <si>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</si>
  <si>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</si>
  <si>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</si>
  <si>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</si>
  <si>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</si>
  <si>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</si>
  <si>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</si>
  <si>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</si>
  <si>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</si>
  <si>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</si>
  <si>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</si>
  <si>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</si>
  <si>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</si>
  <si>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</si>
  <si>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</si>
  <si>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</si>
  <si>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</si>
  <si>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</si>
  <si>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</si>
  <si>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</si>
  <si>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</si>
  <si>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</si>
  <si>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</si>
  <si>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</si>
  <si>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</si>
  <si>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</si>
  <si>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</si>
  <si>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</si>
  <si>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</si>
  <si>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</si>
  <si>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</si>
  <si>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</si>
  <si>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</si>
  <si>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</si>
  <si>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</si>
  <si>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</si>
  <si>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</si>
  <si>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</si>
  <si>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</si>
  <si>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</si>
  <si>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</si>
  <si>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</si>
  <si>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</si>
  <si>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</si>
  <si>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</si>
  <si>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</si>
  <si>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</si>
  <si>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</si>
  <si>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</si>
  <si>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</si>
  <si>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</si>
  <si>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</si>
  <si>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</si>
  <si>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</si>
  <si>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</si>
  <si>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</si>
  <si>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</si>
  <si>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</si>
  <si>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</si>
  <si>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</si>
  <si>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</si>
  <si>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</si>
  <si>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</si>
  <si>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</si>
  <si>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</si>
  <si>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</si>
  <si>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</si>
  <si>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</si>
  <si>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</si>
  <si>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</si>
  <si>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</si>
  <si>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</si>
  <si>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</si>
  <si>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</si>
  <si>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</si>
  <si>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</si>
  <si>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</si>
  <si>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</si>
  <si>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</si>
  <si>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</si>
  <si>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</si>
  <si>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</si>
  <si>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</si>
  <si>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</si>
  <si>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</si>
  <si>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</si>
  <si>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</si>
  <si>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</si>
  <si>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</si>
  <si>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</si>
  <si>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</si>
  <si>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</si>
  <si>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</si>
  <si>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</si>
  <si>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</si>
  <si>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</si>
  <si>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</si>
  <si>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</si>
  <si>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</si>
  <si>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</si>
  <si>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</si>
  <si>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</si>
  <si>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</si>
  <si>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</si>
  <si>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</si>
  <si>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</si>
  <si>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</si>
  <si>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</si>
  <si>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</si>
  <si>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</si>
  <si>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</si>
  <si>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</si>
  <si>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</si>
  <si>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</si>
  <si>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</si>
  <si>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</si>
  <si>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</si>
  <si>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</si>
  <si>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</si>
  <si>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</si>
  <si>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</si>
  <si>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</si>
  <si>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</si>
  <si>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</si>
  <si>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</si>
  <si>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</si>
  <si>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</si>
  <si>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</si>
  <si>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</si>
  <si>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</si>
  <si>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</si>
  <si>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</si>
  <si>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</si>
  <si>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</si>
  <si>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</si>
  <si>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</si>
  <si>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</si>
  <si>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</si>
  <si>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</si>
  <si>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</si>
  <si>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</si>
  <si>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</si>
  <si>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</si>
  <si>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</si>
  <si>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</si>
  <si>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</si>
  <si>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</si>
  <si>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</si>
  <si>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</si>
  <si>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</si>
  <si>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</si>
  <si>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</si>
  <si>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</si>
  <si>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</si>
  <si>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</si>
  <si>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</si>
  <si>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</si>
  <si>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</si>
  <si>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</si>
  <si>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</si>
  <si>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</si>
  <si>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</si>
  <si>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</si>
  <si>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</si>
  <si>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</si>
  <si>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</si>
  <si>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</si>
  <si>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</si>
  <si>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</si>
  <si>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</si>
  <si>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</si>
  <si>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</si>
  <si>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</si>
  <si>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</si>
  <si>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</si>
  <si>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</si>
  <si>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</si>
  <si>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</si>
  <si>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</si>
  <si>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</si>
  <si>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</si>
  <si>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</si>
  <si>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</si>
  <si>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</si>
  <si>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</si>
  <si>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</si>
  <si>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</si>
  <si>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</si>
  <si>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</si>
  <si>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</si>
  <si>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</si>
  <si>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</si>
  <si>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</si>
  <si>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</si>
  <si>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</si>
  <si>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</si>
  <si>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</si>
  <si>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</si>
  <si>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</si>
  <si>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</si>
  <si>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</si>
  <si>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</si>
  <si>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</si>
  <si>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</si>
  <si>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</si>
  <si>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</si>
  <si>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</si>
  <si>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</si>
  <si>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</si>
  <si>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</si>
  <si>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</si>
  <si>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</si>
  <si>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</si>
  <si>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</si>
  <si>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</si>
  <si>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</si>
  <si>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</si>
  <si>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</si>
  <si>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</si>
  <si>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</si>
  <si>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</si>
  <si>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</si>
  <si>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</si>
  <si>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</si>
  <si>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</si>
  <si>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</si>
  <si>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</si>
  <si>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</si>
  <si>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</si>
  <si>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</si>
  <si>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</si>
  <si>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</si>
  <si>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</si>
  <si>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</si>
  <si>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</si>
  <si>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</si>
  <si>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</si>
  <si>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</si>
  <si>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</si>
  <si>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</si>
  <si>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</si>
  <si>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</si>
  <si>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</si>
  <si>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</si>
  <si>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</si>
  <si>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</si>
  <si>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</si>
  <si>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</si>
  <si>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</si>
  <si>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</si>
  <si>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</si>
  <si>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</si>
  <si>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</si>
  <si>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</si>
  <si>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</si>
  <si>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</si>
  <si>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</si>
  <si>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</si>
  <si>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</si>
  <si>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</si>
  <si>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</si>
  <si>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</si>
  <si>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</si>
  <si>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</si>
  <si>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</si>
  <si>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</si>
  <si>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</si>
  <si>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</si>
  <si>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</si>
  <si>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</si>
  <si>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</si>
  <si>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</si>
  <si>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</si>
  <si>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</si>
  <si>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</si>
  <si>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</si>
  <si>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</si>
  <si>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</si>
  <si>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</si>
  <si>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</si>
  <si>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</si>
  <si>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</si>
  <si>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</si>
  <si>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</si>
  <si>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</si>
  <si>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</si>
  <si>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</si>
  <si>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</si>
  <si>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</si>
  <si>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</si>
  <si>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</si>
  <si>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</si>
  <si>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</si>
  <si>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</si>
  <si>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</si>
  <si>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</si>
  <si>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</si>
  <si>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</si>
  <si>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</si>
  <si>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</si>
  <si>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</si>
  <si>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</si>
  <si>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</si>
  <si>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</si>
  <si>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</si>
  <si>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</si>
  <si>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</si>
  <si>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</si>
  <si>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</si>
  <si>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</si>
  <si>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</si>
  <si>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</si>
  <si>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</si>
  <si>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</si>
  <si>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</si>
  <si>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</si>
  <si>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</si>
  <si>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</si>
  <si>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</si>
  <si>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</si>
  <si>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</si>
  <si>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</si>
  <si>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</si>
  <si>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</si>
  <si>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</si>
  <si>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</si>
  <si>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</si>
  <si>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</si>
  <si>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</si>
  <si>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</si>
  <si>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</si>
  <si>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</si>
  <si>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</si>
  <si>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</si>
  <si>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</si>
  <si>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</si>
  <si>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</si>
  <si>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</si>
  <si>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</si>
  <si>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</si>
  <si>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</si>
  <si>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</si>
  <si>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</si>
  <si>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</si>
  <si>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</si>
  <si>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</si>
  <si>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</si>
  <si>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</si>
  <si>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</si>
  <si>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</si>
  <si>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</si>
  <si>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</si>
  <si>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</si>
  <si>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</si>
  <si>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</si>
  <si>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</si>
  <si>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</si>
  <si>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</si>
  <si>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</si>
  <si>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</si>
  <si>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</si>
  <si>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</si>
  <si>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</si>
  <si>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</si>
  <si>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</si>
  <si>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</si>
  <si>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</si>
  <si>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</si>
  <si>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</si>
  <si>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</si>
  <si>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</si>
  <si>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</si>
  <si>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</si>
  <si>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</si>
  <si>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</si>
  <si>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</si>
  <si>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</si>
  <si>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</si>
  <si>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</si>
  <si>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</si>
  <si>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</si>
  <si>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</si>
  <si>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</si>
  <si>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</si>
  <si>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</si>
  <si>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</si>
  <si>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</si>
  <si>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</si>
  <si>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</si>
  <si>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</si>
  <si>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</si>
  <si>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</si>
  <si>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</si>
  <si>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</si>
  <si>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</si>
  <si>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</si>
  <si>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</si>
  <si>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</si>
  <si>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</si>
  <si>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</si>
  <si>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</si>
  <si>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</si>
  <si>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</si>
  <si>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</si>
  <si>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</si>
  <si>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</si>
  <si>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</si>
  <si>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</si>
  <si>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</si>
  <si>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</si>
  <si>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</si>
  <si>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</si>
  <si>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</si>
  <si>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</si>
  <si>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</si>
  <si>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</si>
  <si>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</si>
  <si>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</si>
  <si>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</si>
  <si>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</si>
  <si>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</si>
  <si>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</si>
  <si>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</si>
  <si>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</si>
  <si>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</si>
  <si>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</si>
  <si>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</si>
  <si>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</si>
  <si>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</si>
  <si>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</si>
  <si>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</si>
  <si>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</si>
  <si>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</si>
  <si>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</si>
  <si>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</si>
  <si>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</si>
  <si>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</si>
  <si>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</si>
  <si>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</si>
  <si>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</si>
  <si>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</si>
  <si>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</si>
  <si>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</si>
  <si>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</si>
  <si>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</si>
  <si>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</si>
  <si>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</si>
  <si>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</si>
  <si>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</si>
  <si>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</si>
  <si>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</si>
  <si>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</si>
  <si>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</si>
  <si>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</si>
  <si>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</si>
  <si>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</si>
  <si>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</si>
  <si>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</si>
  <si>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</si>
  <si>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</si>
  <si>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</si>
  <si>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</si>
  <si>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</si>
  <si>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</si>
  <si>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</si>
  <si>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</si>
  <si>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</si>
  <si>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</si>
  <si>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</si>
  <si>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</si>
  <si>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</si>
  <si>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</si>
  <si>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</si>
  <si>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</si>
  <si>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</si>
  <si>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</si>
  <si>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</si>
  <si>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</si>
  <si>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</si>
  <si>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</si>
  <si>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</si>
  <si>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</si>
  <si>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</si>
  <si>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</si>
  <si>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</si>
  <si>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</si>
  <si>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</si>
  <si>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</si>
  <si>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</si>
  <si>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</si>
  <si>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</si>
  <si>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</si>
  <si>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</si>
  <si>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</si>
  <si>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</si>
  <si>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</si>
  <si>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</si>
  <si>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</si>
  <si>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</si>
  <si>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</si>
  <si>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</si>
  <si>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</si>
  <si>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</si>
  <si>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</si>
  <si>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</si>
  <si>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</si>
  <si>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</si>
  <si>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</si>
  <si>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</si>
  <si>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</si>
  <si>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</si>
  <si>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</si>
  <si>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</si>
  <si>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</si>
  <si>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</si>
  <si>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</si>
  <si>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</si>
  <si>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</si>
  <si>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</si>
  <si>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</si>
  <si>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</si>
  <si>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</si>
  <si>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</si>
  <si>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</si>
  <si>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</si>
  <si>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</si>
  <si>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</si>
  <si>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</si>
  <si>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</si>
  <si>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</si>
  <si>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</si>
  <si>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</si>
  <si>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</si>
  <si>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</si>
  <si>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</si>
  <si>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</si>
  <si>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</si>
  <si>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</si>
  <si>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</si>
  <si>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</si>
  <si>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</si>
  <si>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</si>
  <si>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</si>
  <si>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</si>
  <si>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</si>
  <si>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</si>
  <si>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</si>
  <si>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</si>
  <si>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</si>
  <si>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</si>
  <si>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</si>
  <si>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</si>
  <si>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</si>
  <si>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</si>
  <si>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</si>
  <si>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</si>
  <si>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</si>
  <si>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</si>
  <si>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</si>
  <si>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</si>
  <si>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</si>
  <si>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</si>
  <si>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</si>
  <si>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</si>
  <si>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</si>
  <si>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</si>
  <si>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</si>
  <si>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</si>
  <si>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</si>
  <si>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</si>
  <si>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</si>
  <si>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</si>
  <si>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</si>
  <si>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</si>
  <si>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</si>
  <si>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</si>
  <si>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</si>
  <si>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</si>
  <si>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</si>
  <si>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</si>
  <si>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</si>
  <si>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</si>
  <si>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</si>
  <si>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</si>
  <si>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</si>
  <si>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</si>
  <si>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</si>
  <si>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</si>
  <si>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</si>
  <si>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</si>
  <si>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</si>
  <si>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</si>
  <si>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</si>
  <si>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</si>
  <si>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</si>
  <si>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</si>
  <si>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</si>
  <si>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</si>
  <si>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</si>
  <si>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</si>
  <si>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</si>
  <si>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</si>
  <si>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</si>
  <si>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</si>
  <si>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</si>
  <si>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</si>
  <si>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</si>
  <si>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</si>
  <si>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</si>
  <si>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</si>
  <si>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</si>
  <si>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</si>
  <si>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</si>
  <si>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</si>
  <si>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</si>
  <si>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</si>
  <si>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</si>
  <si>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</si>
  <si>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</si>
  <si>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</si>
  <si>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</si>
  <si>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</si>
  <si>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</si>
  <si>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</si>
  <si>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</si>
  <si>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</si>
  <si>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</si>
  <si>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</si>
  <si>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</si>
  <si>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</si>
  <si>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</si>
  <si>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</si>
  <si>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</si>
  <si>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</si>
  <si>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</si>
  <si>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</si>
  <si>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</si>
  <si>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</si>
  <si>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</si>
  <si>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</si>
  <si>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</si>
  <si>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</si>
  <si>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</si>
  <si>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</si>
  <si>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</si>
  <si>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</si>
  <si>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</si>
  <si>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</si>
  <si>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</si>
  <si>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</si>
  <si>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</si>
  <si>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</si>
  <si>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</si>
  <si>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</si>
  <si>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</si>
  <si>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</si>
  <si>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</si>
  <si>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</si>
  <si>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</si>
  <si>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</si>
  <si>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</si>
  <si>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</si>
  <si>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</si>
  <si>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</si>
  <si>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</si>
  <si>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</si>
  <si>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</si>
  <si>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</si>
  <si>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</si>
  <si>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</si>
  <si>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</si>
  <si>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</si>
  <si>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</si>
  <si>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</si>
  <si>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</si>
  <si>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</si>
  <si>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</si>
  <si>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</si>
  <si>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</si>
  <si>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</si>
  <si>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</si>
  <si>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</si>
  <si>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</si>
  <si>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</si>
  <si>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</si>
  <si>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</si>
  <si>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</si>
  <si>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</si>
  <si>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</si>
  <si>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</si>
  <si>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</si>
  <si>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</si>
  <si>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</si>
  <si>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</si>
  <si>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</si>
  <si>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</si>
  <si>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</si>
  <si>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</si>
  <si>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</si>
  <si>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</si>
  <si>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</si>
  <si>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</si>
  <si>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</si>
  <si>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</si>
  <si>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</si>
  <si>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</si>
  <si>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</si>
  <si>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</si>
  <si>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</si>
  <si>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</si>
  <si>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</si>
  <si>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</si>
  <si>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</si>
  <si>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</si>
  <si>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</si>
  <si>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</si>
  <si>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</si>
  <si>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</si>
  <si>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</si>
  <si>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</si>
  <si>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</si>
  <si>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</si>
  <si>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</si>
  <si>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</si>
  <si>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</si>
  <si>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</si>
  <si>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</si>
  <si>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</si>
  <si>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</si>
  <si>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</si>
  <si>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</si>
  <si>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</si>
  <si>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</si>
  <si>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</si>
  <si>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</si>
  <si>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</si>
  <si>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</si>
  <si>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</si>
  <si>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</si>
  <si>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</si>
  <si>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</si>
  <si>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</si>
  <si>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</si>
  <si>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</si>
  <si>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</si>
  <si>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</si>
  <si>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</si>
  <si>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</si>
  <si>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</si>
  <si>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</si>
  <si>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</si>
  <si>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</si>
  <si>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</si>
  <si>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</si>
  <si>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</si>
  <si>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</si>
  <si>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</si>
  <si>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</si>
  <si>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</si>
  <si>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</si>
  <si>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</si>
  <si>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</si>
  <si>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</si>
  <si>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</si>
  <si>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</si>
  <si>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</si>
  <si>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</si>
  <si>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</si>
  <si>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</si>
  <si>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</si>
  <si>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</si>
  <si>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</si>
  <si>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</si>
  <si>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</si>
  <si>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</si>
  <si>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</si>
  <si>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</si>
  <si>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</si>
  <si>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</si>
  <si>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</si>
  <si>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</si>
  <si>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</si>
  <si>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</si>
  <si>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</si>
  <si>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</si>
  <si>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</si>
  <si>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</si>
  <si>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</si>
  <si>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</si>
  <si>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</si>
  <si>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</si>
  <si>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</si>
  <si>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</si>
  <si>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</si>
  <si>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</si>
  <si>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</si>
  <si>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</si>
  <si>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</si>
  <si>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</si>
  <si>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</si>
  <si>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</si>
  <si>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</si>
  <si>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</si>
  <si>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</si>
  <si>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</si>
  <si>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</si>
  <si>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</si>
  <si>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</si>
  <si>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</si>
  <si>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</si>
  <si>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</si>
  <si>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</si>
  <si>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</si>
  <si>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</si>
  <si>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</si>
  <si>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</si>
  <si>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</si>
  <si>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</si>
  <si>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</si>
  <si>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</si>
  <si>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</si>
  <si>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</si>
  <si>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</si>
  <si>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</si>
  <si>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</si>
  <si>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</si>
  <si>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</si>
  <si>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</si>
  <si>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</si>
  <si>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</si>
  <si>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</si>
  <si>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</si>
  <si>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</si>
  <si>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</si>
  <si>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</si>
  <si>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</si>
  <si>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</si>
  <si>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</si>
  <si>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</si>
  <si>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</si>
  <si>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</si>
  <si>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</si>
  <si>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</si>
  <si>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</si>
  <si>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</si>
  <si>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</si>
  <si>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</si>
  <si>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</si>
  <si>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</si>
  <si>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</si>
  <si>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</si>
  <si>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</si>
  <si>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</si>
  <si>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</si>
  <si>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</si>
  <si>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</si>
  <si>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</si>
  <si>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</si>
  <si>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</si>
  <si>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</si>
  <si>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</si>
  <si>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</si>
  <si>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</si>
  <si>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</si>
  <si>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</si>
  <si>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</si>
  <si>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</si>
  <si>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</si>
  <si>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</si>
  <si>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</si>
  <si>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</si>
  <si>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</si>
  <si>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</si>
  <si>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</si>
  <si>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</si>
  <si>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</si>
  <si>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</si>
  <si>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</si>
  <si>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</si>
  <si>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</si>
  <si>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</si>
  <si>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</si>
  <si>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</si>
  <si>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</si>
  <si>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</si>
  <si>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</si>
  <si>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</si>
  <si>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</si>
  <si>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</si>
  <si>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</si>
  <si>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</si>
  <si>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</si>
  <si>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</si>
  <si>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</si>
  <si>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</si>
  <si>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</si>
  <si>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</si>
  <si>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</si>
  <si>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</si>
  <si>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</si>
  <si>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</si>
  <si>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</si>
  <si>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</si>
  <si>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</si>
  <si>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</si>
  <si>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</si>
  <si>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</si>
  <si>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</si>
  <si>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</si>
  <si>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</si>
  <si>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</si>
  <si>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</si>
  <si>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</si>
  <si>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</si>
  <si>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</si>
  <si>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</si>
  <si>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</si>
  <si>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</si>
  <si>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</si>
  <si>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</si>
  <si>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</si>
  <si>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</si>
  <si>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</si>
  <si>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</si>
  <si>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</si>
  <si>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</si>
  <si>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</si>
  <si>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</si>
  <si>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</si>
  <si>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</si>
  <si>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</si>
  <si>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</si>
  <si>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</si>
  <si>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</si>
  <si>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</si>
  <si>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</si>
  <si>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</si>
  <si>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</si>
  <si>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</si>
  <si>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</si>
  <si>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</si>
  <si>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</si>
  <si>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</si>
  <si>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</si>
  <si>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</si>
  <si>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</si>
  <si>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</si>
  <si>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</si>
  <si>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</si>
  <si>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</si>
  <si>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</si>
  <si>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</si>
  <si>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</si>
  <si>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</si>
  <si>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</si>
  <si>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</si>
  <si>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</si>
  <si>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</si>
  <si>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</si>
  <si>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</si>
  <si>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</si>
  <si>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</si>
  <si>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</si>
  <si>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</si>
  <si>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</si>
  <si>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</si>
  <si>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</si>
  <si>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</si>
  <si>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</si>
  <si>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</si>
  <si>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</si>
  <si>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</si>
  <si>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</si>
  <si>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</si>
  <si>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</si>
  <si>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</si>
  <si>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</si>
  <si>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</si>
  <si>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</si>
  <si>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</si>
  <si>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</si>
  <si>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</si>
  <si>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</si>
  <si>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</si>
  <si>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</si>
  <si>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</si>
  <si>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</si>
  <si>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</si>
  <si>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</si>
  <si>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</si>
  <si>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</si>
  <si>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</si>
  <si>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</si>
  <si>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</si>
  <si>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</si>
  <si>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</si>
  <si>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</si>
  <si>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</si>
  <si>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</si>
  <si>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</si>
  <si>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</si>
  <si>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</si>
  <si>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</si>
  <si>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</si>
  <si>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</si>
  <si>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</si>
  <si>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</si>
  <si>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</si>
  <si>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</si>
  <si>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</si>
  <si>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</si>
  <si>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</si>
  <si>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</si>
  <si>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</si>
  <si>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</si>
  <si>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</si>
  <si>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</si>
  <si>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</si>
  <si>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</si>
  <si>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</si>
  <si>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</si>
  <si>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</si>
  <si>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</si>
  <si>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</si>
  <si>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</si>
  <si>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</si>
  <si>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</si>
  <si>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</si>
  <si>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</si>
  <si>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</si>
  <si>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</si>
  <si>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</si>
  <si>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</si>
  <si>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</si>
  <si>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</si>
  <si>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</si>
  <si>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</si>
  <si>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</si>
  <si>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</si>
  <si>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</si>
  <si>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</si>
  <si>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</si>
  <si>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</si>
  <si>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</si>
  <si>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</si>
  <si>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</si>
  <si>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</si>
  <si>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</si>
  <si>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</si>
  <si>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</si>
  <si>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</si>
  <si>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</si>
  <si>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</si>
  <si>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</si>
  <si>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</si>
  <si>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</si>
  <si>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</si>
  <si>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</si>
  <si>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</si>
  <si>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</si>
  <si>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</si>
  <si>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</si>
  <si>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</si>
  <si>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</si>
  <si>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</si>
  <si>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</si>
  <si>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</si>
  <si>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</si>
  <si>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</si>
  <si>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</si>
  <si>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</si>
  <si>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</si>
  <si>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</si>
  <si>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</si>
  <si>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</si>
  <si>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</si>
  <si>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</si>
  <si>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</si>
  <si>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</si>
  <si>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</si>
  <si>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</si>
  <si>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</si>
  <si>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</si>
  <si>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</si>
  <si>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</si>
  <si>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</si>
  <si>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</si>
  <si>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</si>
  <si>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</si>
  <si>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</si>
  <si>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</si>
  <si>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</si>
  <si>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</si>
  <si>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</si>
  <si>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</si>
  <si>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</si>
  <si>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</si>
  <si>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</si>
  <si>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</si>
  <si>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</si>
  <si>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</si>
  <si>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</si>
  <si>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</si>
  <si>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</si>
  <si>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</si>
  <si>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</si>
  <si>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</si>
  <si>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</si>
  <si>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</si>
  <si>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</si>
  <si>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</si>
  <si>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</si>
  <si>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</si>
  <si>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</si>
  <si>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</si>
  <si>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</si>
  <si>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</si>
  <si>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</si>
  <si>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</si>
  <si>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</si>
  <si>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</si>
  <si>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</si>
  <si>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</si>
  <si>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</si>
  <si>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</si>
  <si>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</si>
  <si>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</si>
  <si>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</si>
  <si>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</si>
  <si>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</si>
  <si>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</si>
  <si>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</si>
  <si>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</si>
  <si>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</si>
  <si>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</si>
  <si>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</si>
  <si>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</si>
  <si>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</si>
  <si>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</si>
  <si>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</si>
  <si>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</si>
  <si>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</si>
  <si>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</si>
  <si>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</si>
  <si>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</si>
  <si>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</si>
  <si>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</si>
  <si>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</si>
  <si>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</si>
  <si>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</si>
  <si>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</si>
  <si>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</si>
  <si>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</si>
  <si>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</si>
  <si>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</si>
  <si>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</si>
  <si>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</si>
  <si>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</si>
  <si>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</si>
  <si>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</si>
  <si>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</si>
  <si>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</si>
  <si>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</si>
  <si>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</si>
  <si>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</si>
  <si>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</si>
  <si>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</si>
  <si>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</si>
  <si>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</si>
  <si>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</si>
  <si>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</si>
  <si>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</si>
  <si>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</si>
  <si>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</si>
  <si>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</si>
  <si>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</si>
  <si>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</si>
  <si>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</si>
  <si>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</si>
  <si>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</si>
  <si>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</si>
  <si>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</si>
  <si>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</si>
  <si>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</si>
  <si>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</si>
  <si>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</si>
  <si>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</si>
  <si>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</si>
  <si>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</si>
  <si>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</si>
  <si>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</si>
  <si>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</si>
  <si>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</si>
  <si>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</si>
  <si>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</si>
  <si>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</si>
  <si>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</si>
  <si>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</si>
  <si>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</si>
  <si>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</si>
  <si>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</si>
  <si>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</si>
  <si>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</si>
  <si>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</si>
  <si>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</si>
  <si>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</si>
  <si>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</si>
  <si>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</si>
  <si>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</si>
  <si>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</si>
  <si>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</si>
  <si>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</si>
  <si>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</si>
  <si>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</si>
  <si>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</si>
  <si>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</si>
  <si>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</si>
  <si>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</si>
  <si>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</si>
  <si>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</si>
  <si>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</si>
  <si>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</si>
  <si>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</si>
  <si>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</si>
  <si>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</si>
  <si>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</si>
  <si>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</si>
  <si>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</si>
  <si>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</si>
  <si>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</si>
  <si>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</si>
  <si>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</si>
  <si>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</si>
  <si>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</si>
  <si>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</si>
  <si>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</si>
  <si>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</si>
  <si>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</si>
  <si>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</si>
  <si>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</si>
  <si>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</si>
  <si>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</si>
  <si>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</si>
  <si>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</si>
  <si>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</si>
  <si>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</si>
  <si>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</si>
  <si>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</si>
  <si>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</si>
  <si>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</si>
  <si>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</si>
  <si>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</si>
  <si>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</si>
  <si>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</si>
  <si>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</si>
  <si>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</si>
  <si>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</si>
  <si>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</si>
  <si>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</si>
  <si>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</si>
  <si>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</si>
  <si>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</si>
  <si>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</si>
  <si>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</si>
  <si>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</si>
  <si>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</si>
  <si>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</si>
  <si>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</si>
  <si>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</si>
  <si>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</si>
  <si>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</si>
  <si>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</si>
  <si>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</si>
  <si>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</si>
  <si>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</si>
  <si>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</si>
  <si>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</si>
  <si>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</si>
  <si>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</si>
  <si>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</si>
  <si>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</si>
  <si>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</si>
  <si>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</si>
  <si>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</si>
  <si>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</si>
  <si>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</si>
  <si>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</si>
  <si>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</si>
  <si>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</si>
  <si>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</si>
  <si>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</si>
  <si>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</si>
  <si>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</si>
  <si>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</si>
  <si>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</si>
  <si>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</si>
  <si>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</si>
  <si>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</si>
  <si>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</si>
  <si>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</si>
  <si>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</si>
  <si>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</si>
  <si>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</si>
  <si>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</si>
  <si>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</si>
  <si>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</si>
  <si>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</si>
  <si>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</si>
  <si>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</si>
  <si>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</si>
  <si>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</si>
  <si>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</si>
  <si>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</si>
  <si>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</si>
  <si>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</si>
  <si>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</si>
  <si>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</si>
  <si>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</si>
  <si>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</si>
  <si>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</si>
  <si>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</si>
  <si>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</si>
  <si>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</si>
  <si>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</si>
  <si>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</si>
  <si>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</si>
  <si>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</si>
  <si>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</si>
  <si>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</si>
  <si>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</si>
  <si>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</si>
  <si>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</si>
  <si>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</si>
  <si>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</si>
  <si>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</si>
  <si>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</si>
  <si>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</si>
  <si>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</si>
  <si>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</si>
  <si>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</si>
  <si>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</si>
  <si>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</si>
  <si>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</si>
  <si>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</si>
  <si>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</si>
  <si>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</si>
  <si>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</si>
  <si>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</si>
  <si>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</si>
  <si>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</si>
  <si>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</si>
  <si>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</si>
  <si>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</si>
  <si>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</si>
  <si>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</si>
  <si>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</si>
  <si>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</si>
  <si>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</si>
  <si>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</si>
  <si>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</si>
  <si>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</si>
  <si>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</si>
  <si>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</si>
  <si>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</si>
  <si>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</si>
  <si>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</si>
  <si>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</si>
  <si>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</si>
  <si>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</si>
  <si>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</si>
  <si>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</si>
  <si>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</si>
  <si>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</si>
  <si>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</si>
  <si>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</si>
  <si>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</si>
  <si>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</si>
  <si>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</si>
  <si>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</si>
  <si>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</si>
  <si>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</si>
  <si>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</si>
  <si>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</si>
  <si>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</si>
  <si>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</si>
  <si>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</si>
  <si>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</si>
  <si>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</si>
  <si>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</si>
  <si>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</si>
  <si>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</si>
  <si>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</si>
  <si>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</si>
  <si>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</si>
  <si>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</si>
  <si>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</si>
  <si>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</si>
  <si>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</si>
  <si>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</si>
  <si>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</si>
  <si>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</si>
  <si>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</si>
  <si>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</si>
  <si>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</si>
  <si>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</si>
  <si>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</si>
  <si>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</si>
  <si>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</si>
  <si>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</si>
  <si>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</si>
  <si>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PROCESO DE INSPECCIÓN, VIGILANCIA Y CONTROL
INSTRUMENTO IV
CENTRO DE DESARROLLO INFANTIL CDI</t>
  </si>
  <si>
    <r>
      <rPr>
        <b/>
        <i/>
        <sz val="12"/>
        <color theme="1"/>
        <rFont val="Tempus Sans ITC"/>
        <family val="5"/>
      </rPr>
      <t xml:space="preserve">¡Antes de imprimir este documento… piense en el medio ambiente!  </t>
    </r>
    <r>
      <rPr>
        <b/>
        <sz val="11"/>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</si>
  <si>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INSTRUCTIVO PARA DILIGENCIAR EL INSTRUMENTO DE VERIFICACION DE LAS CONDICIONES DE PRESTACION DEL SERVICIO - CENTRO DE DESARROLLO INFANTIL - CDI</t>
  </si>
  <si>
    <t>Portada</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</si>
  <si>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</si>
  <si>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</si>
  <si>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</si>
  <si>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</si>
  <si>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</si>
  <si>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</si>
  <si>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</si>
  <si>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</si>
  <si>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</si>
  <si>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 xml:space="preserve">Registre la dirección de la sede administrativa de la institución </t>
  </si>
  <si>
    <t>Teléfono o Celular</t>
  </si>
  <si>
    <t>Registre el número de célular que el representante legal indica como número de contacto de la institución.</t>
  </si>
  <si>
    <t>Departamento de la sede administrativa</t>
  </si>
  <si>
    <t xml:space="preserve">Seleccione de lista desplegable el departamento de la sede administrativa de la institución </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</si>
  <si>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</si>
  <si>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</si>
  <si>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</si>
  <si>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</si>
  <si>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</si>
  <si>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</si>
  <si>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</si>
  <si>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 xml:space="preserve">Registre nombres y apellidos completos del representante legal </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</si>
  <si>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</si>
  <si>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</si>
  <si>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</si>
  <si>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</si>
  <si>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</si>
  <si>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</si>
  <si>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</si>
  <si>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</si>
  <si>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</si>
  <si>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Sede de la Unidad de Servicio</t>
  </si>
  <si>
    <t>Registre el nombre de la institución</t>
  </si>
  <si>
    <t>Zona urbana o rural</t>
  </si>
  <si>
    <t xml:space="preserve">Registre la zona </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</si>
  <si>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</si>
  <si>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</si>
  <si>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</si>
  <si>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</si>
  <si>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</si>
  <si>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 xml:space="preserve">Registre la dirección de la Unidad de Servicio de la institución </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</si>
  <si>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</si>
  <si>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</si>
  <si>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</si>
  <si>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</si>
  <si>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</si>
  <si>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</si>
  <si>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</si>
  <si>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</si>
  <si>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</si>
  <si>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</si>
  <si>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</si>
  <si>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</si>
  <si>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</si>
  <si>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</si>
  <si>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</si>
  <si>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</si>
  <si>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</si>
  <si>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</si>
  <si>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</si>
  <si>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</si>
  <si>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</si>
  <si>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</si>
  <si>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</si>
  <si>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</si>
  <si>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</si>
  <si>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</si>
  <si>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</si>
  <si>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</si>
  <si>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</si>
  <si>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</si>
  <si>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</si>
  <si>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</si>
  <si>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</si>
  <si>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</si>
  <si>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Seleccione la población encontrada al momento de la visita, puede elegir más de una opción de acuerdo con lo encontrado.
Seleccione la población encontrada al momento de la visita. El servicio Centro de Desarrollo infantil – CDI está dirigido a niñas y niños de primera infancia, en el rango de edad de 6 meses hasta los cuatro (4) años, once (11) meses veintinueve (29) días.
Si identifica que en el servicio se atienden niñas o niños desde los 6 meses y hasta los cinco (5) años, once (11) meses veintinueve (29) días de edad, siempre y cuando no haya oferta de educación preescolar, específicamente de grado de transición.  Estos casos requieren aprobación del Comité Técnico Operativo, registre en el campo "observación" los datos de fecha y No. de esta acta o en caso de no contar con ella escriba :"No se tiene".</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</si>
  <si>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</si>
  <si>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</si>
  <si>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</si>
  <si>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</si>
  <si>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</si>
  <si>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</si>
  <si>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</si>
  <si>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</si>
  <si>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</si>
  <si>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</si>
  <si>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</si>
  <si>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</si>
  <si>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</si>
  <si>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</si>
  <si>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</si>
  <si>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</si>
  <si>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</si>
  <si>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</si>
  <si>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</si>
  <si>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</si>
  <si>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</si>
  <si>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</si>
  <si>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</si>
  <si>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</si>
  <si>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</si>
  <si>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 xml:space="preserve">Registre el número de cupos atendidos en el momento de la visita.
Un Centro de Desarrollo Infantil  se agrupa y organiza de doscientos (200) niñas y niños.
Los cupos atendidos para un Centro de Desarrollo Infantil  - SATELITE se encuentran entre siete (7) a sesenta (60) niñas y niños. </t>
  </si>
  <si>
    <t>DILIGENCIAMIENTO DE LOS COMPONENTES</t>
  </si>
  <si>
    <t>Responsable del Registro</t>
  </si>
  <si>
    <t>Rol responsable del diligenciamiento del verificable:</t>
  </si>
  <si>
    <t>ING / ARQ: Ingeniero (a) o Arquitecto (a)</t>
  </si>
  <si>
    <t>ND / ING AL: Nutricionista Dietista o Ingeniero (a) de Alimentos</t>
  </si>
  <si>
    <t xml:space="preserve">PSIC / TS / PEDAG / LIC /ADMIN: Psicologo (a) o Trabajador (a) Social o Pedagogo (a) o Licenciado en Educación Especial (a) </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</si>
  <si>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</si>
  <si>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</si>
  <si>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</si>
  <si>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</si>
  <si>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</si>
  <si>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</si>
  <si>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</si>
  <si>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</si>
  <si>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2.2.1 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t>
  </si>
  <si>
    <t>El concepto de uso de suelo permitido o compatible para jardin infantil o centro de desarrollo infantil, se tramita una sola vez, no requere actualización en cada vigencia excepto en caso de cambio de predio.</t>
  </si>
  <si>
    <t>2.7. Garantiza el inmueble espacios accesibles que permitan la autonomía y la movilidad de todas las personas en la unidad. (Estándar 37)</t>
  </si>
  <si>
    <t>El resultado de esta condición será la revisión del verificable 2.7.1 o el verificable 2.7.2, en atención a que corresponden a infraestructuras distintas, siendo mutuamente excluyentes. 
Siempre debe quedar registrado el cumplimiento o no cumplimiento de esta condición, por lo cual no debe aparecer como N/A.</t>
  </si>
  <si>
    <t>2.9.1. 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</si>
  <si>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t>Para la verificación de la este ítem debe ser revisado el Plan de Saneamiento Básico, sobre qué método de purificación del agua se describe y es utilizado efectivamente en la Unidad de Servicio.</t>
  </si>
  <si>
    <t>Diligencimiento Componente Alimentación y Nutrición</t>
  </si>
  <si>
    <r>
      <rPr>
        <sz val="11"/>
        <color theme="1"/>
        <rFont val="Aptos Narrow"/>
        <family val="2"/>
        <scheme val="minor"/>
      </rPr>
      <t xml:space="preserve">3.7  Cuenta con instalaciones, equipos y utensilios en el área del servicio de alimentos, que contribuyen a la garantía de la inocuidad de los mismos en las diferentes etapas. </t>
    </r>
    <r>
      <rPr>
        <b/>
        <sz val="11"/>
        <color theme="1"/>
        <rFont val="Aptos Narrow"/>
        <family val="2"/>
        <scheme val="minor"/>
      </rPr>
      <t xml:space="preserve">
</t>
    </r>
  </si>
  <si>
    <t>No aplica cuando el servicio de alimentación es tercerizado en su totalidad.</t>
  </si>
  <si>
    <t>3.4.11. Cuenta con soportes del análisis de las situaciones socio familiares para determinar si la niña o el niño se encuentra expuesto a una posible negligencia que vulnere sus derechos, en caso de identificar y confirmar que la familia no asiste a la IPS con el participante.  Verifica que cumple con:
1.Soporte de comunicación al supervisor o interventor del contrato o convenio para activar la Ruta Integral de Atenciones. 
2.Soporte: Activación de la Ruta Integral de Atenciones enviada al supervisor.</t>
  </si>
  <si>
    <t>El resultado de este verificable debe estar en coherencia con el resultado de los verificables 4.3.2 y 4.3.3.</t>
  </si>
  <si>
    <t>Diligencimiento Componente Familia, Comunidades y Redes</t>
  </si>
  <si>
    <t xml:space="preserve">4.3.1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4.3.5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</si>
  <si>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</si>
  <si>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Proceso Pedagógico</t>
  </si>
  <si>
    <t>5.1.1 Cuenta con Proyecto Pedagógico</t>
  </si>
  <si>
    <t>Revise que se tuvieron en cuenta las orientaciones indicadas en el Anexo para la Elaboración o Ajuste del Proyecto Pedagógico en los Servicios de Educación Inicial o documento que lo modifique o sustituya</t>
  </si>
  <si>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</si>
  <si>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</si>
  <si>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</si>
  <si>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6.2.1 Cuentan los niños y niñas con la totalidad de los documentos requeridos según la muestra seleccionada y están disponibles para consulta.</t>
  </si>
  <si>
    <t>Para la verificación de este item tenga en cuenta el "Anexo 1. Documentos Inscripción"</t>
  </si>
  <si>
    <t xml:space="preserve">6.2.2 Cuentan con la documentación requerida para los niñas y niños en proceso migratorio.  </t>
  </si>
  <si>
    <t>Para la verificación de este item tenga en cuenta la "Anexo 1. Documentos Inscripción", lo relacionado con lo indicado para "Niños y Niñas en proceso Migratorio"</t>
  </si>
  <si>
    <t>6.3.2 Atiende población relacionada como excepción.</t>
  </si>
  <si>
    <r>
      <t xml:space="preserve">El Centro de Desarrollo Infantil, debe atender esta población: </t>
    </r>
    <r>
      <rPr>
        <i/>
        <sz val="10"/>
        <color theme="1"/>
        <rFont val="Arial"/>
        <family val="2"/>
      </rPr>
      <t xml:space="preserve"> "niñas y niños de primera infancia, en el rango de edad de 6 meses hasta los cuatro (4) años, once (11) meses veintinueve (29) días".
Se tienen excepciones así: (para estos casos requieren aprobación del Comité Técnico Operativo).</t>
    </r>
    <r>
      <rPr>
        <sz val="10"/>
        <color theme="1"/>
        <rFont val="Arial"/>
        <family val="2"/>
      </rPr>
      <t xml:space="preserve">
* Niñas y niños de tres (3) a seis (6) meses
* Niñas y niños hasta los cinco (5) años, once (11) meses veintinueve (29) días de edad
</t>
    </r>
  </si>
  <si>
    <t>Diligencimiento Componente Financiero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</si>
  <si>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</si>
  <si>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</si>
  <si>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</si>
  <si>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</si>
  <si>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7.2.4 Lleva la contabilidad desagregada por centro de costos.</t>
  </si>
  <si>
    <t>Este verifiable depende de las responsabilidade establecidas en el RUT</t>
  </si>
  <si>
    <t>Diligencimiento Componente Talento Humano</t>
  </si>
  <si>
    <t>8.2.1 El personal cumple con los requisitos de formación académica y experiencia profesional establecidos para ejercer los cargos definidos en el Tabla 5. Perfiles del Talento Humano.</t>
  </si>
  <si>
    <t>Para la verificación de este item utilice la "Tabla 5 de Talento Humano", teniendo en cuenta la Estructura Operativa para la modalidad y servicio.</t>
  </si>
  <si>
    <t xml:space="preserve">8.4.1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tematicac minimas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</si>
  <si>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4.3.1 y 4.3.5.</t>
  </si>
  <si>
    <t>Diligencimiento Tabla 1 Areas y Baños</t>
  </si>
  <si>
    <t>Espacios Pedagógicos y cantidad de baños</t>
  </si>
  <si>
    <t>Registrar la medida de los espacios pedagógicos y cantidad de niños por cada espacio y unidades sanitarias encontradas de acuerdo a los niños atendidos y las observaciones a que haya lugar.</t>
  </si>
  <si>
    <t>Diligencimiento Tabla 3 de Talento Humano</t>
  </si>
  <si>
    <t>Cantidad de usuarios del servicio</t>
  </si>
  <si>
    <t>Registre la cantidad de usuarios que encuentra en el servicio. La tabla calculará automáticamente el personal requerido de acuerdo con la modalidad y servicio.</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</si>
  <si>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</si>
  <si>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</si>
  <si>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</si>
  <si>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</si>
  <si>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</si>
  <si>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</si>
  <si>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</si>
  <si>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</si>
  <si>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</si>
  <si>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2. SEDE / UNIDAD DE SERVICIO</t>
  </si>
  <si>
    <t>zona urbana o rural</t>
  </si>
  <si>
    <t>Seleccione el estado de tenencia del inmueble:</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</si>
  <si>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</si>
  <si>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</si>
  <si>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</si>
  <si>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</si>
  <si>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</si>
  <si>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</si>
  <si>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</si>
  <si>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</si>
  <si>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</si>
  <si>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</si>
  <si>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</si>
  <si>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</si>
  <si>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</si>
  <si>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</si>
  <si>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</si>
  <si>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</si>
  <si>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</si>
  <si>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</si>
  <si>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4. INFORMACIÓN DEL CONTRATO</t>
  </si>
  <si>
    <t>Regional 1</t>
  </si>
  <si>
    <t>Regional 2</t>
  </si>
  <si>
    <t>2. COMPONENTE AMBIENTES EDUCATIVOS Y PROTECTORES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</si>
  <si>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</si>
  <si>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</si>
  <si>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</si>
  <si>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</si>
  <si>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</si>
  <si>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</si>
  <si>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</si>
  <si>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espacios y/o infraestructuras de atención ubicados fuera de zonas de riesgo no mitigable por causas naturales o humanas de acuerdo con la normatividad técnica vigente. (Estándar 34)</t>
  </si>
  <si>
    <t>GUÍA OPERATIVA DEL SERVICIO CENTRO DE DESARROLLO INFANTIL - CDI - [GO4.MT1.PP] Versión 2. del 26/12/2025.
3.1.5. Componente Ambientes Educativos y Protectores.
Estándar 34 pág. (73 -74)</t>
  </si>
  <si>
    <t>ING / ARQ</t>
  </si>
  <si>
    <t>2.1.1</t>
  </si>
  <si>
    <r>
      <rPr>
        <sz val="11"/>
        <color rgb="FF000000"/>
        <rFont val="Arial"/>
        <family val="2"/>
      </rP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</si>
  <si>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t>GUÍA OPERATIVA DEL SERVICIO CENTRO DE DESARROLLO INFANTIL - CDI - [GO4.MT1.PP] Versión 2. del 26/12/2025.
3.1.5. Componente Ambientes Educativos y Protectores.
Estándar 34 pág. (73 - 74)</t>
  </si>
  <si>
    <t>2.2</t>
  </si>
  <si>
    <t>Cuenta con concepto de uso del suelo permitido o compatible para jardín infantil o centro de desarrollo infantil o institución educativa. (Estándar 35)</t>
  </si>
  <si>
    <t>GUÍA OPERATIVA DEL SERVICIO CENTRO DE DESARROLLO INFANTIL - CDI - [GO4.MT1.PP] Versión 2. del 26/12/2025.
3.1.5. Componente Ambientes Educativos y Protectores.
Estándar 35 pág. (74 - 75)</t>
  </si>
  <si>
    <t>2.2.1</t>
  </si>
  <si>
    <r>
      <t xml:space="preserve">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
a. Para resguardos indígenas: Se evidencia el aval de la Asamblea de la comunidad o el mecanismo definido en su derecho propio, autorizando la construcción o uso de infraestructuras para atención a la Primera Infancia.
</t>
    </r>
    <r>
      <rPr>
        <b/>
        <sz val="11"/>
        <rFont val="Arial"/>
        <family val="2"/>
      </rPr>
      <t>Excepciones al concepto de uso del suelo:</t>
    </r>
    <r>
      <rPr>
        <sz val="11"/>
        <rFont val="Arial"/>
        <family val="2"/>
      </rPr>
      <t xml:space="preserve">
Se confirma si la UDS cuenta con alguno de los siguientes documentos, expedidos a partir de 1988, cuyo uso permitido incluya la prestación del servicio de educación inicial:
*Licencia de construcción
*Permiso de la autoridad indígena
*Reconocimiento de edificación
En estos casos, no se requiere concepto de uso del suelo adicional.
</t>
    </r>
    <r>
      <rPr>
        <b/>
        <sz val="11"/>
        <rFont val="Arial"/>
        <family val="2"/>
      </rPr>
      <t>Nota:</t>
    </r>
    <r>
      <rPr>
        <sz val="11"/>
        <rFont val="Arial"/>
        <family val="2"/>
      </rPr>
      <t xml:space="preserve"> Si no se tiene el concepto, se verifican los soportes de la gestión adelantada para solicitarlo máximo 3 meses desde el inicio del contrato, En caso de no obtenerlo se evidencia la reiteración de la solicitud cada 3 meses hasta lograr su expedición.
</t>
    </r>
  </si>
  <si>
    <t>GUÍA OPERATIVA DEL SERVICIO CENTRO DE DESARROLLO INFANTIL - CDI - [GO4.MT1.PP] Versión 2. del 26/12/2025.
3.1.5. Componente Ambientes Educativos y Protectores.
Estándar 34 pág. (74-75)</t>
  </si>
  <si>
    <t>2.3</t>
  </si>
  <si>
    <r>
      <t xml:space="preserve">Cuenta con licencia de construcción expedida para su funcionamiento, para </t>
    </r>
    <r>
      <rPr>
        <b/>
        <sz val="11"/>
        <rFont val="Arial"/>
        <family val="2"/>
      </rPr>
      <t>inmuebles construidos a partir del año 2011</t>
    </r>
    <r>
      <rPr>
        <sz val="11"/>
        <rFont val="Arial"/>
        <family val="2"/>
      </rPr>
      <t>, y para inmuebles construidos antes del 2011, con un certificado expedido por la secretaria de planeación de la entidad territorial o quien haga sus veces, que evidencie que la infraestructura es apta para su funcionamiento. (Estándar 36)</t>
    </r>
  </si>
  <si>
    <t>GUÍA OPERATIVA DEL SERVICIO CENTRO DE DESARROLLO INFANTIL - CDI - [GO4.MT1.PP] Versión 2. del 26/12/2025.
3.1.5. Componente Ambientes Educativos y Protectores.
Estándar 36 pág. (75 - 77)</t>
  </si>
  <si>
    <t>2.3.1</t>
  </si>
  <si>
    <r>
      <rPr>
        <sz val="11"/>
        <color rgb="FF000000"/>
        <rFont val="Arial"/>
        <family val="2"/>
      </rPr>
      <t xml:space="preserve">Cuenta con licencia de construcción expedida por la autoridad competente (curaduría urbana, oficina de planeación municipal o quien haga sus veces), y el uso del suelo corresponde al servicio, para inmuebles construidos a partir del año 2011. 
</t>
    </r>
    <r>
      <rPr>
        <b/>
        <sz val="11"/>
        <color rgb="FF000000"/>
        <rFont val="Arial"/>
        <family val="2"/>
      </rPr>
      <t>Nota 1:</t>
    </r>
    <r>
      <rPr>
        <sz val="11"/>
        <color rgb="FF000000"/>
        <rFont val="Arial"/>
        <family val="2"/>
      </rPr>
      <t xml:space="preserve"> Para la verificación, tener en cuenta las modalidades por las que se debe solicitar la Licencia de Construcción.
</t>
    </r>
    <r>
      <rPr>
        <b/>
        <sz val="11"/>
        <color rgb="FF000000"/>
        <rFont val="Arial"/>
        <family val="2"/>
      </rPr>
      <t>Nota 2:</t>
    </r>
    <r>
      <rPr>
        <sz val="11"/>
        <color rgb="FF000000"/>
        <rFont val="Arial"/>
        <family val="2"/>
      </rPr>
      <t xml:space="preserve"> En caso de no contar con la licencia, para inmuebles construidos a partir del año 2011, se debe evidenciar la existencia de soportes del trámite ante la autoridad competente, mínimo en el último año.</t>
    </r>
  </si>
  <si>
    <t>2.3.2</t>
  </si>
  <si>
    <r>
      <rPr>
        <sz val="11"/>
        <color rgb="FF000000"/>
        <rFont val="Arial"/>
        <family val="2"/>
      </rPr>
      <t xml:space="preserve">Cuenta con uno (1) de los siguientes documentos para los inmuebles construidos antes del año 2011:
a. Certificado expedido por la Secretaría de Planeación de la entidad territorial o quien haga sus veces, que especifique que las condiciones de la construcción son aptas para su funcionamiento.
b. Concepto técnico emitido por ingeniero civil o arquitecto con matrícula profesional, en el que se indique si la infraestructura cumple con las normas urbanísticas y de seguridad para el funcionamiento del servicio.
</t>
    </r>
    <r>
      <rPr>
        <b/>
        <sz val="11"/>
        <color rgb="FF000000"/>
        <rFont val="Arial"/>
        <family val="2"/>
      </rPr>
      <t>Nota 1:</t>
    </r>
    <r>
      <rPr>
        <sz val="11"/>
        <color rgb="FF000000"/>
        <rFont val="Arial"/>
        <family val="2"/>
      </rPr>
      <t xml:space="preserve"> Este certificado se tramita una sola vez no es necesaria su actualización cada vigencia a menos que, la Unidad de Servicio cambie de predio.
</t>
    </r>
    <r>
      <rPr>
        <b/>
        <sz val="11"/>
        <color rgb="FF000000"/>
        <rFont val="Arial"/>
        <family val="2"/>
      </rPr>
      <t xml:space="preserve">Nota 2: </t>
    </r>
    <r>
      <rPr>
        <sz val="11"/>
        <color rgb="FF000000"/>
        <rFont val="Arial"/>
        <family val="2"/>
      </rPr>
      <t>En los casos en que el concepto sea negativo, la Unidad de Servicio deberá reubicarse en un plazo no mayor a seis (6) meses.</t>
    </r>
  </si>
  <si>
    <t>2.3.3</t>
  </si>
  <si>
    <r>
      <t xml:space="preserve">Para el caso de territorios indígenas, la Unidad de Servicio cuenta con permiso escrito de la comunidad y autoridad indígena respectiva para el uso y construcción, y dispone de soportes que evidencien la obtención de la licencia de construcción, permiso ante autoridades indígenas o reconocimiento de construcción, tales como:
a. Estudios y diseños arquitectónicos o técnicos (estructurales, hidráulicos y/o eléctricos), estudio de vulnerabilidad sísmica y/o reforzamiento estructural.
b. Radicación de la solicitud de Licencia de Construcción o de reconocimiento ante la oficina de planeación, curaduría urbana o autoridad municipal/distrital competente, realizada por el propietario del inmueble.
c. Respuesta con observaciones a la solicitud de Licencia de Construcción expedida por la autoridad competente.
d. Respuesta a las observaciones firmada por el propietario del inmueble, debidamente radicada ante la autoridad competente.
e. Certificado de que la Licencia de Construcción está en trámite, expedido por la autoridad competente.
f. Comunicación radicada ante la Autoridad Indígena solicitando permiso de construcción.
</t>
    </r>
    <r>
      <rPr>
        <b/>
        <sz val="11"/>
        <color theme="1"/>
        <rFont val="Arial"/>
        <family val="2"/>
      </rPr>
      <t>Nota</t>
    </r>
    <r>
      <rPr>
        <sz val="11"/>
        <color theme="1"/>
        <rFont val="Arial"/>
        <family val="2"/>
      </rPr>
      <t>: Estos documentos deben tener fecha inferior a cuatro (4) meses al momento de la verificación.</t>
    </r>
  </si>
  <si>
    <t>2.4</t>
  </si>
  <si>
    <t>Documenta e implementa un plan para la gestión de riesgos de accidentes o situaciones que afecten la vida o integridad de las niñas, los niños y mujeres gestantes. (Estándar 41, 49 y 50)</t>
  </si>
  <si>
    <t>GUÍA OPERATIVA DEL SERVICIO CENTRO DE DESARROLLO INFANTIL - CDI - [GO4.MT1.PP] Versión 2. del 26/12/2025.
3.1.5. Componente Ambientes Educativos y Protectores.
Estándar 41 pág. (83 - 85)
Estándar 49 y 50 pág. (91)</t>
  </si>
  <si>
    <t>2.4.1</t>
  </si>
  <si>
    <t>Cuenta con Plan de Gestión de Riesgos de Accidentes documentado e implementado, formulado a partir del primer mes de atención en la Unidad de Servicio, que:
a. Responde al contexto de la Unidad de Servicio y a las particularidades de la comunidad.
b. Sigue las orientaciones definidas en la Guía Orientadora para la Gestión del Riesgo en la Primera Infancia o el documento que la modifique o sustituya.
c. Contiene como mínimo:
*Identificación de factores de riesgo de accidentes.
*Acciones de reducción de riesgos (prevención y mitigación).
*Procedimiento para la respuesta ante la ocurrencia de un accidente.
*Acciones para la recuperación física y psicológica de las personas afectadas.
*Procedimiento para salidas y desplazamientos de niñas y niños fuera de las instalaciones.
*Procedimiento para el suministro de medicamentos prescritos.
*Procedimiento para actuar en caso de extravío y muerte.
*Procedimiento para el ingreso de niñas y niños a la Unidad de Servicio.
*Procedimiento para el ingreso de personal ajeno a la Unidad de Servicio.
*Indicaciones sobre permanencia en zonas recreativas.
Nota 1: Verifique que el plan es actualizado, cada vez que ocurren cambios en los espacios de prestación del servicio o ante cualquier otra situación relevante.
Nota 2: Verifique mediante observación que, los procedimientos documentados que puedan ser revisados en el momento de la visita se estén aplicando de acuerdo con lo especificado.</t>
  </si>
  <si>
    <t>GUÍA OPERATIVA DEL SERVICIO CENTRO DE DESARROLLO INFANTIL - CDI - [GO4.MT1.PP] Versión 2. del 26/12/2025.
3.1.5. Componente Ambientes Educativos y Protectores.
Estándar 41 pág. (83 - 85)</t>
  </si>
  <si>
    <t>2.4.2</t>
  </si>
  <si>
    <r>
      <rPr>
        <sz val="11"/>
        <color rgb="FF000000"/>
        <rFont val="Arial"/>
        <family val="2"/>
      </rPr>
      <t xml:space="preserve">En caso de contar con servicio de transporte o hacer uso de éste para salidas pedagógicas, la Entidades Administradoras de Servicio o el Prestador Directo del Servicio, debe asegurar que la entidad contratada debe estar legalmente autorizada y cumplir con las condiciones definidas por la normatividad, mínimo:
a. Revisión técnico-mecánica vigente.
b. SOAT vigente.
c. Licencia de conducción vigente del conductor asignado.
</t>
    </r>
    <r>
      <rPr>
        <b/>
        <sz val="11"/>
        <color rgb="FF000000"/>
        <rFont val="Arial"/>
        <family val="2"/>
      </rPr>
      <t>Nota</t>
    </r>
    <r>
      <rPr>
        <sz val="11"/>
        <color rgb="FF000000"/>
        <rFont val="Arial"/>
        <family val="2"/>
      </rPr>
      <t>: Tener en cuenta las orientaciones de la Guía Orientadora para la Gestión del Riesgo en la Primera Infancia o el documento que la modifique o sustituya.</t>
    </r>
  </si>
  <si>
    <t>GUÍA OPERATIVA DEL SERVICIO CENTRO DE DESARROLLO INFANTIL - CDI - [GO4.MT1.PP] Versión 2. del 26/12/2025.
3.1.5. Componente Ambientes Educativos y Protectores.
Estándar 50 pág. (91)</t>
  </si>
  <si>
    <t>2.4.3</t>
  </si>
  <si>
    <t>En caso de que la Unidad de Servicio cuente con piscina acuática o haga uso de ella a través de un tercero, la Entidades Administradoras de Servicio o Prestador Directo del Servicio debe asegurar que exista certificado vigente del cumplimiento de las normas de seguridad reglamentarias para su uso, conforme a lo establecido en la Ley 1209 de 2008, Decreto 554 de 2015, compilado en el Decreto Único Reglamentario 780 de 2016 del Ministerio de Salud y Protección Social.</t>
  </si>
  <si>
    <t>GUÍA OPERATIVA DEL SERVICIO CENTRO DE DESARROLLO INFANTIL - CDI - [GO4.MT1.PP] Versión 2. del 26/12/2025.
3.1.5. Componente Ambientes Educativos y Protectores.
Estándar 49 pág. (91)</t>
  </si>
  <si>
    <t>2.4.4</t>
  </si>
  <si>
    <t xml:space="preserve">Cuenta con evidencias de la socialización del plan de gestión de riesgos de accidentes a las familias, cuidadores de los participantes y al talento humano de la Unidad de Servicio. 
Nota: De acuerdo con la muestra, en dialogo con las familias, cuidadores de los participantes y al talento humano de la Unidad de Servicio confirme el conocimiento del plan de gestión de riesgos de accidentes. </t>
  </si>
  <si>
    <t>PSIC / TS / PEDAG / LIC /ADMIN:</t>
  </si>
  <si>
    <t>2.4.5</t>
  </si>
  <si>
    <r>
      <t xml:space="preserve">En caso de la materialización de alguna de las situaciones de riesgo que afecte la vida o integridad de los participantes, las Entidades Administradoras de Servicio o Prestador Directo del Servicio dispone de:
a. Evidencias sobre la implementación del plan y del informe dirigido al supervisor del contrato o al apoyo a la coordinación en caso de operación directa.
b. Formato de reporte de presuntos hechos de violencia, lesiones y fallecimientos de los participantes de los servicios de primera infancia, diligenciado o el documento que lo reemplace, específicamente en la hoja de denominada lesiones.
</t>
    </r>
    <r>
      <rPr>
        <b/>
        <sz val="11"/>
        <color theme="1"/>
        <rFont val="Arial"/>
        <family val="2"/>
      </rPr>
      <t>Nota:</t>
    </r>
    <r>
      <rPr>
        <sz val="11"/>
        <color theme="1"/>
        <rFont val="Arial"/>
        <family val="2"/>
      </rPr>
      <t xml:space="preserve"> El reporte mensual, no exime a la Entidades Administradoras de Servicio de reportar el presunto hecho el mismo día de conocida la situación al supervisor o coordinador para operación directa y este, a la vez al área correspondiente en el ICBF.</t>
    </r>
  </si>
  <si>
    <t>2.4.6</t>
  </si>
  <si>
    <r>
      <t xml:space="preserve">En caso de presentarse el fallecimiento de un participante, la Unidad de Servicio cuenta con evidencia del reporte realizado a la Entidad Administradora de Servicio y al supervisor del contrato o para el caso de operación directa al apoyo a la coordinación, en el Formato de reporte de presuntos hechos de violencia, lesiones y fallecimientos (hoja de fallecimientos) o documento que lo sustituya, debidamente diligenciado.
Y máximo a los dos (2) días hábiles siguientes a los hechos, el soporte del envío de estos documentos:
a. Copia del resumen de la historia clínica, previa autorización de la familia.
b. Formato de reporte de presuntos hechos de violencia, lesiones y fallecimientos (hoja de fallecimientos) o documento que lo sustituya, remitido previamente.
c. Formato Informe de la Atención Prestada al Usuario Fallecido o documento que lo sustituya, con descripción de la atención, acciones de acompañamiento a la familia y soportes correspondientes.
d. Evidencia de la desvinculación del participante fallecido del sistema de información o herramienta definida por el ICBF, realizada de forma inmediata.
</t>
    </r>
    <r>
      <rPr>
        <b/>
        <sz val="11"/>
        <color theme="1"/>
        <rFont val="Arial"/>
        <family val="2"/>
      </rPr>
      <t xml:space="preserve">Nota 1: </t>
    </r>
    <r>
      <rPr>
        <sz val="11"/>
        <color theme="1"/>
        <rFont val="Arial"/>
        <family val="2"/>
      </rPr>
      <t xml:space="preserve">En caso de participantes sin documento de identidad y que habitan en comunidades rurales dispersas, deberán tener evidencia de gestiones para certificar el fallecimiento con los respectivos soportes, ante la autoridad tradicional (para grupos indígenas), presidentes de Junta de Acción Comunal (para población Negra, Afro, Raizal o Palenquera y Campesinas).
</t>
    </r>
    <r>
      <rPr>
        <b/>
        <sz val="11"/>
        <color theme="1"/>
        <rFont val="Arial"/>
        <family val="2"/>
      </rPr>
      <t>Nota 2:</t>
    </r>
    <r>
      <rPr>
        <sz val="11"/>
        <color theme="1"/>
        <rFont val="Arial"/>
        <family val="2"/>
      </rPr>
      <t xml:space="preserve"> El informe debe ser preciso respecto a las acciones adelantadas, incluyendo: activación de rutas, seguimiento nutricional y acompañamiento familiar y cuidadores. De acuerdo con la "</t>
    </r>
    <r>
      <rPr>
        <i/>
        <sz val="11"/>
        <color theme="1"/>
        <rFont val="Arial"/>
        <family val="2"/>
      </rPr>
      <t>Guía Orientadora para la Gestión del Riesgo en la Primera Infancia"</t>
    </r>
    <r>
      <rPr>
        <sz val="11"/>
        <color theme="1"/>
        <rFont val="Arial"/>
        <family val="2"/>
      </rPr>
      <t xml:space="preserve"> o el documento que lo modifique o sustituya.</t>
    </r>
  </si>
  <si>
    <t>2.4.7</t>
  </si>
  <si>
    <t>En caso de no presentarse situaciones de presuntos hechos de violencia, lesiones y fallecimientos al interior de las Unidad de Servicio, se diligencia de manera mensual el Formato certificación de la no ocurrencia de presuntos hechos de violencia, lesiones y fallecimientos de los usuarios o el documento que lo modifique o sustituya.</t>
  </si>
  <si>
    <t>2.5</t>
  </si>
  <si>
    <t>Realiza el registro de novedades (accidentes, cambios en los estados de salud, cambios en los estados físicos-emocionales, razones de inasistencia y/o llegadas tarde, incapacidades) de las niñas, los niños, y las mujeres gestantes, así como de las acciones emprendidas y el seguimiento frente las mismas. (Estándar 43)</t>
  </si>
  <si>
    <t>GUÍA OPERATIVA DEL SERVICIO CENTRO DE DESARROLLO INFANTIL - CDI - [GO4.MT1.PP] Versión 2. del 26/12/2025.
3.1.5. Componente Ambientes Educativos y Protectores.
Estándar 43 pág. (86-87)</t>
  </si>
  <si>
    <t>2.5.1</t>
  </si>
  <si>
    <r>
      <rPr>
        <sz val="11"/>
        <color rgb="FF000000"/>
        <rFont val="Arial"/>
        <family val="2"/>
      </rPr>
      <t xml:space="preserve">Cuenta con un registro de novedades (formato, ficha o cuaderno) en el que se consignan todas las novedades y situaciones especiales que se presentan con las niñas, niños y mujeres gestantes (si hacen parte de la modalidad). Este registro debe contener como mínimo:
a. Fecha del evento.
b. Datos del participante.
c. Descripción detallada del evento, incluyendo la situación y los involucrados.
d. Firma de quien registra el evento.
e. Firma de la madre, padre o cuidador principal del participante.
f. Acciones de seguimiento realizadas (por ejemplo: atención a padres, remisión al centro de salud, activación de rutas, copia de incapacidad, copia de fórmula médica, activación de póliza, entre otros).
</t>
    </r>
    <r>
      <rPr>
        <b/>
        <sz val="11"/>
        <color rgb="FF000000"/>
        <rFont val="Arial"/>
        <family val="2"/>
      </rPr>
      <t>Nota:</t>
    </r>
    <r>
      <rPr>
        <sz val="11"/>
        <color rgb="FF000000"/>
        <rFont val="Arial"/>
        <family val="2"/>
      </rPr>
      <t xml:space="preserve"> Los soportes de estas novedades reposarán en la carpeta del participante y los compromisos en los casos que se requieran.</t>
    </r>
  </si>
  <si>
    <t>2.6</t>
  </si>
  <si>
    <t>Adelanta las gestiones necesarias para que las niñas, los niños y las mujeres gestantes cuenten con una póliza de seguro contra accidentes. (Estándar 44)</t>
  </si>
  <si>
    <t>GUÍA OPERATIVA DEL SERVICIO CENTRO DE DESARROLLO INFANTIL - CDI - [GO4.MT1.PP] Versión 2. del 26/12/2025.
3.1.5. Componente Ambientes Educativos y Protectores.
Estándar 44 pág. (87-88)</t>
  </si>
  <si>
    <t>2.6.1</t>
  </si>
  <si>
    <r>
      <t xml:space="preserve">Todos los participantes vinculados al servicio de atención cuentan con póliza de seguro contra accidentes desde el momento en que quede formalizada la atención, la cual cubre como mínimo:
</t>
    </r>
    <r>
      <rPr>
        <sz val="11"/>
        <color rgb="FF000000"/>
        <rFont val="Arial"/>
        <family val="2"/>
      </rPr>
      <t xml:space="preserve">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color rgb="FF000000"/>
        <rFont val="Arial"/>
        <family val="2"/>
      </rPr>
      <t>Nota:</t>
    </r>
    <r>
      <rPr>
        <sz val="11"/>
        <color rgb="FF000000"/>
        <rFont val="Arial"/>
        <family val="2"/>
      </rPr>
      <t xml:space="preserve"> su cobertura deberá ser 24 horas los 7 días de la semana.</t>
    </r>
  </si>
  <si>
    <t>GUÍA OPERATIVA DEL SERVICIO CENTRO DE DESARROLLO INFANTIL - CDI - [GO4.MT1.PP] Versión 2. del 26/12/2025.
3.1.5. Componente Ambientes Educativos y Protectores.
Estándar 44 pág. (87 - 88)</t>
  </si>
  <si>
    <t>2.6.2</t>
  </si>
  <si>
    <r>
      <t xml:space="preserve">El talento humano, las familias y cuidadores, conocen el procedimiento para la activación de la póliza de seguros contra accidentes y los amparos otorgados por la misma. 
</t>
    </r>
    <r>
      <rPr>
        <b/>
        <sz val="11"/>
        <color theme="1"/>
        <rFont val="Arial"/>
        <family val="2"/>
      </rPr>
      <t>Nota:</t>
    </r>
    <r>
      <rPr>
        <sz val="11"/>
        <color theme="1"/>
        <rFont val="Arial"/>
        <family val="2"/>
      </rPr>
      <t xml:space="preserve"> Verifique de acuerdo con la muestra, en diálogo con el talento humano, las familias y cuidadores, el conocimiento sobre la cobertura y activación de la póliza de seguros contra accidentes.</t>
    </r>
  </si>
  <si>
    <t>GUÍA OPERATIVA DEL SERVICIO CENTRO DE DESARROLLO INFANTIL - CDI - [GO4.MT1.PP] Versión 2. del 26/12/2025.
3.1.5. Componente Ambientes Educativos y Protectores.
Estándar 44 pág. (87- 88)</t>
  </si>
  <si>
    <t>2.7</t>
  </si>
  <si>
    <t>Documenta e implementa el Plan de Gestión de Riesgos de Desastres. (Estándar 45)</t>
  </si>
  <si>
    <t>GUÍA OPERATIVA DEL SERVICIO CENTRO DE DESARROLLO INFANTIL - CDI - [GO4.MT1.PP] Versión 2. del 26/12/2025.
3.1.5. Componente Ambientes Educativos y Protectores.
Estándar 45 pág. (88-89)</t>
  </si>
  <si>
    <t>2.7.1</t>
  </si>
  <si>
    <r>
      <rPr>
        <sz val="11"/>
        <color rgb="FF000000"/>
        <rFont val="Arial"/>
        <family val="2"/>
      </rPr>
      <t xml:space="preserve">Cuenta con Plan de Gestión de Riesgos de Desastres (Plan de Emergencia) que contiene como mínimo:
a. Identificación de los riesgos: identificación de amenazas y vulnerabilidades según el contexto, población, infraestructura, caracterización del territorio y riesgos señalados en el concepto técnico de ubicación de la Unidad de Servicio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t>
    </r>
    <r>
      <rPr>
        <b/>
        <sz val="11"/>
        <color rgb="FF000000"/>
        <rFont val="Arial"/>
        <family val="2"/>
      </rPr>
      <t xml:space="preserve">Nota 1: </t>
    </r>
    <r>
      <rPr>
        <sz val="11"/>
        <color rgb="FF000000"/>
        <rFont val="Arial"/>
        <family val="2"/>
      </rPr>
      <t xml:space="preserve">El contenido del plan debe reflejar la realidad y características del entorno, considerando factores como ubicación, clima, diseño arquitectónico, comunidad y contexto general.
</t>
    </r>
    <r>
      <rPr>
        <b/>
        <sz val="11"/>
        <color rgb="FF000000"/>
        <rFont val="Arial"/>
        <family val="2"/>
      </rPr>
      <t>Nota 2</t>
    </r>
    <r>
      <rPr>
        <sz val="11"/>
        <color rgb="FF000000"/>
        <rFont val="Arial"/>
        <family val="2"/>
      </rPr>
      <t>: El plan de emergencias es actualizado cada vez que haya cambios en los espacios de prestación del servicio o ante cualquier otra situación que se considere.</t>
    </r>
  </si>
  <si>
    <t>GUÍA OPERATIVA DEL SERVICIO CENTRO DE DESARROLLO INFANTIL - CDI - [GO4.MT1.PP] Versión 2. del 26/12/2025.
3.1.5. Componente Ambientes Educativos y Protectores.
Estándar 45 pág. (88 - 89)</t>
  </si>
  <si>
    <t>2.7.2</t>
  </si>
  <si>
    <t>Cuenta con los soportes de la implementación del plan de gestión de riesgos de desastres, donde se evidencie:
a. Realización de mínimo dos (2) simulacros al año, de respuesta a los riesgos identificados.
b. Experiencias pedagógicas con las niñas y los niños para la preparación ante situaciones de emergencias o desastres.
c. Rutas de evacuación señalizadas.
d. Directorio de emergencia vigente.
e. Sistema/mecanismos de alarma.
f. Conformación del comité o brigadas de emergencia.
g. Sistemas de apoyo para la población con discapacidad.</t>
  </si>
  <si>
    <t>2.7.3</t>
  </si>
  <si>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</si>
  <si>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2.8</t>
  </si>
  <si>
    <t>Garantiza el inmueble espacios accesibles que permitan la autonomía y la movilidad de todas las personas en la unidad. (Estándar 37)</t>
  </si>
  <si>
    <t>GUÍA OPERATIVA DEL SERVICIO CENTRO DE DESARROLLO INFANTIL - CDI - [GO4.MT1.PP] Versión 2. del 26/12/2025.
3.1.5. Componente Ambientes Educativos y Protectores.
Estándar 37 pág. (77 - 78)</t>
  </si>
  <si>
    <t>2.8.1</t>
  </si>
  <si>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</si>
  <si>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t>2.8.2</t>
  </si>
  <si>
    <t>Cumple con las condiciones de seguridad y accesibilidad de la infraestructura en las construcciones tradicionales de los grupos étnicos, según lo concertado con las comunidades.</t>
  </si>
  <si>
    <t>2.9</t>
  </si>
  <si>
    <r>
      <t xml:space="preserve">Cumple el inmueble o espacio con las condiciones de seguridad con relación a los elementos de la infraestructura. (Estándar 38)
</t>
    </r>
    <r>
      <rPr>
        <b/>
        <sz val="11"/>
        <rFont val="Arial"/>
        <family val="2"/>
      </rPr>
      <t>Nota:</t>
    </r>
    <r>
      <rPr>
        <sz val="11"/>
        <rFont val="Arial"/>
        <family val="2"/>
      </rPr>
      <t xml:space="preserve"> para las construcciones tradicionales de las comunidades étnicas, se tendrá en cuenta las condiciones de seguridad acordadas con la comunidad, siempre que estas no pongan en riesgo la seguridad de las niñas y los niños, y hayan sido validadas por el comité técnico operativo.</t>
    </r>
  </si>
  <si>
    <t>GUÍA OPERATIVA DEL SERVICIO CENTRO DE DESARROLLO INFANTIL - CDI - [GO4.MT1.PP] Versión 2. del 26/12/2025.
3.1.5. Componente Ambientes Educativos y Protectores.
Estándar 38 pág. (78 - 80)</t>
  </si>
  <si>
    <r>
      <t xml:space="preserve">Cumple el inmueble o espacio con las condiciones de seguridad con relación a los elementos de la infraestructura. (Estándar 38)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</si>
  <si>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t>2.9.1</t>
  </si>
  <si>
    <t>Los marcos de las ventanas se encuentran completos y en buen estado, de tal forma, que no se genere un riesgo para los participantes.</t>
  </si>
  <si>
    <t>GUÍA OPERATIVA DEL SERVICIO CENTRO DE DESARROLLO INFANTIL - CDI - [GO4.MT1.PP] Versión 2. del 26/12/2025.
3.1.5. Componente Ambientes Educativos y Protectores.
Estándar 38 pág. (78 )</t>
  </si>
  <si>
    <t>2.9.2</t>
  </si>
  <si>
    <r>
      <t xml:space="preserve">Los vidrios de las ventanas, espejos, claraboyas y elementos de frágil resistencia son templados o laminados. En caso de que no lo sean, cuentan con películas de seguridad o papel adhesivo (no cinta adhesiva) que cubra la totalidad de la superficie.
</t>
    </r>
    <r>
      <rPr>
        <b/>
        <sz val="11"/>
        <color rgb="FF000000"/>
        <rFont val="Arial"/>
        <family val="2"/>
      </rPr>
      <t>Nota:</t>
    </r>
    <r>
      <rPr>
        <sz val="11"/>
        <color rgb="FF000000"/>
        <rFont val="Arial"/>
        <family val="2"/>
      </rPr>
      <t xml:space="preserve"> La protección puede realizarse mediante películas de seguridad o papel adhesivo de grueso calibre que cubra la totalidad de la superficie del vidrio o espejo. En el caso de los espejos, la protección debe instalarse en la parte posterior.</t>
    </r>
  </si>
  <si>
    <t>2.9.3</t>
  </si>
  <si>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</si>
  <si>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2.9.4</t>
  </si>
  <si>
    <t>Se utilizan topes de seguridad para que las ventanas no abran en su totalidad para reducir el riesgo de caídas en altura.</t>
  </si>
  <si>
    <t>2.9.5</t>
  </si>
  <si>
    <r>
      <t xml:space="preserve">En caso de existir anjeos, estos se encuentran completos y sin deterioro, óxido, astillas o latas levantadas.
</t>
    </r>
    <r>
      <rPr>
        <b/>
        <sz val="11"/>
        <color theme="1"/>
        <rFont val="Arial"/>
        <family val="2"/>
      </rPr>
      <t>Nota:</t>
    </r>
    <r>
      <rPr>
        <sz val="11"/>
        <color theme="1"/>
        <rFont val="Arial"/>
        <family val="2"/>
      </rPr>
      <t xml:space="preserve"> Tener en cuenta también el servicio de alimentos</t>
    </r>
  </si>
  <si>
    <t>2.9.6</t>
  </si>
  <si>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</si>
  <si>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2.9.7</t>
  </si>
  <si>
    <t>Puertas, medias puertas o rejas, están fijas a los marcos, sin oxido o astillas que puedan exponer a las niñas y los niños a accidentes como cortes y heridas.</t>
  </si>
  <si>
    <t>2.9.8</t>
  </si>
  <si>
    <t>Las puertas cuentan con algún sistema o protección que prevenga los machucones.</t>
  </si>
  <si>
    <t>2.9.9</t>
  </si>
  <si>
    <t>Las ventanas tipo piso-techo o con antepecho inferior a 1.10 m. ubicadas en pisos diferentes al primero, cuentan con rejas u otros elementos que protejan a los participantes de caídas.</t>
  </si>
  <si>
    <t>2.9.10</t>
  </si>
  <si>
    <t>Todos los balcones y terrazas tienen protección anticaída como rejas, vidrios templados, mallas y baranda que impiden ser escaladas por las niñas y niños.</t>
  </si>
  <si>
    <t>2.9.11</t>
  </si>
  <si>
    <t>Las rejas, mallas u otros elementos no son escalables.</t>
  </si>
  <si>
    <t>GUÍA OPERATIVA DEL SERVICIO CENTRO DE DESARROLLO INFANTIL - CDI - [GO4.MT1.PP] Versión 2. del 26/12/2025.
3.1.5. Componente Ambientes Educativos y Protectores.
Estándar 38 pág. (79)</t>
  </si>
  <si>
    <t>2.9.12</t>
  </si>
  <si>
    <t>El piso de la Unidad de Servicio es regular, liso, uniforme y libre de agrietamientos y hendiduras que no represente ningún riesgo de caída de las niñas y los niños.</t>
  </si>
  <si>
    <t>2.9.13</t>
  </si>
  <si>
    <t>Los pisos diseñados para pasillos internos y externos como escaleras, rampas, baños, cocinas y zonas de juego contemplan acabados o adhesivos antideslizantes, el acabado del piso en estas zonas permite una adecuada limpieza y desinfección.</t>
  </si>
  <si>
    <t>2.9.14</t>
  </si>
  <si>
    <r>
      <t xml:space="preserve">Todos los pisos de los espacios pedagógicos para la atención de las niñas y niños menores de 2 años son de material antideslizante, que amortigüe el impacto en caso de caída y de fácil limpieza. 
</t>
    </r>
    <r>
      <rPr>
        <b/>
        <u/>
        <sz val="11"/>
        <color theme="1"/>
        <rFont val="Arial"/>
        <family val="2"/>
      </rPr>
      <t>Nota:</t>
    </r>
    <r>
      <rPr>
        <sz val="11"/>
        <color theme="1"/>
        <rFont val="Arial"/>
        <family val="2"/>
      </rPr>
      <t xml:space="preserve"> se puede usar tableta antideslizante, piso de caucho o colocar adhesivos antideslizantes.</t>
    </r>
  </si>
  <si>
    <t>2.9.15</t>
  </si>
  <si>
    <r>
      <t xml:space="preserve">Las escaleras y rampas están provistas de barandas no escalables instaladas a un lado o ambos lados cuando exista vacío, con una altura mínima de 1.10 m y con separaciones a 5 cm entre barrotes.
</t>
    </r>
    <r>
      <rPr>
        <b/>
        <sz val="11"/>
        <color theme="1"/>
        <rFont val="Arial"/>
        <family val="2"/>
      </rPr>
      <t>Nota:</t>
    </r>
    <r>
      <rPr>
        <sz val="11"/>
        <color theme="1"/>
        <rFont val="Arial"/>
        <family val="2"/>
      </rPr>
      <t xml:space="preserve"> en caso de que exista en vez de baranda un muro en mampostería éste igualmente debe tener una altura mínima de 1.10 m, en caso de ser más bajo se debe garantizar dicha altura con una reja, baranda, vidrio o acrílico que cumpla la condiciones descritas.</t>
    </r>
  </si>
  <si>
    <t>2.9.16</t>
  </si>
  <si>
    <r>
      <t xml:space="preserve">Las escaleras y rampas cuentan con pasamanos continuos.
</t>
    </r>
    <r>
      <rPr>
        <b/>
        <sz val="11"/>
        <rFont val="Arial"/>
        <family val="2"/>
      </rPr>
      <t>Nota:</t>
    </r>
    <r>
      <rPr>
        <sz val="11"/>
        <rFont val="Arial"/>
        <family val="2"/>
      </rPr>
      <t xml:space="preserve"> Se debe tener baranda o pasamanos en ambos lados</t>
    </r>
  </si>
  <si>
    <t>2.9.17</t>
  </si>
  <si>
    <t>Las escaleras y rampas cuentan con puertas en ambos accesos a una altura mínima de 1.10 m.</t>
  </si>
  <si>
    <t>2.9.18</t>
  </si>
  <si>
    <t>Las escaleras o rampas no son resbalosas y cuentan con antideslizantes.</t>
  </si>
  <si>
    <t>2.9.19</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</si>
  <si>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Nota: </t>
    </r>
    <r>
      <rPr>
        <sz val="11"/>
        <color theme="1"/>
        <rFont val="Arial"/>
        <family val="2"/>
      </rPr>
      <t>Tener en cuenta también el servicio de alimentos</t>
    </r>
  </si>
  <si>
    <t>2.9.20</t>
  </si>
  <si>
    <t>Las  esquinas puntiagudas en muros se encuentran protegidas con algún elemento que de forma redondeada o pulidas para quitarle la punta al muro, lo anterior con la finalidad de minimizar el impacto por causa de un golpe de una niña o niño contra el muro.</t>
  </si>
  <si>
    <t>2.9.21</t>
  </si>
  <si>
    <r>
      <t xml:space="preserve">La construcción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t>
    </r>
    <r>
      <rPr>
        <sz val="11"/>
        <color theme="1"/>
        <rFont val="Arial"/>
        <family val="2"/>
      </rPr>
      <t xml:space="preserve"> Tener en cuenta también el servicio de alimentos</t>
    </r>
  </si>
  <si>
    <t>2.9.22</t>
  </si>
  <si>
    <r>
      <t xml:space="preserve">Las luminarias (bombillos) que estén ubicadas en la Unidad de Servicio tienen una protección que impida algún tipo de accidente por rompimiento. 
</t>
    </r>
    <r>
      <rPr>
        <b/>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</si>
  <si>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t>2.9.23</t>
  </si>
  <si>
    <r>
      <t xml:space="preserve">Todos los muros, pisos y techos son seguros y están libres de deterioro por humedad y goteras.
</t>
    </r>
    <r>
      <rPr>
        <b/>
        <sz val="11"/>
        <color theme="1"/>
        <rFont val="Arial"/>
        <family val="2"/>
      </rPr>
      <t>Nota</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Nota:</t>
    </r>
    <r>
      <rPr>
        <sz val="11"/>
        <color theme="1"/>
        <rFont val="Arial"/>
        <family val="2"/>
      </rPr>
      <t xml:space="preserve"> Tener en cuenta también el servicio de alimentos que las  paredes sean de materiales resistentes, impermeables, no absorbentes y de fácil limpieza y  desinfección, 
</t>
    </r>
    <r>
      <rPr>
        <b/>
        <sz val="11"/>
        <color theme="1"/>
        <rFont val="Arial"/>
        <family val="2"/>
      </rPr>
      <t>Nota:</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</si>
  <si>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t>2.9.24</t>
  </si>
  <si>
    <r>
      <t xml:space="preserve">Todos los tomacorrientes de los espacios donde tienen acceso las niñas y los niños cuentan con protección contra contacto (protección aumentada, tapa ciega a prueba de manipulación), o están localizados a una altura mayor de 1.50 m. 
</t>
    </r>
    <r>
      <rPr>
        <b/>
        <sz val="11"/>
        <color theme="1"/>
        <rFont val="Arial"/>
        <family val="2"/>
      </rPr>
      <t>Nota:</t>
    </r>
    <r>
      <rPr>
        <sz val="11"/>
        <color theme="1"/>
        <rFont val="Arial"/>
        <family val="2"/>
      </rPr>
      <t xml:space="preserve"> se pueden utilizar tapas ciegas que sean instaladas con tornillos, las protecciones tipo insertables no son recomendadas puesto que pueden ser fácilmente manipuladas por las niñas y los niños. </t>
    </r>
  </si>
  <si>
    <t>2.9.25</t>
  </si>
  <si>
    <t>Todos los cables de la red eléctrica están recubiertos, canalizados y fuera del alcance de las niñas y los niños.</t>
  </si>
  <si>
    <t>2.9.26</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</si>
  <si>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</si>
  <si>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2.9.27</t>
  </si>
  <si>
    <t>Las herramientas o elementos peligrosos cortopunzantes y contundentes como cuchillos, punzones entre otros, están fuera del alcance de las niñas y los niños.</t>
  </si>
  <si>
    <t>GUÍA OPERATIVA DEL SERVICIO CENTRO DE DESARROLLO INFANTIL - CDI - [GO4.MT1.PP] Versión 2. del 26/12/2025.
3.1.5. Componente Ambientes Educativos y Protectores.
Estándar 38 pág. (80)</t>
  </si>
  <si>
    <t>2.9.28</t>
  </si>
  <si>
    <t>En caso de usar tapetes, éstos están  fijos al piso para evitar que los participantes se enreden o se deslicen y se caigan por causa de éstos.</t>
  </si>
  <si>
    <t>2.9.29</t>
  </si>
  <si>
    <t>El área del servicio y preparación de alimentos cuenta con mecanismo que impida el ingreso de las niñas y los niños a esta área.</t>
  </si>
  <si>
    <t>2.9.30</t>
  </si>
  <si>
    <t>Todos los almacenamientos de agua tales como aljibes, albercas, estanques, tanques, canecas, baldes, entre otros, cuentan con medidas de protección tales como tapas, rejas o aislamientos para evitar accidentes.</t>
  </si>
  <si>
    <t>GUÍA OPERATIVA DEL SERVICIO CENTRO DE DESARROLLO INFANTIL - CDI - [GO4.MT1.PP] Versión 2. del 26/12/2025.
3.1.5. Componente Ambientes Educativos y Protectores.
Estándar 38 pág. ( 80)</t>
  </si>
  <si>
    <t>2.10</t>
  </si>
  <si>
    <t>Dispone de agua potable, energía eléctrica, manejo de aguas residuales, sistema de recolección de residuos sólidos y algún medio de comunicación de acuerdo con la oferta de servicios públicos, sistemas o dispositivos existentes en la entidad territorial o gestionados por la Entidades Administradoras de Servicio o Prestador Directo del Servicio y aprobado por el comité técnico operativo. (Estándar 39)
Nota: Si no existe oferta, solicite acta de comité operativo en donde se apruebe la utilización de los sistemas o dispositivos alternos.</t>
  </si>
  <si>
    <t>GUÍA OPERATIVA DEL SERVICIO CENTRO DE DESARROLLO INFANTIL - CDI - [GO4.MT1.PP] Versión 2. del 26/12/2025.
3.1.5. Componente Ambientes Educativos y Protectores.
Estándar 39 pág. (80)</t>
  </si>
  <si>
    <t>2.10.1</t>
  </si>
  <si>
    <t>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</si>
  <si>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t>2.10.2</t>
  </si>
  <si>
    <r>
      <t xml:space="preserve">El inmueble dispone de alcantarillado o de algún sistema para el manejo de aguas residuales, teniendo en cuenta la disponibilidad y oferta del servicio en el territorio.
</t>
    </r>
    <r>
      <rPr>
        <b/>
        <sz val="11"/>
        <color theme="1"/>
        <rFont val="Arial"/>
        <family val="2"/>
      </rPr>
      <t>Nota:</t>
    </r>
    <r>
      <rPr>
        <sz val="11"/>
        <color theme="1"/>
        <rFont val="Arial"/>
        <family val="2"/>
      </rPr>
      <t xml:space="preserve"> se puede hacer uso de sistemas alternativos como pozo séptico, sumideros, biofiltros, biodigestor, entre otros, de acuerdo con las orientaciones de las entidades territoriales correspondientes.</t>
    </r>
  </si>
  <si>
    <t>2.10.3</t>
  </si>
  <si>
    <r>
      <t xml:space="preserve">El inmueble dispone de sistema de recolección de residuos sólidos o algún sistema para su manejo temporal y disposición final, teniendo en cuenta la disponibilidad y oferta del servicio en el territorio.
</t>
    </r>
    <r>
      <rPr>
        <b/>
        <sz val="11"/>
        <rFont val="Arial"/>
        <family val="2"/>
      </rPr>
      <t>Nota:</t>
    </r>
    <r>
      <rPr>
        <sz val="11"/>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</si>
  <si>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t>GUÍA OPERATIVA DEL SERVICIO CENTRO DE DESARROLLO INFANTIL - CDI - [GO4.MT1.PP] Versión 2. del 26/12/2025.
3.1.5. Componente Ambientes Educativos y Protectores.
Estándar 39 pág. (81)</t>
  </si>
  <si>
    <t>2.10.4</t>
  </si>
  <si>
    <r>
      <t xml:space="preserve">El inmueble dispone de servicio de energía eléctrica o algún sistema para garantizar el servicio de energía, teniendo en cuenta la disponibilidad y oferta del servicio en el territorio.
</t>
    </r>
    <r>
      <rPr>
        <b/>
        <sz val="11"/>
        <color theme="1"/>
        <rFont val="Arial"/>
        <family val="2"/>
      </rPr>
      <t>Nota 1:</t>
    </r>
    <r>
      <rPr>
        <sz val="11"/>
        <color theme="1"/>
        <rFont val="Arial"/>
        <family val="2"/>
      </rPr>
      <t xml:space="preserve"> se puede plantear sistemas alternativos como, paneles solares, planta eléctrica, teniendo en cuenta las condiciones del territorio y las orientaciones de las entidades territoriales correspondientes.
</t>
    </r>
    <r>
      <rPr>
        <b/>
        <sz val="11"/>
        <color theme="1"/>
        <rFont val="Arial"/>
        <family val="2"/>
      </rPr>
      <t>Nota 2:</t>
    </r>
    <r>
      <rPr>
        <sz val="11"/>
        <color theme="1"/>
        <rFont val="Arial"/>
        <family val="2"/>
      </rPr>
      <t xml:space="preserve"> Esta condición aplica en caso de no contar con iluminación natural y métodos seguros para la conservación de alimentos.</t>
    </r>
  </si>
  <si>
    <t>2.10.5</t>
  </si>
  <si>
    <r>
      <t xml:space="preserve">El inmueble dispone de sistema de comunicación (internet, telefonía fija y móvil), teniendo en cuenta la disponibilidad y oferta del servicio en el territorio.
</t>
    </r>
    <r>
      <rPr>
        <b/>
        <sz val="11"/>
        <color theme="1"/>
        <rFont val="Arial"/>
        <family val="2"/>
      </rPr>
      <t>Nota:</t>
    </r>
    <r>
      <rPr>
        <sz val="11"/>
        <color theme="1"/>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</si>
  <si>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Click</t>
  </si>
  <si>
    <t>2.11</t>
  </si>
  <si>
    <t>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
Nota: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</si>
  <si>
    <t>GUÍA OPERATIVA DEL SERVICIO CENTRO DE DESARROLLO INFANTIL - CDI - [GO4.MT1.PP] Versión 2. del 26/12/2025.
3.1.5. Componente Ambientes Educativos y Protectores.
Estándar 40 pág. (81-83)</t>
  </si>
  <si>
    <t>2.11.1</t>
  </si>
  <si>
    <r>
      <t xml:space="preserve">El inmueble dispone de espacios con ventilación natural y/o artificial suficiente para asegurar circulación y renovación de aire, evitando temperaturas extremas (calor o frío) y la acumulación de olores. La ventilación se controla para prevenir corrientes de aire excesivas que puedan generar afectaciones respiratorias en niñas, niños y talento humano.
</t>
    </r>
    <r>
      <rPr>
        <b/>
        <u/>
        <sz val="11"/>
        <color theme="1"/>
        <rFont val="Arial"/>
        <family val="2"/>
      </rPr>
      <t>Nota:</t>
    </r>
    <r>
      <rPr>
        <sz val="11"/>
        <color theme="1"/>
        <rFont val="Arial"/>
        <family val="2"/>
      </rPr>
      <t xml:space="preserve"> En caso de no contar con ventilación natural se debe garantizar de forma artificial por medio de extractores o ventiladores.</t>
    </r>
  </si>
  <si>
    <t>GUÍA OPERATIVA DEL SERVICIO CENTRO DE DESARROLLO INFANTIL - CDI - [GO4.MT1.PP] Versión 2. del 26/12/2025.
3.1.5. Componente Ambientes Educativos y Protectores.
Estándar 40 pág. (81)</t>
  </si>
  <si>
    <t>2.11.2</t>
  </si>
  <si>
    <t>El inmueble cuenta con las condiciones suficientes de iluminación natural (ventanas o claraboyas) y/o artificial (luminarias).</t>
  </si>
  <si>
    <t>2.11.3</t>
  </si>
  <si>
    <t>Cuenta con ambientes pedagógicos para niñas y niños menores de dos años, ubicados en el nivel de acceso y en contacto directo con la ruta de evacuación.
Los demás ambientes pedagógicos están ubicados en niveles que no superen una altura equivalente a un segundo piso o una diferencia de un piso respecto a la salida de evacuación más próxima.
En caso de que no sea posible ubicarlos en el mismo nivel, se acepta que estén en un nivel diferente siempre y cuando el acceso se realice sin el uso de escaleras</t>
  </si>
  <si>
    <t>GUÍA OPERATIVA DEL SERVICIO CENTRO DE DESARROLLO INFANTIL - CDI - [GO4.MT1.PP] Versión 2. del 26/12/2025.
3.1.5. Componente Ambientes Educativos y Protectores.
Estándar 40 pág. (81-82)</t>
  </si>
  <si>
    <t>2.11.4</t>
  </si>
  <si>
    <r>
      <rPr>
        <b/>
        <sz val="11"/>
        <color theme="1"/>
        <rFont val="Arial"/>
        <family val="2"/>
      </rPr>
      <t>Para la atención de niñas y niños menores de 2 años</t>
    </r>
    <r>
      <rPr>
        <sz val="11"/>
        <color theme="1"/>
        <rFont val="Arial"/>
        <family val="2"/>
      </rPr>
      <t>, los espacios pedagógicos garantizan un área mínima de 2 m²/niña-o incluyendo el espacio utilizado por cunas y zonas para el gateo, desplazamiento y realización de actividades.</t>
    </r>
  </si>
  <si>
    <t>GUÍA OPERATIVA DEL SERVICIO CENTRO DE DESARROLLO INFANTIL - CDI - [GO4.MT1.PP] Versión 2. del 26/12/2025.
3.1.5. Componente Ambientes Educativos y Protectores.
Estándar 40 pág. (82)</t>
  </si>
  <si>
    <t>2.11.5</t>
  </si>
  <si>
    <r>
      <rPr>
        <b/>
        <sz val="11"/>
        <color theme="1"/>
        <rFont val="Arial"/>
        <family val="2"/>
      </rPr>
      <t>Para la atención de niñas y niños menores de 2 años</t>
    </r>
    <r>
      <rPr>
        <sz val="11"/>
        <color theme="1"/>
        <rFont val="Arial"/>
        <family val="2"/>
      </rPr>
      <t xml:space="preserve">, cuenta con un área independiente al espacio pedagógico para la higiene personal que incluya: 
a. Bacinillas.
b. Un sanitario línea infantil.
c. Un lavamanos línea infantil.
d. Espacio para cambio de pañal.
e. Lava colas (bañeras).
</t>
    </r>
    <r>
      <rPr>
        <b/>
        <sz val="11"/>
        <color theme="1"/>
        <rFont val="Arial"/>
        <family val="2"/>
      </rPr>
      <t>Nota 1:</t>
    </r>
    <r>
      <rPr>
        <sz val="11"/>
        <color theme="1"/>
        <rFont val="Arial"/>
        <family val="2"/>
      </rPr>
      <t xml:space="preserve"> Este espacio debe ser cercano, para que el agente educativo tenga visibilidad de las niñas y niños que se encuentran en el salón mientras está haciendo el cambio de pañal o haciendo uso del lava colas (bañeras).
</t>
    </r>
    <r>
      <rPr>
        <b/>
        <sz val="11"/>
        <color theme="1"/>
        <rFont val="Arial"/>
        <family val="2"/>
      </rPr>
      <t>Nota 2:</t>
    </r>
    <r>
      <rPr>
        <sz val="11"/>
        <color theme="1"/>
        <rFont val="Arial"/>
        <family val="2"/>
      </rPr>
      <t xml:space="preserve"> Para niñas y niños de 6 a 24 meses, la proporción de baterías sanitarias es de una (1) por cada veinte (20) usuarios. Estas deben garantizar condiciones de higiene, accesibilidad y seguridad acordes con la atención a la primera infancia.</t>
    </r>
  </si>
  <si>
    <t>2.11.6</t>
  </si>
  <si>
    <r>
      <rPr>
        <b/>
        <sz val="11"/>
        <color theme="1"/>
        <rFont val="Arial"/>
        <family val="2"/>
      </rPr>
      <t>Para la atención de niñas y niños menores de 2 años</t>
    </r>
    <r>
      <rPr>
        <sz val="11"/>
        <color theme="1"/>
        <rFont val="Arial"/>
        <family val="2"/>
      </rPr>
      <t>, cuenta con un espacio para la extracción y conservación de la leche humana y que cuente con la siguiente dotación:
a. Una silla con levanta pies.
b. Un lavamanos.
c. Un mesón con lavaplatos.
d. Una cocineta eléctrica.
e. Una nevera tipo bar para uso exclusivo de la leche materna.</t>
    </r>
  </si>
  <si>
    <t>2.11.7</t>
  </si>
  <si>
    <r>
      <rPr>
        <b/>
        <sz val="11"/>
        <color theme="1"/>
        <rFont val="Arial"/>
        <family val="2"/>
      </rPr>
      <t>Para la atención de niñas y niños menores de 2 años</t>
    </r>
    <r>
      <rPr>
        <sz val="11"/>
        <color theme="1"/>
        <rFont val="Arial"/>
        <family val="2"/>
      </rPr>
      <t xml:space="preserve">, El espacio de extracción y conservación de la leche humana cumple con las condiciones de diseño y construcción tenidas en cuenta en las orientaciones dadas en la </t>
    </r>
    <r>
      <rPr>
        <i/>
        <sz val="11"/>
        <color theme="1"/>
        <rFont val="Arial"/>
        <family val="2"/>
      </rPr>
      <t>Guía de Implementación de Proyectos de Infraestructuras de Atención a la Primera Infancia -GIPI</t>
    </r>
    <r>
      <rPr>
        <sz val="11"/>
        <color theme="1"/>
        <rFont val="Arial"/>
        <family val="2"/>
      </rPr>
      <t>” o documento que lo modifique o sustituya.
a. El espacio destinado para la extracción y conservación de la leche humana se encuentra ubicado en un lugar aislado de cualquier foco de insalubridad y libre de riesgos potenciales de contaminación.
b. El acceso y los alrededores del espacio se mantienen limpios, sin acumulación de basuras u otros elementos que representen riesgo sanitario.
c. Las superficies del área cuentan con materiales que facilitan el mantenimiento sanitario, permiten su adecuada limpieza e impiden la generación de polvo o el estancamiento de agua.</t>
    </r>
  </si>
  <si>
    <t>2.11.8</t>
  </si>
  <si>
    <r>
      <rPr>
        <b/>
        <sz val="11"/>
        <color theme="1"/>
        <rFont val="Arial"/>
        <family val="2"/>
      </rPr>
      <t>Para la atención de niñas y niños menores de 2 años</t>
    </r>
    <r>
      <rPr>
        <sz val="11"/>
        <color theme="1"/>
        <rFont val="Arial"/>
        <family val="2"/>
      </rPr>
      <t>, se cuenta con al menos 1 silla comedor de bebé por cada 3 niños que le permita estar a la altura del cuidador.</t>
    </r>
  </si>
  <si>
    <t>2.11.9</t>
  </si>
  <si>
    <r>
      <rPr>
        <b/>
        <sz val="11"/>
        <color theme="1"/>
        <rFont val="Arial"/>
        <family val="2"/>
      </rPr>
      <t>Para la atención de niñas y niños entre 2 a 5 años</t>
    </r>
    <r>
      <rPr>
        <sz val="11"/>
        <color theme="1"/>
        <rFont val="Arial"/>
        <family val="2"/>
      </rPr>
      <t xml:space="preserve">, los espacios pedagógicos cuentan con un área mínima de 1.2 m²/niña-niño.  
</t>
    </r>
    <r>
      <rPr>
        <b/>
        <sz val="11"/>
        <color theme="1"/>
        <rFont val="Arial"/>
        <family val="2"/>
      </rPr>
      <t>Nota:</t>
    </r>
    <r>
      <rPr>
        <sz val="11"/>
        <color theme="1"/>
        <rFont val="Arial"/>
        <family val="2"/>
      </rPr>
      <t xml:space="preserve"> Este requisito aplica a los espacios pedagógicos destinados a la atención de niñas y niños de los grupos de 2 a 3 años, 3 a 4 años y 4 a 5 años.</t>
    </r>
  </si>
  <si>
    <t>2.11.10</t>
  </si>
  <si>
    <r>
      <t xml:space="preserve">Los baños cuentan con la siguiente dotación requerida: 
a. un (1) sanitario u orinal de línea infantil por cada veinte (20) niñas y niños o adaptadores para inodoro para el uso exclusivo de las niñas y niños los cuales deben encontrarse en óptimas condiciones y funcionales.  
b. un (1) lavamanos instalado por cada veinte (20) niñas o niños a una altura de entre 0.45m y 0.55m, medidos a partir del acabado de piso, los cuales deben encontrarse en óptimas condiciones y funcionales.
c. una (1) ducha con grifería tipo teléfono que se encuentre en óptimas condiciones y sea funcional.
</t>
    </r>
    <r>
      <rPr>
        <b/>
        <sz val="11"/>
        <color theme="1"/>
        <rFont val="Arial"/>
        <family val="2"/>
      </rPr>
      <t>Nota 1:</t>
    </r>
    <r>
      <rPr>
        <sz val="11"/>
        <color theme="1"/>
        <rFont val="Arial"/>
        <family val="2"/>
      </rPr>
      <t xml:space="preserve"> se pueden instalar pocetas con varias griferías instaladas a una altura entre 0.45m y 0.55 m.  
</t>
    </r>
    <r>
      <rPr>
        <b/>
        <sz val="11"/>
        <color theme="1"/>
        <rFont val="Arial"/>
        <family val="2"/>
      </rPr>
      <t>Nota 2:</t>
    </r>
    <r>
      <rPr>
        <sz val="11"/>
        <color theme="1"/>
        <rFont val="Arial"/>
        <family val="2"/>
      </rPr>
      <t xml:space="preserve"> En caso de que haya divisiones y/o puertas en los sanitarios, estas cuentan con una altura que permita el control visual de un adulto (las puertas no deben tener seguros).</t>
    </r>
  </si>
  <si>
    <t>GUÍA OPERATIVA DEL SERVICIO CENTRO DE DESARROLLO INFANTIL - CDI - [GO4.MT1.PP] Versión 2. del 26/12/2025.
3.1.5. Componente Ambientes Educativos y Protectores.
Estándar 40 pág. (83)</t>
  </si>
  <si>
    <t>2.11.11</t>
  </si>
  <si>
    <t>En el espacio para el servido de alimentos se asegura un puesto para cada niña y niño en el momento de su uso.</t>
  </si>
  <si>
    <t>2.11.12</t>
  </si>
  <si>
    <r>
      <t xml:space="preserve">En las áreas recreativas se garantiza una proporción de al menos 2 m²/niña-niño en el momento de su uso.
</t>
    </r>
    <r>
      <rPr>
        <b/>
        <sz val="11"/>
        <color rgb="FF000000"/>
        <rFont val="Arial"/>
        <family val="2"/>
      </rPr>
      <t>Nota 1:</t>
    </r>
    <r>
      <rPr>
        <sz val="11"/>
        <color rgb="FF000000"/>
        <rFont val="Arial"/>
        <family val="2"/>
      </rPr>
      <t xml:space="preserve"> Para asegurar que cada niña y niño cuente con al menos 2 m² en las áreas recreativas internas, se ha documentado e implementado un Protocolo de Permanencia en Zonas Recreativas (o el documento que lo modifique o sustituya), donde se indican claramente los horarios de uso por grupos.
</t>
    </r>
    <r>
      <rPr>
        <b/>
        <sz val="11"/>
        <color rgb="FF000000"/>
        <rFont val="Arial"/>
        <family val="2"/>
      </rPr>
      <t xml:space="preserve">Nota 2: </t>
    </r>
    <r>
      <rPr>
        <sz val="11"/>
        <color rgb="FF000000"/>
        <rFont val="Arial"/>
        <family val="2"/>
      </rPr>
      <t>En caso de no contar con área recreativa interna, se hace uso de áreas recreativas externas en un radio no mayor a quinientos (500) metros de la Unidad de Servicio, Se documenta e implementa un protocolo de seguridad para el desplazamiento, estadía y regreso a la Unidad de Servicio.</t>
    </r>
  </si>
  <si>
    <t>2.11.13</t>
  </si>
  <si>
    <t>Cuenta con un baño de uso exclusivo para personas adultas, equipado como mínimo con un (1) sanitario y un (1) lavamanos, en funcionamiento, con ventilación (natural o mecánica), limpio y con acceso restringido para las niñas y los niños.</t>
  </si>
  <si>
    <t>2.12</t>
  </si>
  <si>
    <r>
      <t xml:space="preserve">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 y 47)
</t>
    </r>
    <r>
      <rPr>
        <b/>
        <sz val="11"/>
        <rFont val="Arial"/>
        <family val="2"/>
      </rPr>
      <t>Nota:</t>
    </r>
    <r>
      <rPr>
        <sz val="11"/>
        <rFont val="Arial"/>
        <family val="2"/>
      </rPr>
      <t xml:space="preserve"> la dotación en general deberá partir de las particularidades del servicio y de la propuesta pedagógica, debe ser concertada de acuerdo con las necesidades, intereses y cultura propia de la comunidad donde se preste el servicio. Para estos casos, en Comité Técnico Operativo se evaluará y avalará el listado de elementos de acuerdo con los criterios mencionados.</t>
    </r>
  </si>
  <si>
    <t>GUÍA OPERATIVA DEL SERVICIO CENTRO DE DESARROLLO INFANTIL - CDI - [GO4.MT1.PP] Versión 2. del 26/12/2025.
3.1.5. Componente Ambientes Educativos y Protectores.
Estándar 46 y 47 pág. (89-90)</t>
  </si>
  <si>
    <t>2.12.1</t>
  </si>
  <si>
    <r>
      <t>Dispone de los elementos de aseo necesarios, suficientes y en buen estado según las orientaciones de la "</t>
    </r>
    <r>
      <rPr>
        <i/>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</si>
  <si>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GUÍA OPERATIVA DEL SERVICIO CENTRO DE DESARROLLO INFANTIL - CDI - [GO4.MT1.PP] Versión 2. del 26/12/2025.
3.1.5. Componente Ambientes Educativos y Protectores.
Estándar 46 pág. (90)
Guía Orientadora para la compra de la dotación modalidades de educación inicial en el marco de una atención integral. (G10.PP) Versión 6 del 08/07/2025</t>
  </si>
  <si>
    <t>2.12.2</t>
  </si>
  <si>
    <r>
      <t>Dispone de los elementos de apoyo que incluyen: apoyo audiovisual, comodidad térmica, apoyo en lavado; necesarios, suficientes y en buen estado según las orientaciones de la "</t>
    </r>
    <r>
      <rPr>
        <i/>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</si>
  <si>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2.12.3</t>
  </si>
  <si>
    <r>
      <t>Dispone de los elementos de lencería que incluyen: colchones, colchonetas, lencería, lencería de baño y lencería de cama necesarios, suficientes y en buen estado según las orientaciones de la "</t>
    </r>
    <r>
      <rPr>
        <i/>
        <sz val="11"/>
        <color rgb="FF000000"/>
        <rFont val="Arial"/>
        <family val="2"/>
      </rPr>
      <t>Guía orientadora para la compra de la dotación para las modalidades de educación inicial en el marco de una atención integral"</t>
    </r>
    <r>
      <rPr>
        <sz val="11"/>
        <color rgb="FF000000"/>
        <rFont val="Arial"/>
        <family val="2"/>
      </rPr>
      <t xml:space="preserve"> o documento que lo modifique o sustituya.</t>
    </r>
  </si>
  <si>
    <t>2.12.4</t>
  </si>
  <si>
    <t>Dispone de los elementos de mobiliario para: área educativa, servicio de alimentos, comedor, enfermería y oficina; necesarios, suficientes y en buen estado según las orientaciones de la "Guía orientadora para la compra de la dotación para las modalidades de educación inicial en el marco de una atención integral" o documento que lo modifique o sustituya.</t>
  </si>
  <si>
    <t>2.12.5</t>
  </si>
  <si>
    <t>Cuenta con el aviso de atención en un lugar visible que indique la información establecida en el Manual de Imagen corporativa para operadores, contratistas o convenios del ICBF o en el documento que lo modifique o sustituya.</t>
  </si>
  <si>
    <t>GUÍA OPERATIVA DEL SERVICIO CENTRO DE DESARROLLO INFANTIL - CDI - [GO4.MT1.PP] Versión 2. del 26/12/2025.
3.1.5. Componente Ambientes Educativos y Protectores.
Estándar 46 pág. (90)</t>
  </si>
  <si>
    <t>2.13</t>
  </si>
  <si>
    <t>Cuenta con botiquines que cumplan con los criterios de proporción de niños y niñas y la dotación requerida. (Estándar 48)</t>
  </si>
  <si>
    <t>2.13.2</t>
  </si>
  <si>
    <t>Cuenta con la cantidad de botiquines requerida según el número de usuarios atendidos en el servicio, y cada botiquín incluye los elementos exigidos por la normatividad y lineamientos aplicables.</t>
  </si>
  <si>
    <t>Fin</t>
  </si>
  <si>
    <t>Cantidad de Condiciones que CUMPLE</t>
  </si>
  <si>
    <t>Cantidad de Condiciones que NO CUMPLE CONDICIÓN</t>
  </si>
  <si>
    <t>Cantidad de Condiciones que NO APLICA</t>
  </si>
  <si>
    <t>PORTADA</t>
  </si>
  <si>
    <t>3. COMPONENTE SALUD Y NUTRICIÓN</t>
  </si>
  <si>
    <t>3.1.</t>
  </si>
  <si>
    <t>Verifica la existencia del soporte de afiliación de las niñas, los niños al Sistema General de Seguridad Social en Salud (SGSSS).  (Estándar 8).</t>
  </si>
  <si>
    <t>Guía operativa del servicio Centro de Desarrollo Infantil.  GO4.MT1.PP.  Versión 2 del 26/12/2025.  
Estándar 8. Pág. 23.
Guía para el impulso a la soberanía alimentaria por el derecho humano a la alimentación adecuada en las modalidades y servicios del ICBF. G36.PP. Versión 2 del 30/12/2025.
4.6.5.  Seguimiento a la atención, promoción y mantenimiento de la salud.  Pág. 108 y 113</t>
  </si>
  <si>
    <t>ND / ING AL</t>
  </si>
  <si>
    <t>3.1.1</t>
  </si>
  <si>
    <r>
      <rPr>
        <sz val="11"/>
        <color rgb="FF000000"/>
        <rFont val="Arial"/>
        <family val="2"/>
      </rPr>
      <t xml:space="preserve">Cuenta con soporte de afiliación al sistema de salud de las niñas y niños, en estado activo y vigente (no mayor a 6 meses), en físico o digital.
a. Régimen Especial: Certificación emitida por la Entidad Prestadora de Salud (EPS).
b. En caso de no contar con el soporte:
Evidencia en el registro de novedades que incluya:
*Orientación a familias y/o cuidadores para activar la ruta de vinculación.
*Razones por las cuales no se cuenta con el soporte.
*Compromiso firmado por padres y/o cuidadores.
</t>
    </r>
    <r>
      <rPr>
        <b/>
        <sz val="11"/>
        <color rgb="FF000000"/>
        <rFont val="Arial"/>
        <family val="2"/>
      </rPr>
      <t xml:space="preserve">Nota: </t>
    </r>
    <r>
      <rPr>
        <sz val="11"/>
        <color rgb="FF000000"/>
        <rFont val="Arial"/>
        <family val="2"/>
      </rPr>
      <t>El plazo máximo: Zona urbana: 1 mes, Zona rural: 2 meses. En caso de incumplimiento, reporte al supervisor del contrato por parte de la Entidad Administradora del Servicio.</t>
    </r>
  </si>
  <si>
    <r>
      <t xml:space="preserve">Guía operativa del servicio centro de desarrollo infantil.  GO4.MT1.PP.  Versión 2 del 26/12/2025.
Estándar 8. Pág. 23.
Guía para el impulso a la soberanía alimentaria por el derecho humano a la alimentación adecuada en las modalidades y servicios del ICBF. G36.PP. Versión 2 del 30/12/2025.
</t>
    </r>
    <r>
      <rPr>
        <sz val="10"/>
        <rFont val="Aptos Narrow"/>
        <family val="2"/>
        <scheme val="minor"/>
      </rPr>
      <t>4.6.5.  Seguimiento a la atención, promoción y mantenimiento de la salud.  Pág. 108.</t>
    </r>
  </si>
  <si>
    <t>3.1.2</t>
  </si>
  <si>
    <t>En diálogo con los padres de familia y/o cuidadores, se evidencia la orientación sobre afiliación al Sistema General de Seguridad Social en Salud (SGSSS).</t>
  </si>
  <si>
    <t>Guía operativa del servicio Centro de Desarrollo Infantil.  GO4.MT1.PP.  Versión 2 del 26/12/2025.
Estándar 8. Pág. 23.
Guía para el impulso a la soberanía alimentaria por el derecho humano a la alimentación adecuada en las modalidades y servicios del ICBF. G36.PP. Versión 2 del 30/12/2025.
4.6.5.  Seguimiento a la atención, promoción y mantenimiento de la salud.  Pág. 108 y 113</t>
  </si>
  <si>
    <t>3.2</t>
  </si>
  <si>
    <t>Verifica la asistencia de las niñas, los niños a la consulta de valoración integral en salud (control de crecimiento y desarrollo). (Estándar 10).</t>
  </si>
  <si>
    <t>Guía operativa del servicio centro de desarrollo infantil.  GO4.MT1.PP.  Versión 2 del 26/12/2025.
Estándar 10.  Pág. 27-28
Guía para el impulso a la soberanía alimentaria por el derecho humano a la alimentación adecuada en las modalidades y servicios del ICBF.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108- 109 y 113-114.</t>
  </si>
  <si>
    <t>3.2.1</t>
  </si>
  <si>
    <r>
      <t xml:space="preserve">Cuenta con soporte de asistencia a la consulta de valoración integral en salud, emitido por una IPS adscrita al Sistema General de Seguridad Social en Salud (SGSSS)
En caso de no contar con el soporte:
Verificar registro de novedades que incluya:
*Orientación brindada a familias y/o cuidadores.
*Razones por las cuales no se ha tenido acceso a las atenciones en salud o no se cuenta con el soporte de asistencia.
</t>
    </r>
    <r>
      <rPr>
        <b/>
        <sz val="11"/>
        <color theme="1"/>
        <rFont val="Arial"/>
        <family val="2"/>
      </rPr>
      <t xml:space="preserve">Compromiso </t>
    </r>
    <r>
      <rPr>
        <sz val="11"/>
        <color theme="1"/>
        <rFont val="Arial"/>
        <family val="2"/>
      </rPr>
      <t xml:space="preserve">firmado por la familia y cuidador especificando la fecha  pactada de cumplimiento. 
</t>
    </r>
    <r>
      <rPr>
        <b/>
        <sz val="11"/>
        <color theme="1"/>
        <rFont val="Arial"/>
        <family val="2"/>
      </rPr>
      <t>Nota:</t>
    </r>
    <r>
      <rPr>
        <sz val="11"/>
        <color theme="1"/>
        <rFont val="Arial"/>
        <family val="2"/>
      </rPr>
      <t xml:space="preserve"> Si el talento humano de la Unidad de Servicio identifica imposibilidad de la familia y/o cuidador o barreras de acceso a salud,  verifique  reporte realizado a la Entidad Administradora del Servicio o Prestador Directo del Servicio para la articulación con entidades del sector salud y autoridades tradicionales.</t>
    </r>
  </si>
  <si>
    <t>Guía operativa del servicio Centro de Desarrollo Infantil.  GO4.MT1.PP.  Versión 2 del 26/12/2025.
Estándar 10.  Pág. 27-28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y 113-114</t>
  </si>
  <si>
    <t>3.2.2</t>
  </si>
  <si>
    <r>
      <t xml:space="preserve">Cuenta con soporte de atención en salud bucal realizado por profesional en odontología, emitido por una IPS adscrita al Sistema General de Seguridad Social en Salud (SGSSS): 
a. En caso de no contar con el soporte:
Verificar registro de novedades que incluya:
*Orientación brindada a familias y/o cuidadores.
*Razones por las cuales no se ha tenido acceso a las atenciones en salud o no se cuenta con el soporte de asistencia.
</t>
    </r>
    <r>
      <rPr>
        <b/>
        <sz val="11"/>
        <color rgb="FF000000"/>
        <rFont val="Arial"/>
        <family val="2"/>
      </rPr>
      <t>Compromiso</t>
    </r>
    <r>
      <rPr>
        <sz val="11"/>
        <color rgb="FF000000"/>
        <rFont val="Arial"/>
        <family val="2"/>
      </rPr>
      <t xml:space="preserve"> firmado por la familia y cuidador especificando la fecha  pactada de cumplimiento. 
</t>
    </r>
    <r>
      <rPr>
        <b/>
        <sz val="11"/>
        <color rgb="FF000000"/>
        <rFont val="Arial"/>
        <family val="2"/>
      </rPr>
      <t xml:space="preserve">Nota: </t>
    </r>
    <r>
      <rPr>
        <sz val="11"/>
        <color rgb="FF000000"/>
        <rFont val="Arial"/>
        <family val="2"/>
      </rPr>
      <t>Si el talento humano de la Unidad de Servicio identifica imposibilidad de la familia y/o cuidador o barreras de acceso a salud,  verifique  reporte realizado a la Entidad Administradora del Servicio o Prestador Directo del Servicio para la articulación con entidades del sector salud y autoridades tradicionales.</t>
    </r>
  </si>
  <si>
    <t>Guía operativa del servicio Centro de Desarrollo Infantil.  GO4.MT1.PP.  Versión 2 del 26/12/2025.
Estándar 10.  Pág. 27-28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y 113-114.
Estandar 3 Pag 15-16.</t>
  </si>
  <si>
    <t>3.2.3</t>
  </si>
  <si>
    <t xml:space="preserve">Cuenta con soportes de socialización de la Ruta para acceder a la valoración integral en salud y atención en salud bucal al atender grupos étnicos con autoridades tradicionales. </t>
  </si>
  <si>
    <t xml:space="preserve">Guía operativa del servicio Centro de Desarrollo Infantil.  GO4.MT1.PP.  Versión 2 del 26/12/2025.
Estándar 10.  Pág. 28
Guía para el impulso a la soberanía alimentaria por el derecho humano a la alimentación adecuada en las modalidades y servicios del ICBF. G36.PP. Versión 2 del 30/12/2025.
4.8. ENFOQUE DIFERENCIAL. Pág 117-118.
</t>
  </si>
  <si>
    <t>3.2.4</t>
  </si>
  <si>
    <t>En diálogo con los padres de familia y/o cuidadores, se evidencia la orientación sobre la Ruta para acceder a la afiliación al sistema de seguridad social en salud la valoración integral en salud,  la atención en salud bucal realizado por profesional en odontología y  la vacunación  (aplica también para  atender grupos étnicos con autoridades tradicionales)</t>
  </si>
  <si>
    <t>Guía operativa del servicio Centro de Desarrollo Infantil.  GO4.MT1.PP.  Versión 2 del 26/12/2025.
Estándar 10.  Pág. 28.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107 - 108.</t>
  </si>
  <si>
    <t>3.3</t>
  </si>
  <si>
    <t>Implementa acciones para la promoción de la vacunación de las niñas, niños y verifica periódicamente el soporte de vacunación de acuerdo con la edad. En los casos en los que el esquema se encuentre incompleto orienta y hace seguimiento a la familia, cuidadores y adelanta acciones ante la autoridad competente, según corresponda.  (Estándar 11).</t>
  </si>
  <si>
    <t>Guía operativa del servicio Centro de Desarrollo Infantil.  GO4.MT1.PP.  Versión 2 del 26/12/2025.
Estándar 11.  Pág.  28-29.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y  113.</t>
  </si>
  <si>
    <t>3.3.1</t>
  </si>
  <si>
    <r>
      <t xml:space="preserve">Cuenta con soporte físico o digital de la aplicación del esquema nacional de vacunación completo correspondiente a la edad.
En caso de no contar con el soporte:
a. Verificar registro de novedades que incluya:
*Razones por las cuales no se cuenta con el soporte.
*Orientación brindada a familias y/o cuidadores sobre la ruta para acceder a la atención en salud y obtener el documento.
*Registro del compromiso firmado por la familia y/o cuidador, indicando la fecha pactada para el cumplimiento.
*Plazo: Zona Urbana 15 días y Zona Rural 1 mes.
b. Si el talento humano de la Unidad de Servicio identifica imposibilidad de la familia y/o cuidador debe tener  soporte del reporte realizado a la Entidad Administradora del Servicio o Prestador Directo del Servicio para la articulación con entidades del sector salud y autoridades tradicionales, con el fin de promover acciones en la Unidad de Servicio para garantizar el acceso al servicio de vacunación.
</t>
    </r>
    <r>
      <rPr>
        <b/>
        <sz val="11"/>
        <color theme="1"/>
        <rFont val="Arial"/>
        <family val="2"/>
      </rPr>
      <t>Nota 1:</t>
    </r>
    <r>
      <rPr>
        <sz val="11"/>
        <color theme="1"/>
        <rFont val="Arial"/>
        <family val="2"/>
      </rPr>
      <t xml:space="preserve"> En los casos en que las familias y/o cuidadores no acepten la vacunación: Verificar soportes de articulación con las entidades de salud, así como los procesos de información y sensibilización realizados con familias, cuidadores, comunidades y autoridades correspondientes.
</t>
    </r>
    <r>
      <rPr>
        <b/>
        <sz val="11"/>
        <color theme="1"/>
        <rFont val="Arial"/>
        <family val="2"/>
      </rPr>
      <t>Nota 2:</t>
    </r>
    <r>
      <rPr>
        <sz val="11"/>
        <color theme="1"/>
        <rFont val="Arial"/>
        <family val="2"/>
      </rPr>
      <t xml:space="preserve"> Población Migrante: Se debe orienta a las familias para que acudan a la Institución Prestadora de Servicios de Salud (IPS), con el fin de realizar el trámite de validación y actualización del esquema de vacunación. </t>
    </r>
  </si>
  <si>
    <t>3.4</t>
  </si>
  <si>
    <t>Cumple con la toma  periódica de la toma de medidas antropométricas a cada niña, niño y hace seguimiento a los resultados.  (Estándar 15).</t>
  </si>
  <si>
    <t>Guía operativa del servicio Centro de Desarrollo Infantil.  GO4.MT1.PP.  Versión 2 del 26/12/2025.
Estándar 15.  Pág.  34- 41.
Guía para el impulso a la soberanía alimentaria por el derecho humano a la alimentación adecuada en las modalidades y servicios del ICBF. G36.PP. Versión 2 del 30/12/2025.
4.6.  Valoración y seguimiento del estado nutricional y de salud. 
Pág. 100-107</t>
  </si>
  <si>
    <t>3.4.1</t>
  </si>
  <si>
    <t>Cuenta con los soportes  de cualificación al talento humano  por parte de la Entidad Administradora del Servicio o Prestador Directo del Servicio, sobre la toma de datos de peso, longitud/talla , perímetro braquial, identificación de signos físicos asociados a la desnutrición aguda y  suministro de la FTLC(si aplica).
Nota1. Actas con los contenidos abordados, listados de asistencia, registro fotográfico o fílmico.</t>
  </si>
  <si>
    <t>Guía operativa del servicio centro de desarrollo infantil.  GO4.MT1.PP.  Versión 2 del 26/12/2025.
Estándar 15.  Pág.  34
Guía para el impulso a la soberanía alimentaria por el derecho humano a la alimentación adecuada en las modalidades y servicios del ICBF. G36.PP. Versión 2 del 30/12/2025.
4.6.2. Acciones de prevención y atención a la malnutrición  
Pág. 101 y 106</t>
  </si>
  <si>
    <t>3.4.2</t>
  </si>
  <si>
    <r>
      <rPr>
        <sz val="11"/>
        <color rgb="FF000000"/>
        <rFont val="Arial"/>
        <family val="2"/>
      </rPr>
      <t>En observación de la atenc</t>
    </r>
    <r>
      <rPr>
        <sz val="11"/>
        <rFont val="Arial"/>
        <family val="2"/>
      </rPr>
      <t xml:space="preserve">ión verifica que se cumplen con las siguientes capacidades y conocimientos:
</t>
    </r>
    <r>
      <rPr>
        <sz val="11"/>
        <color rgb="FF000000"/>
        <rFont val="Arial"/>
        <family val="2"/>
      </rPr>
      <t xml:space="preserve">
1.El profesional del componente de salud y nutrición de la Entidad Administradora del Servicio o Prestador Directo del Servicio realiza correctamente la toma de peso, longitud/talla y perímetro braquial, según muestra y se verifica adecuada técnica según lo establecido en la Guia de Metrología del ICBF vigente.
2.El talento humano identifica los signos físicos asociados a la desnutrición aguda. </t>
    </r>
  </si>
  <si>
    <t>Guía operativa del servicio centro de desarrollo infantil.  GO4.MT1.PP.  Versión 2 del 26/12/2025.
Estándar 15.  Pág. 34 y 35
Guía para el impulso a la soberanía alimentaria por el derecho humano a la alimentación adecuada en las modalidades y servicios del ICBF. G36.PP. Versión 2 del 30/12/2025.
4.6.2. Acciones de prevención y atención a la malnutrición  
Pág. 101 y 106</t>
  </si>
  <si>
    <t>3.4.3</t>
  </si>
  <si>
    <t>Registra los datos antropométricos en los sistemas de información misionales y/o en los formatos establecidos por el ICBF,cumpliendo con los siguientes criterios:
a. Toma de datos antropométricos:
Diligencia de forma completa el formato de Captura de Datos Antropométricos de las niñas y los niños, o documento que lo sustituya en donde se evidencia la medición de peso, talla/longitud y perímetro braquial para la totalidad de los participantes vinculados al servicio.
b.Primera toma:
Se realiza dentro de los cinco (5) días calendario siguientes al inicio de la prestación del servicio.
Para niños y niñas que ingresan en meses posteriores, la toma se efectúa de manera inmediata.
c. Registro en el sistema:
Los datos se registran en el Sistema de Información o herramienta definida por el ICBF en un plazo máximo de 8 días calendario.
d. Clasificación nutricional:
Se efectúa de manera inmediata en el momento de la toma de medidas antropométricas.
e. Seguimiento:
Para participantes sin malnutrición por déficit, se realizan valoraciones trimestrales.
Las valoraciones subsiguientes a la primera se efectúan cinco (5) días antes o después del día programado.</t>
  </si>
  <si>
    <t>Guía operativa del servicio centro de desarrollo infantil.  GO4.MT1.PP.  Versión 2 del 26/12/2025.
Estándar 15.  Pág.  35
Guía para el impulso a la soberanía alimentaria por el derecho humano a la alimentación adecuada en las modalidades y servicios del ICBF. G36.PP. Versión 2 del 30/12/2025.
4.6.2. Acciones de prevención y atención a la malnutrición  
Pág. 101 y 106</t>
  </si>
  <si>
    <t>3.4.4</t>
  </si>
  <si>
    <r>
      <t xml:space="preserve">El profesional de salud y nutrición realiza y registra la toma del perímetro braquial y la identificación de signos físicos asociados a la desnutrición aguda, mínimo una (1) vez al mes a  los participantes vinculados al servicio, en los formatos dispuespor por ICBF.
</t>
    </r>
    <r>
      <rPr>
        <b/>
        <sz val="11"/>
        <rFont val="Arial"/>
        <family val="2"/>
      </rPr>
      <t>Nota 1:</t>
    </r>
    <r>
      <rPr>
        <sz val="11"/>
        <rFont val="Arial"/>
        <family val="2"/>
      </rPr>
      <t xml:space="preserve"> Diligenciado máximo a los 5 días calendario siguientes a la evaluación realizada.
</t>
    </r>
    <r>
      <rPr>
        <b/>
        <sz val="11"/>
        <rFont val="Arial"/>
        <family val="2"/>
      </rPr>
      <t>Nota 2:</t>
    </r>
    <r>
      <rPr>
        <sz val="11"/>
        <rFont val="Arial"/>
        <family val="2"/>
      </rPr>
      <t xml:space="preserve"> Verificar la información de los últimos tres meses según la muestra.</t>
    </r>
  </si>
  <si>
    <t>Guía operativa del servicio centro de desarrollo infantil.  GO4.MT1.PP.  Versión 2 del 26/12/2025.
Estándar 15.  Pág.  36 y 37
Guía para el impulso a la soberanía alimentaria por el derecho humano a la alimentación adecuada en las modalidades y servicios del ICBF. G36.PP. Versión 2 del 30/12/2025.
4.6.2. Acciones de prevención y atención a la malnutrición  
Pág. 101 y 106</t>
  </si>
  <si>
    <t>3.4.5</t>
  </si>
  <si>
    <t>Realiza seguimiento de signos físicos asociados a la desnutrición aguda, signos de alarma y, toma de peso, talla y perímetro braquial, así como su canalización  a salud, para las niñas y niños menores de cinco (5) años con diagnóstico de desnutrición aguda.</t>
  </si>
  <si>
    <t>Guía operativa del servicio centro de desarrollo infantil.  GO4.MT1.PP.  Versión 2 del 26/12/2025.
Estándar 15.  Pág.  36 y 37
Guía para el impulso a la soberanía alimentaria por el derecho humano a la alimentación adecuada en las modalidades y servicios del ICBF. G36.PP. Versión 2 del 30/12/2025.
4.6.2. Acciones de prevención y atención a la malnutrición  
Pág. 106</t>
  </si>
  <si>
    <t>3.4.6</t>
  </si>
  <si>
    <r>
      <rPr>
        <sz val="11"/>
        <color rgb="FF000000"/>
        <rFont val="Arial"/>
        <family val="2"/>
      </rPr>
      <t>Cuenta con registro de novedades sobre la orientación a la familia y/o cuidador, de asistir al servicio de salud, para los usuarios con perímetro del brazo menor o igual a 11.5 centímetros.</t>
    </r>
    <r>
      <rPr>
        <sz val="11"/>
        <color rgb="FF000000"/>
        <rFont val="Arial"/>
        <family val="2"/>
      </rPr>
      <t xml:space="preserve">   
</t>
    </r>
    <r>
      <rPr>
        <sz val="11"/>
        <color rgb="FF000000"/>
        <rFont val="Arial"/>
        <family val="2"/>
      </rPr>
      <t xml:space="preserve"> 
</t>
    </r>
    <r>
      <rPr>
        <b/>
        <sz val="11"/>
        <color rgb="FF000000"/>
        <rFont val="Arial"/>
        <family val="2"/>
      </rPr>
      <t>Nota.</t>
    </r>
    <r>
      <rPr>
        <sz val="11"/>
        <color rgb="FF000000"/>
        <rFont val="Arial"/>
        <family val="2"/>
      </rPr>
      <t xml:space="preserve"> El registro de novedades y las orientaciones a  la familia deben tener  firma y/o huella del adulto que recibe esta alerta. </t>
    </r>
  </si>
  <si>
    <t>Guía operativa del servicio centro de desarrollo infantil.  GO4.MT1.PP.  Versión 2 del 26/12/2025.
Estándar 15.  Pág.  36 y 37
Guía para el impulso a la soberanía alimentaria por el derecho humano a la alimentación adecuada en las modalidades y servicios del ICBF. G36.PP. Versión 2 del 30/12/2025.
4.6.2. Acciones de prevención y atención a la malnutrición  
Pág. 101</t>
  </si>
  <si>
    <t>3.4.7</t>
  </si>
  <si>
    <t>Cuenta con los apoyos necesarios y los ajustes razonables para la toma de peso y talla de la población con discapacidad de acuerdo con la categoría.</t>
  </si>
  <si>
    <t>Guía operativa del servicio centro de desarrollo infantil.  GO4.MT1.PP.  Versión 2 del 26/12/2025.
Estándar 15.  Pág.  36 y 37
Guía técnica del componente de alimentación y nutrición para las personas con discapacidad en el marco de los procesos de atención del ICBF. G7.PP. Versión 2 del 08/08/2022. Pág .65
Guía para el impulso a la soberanía alimentaria por el derecho humano a la alimentación adecuada en las modalidades y servicios del ICBF. G36.PP. Versión 2 del 30/12/2025.
4.6.2. Acciones de prevención y atención a la malnutrición  
Pág. 117</t>
  </si>
  <si>
    <t>3.4.8</t>
  </si>
  <si>
    <r>
      <rPr>
        <sz val="11"/>
        <color rgb="FF000000"/>
        <rFont val="Arial"/>
        <family val="2"/>
      </rPr>
      <t xml:space="preserve">Realiza el </t>
    </r>
    <r>
      <rPr>
        <b/>
        <sz val="11"/>
        <color rgb="FF000000"/>
        <rFont val="Arial"/>
        <family val="2"/>
      </rPr>
      <t>seguimiento antropométrico</t>
    </r>
    <r>
      <rPr>
        <sz val="11"/>
        <color rgb="FF000000"/>
        <rFont val="Arial"/>
        <family val="2"/>
      </rPr>
      <t xml:space="preserve"> y verifica que se cumpla con:
1.Soporte de seguimiento antropométrico semanal a usuarios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</si>
  <si>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3.4.9</t>
  </si>
  <si>
    <t>Cuenta con soportes documentales que evidencien la articulación y canalización para la atención en salud de los casos de desnutrición aguda moderada o severa, cumpliendo con los siguientes pasos:
a. Identificación:
Registro de usuarios con desnutrición aguda moderada o severa y aquellos con perímetro braquial menor o igual a 11.5 cm.
b. Registro de orientación:
La nutricionista diligencia el registro de novedades con información sobre la orientación brindada a familias y cuidadores para asistir de manera inmediata a los servicios de salud.
c. Comunicación formal:
El nutricionista radica comunicación (oficio y/o correo electrónico) con la información de los usuarios para la atención en los servicios de salud.
* Plazo: En casos de desnutrición aguda, la información se envía de manera inmediata y máximo dentro de las 24 horas siguientes a la Entidad Territorial de Salud, la EAPB y la IPS.
* Contenido mínimo: Fecha de identificación, fecha de toma de medidas antropométricas, signos físicos detectados, peso, talla/longitud, clasificación del estado nutricional, perímetro braquial (niñas y niños entre 6 y 59 meses), datos de ubicación, número de documento, EAPB, nombre del acudiente, contacto telefónico y motivo de la canalización.
d. Seguimiento:
Evidencia del seguimiento realizado a las 72 horas posteriores a la canalización al sector salud y posteriormente de manera semanal.</t>
  </si>
  <si>
    <t>Guía operativa del servicio centro de desarrollo infantil.  GO4.MT1.PP.  Versión 2 del 26/12/2025.
Estándar 15.  Pág.  38 y 39
Guía para el impulso a la soberanía alimentaria por el derecho humano a la alimentación adecuada en las modalidades y servicios del ICBF. G36.PP. Versión 2 del 30/12/2025.
4.6.2. Acciones de prevención y atención a la malnutrición  
Pág. 102 y 103</t>
  </si>
  <si>
    <t>3.4.10</t>
  </si>
  <si>
    <t>En diálogo con el talento humano, se evidencia la orientación para el reporte inmediato a la nutricionista  en el caso que algun niño o niña presente signos asociadas a la desnutrición aguda, moderada o severa.</t>
  </si>
  <si>
    <t>3.4.11</t>
  </si>
  <si>
    <r>
      <rPr>
        <b/>
        <sz val="11"/>
        <color theme="1"/>
        <rFont val="Arial"/>
        <family val="2"/>
      </rPr>
      <t xml:space="preserve">Cuenta con soportes del análisis de las situaciones socio familiares para determinar si la niña o el niño se encuentra expuesto a una posible negligencia que vulnere sus derechos, en caso de identificar y confirmar que la familia no asiste a la IPS con el participante.  </t>
    </r>
    <r>
      <rPr>
        <sz val="11"/>
        <color theme="1"/>
        <rFont val="Arial"/>
        <family val="2"/>
      </rPr>
      <t>Verifica que cumple con:
1.Soporte de comunicación al supervisor o interventor del contrato o convenio para activar la Ruta Integral de Atenciones. 
2.Soporte: Activación de la Ruta Integral de Atenciones enviada al supervisor.</t>
    </r>
  </si>
  <si>
    <t>Guía operativa del servicio centro de desarrollo infantil.  GO4.MT1.PP.  Versión 2 del 26/12/2025.
Estándar 15.  Pág.  38
Guía para el impulso a la soberanía alimentaria por el derecho humano a la alimentación adecuada en las modalidades y servicios del ICBF. G36.PP. Versión 2 del 30/12/2025.
4.6.2. Acciones de prevención y atención a la malnutrición  
Pág. 103</t>
  </si>
  <si>
    <t>3.4.12</t>
  </si>
  <si>
    <t>Cuenta con registro de novedades diligenciado y fórmula médica actualizada para el suministro y seguimiento del consumo de la Fórmula Terapéutica Lista para el Consumo - FTLC de los usuarios con tratamiento ambulatorio.</t>
  </si>
  <si>
    <t>Guía operativa del servicio centro de desarrollo infantil.  GO4.MT1.PP.  Versión 2 del 26/12/2025.
Estándar 15.  Pág.  40
Guía para el impulso a la soberanía alimentaria por el derecho humano a la alimentación adecuada en las modalidades y servicios del ICBF. G36.PP. Versión 2 del 30/12/2025.
4.6.2. Acciones de prevención y atención a la malnutrición  
Pág. 103</t>
  </si>
  <si>
    <t>3.4.13</t>
  </si>
  <si>
    <t>En observación de la atención, verifica que se cumplen con las siguientes condiciones:
1.En el caso que se presenten niños con suministro de la fórmula (FTLC), el talento humano realiza el suministro de forma adecuada.
2.La FTLC se suministra antes de todos los tiempos de comida definidos en los ciclos de menús (si aplica).</t>
  </si>
  <si>
    <t>Guía operativa del servicio centro de desarrollo infantil.  GO4.MT1.PP.  Versión 2 del 26/12/2025.
Estándar 15.  Pág.  40
Guía para el impulso a la soberanía alimentaria por el derecho humano a la alimentación adecuada en las modalidades y servicios del ICBF. G36.PP. Versión 2 del 30/12/2025.
4.6.2. Acciones de prevención y atención a la malnutrición  
Pág. 103 y 104</t>
  </si>
  <si>
    <t>3.5</t>
  </si>
  <si>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(Estándar 9).</t>
  </si>
  <si>
    <t>Guía operativa del servicio Centro de Desarrollo Infantil.  GO4.MT1.PP. Versión 2 del 26/12/2025. 
Estándar 9: Pág. 24 - 27.
Guía para el impulso a la soberanía alimentaria por el derecho humano a la alimentación adecuada en las modalidades y servicios del ICBF. G36.PP. Versión 2 del 30/12/2025.   
Pág. 42- 49</t>
  </si>
  <si>
    <t>3.5.1</t>
  </si>
  <si>
    <r>
      <rPr>
        <sz val="11"/>
        <color rgb="FF000000"/>
        <rFont val="Arial"/>
        <family val="2"/>
      </rPr>
      <t xml:space="preserve">Cuenta con soportes de acciones de promoción, protección y apoyo de la práctica de la lactancia humana exclusiva  y complementaria para las personas en periodo de lactancia, las familias y/o cuidadores y con el talento humano.
</t>
    </r>
    <r>
      <rPr>
        <b/>
        <sz val="11"/>
        <color rgb="FF000000"/>
        <rFont val="Arial"/>
        <family val="2"/>
      </rPr>
      <t xml:space="preserve">Nota 1: </t>
    </r>
    <r>
      <rPr>
        <sz val="11"/>
        <color rgb="FF000000"/>
        <rFont val="Arial"/>
        <family val="2"/>
      </rPr>
      <t xml:space="preserve">Fotografías, actas, registros de asistencia, entre otros. 
</t>
    </r>
  </si>
  <si>
    <t>Guía operativa del servicio Centro de Desarrollo Infantil.  GO4.MT1.PP. Versión 2 del 26/12/2025. 
Estándar 9: Pág. 24 
Guía para el impulso a la soberanía alimentaria por el derecho humano a la alimentación adecuada en las modalidades y servicios del ICBF. G36.PP. Versión 2 del 30/12/2025.   
Pág. 42- 44</t>
  </si>
  <si>
    <t>3.5.2</t>
  </si>
  <si>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</si>
  <si>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3.5.3</t>
  </si>
  <si>
    <t>En diálogo con el talento humano se evidencia el conocimiento sobre la promoción, protección y apoyo de la práctica de lactancia humana.</t>
  </si>
  <si>
    <t>Guía operativa del servicio Centro de Desarrollo Infantil.  GO4.MT1.PP. Versión 2 del 26/12/2025. 
Estándar 9: Pág. 24 
Guía para el impulso a la soberanía alimentaria por el derecho humano a la alimentación adecuada en las modalidades y servicios del ICBF. G36.PP. Versión 2 del 30/12/2025.   
Pág. 42- 49</t>
  </si>
  <si>
    <t>3.5.4</t>
  </si>
  <si>
    <t>En caso de que se cuente con espacio de promoción y apoyo a la practica de la lactancia humana, se evidencia que se garantiza que la leche humana se almacene y rotule con el nombre de la niña o niño, fecha y hora de recolección, y no tiene más de 3 meses de almacenamiento en caso de que esté congelada, o más de 12 horas en caso de que esté refrigerada.</t>
  </si>
  <si>
    <t>Guía operativa del servicio Centro de Desarrollo Infantil.  GO4.MT1.PP. Versión 2 del 26/12/2025. 
Estándar 9: Pág. 25
Guía para el impulso a la soberanía alimentaria por el derecho humano a la alimentación adecuada en las modalidades y servicios del ICBF. G36.PP. Versión 2 del 30/12/2025.   
Pág. 49</t>
  </si>
  <si>
    <t>3.6</t>
  </si>
  <si>
    <t>Identifica y reporta de forma oportuna los casos de brotes de enfermedades inmunoprevenibles, prevalentes y transmitidas por alimentos (ETA).  (Estándar 12).</t>
  </si>
  <si>
    <t>Guía operativa del servicio Centro de Desarrollo Infantil.  GO4.MT1.PP. Versión 2 del 26/12/2025. 
Estándar 12.  Pág. 29 - 30.</t>
  </si>
  <si>
    <t>3.6.1</t>
  </si>
  <si>
    <r>
      <t xml:space="preserve">Cuenta con soportes del plan de cualificación del talento humano sobre la socialización del procedimiento para identificar, reportar y actuar frente a enfermedades inmunoprevenibles, prevalentes en la primera infancia, transmitidas por alimentos y, de origen cultural (si aplica). 
</t>
    </r>
    <r>
      <rPr>
        <b/>
        <sz val="11"/>
        <color theme="1"/>
        <rFont val="Arial"/>
        <family val="2"/>
      </rPr>
      <t xml:space="preserve">Nota 1: </t>
    </r>
    <r>
      <rPr>
        <sz val="11"/>
        <color theme="1"/>
        <rFont val="Arial"/>
        <family val="2"/>
      </rPr>
      <t xml:space="preserve">Verifica que cuenta con soportes (fotografías, videos, actas firmadas y listados de asistencia) de implementación de acciones de promoción, prevención y atención oportuna, en el marco de los planes de formación  al talento humanoy las familias.
</t>
    </r>
    <r>
      <rPr>
        <b/>
        <sz val="11"/>
        <color theme="1"/>
        <rFont val="Arial"/>
        <family val="2"/>
      </rPr>
      <t xml:space="preserve">Nota 2: </t>
    </r>
    <r>
      <rPr>
        <sz val="11"/>
        <color theme="1"/>
        <rFont val="Arial"/>
        <family val="2"/>
      </rPr>
      <t>En caso de que se presenten grupos étnicos, verifica que cuenta con soportes de articulación con curanderos o médicos tradicionales reconocidos, y de  acciones preventivas con enfoque intercultural.</t>
    </r>
  </si>
  <si>
    <t>3.6.2</t>
  </si>
  <si>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color theme="1"/>
        <rFont val="Arial"/>
        <family val="2"/>
      </rPr>
      <t xml:space="preserve">Nota 1: </t>
    </r>
    <r>
      <rPr>
        <sz val="11"/>
        <color theme="1"/>
        <rFont val="Arial"/>
        <family val="2"/>
      </rPr>
      <t xml:space="preserve">En observación de la atención, verifica que en la unidad de servicio se implementen acciones de promoción, prevención y atención oportuna dirigido a familias. </t>
    </r>
  </si>
  <si>
    <t>3.6.3</t>
  </si>
  <si>
    <r>
      <t>Cuenta con soportes en caso de presentarse:
1.</t>
    </r>
    <r>
      <rPr>
        <b/>
        <sz val="11"/>
        <color theme="1"/>
        <rFont val="Arial"/>
        <family val="2"/>
      </rPr>
      <t>Enfermedades Inmunoprevenibles</t>
    </r>
    <r>
      <rPr>
        <sz val="11"/>
        <color theme="1"/>
        <rFont val="Arial"/>
        <family val="2"/>
      </rPr>
      <t xml:space="preserve">  registro de novedades elaborado por la nutricionista con las orientaciones suministradas a las familias para su cuidado y atención oportuna por parte del sector salud (si aplica).
2.</t>
    </r>
    <r>
      <rPr>
        <b/>
        <sz val="11"/>
        <color theme="1"/>
        <rFont val="Arial"/>
        <family val="2"/>
      </rPr>
      <t>Enfermedades Transmitidas por Alimentos</t>
    </r>
    <r>
      <rPr>
        <sz val="11"/>
        <color theme="1"/>
        <rFont val="Arial"/>
        <family val="2"/>
      </rPr>
      <t xml:space="preserve"> soporte de notificación a la autoridad de salud competente en el territorio, con copia al supervisor del contrato. </t>
    </r>
  </si>
  <si>
    <t>3.7</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</si>
  <si>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</si>
  <si>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49. Pág. 73-77</t>
  </si>
  <si>
    <t>En observación del área de servicio de alimentos se evidencia que:</t>
  </si>
  <si>
    <t>3.7.1</t>
  </si>
  <si>
    <t xml:space="preserve">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</si>
  <si>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</si>
  <si>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3.7.2</t>
  </si>
  <si>
    <t xml:space="preserve">Que las instalaciones sanitarias están limpias, están separadas de las áreas de elaboración y están dotadas con los instrumentos y elementos para facilitar la higiene personal. 
Nota: Cuentan con instalaciones sanitarias del servicio de alimentos (baños y vestuarios) </t>
  </si>
  <si>
    <t>3.7.3</t>
  </si>
  <si>
    <t xml:space="preserve">No hay presencia de animales en el servicio de alimentos.
</t>
  </si>
  <si>
    <t>3.7.4</t>
  </si>
  <si>
    <t>Cuenta con ventanas u otras aberturas que  evitan la acumulación de polvo, suciedad y facilitan la limpieza;  estan provistas por mallas anti-insectos u otro  material que impide la entrada de éstos y los roedores</t>
  </si>
  <si>
    <t>3.7.5</t>
  </si>
  <si>
    <t xml:space="preserve">Cuenta con puertas que tienen superficie lisa, resistente, no absorbente y de suficiente amplitud.  La abertura entre la puerta exterior y el piso no es mayor a 1 cm. </t>
  </si>
  <si>
    <t>3.7.6</t>
  </si>
  <si>
    <t xml:space="preserve">Los equipos y utensilios del servicio de alimentos son suficientes para la prestación del servicio.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</si>
  <si>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77.</t>
  </si>
  <si>
    <t>3.7.7</t>
  </si>
  <si>
    <t xml:space="preserve">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
</t>
  </si>
  <si>
    <t>3.8</t>
  </si>
  <si>
    <t xml:space="preserve">Implementa la minuta patrón, elabora y cumple con el ciclo de menús y análisis nutricional de acuerdo con la minuta patrón, teniendo en cuenta las prácticas culturales de alimentación y de consumo, (En caso de brindar alimentación directamente o a través de un tercero),  (Estándares 13 y 14).
</t>
  </si>
  <si>
    <t>Guía operativa del servicio Centro de Desarrollo Infantil.  GO4.MT1.PP. Versión 2 del 26/12/2025. 
Estándar 13.  Pág.  30 -32.
Estándar 14. Pág. 32-34.
Guía para el impulso a la soberanía alimentaria por el derecho humano a la alimentación adecuada en las modalidades y servicios del ICBF. G36.PP. Versión 2 del 30/12/2025.
4.5. COMPLEMENTACIÓN ALIMENTARIA CON CALIDAD
4.5.1.2.  Tipos de ración. 
Población con discapacidad o con alteración de la deglución voluntaria y/o enfermedades crónicas no transmisibles.
4.5.2. Formatos de control y seguimiento para la planeación de la complementación alimentaria.
Tabla 3.Aplicación de formatos del servicio de alimentos y presentación a ICBF
Página 61-67
4.5.3. Prestación del servicio de alimentación por tipo de ración
Procesos con alimentos, en los servicios de alimentación
Servido y Distribución. Pág. 81 y 82. 
Guía técnica para la metrología aplicable a los procesos misionales del ICBF.Versión 8 del 05/03/2025
Pág.30-33</t>
  </si>
  <si>
    <t>3.8.1</t>
  </si>
  <si>
    <t>Cuenta con documento ciclo de menús aprobado por nutricionista del Centro Zonal, Dirección Regional o Sede dse la Dirección General del ICBF, verificar que incluye:
a. Acta de socialización de los ajustes en el ciclo de menús por aplicación del Modelo de Enfoque Diferencial de Derechos de acuerdo con la población particular del servicio en el Comité Técnico Operativo, soportes de los cambios realizados.
b. Los cambios del ciclo de menú, que evidencien la implementación de las modificaciones o ajustes razonables para los niños, niñas a los que se les haya ordenado una dieta especial por la Nutricionista-Dietista del Sistema de Salud.
c. Los cambios del ciclo de menú, que evidencien la mejora de acuerdo con los resultados de la encuesta de satisfacción.  Soporte de aprobación por el supervisor de contrato.</t>
  </si>
  <si>
    <t>Guía operativa del servicio Centro de Desarrollo Infantil.  GO4.MT1.PP. Versión 2 del 26/12/2025. 
Estándar 14. Pág. 32
Guía para el impulso a la soberanía alimentaria por el derecho humano a la alimentación adecuada en las modalidades y servicios del ICBF. G36.PP. Versión 2 del 30/12/2025.
4.5. COMPLEMENTACIÓN ALIMENTARIA CON CALIDAD
4.5.1.2.  Tipos de ración. 
Población con discapacidad o con alteración de la deglución voluntaria y/o enfermedades crónicas no transmisibles.
4.5.2. Formatos de control y seguimiento para la planeación de la complementación alimentaria.
Tabla 3.Aplicación de formatos del servicio de alimentos y presentación a ICBF
Página 61-64</t>
  </si>
  <si>
    <t>3.8.2</t>
  </si>
  <si>
    <t>Cuenta con registro de intercambios de alimentos con la respectiva justificación, fecha y tiempo de alimentación, no excede dos (2) en la minuta diaria.</t>
  </si>
  <si>
    <t>Guía operativa del servicio Centro de Desarrollo Infantil.  GO4.MT1.PP. Versión 2 del 26/12/2025. 
Estándar 14. Pág. 33.
Guía para el impulso a la soberanía alimentaria por el derecho humano a la alimentación adecuada en las modalidades y servicios del ICBF. G36.PP. Versión 2 del 30/12/2025.
Homogeneidad en el servicio.  Pág. 66-67</t>
  </si>
  <si>
    <t>3.8.3</t>
  </si>
  <si>
    <t xml:space="preserve">Cuenta con 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</si>
  <si>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t>
  </si>
  <si>
    <t>En observación del servicio de alimentos y en los casos que se requiera muestreo evidencie que:</t>
  </si>
  <si>
    <t>3.8.4</t>
  </si>
  <si>
    <t>Cumple con las porciones servidas, garantizando la uniformidad del servido y el cumplimiento a la minuta patrón.</t>
  </si>
  <si>
    <t>Guía operativa del servicio Centro de Desarrollo Infantil.  GO4.MT1.PP. Versión 2 del 26/12/2025. 
Estándar 13.  Pág.  30.
Estándar 14.  Pág. 32.
Guía para el impulso a la soberanía alimentaria por el derecho humano a la alimentación adecuada en las modalidades y servicios del ICBF. G36.PP. G36.PP. Versión 2 del 30/12/2025.
4.5.Complementación alimentaria con calidad 
4.5.1.1.  Minuta patrón. 
Pág. 51 y 52. 
4.5.3. Prestación del servicio de alimentación por tipo de ración
Procesos con alimentos, en los servicios de alimentación
Servido y Distribución. Pág. 82. 
Guía técnica para la metrología aplicable a los procesos misionales del ICBF.Versión 8 del 05/03/2025
Pág.30-33</t>
  </si>
  <si>
    <t>3.8.5</t>
  </si>
  <si>
    <t xml:space="preserve">Cuenta con la publicación en el área común y en el área de preparación de alimentos. </t>
  </si>
  <si>
    <t xml:space="preserve">Guía operativa del servicio Centro de Desarrollo Infantil.  GO4.MT1.PP. Versión 2 del 26/12/2025. 
Estándar 14. Pág.33.
Guía para el impulso a la soberanía alimentaria por el derecho humano a la alimentación adecuada en las modalidades y servicios del ICBF. G36.PP. G36.PP. Versión 2 del 30/12/2025.
4.5. Complementación Alimentaria con Calidad.
4.5.2. Formatos de control y seguimiento para la planeación de la complementación alimentaria 
Tabla 3 Aplicación de formatos del servicio de alimentos y presentación al ICBF.
Pág.  61. </t>
  </si>
  <si>
    <t>3.8.6</t>
  </si>
  <si>
    <t>Se consumen los alimentos preparados durante la prestación del servicio, asegurando el consumo efectivo y las condiciones de inocuidad.</t>
  </si>
  <si>
    <t>3.8.7</t>
  </si>
  <si>
    <t xml:space="preserve">Cuenta con la implementación de las modificaciones o ajustes razonables a los que haya lugar de acuerdo con:
a. Las valoraciones y seguimientos del estado nutricional realizados por las entidades del sector salud, se ajusta el plan de alimentación de la niña, el niño según se requiera. 
b. El Modelo de Enfoque Diferencial de Derechos - MEDD para la construcción de ciclos de menús o Ración Para Preparar-RPP cuando aplique. Los intercambios no exceden dos (2) en la minuta diaria. </t>
  </si>
  <si>
    <t>3.8.8</t>
  </si>
  <si>
    <r>
      <t xml:space="preserve">Cuenta con Formato Entrega Alimentos de Alto Valor Nutricional a Beneficiarios o documento que lo modifique o sustituya debidamente diligenciado y en la periodicidad definida, además es congruente con lo que refieren las familias y/o cuidadores durante la acción de inspección. 
</t>
    </r>
    <r>
      <rPr>
        <b/>
        <sz val="11"/>
        <color rgb="FF000000"/>
        <rFont val="Arial"/>
        <family val="2"/>
      </rPr>
      <t xml:space="preserve">Nota: </t>
    </r>
    <r>
      <rPr>
        <sz val="11"/>
        <color rgb="FF000000"/>
        <rFont val="Arial"/>
        <family val="2"/>
      </rPr>
      <t xml:space="preserve">En diálogo con los padres de familia y/o cuidadores se evidencia que la entrega es congruente con lo que refieren las familias y/o cuidadores durante la acción de inspección. </t>
    </r>
  </si>
  <si>
    <t>Guía operativa del servicio Centro de Desarrollo Infantil.  GO4.MT1.PP. Versión 2 del 26/12/2025.  
Estándar 14.  Pág.  34.</t>
  </si>
  <si>
    <t>3.8.9</t>
  </si>
  <si>
    <r>
      <t xml:space="preserve">Cuenta con registros de entrega de los alimentos por parte de la Entidad Administradora del Servicio o Prestador Directo del Servicio al servicio con fecha y firma de recibido a satisfacción de estos.
</t>
    </r>
    <r>
      <rPr>
        <b/>
        <sz val="11"/>
        <color theme="1"/>
        <rFont val="Arial"/>
        <family val="2"/>
      </rPr>
      <t>Nota:</t>
    </r>
    <r>
      <rPr>
        <sz val="11"/>
        <color theme="1"/>
        <rFont val="Arial"/>
        <family val="2"/>
      </rPr>
      <t xml:space="preserve"> Verifica mediante observación que los alimentos entregados por la Entidad Administradora del Servicio o Prestador Directo del Servicio se encuentran en adecuadas condiciones de calidad y coincide en cantidad y presentación con el registro. </t>
    </r>
  </si>
  <si>
    <t xml:space="preserve">Guía operativa del servicio Centro de Desarrollo Infantil.  GO4.MT1.PP. Versión 2 del 26/12/2025. 
Estándar 14.  Pág. 34.
</t>
  </si>
  <si>
    <t>3.8.10</t>
  </si>
  <si>
    <r>
      <t xml:space="preserve">Cuenta para el caso de la Ración para Preparar - RPP (si aplica), con la siguiente documentación: 
1.Soporte de concertación con las comunidades étnicas de la región.
2.Soporte de entrega de las raciones. 
3.Soporte que establezca las condiciones para la entrega.
</t>
    </r>
    <r>
      <rPr>
        <b/>
        <sz val="11"/>
        <color theme="1"/>
        <rFont val="Arial"/>
        <family val="2"/>
      </rPr>
      <t>Nota</t>
    </r>
    <r>
      <rPr>
        <sz val="11"/>
        <color theme="1"/>
        <rFont val="Arial"/>
        <family val="2"/>
      </rPr>
      <t xml:space="preserve">: En caso de que pueda observarse la entrega en sitio, verifica que cumple con las siguientes condiciones:
a.Implementa las minutas patrón y las fichas técnicas.
b. Frecuencia concertada. 
c..Las condiciones del empaque primario de los alimentos y el empaque secundario de la ración. </t>
    </r>
  </si>
  <si>
    <t xml:space="preserve">Guía operativa del servicio Centro de Desarrollo Infantil.  GO4.MT1.PP. Versión 2 del 26/12/2025. 
Estándar 14. Pág.34.
Guía para el impulso a la soberanía alimentaria por el derecho humano a la alimentación adecuada en las modalidades y servicios del ICBF. G36.PP. G36.PP. Versión 2 del 30/12/2025.
4.5. Complementación Alimentaria con Calidad.
4.5.2. Formatos de control y seguimiento para la planeación de la complementación alimentaria 
Tabla 3 Aplicación de formatos del servicio de alimentos y presentación al ICBF.
Pág.  68-69. </t>
  </si>
  <si>
    <t>3.9</t>
  </si>
  <si>
    <t>Implementa el programa de capacitación al personal a cargo del servicio de alimentación</t>
  </si>
  <si>
    <t xml:space="preserve">Guía operativa del servicio Centro de Desarrollo Infantil.  GO4.MT1.PP. Versión 2 del 26/12/2025. 
Estándar 18. Pág.44.
Guía para el impulso a la soberanía alimentaria por el derecho humano a la alimentación adecuada en las modalidades y servicios del ICBF. G36.PP. G36.PP. Versión 2 del 30/12/2025.
4.5. Complementación Alimentaria con Calidad.
4.5.4.3 Talento humano. Perfil del personal manipulador de alimentos 
Pág.  79-81. </t>
  </si>
  <si>
    <t>3.9.1</t>
  </si>
  <si>
    <r>
      <t xml:space="preserve">Cuenta con el programa de capacitación al personal a cargo del servicio de alimentación en físico o digital, que contenga metodología, duración, cronograma y temas específicos a impartir.
</t>
    </r>
    <r>
      <rPr>
        <b/>
        <sz val="11"/>
        <color theme="1"/>
        <rFont val="Arial"/>
        <family val="2"/>
      </rPr>
      <t>Nota 1:</t>
    </r>
    <r>
      <rPr>
        <sz val="11"/>
        <color theme="1"/>
        <rFont val="Arial"/>
        <family val="2"/>
      </rPr>
      <t xml:space="preserve"> temas como: Prácticas higiénicas, Buenas prácticas de manufactura, Prevención de ETAS,  Prevención de desperdicios de alimentos, Minuta patron, Uso de la guía de preparaciones, Uso de la lista de intercambios o Estandarización de porciones e implementos de servido o Adecuado uso de implementos.
</t>
    </r>
    <r>
      <rPr>
        <b/>
        <sz val="11"/>
        <color theme="1"/>
        <rFont val="Arial"/>
        <family val="2"/>
      </rPr>
      <t xml:space="preserve">
Nota 2</t>
    </r>
    <r>
      <rPr>
        <sz val="11"/>
        <color theme="1"/>
        <rFont val="Arial"/>
        <family val="2"/>
      </rPr>
      <t>: Duración mínima de 10 horas anuales.</t>
    </r>
  </si>
  <si>
    <t xml:space="preserve">Guía operativa del servicio Centro de Desarrollo Infantil.  GO4.MT1.PP. Versión 2 del 26/12/2025. 
Estándar 18. Pág.44-45.
Guía para el impulso a la soberanía alimentaria por el derecho humano a la alimentación adecuada en las modalidades y servicios del ICBF. G36.PP. G36.PP. Versión 2 del 30/12/2025.
4.5. Complementación Alimentaria con Calidad.
4.5.4.3 Talento humano. Perfil del personal manipulador de alimentos 
Pág.  79. </t>
  </si>
  <si>
    <t>3.9.2</t>
  </si>
  <si>
    <t>Cuenta con actas o listados de asistencia, registros fotográficos, etc. que soporten la implementación del programa de capacitación al personal gestor de alimentos</t>
  </si>
  <si>
    <t>Mediante diálogo con el personal gestor de alimentos se evidiencia que:</t>
  </si>
  <si>
    <t>3.9.3</t>
  </si>
  <si>
    <t>Cuenta con conocimiento de las temáticas del programa de capacitación</t>
  </si>
  <si>
    <t>3.9.4</t>
  </si>
  <si>
    <t xml:space="preserve">Cuenta con soporte de socialización de la minuta patrón con todo el talento humano distinto al personal gestor de alimentos. </t>
  </si>
  <si>
    <t>3.10</t>
  </si>
  <si>
    <t>Cuenta con el concepto higiénico sanitario favorable, emitido por la autoridad sanitaria competente.  (Estándar 16).</t>
  </si>
  <si>
    <t>Guía operativa del servicio Centro de Desarrollo Infantil.  GO4.MT1.PP. Versión 2 del 26/12/2025. 
Estándar 16.  Pág. 41-42.
Guía para el impulso a la soberanía alimentaria por el derecho humano a la alimentación adecuada en las modalidades y servicios del ICBF. G36.PP. G36.PP. Versión 2 del 30/12/2025.
4.5. Complementación Alimentaria con Calidad.
Organización del servicio de alimentos  pág. 71.</t>
  </si>
  <si>
    <t>3.10.1</t>
  </si>
  <si>
    <r>
      <t xml:space="preserve">Cuenta con el concepto higiénico sanitario favorable, emitido por la autoridad sanitaria competente.
</t>
    </r>
    <r>
      <rPr>
        <b/>
        <sz val="11"/>
        <color rgb="FF000000"/>
        <rFont val="Arial"/>
        <family val="2"/>
      </rPr>
      <t>Nota 1:</t>
    </r>
    <r>
      <rPr>
        <sz val="11"/>
        <color rgb="FF000000"/>
        <rFont val="Arial"/>
        <family val="2"/>
      </rPr>
      <t xml:space="preserve"> En caso de no contar con el concepto y/o  concepto favorable con requerimientos/ condicionado se verifica el trámite ante la autoridad sanitaria competente para solicitar la nueva visita, 
</t>
    </r>
    <r>
      <rPr>
        <b/>
        <sz val="11"/>
        <color rgb="FF000000"/>
        <rFont val="Arial"/>
        <family val="2"/>
      </rPr>
      <t xml:space="preserve">Nota 2. </t>
    </r>
    <r>
      <rPr>
        <sz val="11"/>
        <color rgb="FF000000"/>
        <rFont val="Arial"/>
        <family val="2"/>
      </rPr>
      <t>A</t>
    </r>
    <r>
      <rPr>
        <sz val="11"/>
        <color rgb="FF000000"/>
        <rFont val="Arial"/>
        <family val="2"/>
      </rPr>
      <t xml:space="preserve">creditar las acciones de mejora que permitan subsanar lo identificado por la autoridad sanitaria competente
</t>
    </r>
  </si>
  <si>
    <t>3.11</t>
  </si>
  <si>
    <t xml:space="preserve">Cuenta con Plan de Saneamiento Básico que contenga los programas y formatos de verificación o control.  (Estándar 17).
</t>
  </si>
  <si>
    <t>Guía operativa del servicio Centro de Desarrollo Infantil.  GO4.MT1.PP. Versión 2 del 26/12/2025. .
Estandar 17. pág 42-44
Guía para el impulso a la soberanía alimentaria por el derecho humano a la alimentación adecuada en las modalidades y servicios del ICBF. G36.PP. G36.PP. Versión 2 del 30/12/2025
Pág. 87 - 89.</t>
  </si>
  <si>
    <t>3.11.1</t>
  </si>
  <si>
    <r>
      <t xml:space="preserve">Cuenta con los siguientes programas en físico o digital:
1. Control de plagas.
2. Desechos sólidos y líquidos.
3. Agua segura.
4. Limpieza y desinfección.
</t>
    </r>
    <r>
      <rPr>
        <b/>
        <sz val="11"/>
        <color theme="1"/>
        <rFont val="Arial"/>
        <family val="2"/>
      </rPr>
      <t xml:space="preserve">Nota: </t>
    </r>
    <r>
      <rPr>
        <sz val="11"/>
        <color theme="1"/>
        <rFont val="Arial"/>
        <family val="2"/>
      </rPr>
      <t>Soporte de concertación en caso de atender comunidades étnicas (si aplica).</t>
    </r>
  </si>
  <si>
    <t>Guía operativa del servicio Centro de Desarrollo Infantil.  GO4.MT1.PP. Versión 2 del 26/12/2025. .
Estandar 17. pág 42-43
Guía para el impulso a la soberanía alimentaria por el derecho humano a la alimentación adecuada en las modalidades y servicios del ICBF. G36.PP. G36.PP. Versión 2 del 30/12/2025
Pág. 87 - 89.</t>
  </si>
  <si>
    <t>3.11.2</t>
  </si>
  <si>
    <t>Cuenta con actas, listados de asistencia, registros fotográficos o videos, etc., que evidencien la capacitación del talento humano en los programas del plan de saneamiento básico.</t>
  </si>
  <si>
    <t>uía operativa del servicio Centro de Desarrollo Infantil.  GO4.MT1.PP. Versión 2 del 26/12/2025. .
Estandar 17. pág 42.
Guía para el impulso a la soberanía alimentaria por el derecho humano a la alimentación adecuada en las modalidades y servicios del ICBF. G36.PP. G36.PP. Versión 2 del 30/12/2025
Pág. 87 - 89.</t>
  </si>
  <si>
    <t>En observación de la atención se evidencia que:</t>
  </si>
  <si>
    <t>3.11.3</t>
  </si>
  <si>
    <t>Implementa los cuatro (4) programas básicos del plan de saneamiento básico.</t>
  </si>
  <si>
    <t>3.11.4</t>
  </si>
  <si>
    <t>Cuenta con los contenedores o recipientes usados para materiales no comestibles y desechos que sean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</si>
  <si>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74.</t>
  </si>
  <si>
    <t>3.11.5</t>
  </si>
  <si>
    <t>El talento humano cuenta con conocimiento sobre temas específicos del Plan de Saneamiento Básico.</t>
  </si>
  <si>
    <t>Guía operativa del servicio Centro de Desarrollo Infantil.  GO4.MT1.PP. Versión 2 del 26/12/2025. 
Estandar 17. pág 42-43
Guía para el impulso a la soberanía alimentaria por el derecho humano a la alimentación adecuada en las modalidades y servicios del ICBF. G36.PP. G36.PP. Versión 2 del 30/12/2025
Pág. 87 - 89..</t>
  </si>
  <si>
    <t>3.12</t>
  </si>
  <si>
    <t>Documenta las Buenas Prácticas de Manufactura - BPM.  (Estándar 18).</t>
  </si>
  <si>
    <t>Guía operativa del servicio Centro de Desarrollo Infantil.  GO4.MT1.PP. Versión 2 del 26/12/2025. 
Estándar 18.  Pág.  44-45.</t>
  </si>
  <si>
    <t>3.12.1</t>
  </si>
  <si>
    <t xml:space="preserve">Cuenta con el documento de BPM donde se incluyan medidas para el control de riesgos que afecten la inocuidad de los alimentos durante los procesos de compra, transporte, recibo, almacenamiento, preparación, servido y distribución según las particularidades del servicio, de la Unidad de Servicio o de los procesos que apliquen. </t>
  </si>
  <si>
    <t>3.13</t>
  </si>
  <si>
    <t>Cumple con los requisitos para la manipulación de alimentos y aplica Buenas Prácticas de Manufactura para el almacenamiento, preparación, servido y distribución, de alimentos .  (Estándares 19, 20, 21 y 22).</t>
  </si>
  <si>
    <t xml:space="preserve">Guía operativa del servicio centro de desarrollo infantil.  GO4.MT1.PP.  Versión 1 del 25/11/2024. 
Estándar 19.  Pág.  43-44.
Estándar 20. Pág.  44.
Estándar 21.  Pág.  44.
Estándar 22.  Pág.  44.
Guía para el impulso a la soberanía alimentaria por el derecho humano a la alimentación adecuada en las modalidades y servicios del ICBF. G36.PP. G36.PP. Versión 2 del 30/12/2025.  Págs. 81-83.
Guía orientadora para la estrategia del abastecimiento alimentario. G38.PP.  Versión 1 del 16/01/2025. Págs. 19 - 24. 
</t>
  </si>
  <si>
    <t>3.13.1</t>
  </si>
  <si>
    <t>Cuenta con un área de recepción de alimentos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</si>
  <si>
    <t xml:space="preserve">
Guía orientadora para la estrategia del abastecimiento alimentario. G38.PP.  Versión 1 del 16/01/2025.
4.3.3. Recepción  Pág. 19 
Guía operativa del servicio Centro de Desarrollo Infantil.  GO4.MT1.PP. Versión 2 del 26/12/2025. 
Pág.33</t>
  </si>
  <si>
    <t>3.13.2</t>
  </si>
  <si>
    <r>
      <t xml:space="preserve">Cuenta con un área de </t>
    </r>
    <r>
      <rPr>
        <b/>
        <sz val="11"/>
        <color theme="1"/>
        <rFont val="Arial"/>
        <family val="2"/>
      </rPr>
      <t xml:space="preserve">almacenamiento de alimentos </t>
    </r>
    <r>
      <rPr>
        <sz val="11"/>
        <color theme="1"/>
        <rFont val="Arial"/>
        <family val="2"/>
      </rPr>
      <t>que</t>
    </r>
    <r>
      <rPr>
        <b/>
        <sz val="11"/>
        <color theme="1"/>
        <rFont val="Arial"/>
        <family val="2"/>
      </rPr>
      <t xml:space="preserve"> </t>
    </r>
    <r>
      <rPr>
        <sz val="11"/>
        <color theme="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</si>
  <si>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operativa del servicio Centro de Desarrollo Infantil.  GO4.MT1.PP. Versión 2 del 26/12/2025.
Estándar 19.  Pág.  45 
Guía orientadora para la estrategia del abastecimiento alimentario. G38.PP.  Versión 1 del 16/01/2025.
4.3.4. Almacenamiento.  Pág. 21-24.</t>
  </si>
  <si>
    <t>3.13.3</t>
  </si>
  <si>
    <t>Implementa las Buenas Prácticas de Manufactura en la preparación de alimentos: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</si>
  <si>
    <t xml:space="preserve">Guía operativa del servicio Centro de Desarrollo Infantil.  GO4.MT1.PP. Versión 2 del 26/12/2025.
Estándar 20.  Pág.  45-46
Guía para el impulso a la soberanía alimentaria por el derecho humano a la alimentación adecuada en las modalidades y servicios del ICBF. G36.PP. G36.PP. Versión 2 del 30/12/2025
4.5.1.2. Tipos de Ración.  Pág.  53.
Procesos con alimentos, en los servicios de alimentación
Aspectos a tener en cuenta en la Preparación Pág. 81 y 82
</t>
  </si>
  <si>
    <t>3.13.4</t>
  </si>
  <si>
    <r>
      <rPr>
        <sz val="11"/>
        <color theme="1"/>
        <rFont val="Arial"/>
        <family val="2"/>
      </rPr>
      <t>Cuenta con un área de</t>
    </r>
    <r>
      <rPr>
        <b/>
        <sz val="11"/>
        <color theme="1"/>
        <rFont val="Arial"/>
        <family val="2"/>
      </rPr>
      <t xml:space="preserve"> Servido y distribución de alimentos </t>
    </r>
    <r>
      <rPr>
        <sz val="11"/>
        <color theme="1"/>
        <rFont val="Arial"/>
        <family val="2"/>
      </rPr>
      <t>con las condiciones de espacio, limpieza y desinfección necesarias y se asegura</t>
    </r>
    <r>
      <rPr>
        <b/>
        <sz val="11"/>
        <color theme="1"/>
        <rFont val="Arial"/>
        <family val="2"/>
      </rPr>
      <t xml:space="preserve"> </t>
    </r>
    <r>
      <rPr>
        <sz val="11"/>
        <color theme="1"/>
        <rFont val="Arial"/>
        <family val="2"/>
      </rPr>
      <t>que:</t>
    </r>
    <r>
      <rPr>
        <b/>
        <sz val="11"/>
        <color theme="1"/>
        <rFont val="Arial"/>
        <family val="2"/>
      </rPr>
      <t xml:space="preserve">
</t>
    </r>
    <r>
      <rPr>
        <sz val="11"/>
        <color theme="1"/>
        <rFont val="Arial"/>
        <family val="2"/>
      </rPr>
      <t>1.</t>
    </r>
    <r>
      <rPr>
        <b/>
        <sz val="11"/>
        <color theme="1"/>
        <rFont val="Arial"/>
        <family val="2"/>
      </rPr>
      <t xml:space="preserve"> </t>
    </r>
    <r>
      <rPr>
        <sz val="11"/>
        <color theme="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</si>
  <si>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operativa del servicio Centro de Desarrollo Infantil.  GO4.MT1.PP. Versión 2 del 26/12/2025.
Estándar 21.  Pág.  44.
Guía para el impulso a la soberanía alimentaria por el derecho humano a la alimentación adecuada en las modalidades y servicios del ICBF. G36.PP. G36.PP. Versión 2 del 30/12/2025.
Pág. 82 y 83</t>
  </si>
  <si>
    <t>3.13.5</t>
  </si>
  <si>
    <t>El gestor de alimentos cumple con las prácticas higiénicas y medidas de protección mientras manipula o elabora alimentos.</t>
  </si>
  <si>
    <t>Guía operativa del servicio Centro de Desarrollo Infantil.  GO4.MT1.PP. Versión 2 del 26/12/2025.
Estándar 22.  Pág.  46.
Guía para el impulso a la soberanía alimentaria por el derecho humano a la alimentación adecuada en las modalidades y servicios del ICBF. PP. Versión 2 del 30/12/2025.
Prácticas higiénicas y medidas de protección.  Pág.  80 y 81</t>
  </si>
  <si>
    <t>3.13.6</t>
  </si>
  <si>
    <r>
      <t xml:space="preserve">El personal gestor de alimentos, cuenta con certificado médico vigente que registre la aptitud para manipular alimentos.
</t>
    </r>
    <r>
      <rPr>
        <b/>
        <sz val="11"/>
        <color theme="1"/>
        <rFont val="Arial"/>
        <family val="2"/>
      </rPr>
      <t>Nota:</t>
    </r>
    <r>
      <rPr>
        <sz val="11"/>
        <color theme="1"/>
        <rFont val="Arial"/>
        <family val="2"/>
      </rPr>
      <t xml:space="preserve"> Certificado de reconocimiento médico, por lo menos una (1) vez al año o cada vez que se considere necesario por razones clínicas y epidemiológicas. </t>
    </r>
  </si>
  <si>
    <t>Guía operativa del servicio Centro de Desarrollo Infantil.  GO4.MT1.PP. Versión 2 del 26/12/2025.
Estándar 22.  Pág.  46.
Estándar 30. Pág. 65.
Guía para el impulso a la soberanía alimentaria por el derecho humano a la alimentación adecuada en las modalidades y servicios del ICBF. PP. Versión 2 del 30/12/2025.
Perfil del personal manipulador de alimentos .  Pág.  79</t>
  </si>
  <si>
    <t>3.13.7</t>
  </si>
  <si>
    <t xml:space="preserve">El personal gestor de alimentos, cuenta con certificado de capacitación en Buenas Practicas de Manufactura y Prácticas Higiénicas en manipulación de Alimentos con vigencia no superior a un año. </t>
  </si>
  <si>
    <t>Guía operativa del servicio centro de desarrollo infantil.  GO4.MT1.PP. Versión 2 del 26/12/2025.
Estándar 22.  Pág.  46
Estándar 30. Pág. 65.
Guía para el impulso a la soberanía alimentaria por el derecho humano a la alimentación adecuada en las modalidades y servicios del ICBF. G36.PP.  Versión 2 del 30/12/2025.
4.5.4.3. Talento Humano.
Educación y capacitación.  Pág. 79.</t>
  </si>
  <si>
    <t>3.14</t>
  </si>
  <si>
    <t>Cumple con los criterios de metrología para los equipos de prestación del servicio.</t>
  </si>
  <si>
    <t>Guía operativa del servicio centro de desarrollo infantil.  GO4.MT1.PP.  Versión 2 del 26/12/2025.
Estándar 15.  Pág.  34.
Estándar 46.  Pág.  90.
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</si>
  <si>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3.14.1</t>
  </si>
  <si>
    <t xml:space="preserve">Cuenta con la documentación para los equipos de refrigeración y congelación: 
-Hoja de vida.
-Inspección de equipos.
-Registros de control de temperaturas. </t>
  </si>
  <si>
    <t>Guía operativa del servicio centro de desarrollo infantil.  GO4.MT1.PP.  Versión 2 del 26/12/2025.
Estándar 46.  Pág.90
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</si>
  <si>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3.14.2</t>
  </si>
  <si>
    <t xml:space="preserve">Cuenta con la documentación el termómetro de punzón para alimentos:  
-Hoja de vida.
-Certificado de calibración.
-Verificaciones intermedias.
-Inspección de equipos. </t>
  </si>
  <si>
    <t>Guía operativa del servicio centro de desarrollo infantil.  GO4.MT1.PP.  Versión 2 del 26/12/2025.
Estándar 46.  Pág.90
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</si>
  <si>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3.14.3</t>
  </si>
  <si>
    <t>Cuenta con la documentación para la balanza pesa alimentos o gramera:  
-Hoja de vida.
-Certificado de calibración.
-Inspección de equipos. 
- Verificación Intermedia.</t>
  </si>
  <si>
    <t>Guía operativa del servicio centro de desarrollo infantil.  GO4.MT1.PP.  Versión 2 del 26/12/2025.
Estándar 46.  Pág.90
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</si>
  <si>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3.14.4</t>
  </si>
  <si>
    <t>Cuenta con la documentación para la báscula pesa personas: 
-Hoja de vida.
-Certificado de calibración.
-Verificaciones intermedias.</t>
  </si>
  <si>
    <t>Guía operativa del servicio centro de desarrollo infantil.  GO4.MT1.PP.  Versión 2 del 26/12/2025.
Estándar 46.  Pág.90
Estándar 15.  Pág.  33.
Estándar 46.  Pág.  85 y 86.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</si>
  <si>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3.14.5</t>
  </si>
  <si>
    <t>Cuenta con la documentación para la báscula pesa bebés: 
-Hoja de vida.
-Certificado de calibración.
-Verificaciones intermedias.</t>
  </si>
  <si>
    <t>Guía operativa del servicio centro de desarrollo infantil.  GO4.MT1.PP.  Versión 2 del 26/12/2025.
Estándar 46.  Pág.90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</si>
  <si>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3.14.6</t>
  </si>
  <si>
    <t>Cuenta con la documentación del tallímetro: 
-Hoja de vida (con la totalidad de criterios establecidos en la norma)
-Certificado de calibración.</t>
  </si>
  <si>
    <t>Guía operativa del servicio centro de desarrollo infantil.  GO4.MT1.PP.  Versión 2 del 26/12/2025.
Estándar 46.  Pág.90
Guía técnica para la metrología aplicable a los programas de los procesos misionales del icbf.  g8.pp.  versión 8 del 05/03/2025. 
4. documentación. pág. 13 y 14.
7.inspección de operación de los equipos.  pág.  21.
2.MEDICIÓN DE LA TALLA/LONGITUD DE LOS USUARIOS.  Pág.  49</t>
  </si>
  <si>
    <t>3.14.7</t>
  </si>
  <si>
    <t>Cuenta con la documentación del infantómetro: 
-Hoja de vida (con la totalidad de criterios establecidos en la norma)
-Certificado de calibración.</t>
  </si>
  <si>
    <t>Guía operativa del servicio centro de desarrollo infantil.  GO4.MT1.PP.  Versión 2 del 26/12/2025.
Estándar 46.  Pág.90
Guía técnica para la metrología aplicable a los programas de los procesos misionales del icbf.  g8.pp.  versión 8 del 05/03/2025. 
4. documentación. pág. 13 y 14.
7.inspección de operación de los equipos.  pág.  21.
2.MEDICIÓN DE LA TALLA/LONGITUD DE LOS USUARIOS.  Pág.  49.</t>
  </si>
  <si>
    <t>3.14.8</t>
  </si>
  <si>
    <t>Cuenta con la documentación de la cinta métrica antropométrica, en los casos en los que aplique (discapacidad): 
-Hoja de vida (con la totalidad de criterios establecidos en la norma)
-Certificado de calibración.</t>
  </si>
  <si>
    <t>Guía operativa del servicio centro de desarrollo infantil.  GO4.MT1.PP.  Versión 2 del 26/12/2025.
Estándar 46.  Pág.90.
Guía técnica para la metrología aplicable a los programas de los procesos misionales del icbf.  g8.pp.  versión 8 del 05/03/2025. 
4. documentación. pág. 13 y 14.
7.inspección de operación de los equipos.  pág.  22.
2.MEDICIÓN DE LA TALLA/LONGITUD DE LOS USUARIOS.  Pág.  50</t>
  </si>
  <si>
    <t>3.14.9</t>
  </si>
  <si>
    <t>Se hace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</si>
  <si>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26.</t>
  </si>
  <si>
    <t>3.14.10</t>
  </si>
  <si>
    <t>Se cuenta con vasos medidores estandarizados para los alimentos en presentación líquida (ej.: sopa, lácteos líquidos, jugos, etc.) y son de material resistente al calor.</t>
  </si>
  <si>
    <t>3.14.11</t>
  </si>
  <si>
    <t>Los equipos de metrología se encuentran en buen estado.</t>
  </si>
  <si>
    <t>Guía técnica para la metrología aplicable a los programas de los procesos misionales del icbf.  g8.pp.  versión 8 del 05/03/2025. 
7.inspección de operación de los equipos.  pág.  21 - 22.</t>
  </si>
  <si>
    <t>3.15</t>
  </si>
  <si>
    <t>Cuenta e implementa el Programa de Selección y Evaluación de Proveedores.</t>
  </si>
  <si>
    <t xml:space="preserve">Guía operativa del servicio centro de desarrollo infantil.  GO4.MT1.PP.  Versión 2 del 26/12/2025.
Estándar 57.  Pág.97
Guía orientadora para la estrategia del abastecimiento alimentario. G38.PP.  Versión 1 del 16/01/2025. Págs. 16 y 17.
</t>
  </si>
  <si>
    <t>3.15.1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</si>
  <si>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</si>
  <si>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operativa del servicio centro de desarrollo infantil.  GO4.MT1.PP.  Versión 2 del 26/12/2025.
Estándar 57.  Pág.97
Guía orientadora para la estrategia del abastecimiento alimentario. G38.PP.  Versión 1 del 16/01/2025.
4.3.2 Evaluación y Selección de Proveedores - Compra de  Alimentos.
4.3.2.1 Programa de Selección y Evaluación de Proveedores.  Pág. 16, 17.
</t>
  </si>
  <si>
    <t>3.15.2</t>
  </si>
  <si>
    <t xml:space="preserve">En observación de la atención se evidencia el cumplimiento del programa de selección y evaluación de proveedores, asegurando los criterios de aceptabilidad y calificación de proveedores para la compra de alimentos. </t>
  </si>
  <si>
    <t>Guía operativa del servicio centro de desarrollo infantil.  GO4.MT1.PP.  Versión 2 del 26/12/2025.
Estándar 57.  Pág.97                 
Guía orientadora para la estrategia del abastecimiento alimentario. G38.PP.  Versión 1 del 16/01/2025.
4.3.2 Evaluación y Selección de Proveedores - Compra de  Alimentos.
4.3.2.1 Programa de Selección y Evaluación de Proveedores.  Pág. 16, 17.</t>
  </si>
  <si>
    <t>3.16</t>
  </si>
  <si>
    <t xml:space="preserve">Implementa acciones de educación para la salud alimentaría. </t>
  </si>
  <si>
    <t>Guía operativa del servicio centro de desarrollo infantil.  GO4.MT1.PP.  Versión 2 del 26/12/2025.
Estándar 15.  Pág.37
Guía para el impulso a la soberanía alimentaria por el derecho humano a la alimentación adecuada en las modalidades y servicios del ICBF. G36.PP.  Versión 2 del 30/12/2025.
4.4. Ruta Metodológica de la Educación para la salud Alimentaria.
Página 35 - 42.</t>
  </si>
  <si>
    <t>3.16.1</t>
  </si>
  <si>
    <r>
      <t xml:space="preserve">Desarrolla actividades de educación alimentaria y nutricional con las familias y cuidadores de los participantes en las cuales se movilizan prácticas de vida y alimentación saludables.
</t>
    </r>
    <r>
      <rPr>
        <b/>
        <sz val="11"/>
        <color theme="1"/>
        <rFont val="Arial"/>
        <family val="2"/>
      </rPr>
      <t>Nota:</t>
    </r>
    <r>
      <rPr>
        <sz val="11"/>
        <color theme="1"/>
        <rFont val="Arial"/>
        <family val="2"/>
      </rPr>
      <t xml:space="preserve"> Verificar si en la planeación pedagógica, se diseñan y plasman experiencias de educación alimentaria y nutricion.</t>
    </r>
  </si>
  <si>
    <t>Guía operativa del servicio centro de desarrollo infantil.  GO4.MT1.PP.  Versión 2 del 26/12/2025.
Estándar 15.  Pág.37</t>
  </si>
  <si>
    <t>3.16.2</t>
  </si>
  <si>
    <t xml:space="preserve">En diálogo con los padres de familia y/o cuidadores se evidencia orientación sobre educación para la salud alimentaria. </t>
  </si>
  <si>
    <t>3.17</t>
  </si>
  <si>
    <t xml:space="preserve">Cumple con los requisitos para el servicio de alimentos contratados con terceros o descentralizados (Si aplica). </t>
  </si>
  <si>
    <t>Guía operativa del servicio centro de desarrollo infantil.  GO4.MT1.PP.    Versión 2 del 26/12/2025.
Estándar 16.  Pág. 42.
Guía para el impulso a la soberanía alimentaria por el derecho humano a la alimentación adecuada en las modalidades y servicios del ICBF. G36.PP.  Versión 2 del 30/12/2025. Págs.  71y 72.</t>
  </si>
  <si>
    <t>3.17.1</t>
  </si>
  <si>
    <t xml:space="preserve">Cuenta con soporte de aprobación de la solicitud formal de la entidad al supervisor del contrato para la aprobación de la instalación, así como la justificación de la necesidad y la descripción de la operación de tercerización o descentralización del servicio. </t>
  </si>
  <si>
    <t>Guía operativa del servicio centro de desarrollo infantil.  GO4.MT1.PP.   Versión 2 del 26/12/2025.
Estándar 16.  Pág. 42.
Guía para el impulso a la soberanía alimentaria por el derecho humano a la alimentación adecuada en las modalidades y servicios del ICBF. G36.PP.  Versión 2 del 30/12/2025.
Organización del servicio de alimentos.  Pág.  71.</t>
  </si>
  <si>
    <t>3.17.2</t>
  </si>
  <si>
    <t>Cuenta con concepto higiénico sanitario Favorable, emitido por la autoridad sanitaria competente.</t>
  </si>
  <si>
    <t>3.17.3</t>
  </si>
  <si>
    <t xml:space="preserve">Cuenta con certificado médico vigente que registre la aptitud para manipular alimentos.
Nota: Certificado de reconocimiento médico, por lo menos una (1) vez al año o cada vez que se considere necesario por razones clínicas y epidemiológicas. </t>
  </si>
  <si>
    <t>3.17.4</t>
  </si>
  <si>
    <t xml:space="preserve">Cuenta con certificado de capacitación en Buenas Practicas de Manufactura y Prácticas Higiénicas en manipulación de Alimentos con vigencia no superior a un año. </t>
  </si>
  <si>
    <t>3.17.5</t>
  </si>
  <si>
    <t>Cuenta con Manual de Buenas Practicas de Manufactura y Prácticas Higiénico Sanitarias, donde se detallan los procedimientos y equipos para asegurar el cumplimiento de las normas higiénico-sanitarias.</t>
  </si>
  <si>
    <t>3.17.6</t>
  </si>
  <si>
    <t>Cuenta con acta de visita de seguimiento mensual, por parte del profesional en nutrición y dietética, en la cual verifique las condiciones de: 
1. Manipulación y preparación de alimentos, cumplimiento de ciclo de menús y estandarización de porciones.
2. Calidad, inocuidad e integridad de las preparaciones durante el transporte de alimentos.
Nota: Asegurar que durante el transporte de los alimentos se evita la contaminación cruzada, la proliferación de microorganismos, daños en el envase o embalaje y manteniendo variables especialmente la temperatura.
3. Los productos aseguran las características organolépticas, fisicoquímicas y microbiológicas aceptables para ser consumido por la población beneficiaria.</t>
  </si>
  <si>
    <t xml:space="preserve">4. FAMILIAS, COMUNIDADES Y REDES SOCIALES </t>
  </si>
  <si>
    <t>4.1</t>
  </si>
  <si>
    <t xml:space="preserve">Cuenta con copia física o digital del registro civil de las niñas y los niños (y del documento de identidad de las mujeres gestantes). (Estándar 1.) </t>
  </si>
  <si>
    <t xml:space="preserve">Guía Operativa del Servicio Centro de Desarrollo Infantil. GO4.MT1.PP. Versión 2, del 26/12/2025. Estándar 1. Páginas 11 a la 13. </t>
  </si>
  <si>
    <t xml:space="preserve">PSIC / TS / PEDAG / LIC </t>
  </si>
  <si>
    <t>4.1.1</t>
  </si>
  <si>
    <r>
      <t xml:space="preserve">Cuenta con copia física o digital del registro civil de las niñas y los niños (y del documento de identidad de las mujeres gestantes, cuando aplican).
En los casos en que no se cuente con el documento de identidad:
*Existe evidencia de sensibilización y orientación a la familia o cuidador para su adquisición ante la autoridad competente o tradicional (cuando aplique).
*Se genera compromiso por escrito para obtener el documento, con plazo máximo de un (1) mes en zonas urbanas y dos (2) meses en zonas rurales y rurales dispersas.
*Se cuenta con soporte de seguimiento en el registro de novedades cada quince (15) días.
Para niñas y niños procedentes de otros países:
*Se cuenta con acta de nacimiento o pasaporte vigente expedido por el país de origen.
*En caso de situación migratoria irregular, existe evidencia de la activación de la ruta con la autoridad competente.
</t>
    </r>
    <r>
      <rPr>
        <b/>
        <sz val="11"/>
        <color theme="1"/>
        <rFont val="Arial"/>
        <family val="2"/>
      </rPr>
      <t>Nota</t>
    </r>
    <r>
      <rPr>
        <sz val="11"/>
        <color theme="1"/>
        <rFont val="Arial"/>
        <family val="2"/>
      </rPr>
      <t>: El documento de identificación debe ser legible, sin enmendaduras ni tachones que impidan visibilizar la información del participante.</t>
    </r>
  </si>
  <si>
    <t>4.2</t>
  </si>
  <si>
    <t xml:space="preserve">Cuenta con caracterización del grupo de familias o cuidadores y de las niñas, los niños y mujeres gestantes, en la que se tienen en cuenta las redes familiares y sociales, aspectos culturales, del contexto y étnicos. (Estándar 2.) </t>
  </si>
  <si>
    <t xml:space="preserve">Guía Operativa del Servicio Centro de Desarrollo Infantil. GO4.MT1.PP. Versión 2, del 26/12/2025. Estándar 2. Páginas 13 a la 15. 
Anexo Orientaciones para el proceso de caracterización en los servicios de educación inicial del ICBF. A2.GO4.MT1.PP. Versión 1 del 25/11/2024. </t>
  </si>
  <si>
    <t>4.2.1</t>
  </si>
  <si>
    <r>
      <t xml:space="preserve">Cuenta con la Ficha de caracterización para los servicios de atención a la primera infancia, diligenciada en medio digital.
a. Fue formulada en el primer (1er) mes de la atención.
b. Es actualizada en los momentos en que se requiera, como: cambio de domicilio, nacimiento de un nuevo integrante de la familia, muerte de alguno de sus integrantes, entre otros.
</t>
    </r>
    <r>
      <rPr>
        <b/>
        <sz val="11"/>
        <color theme="1"/>
        <rFont val="Arial"/>
        <family val="2"/>
      </rPr>
      <t>Nota:</t>
    </r>
    <r>
      <rPr>
        <sz val="11"/>
        <color theme="1"/>
        <rFont val="Arial"/>
        <family val="2"/>
      </rPr>
      <t xml:space="preserve"> La totalidad de las niñas y niños del servicio debera contar con caracterización.</t>
    </r>
  </si>
  <si>
    <t>4.2.2</t>
  </si>
  <si>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</si>
  <si>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t>4.2.3</t>
  </si>
  <si>
    <r>
      <t xml:space="preserve">Cuenta con la consolidación de la información recolectada de la caracterización del grupo de familias o cuidadores y de las niñas, los niños y mujeres gestantes realizada con el talento humano.
</t>
    </r>
    <r>
      <rPr>
        <b/>
        <sz val="11"/>
        <color theme="1"/>
        <rFont val="Arial"/>
        <family val="2"/>
      </rPr>
      <t>Nota:</t>
    </r>
    <r>
      <rPr>
        <sz val="11"/>
        <color theme="1"/>
        <rFont val="Arial"/>
        <family val="2"/>
      </rPr>
      <t xml:space="preserve"> los soportes podrían ser actas y listado de asistencia entre otros.</t>
    </r>
  </si>
  <si>
    <t xml:space="preserve">En observación de la atención y diálogo con el talento humano y los padres de familia o cuidadores y en contraste con la caracterización, se evidencia que </t>
  </si>
  <si>
    <t>4.2.4</t>
  </si>
  <si>
    <t>Cumple con el horario flexible para usuarios con discapacidad y es acordado con las familias y cuidadores. (cuando aplique).</t>
  </si>
  <si>
    <t>4.2.5</t>
  </si>
  <si>
    <t>Realiza los procesos y ajustes necesarios en las Unidades de Servicio para la atención de usuarios con discapacidad, para articular acciones que aseguren el procesos de inclusión en el quehacer diario. (cuando aplique).</t>
  </si>
  <si>
    <t>4.3</t>
  </si>
  <si>
    <r>
      <t xml:space="preserve">Identifica posibles casos de amenaza y vulneración de los derechos de los niños, las niñas y las mujeres gestantes y activa la ruta de protección ante las autoridades competentes. (Estándar 3 y 42) 
</t>
    </r>
    <r>
      <rPr>
        <b/>
        <sz val="11"/>
        <color theme="1"/>
        <rFont val="Arial"/>
        <family val="2"/>
      </rPr>
      <t xml:space="preserve">
Nota 1:</t>
    </r>
    <r>
      <rPr>
        <sz val="11"/>
        <color theme="1"/>
        <rFont val="Arial"/>
        <family val="2"/>
      </rPr>
      <t xml:space="preserve"> En los casos que aplique la jurisdicción especial o los mecanismos de gobierno propio, se seguirá la ruta de protección establecida.</t>
    </r>
  </si>
  <si>
    <t xml:space="preserve">Guía Operativa del Servicio Centro de Desarrollo Infantil. GO4.MT1.PP. Versión 2, del 26/12/2025. Estándar 3. Páginas 15 a la 17. </t>
  </si>
  <si>
    <t>4.3.1</t>
  </si>
  <si>
    <r>
      <t>Cuenta con la socialización al talento humano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</si>
  <si>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</si>
  <si>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</si>
  <si>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</si>
  <si>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</si>
  <si>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</si>
  <si>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</si>
  <si>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4.3.5</t>
  </si>
  <si>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</si>
  <si>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</si>
  <si>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Implementa acciones de articulación con autoridades, instituciones, servicios sociales, comunidades y los diferentes actores de su territorio, para promover redes protectoras para niñas, niños y mujeres gestantes. (Estándar 4.)</t>
  </si>
  <si>
    <t xml:space="preserve">Guía Operativa del Servicio Centro de Desarrollo Infantil. GO4.MT1.PP. Versión 2, del 26/12/2025. Estándar 4. Páginas 17 y 18. </t>
  </si>
  <si>
    <t>4.4.1</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</si>
  <si>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</si>
  <si>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4.4.2</t>
  </si>
  <si>
    <t>Realiza la articulación interinstitucional y comunitaria para la gestión de alertas y riesgos identificados en la valoración y seguimiento al desarrollo infantil. 
Nota: los soportes pueden ser actas, listados de asistencia, oficios, memorandos, entre otros.</t>
  </si>
  <si>
    <t>4.4.3</t>
  </si>
  <si>
    <t xml:space="preserve">Realiza seguimiento al plan de articulación interinstitucional y comunitaria cada tres (3) meses, teniendo en cuenta el avance y cumplimiento de las acciones. 
Nota 1: los soportes pueden ser actas, listados de asistencia, registro fotográfico, entre otros. </t>
  </si>
  <si>
    <t>4.5</t>
  </si>
  <si>
    <t>Cuenta con un pacto de convivencia construido con la participación de las niñas, los niños y mujeres gestantes, sus familias, o cuidadores, y el talento humano de la Unidad de Servicio. (Estándar 5.)</t>
  </si>
  <si>
    <t>Guía Operativa del Servicio Centro de Desarrollo Infantil. GO4.MT1.PP. Versión 2, del 26/12/2025. Estándar 5. Páginas 18 y 19.</t>
  </si>
  <si>
    <t>4.5.1</t>
  </si>
  <si>
    <r>
      <t xml:space="preserve">Cuenta con pacto de convivencia que debe ser formulado máximo al mes de inicio de la prestación del servicio paralelo con el proceso de caracterización y de forma colectiva, que incluya: 
a.   Las particularidades de los territorios, necesidades, cosmovisión y ley de origen de los usuarios.
b. Los acuerdos a los que llegaron el agente educativo, el equipo interdisciplinario (Si aplica), con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
</t>
    </r>
    <r>
      <rPr>
        <b/>
        <sz val="11"/>
        <color theme="1"/>
        <rFont val="Arial"/>
        <family val="2"/>
      </rPr>
      <t xml:space="preserve">Nota 1: </t>
    </r>
    <r>
      <rPr>
        <sz val="11"/>
        <color theme="1"/>
        <rFont val="Arial"/>
        <family val="2"/>
      </rPr>
      <t>El pacto de convivencia</t>
    </r>
    <r>
      <rPr>
        <b/>
        <sz val="11"/>
        <color theme="1"/>
        <rFont val="Arial"/>
        <family val="2"/>
      </rPr>
      <t xml:space="preserve"> </t>
    </r>
    <r>
      <rPr>
        <sz val="11"/>
        <color theme="1"/>
        <rFont val="Arial"/>
        <family val="2"/>
      </rPr>
      <t xml:space="preserve">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En contraste con las actas y listados de asistencia dialogue con el talento humano y los padres de familia o cuidadores que se registran en ellas para vericar la construcción participativa del pacto de convivencia.  </t>
    </r>
  </si>
  <si>
    <t>4.5.2</t>
  </si>
  <si>
    <r>
      <t xml:space="preserve">El pacto de convivencia fue socializado con participantes, familias, cuidadores y talento humano.
</t>
    </r>
    <r>
      <rPr>
        <b/>
        <sz val="11"/>
        <color theme="1"/>
        <rFont val="Arial"/>
        <family val="2"/>
      </rPr>
      <t>Nota:</t>
    </r>
    <r>
      <rPr>
        <sz val="11"/>
        <color theme="1"/>
        <rFont val="Arial"/>
        <family val="2"/>
      </rPr>
      <t xml:space="preserve"> De acuerdo con la muestra dialogue con participantes, familias, cuidadores y talento humano e identifique el conocimiento que se tiene sobre el pacto de convivencia con el fin de verificar su socialización.</t>
    </r>
  </si>
  <si>
    <t>4.5.3</t>
  </si>
  <si>
    <t xml:space="preserve">En observación y diálogo con el talento humano, padres de familia y/o cuidadores, se evidencia que los acuerdos del Pacto de Convivencia son cumplidos, tenidos en cuenta el desarrollo del quehacer diario. </t>
  </si>
  <si>
    <t>4.6</t>
  </si>
  <si>
    <t>Cuenta e implementa un plan de formación y acompañamiento a familias o cuidadores, mujeres gestantes que responda a sus necesidades, intereses y características, para fortalecer las prácticas de cuidado y crianza de niños y niñas, de manera que se promueva su desarrollo integral. (Estándar 6.)</t>
  </si>
  <si>
    <t xml:space="preserve">Guía Operativa del Servicio Centro de Desarrollo Infantil. GO4.MT1.PP. Versión 2, del 26/12/2025. Estándar 6. Páginas 19 a la 22. </t>
  </si>
  <si>
    <t>4.6.1</t>
  </si>
  <si>
    <r>
      <t xml:space="preserve">El plan de formación y acompañamiento a familias, contiene: 
a. Aspectos que se quieren fortalecer o resignificar priorizados.
b. Actividades y estrategias. 
c. Responsables.
d. Materiales y/o recursos a utilizar.
e. Cronograma para su implementación, que debe tener en cuenta los encuentros con las familias y cuidadores.
f. Apartado para el seguimiento. 
</t>
    </r>
    <r>
      <rPr>
        <b/>
        <sz val="11"/>
        <color theme="1"/>
        <rFont val="Arial"/>
        <family val="2"/>
      </rPr>
      <t>Nota:</t>
    </r>
    <r>
      <rPr>
        <sz val="11"/>
        <color theme="1"/>
        <rFont val="Arial"/>
        <family val="2"/>
      </rPr>
      <t xml:space="preserve"> En caso de población con discapacidad en las actividades, debe reflejar lo orientado con la</t>
    </r>
    <r>
      <rPr>
        <i/>
        <sz val="11"/>
        <color theme="1"/>
        <rFont val="Arial"/>
        <family val="2"/>
      </rPr>
      <t xml:space="preserve"> Guía para la inclusión de niñas, niños y mujeres gestantes con discapacidad en los servicios de atención de primera infancia del ICBF</t>
    </r>
    <r>
      <rPr>
        <sz val="11"/>
        <color theme="1"/>
        <rFont val="Arial"/>
        <family val="2"/>
      </rPr>
      <t xml:space="preserve"> o documento que lo modifique o sustituya. </t>
    </r>
  </si>
  <si>
    <t>4.6.2</t>
  </si>
  <si>
    <r>
      <t xml:space="preserve">Cuenta e Implementa el primer (1er) encuentro con las familias y cuidadores, en línea con las estrategias del servicio desarrollado mediante la metodología de identificación de sentidos. 
a. Este encuentro se debe desarrollar durante el primer trimestre de atención.
</t>
    </r>
    <r>
      <rPr>
        <b/>
        <sz val="11"/>
        <color theme="1"/>
        <rFont val="Arial"/>
        <family val="2"/>
      </rPr>
      <t xml:space="preserve">Nota 1: </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Mediante el diálogo con las familias verifique si se ha realizado el encuentro teniendo en cuenta la metodologia  de identificación de sentidos, de acuerdo con el "Anexo Orientaciones para el proceso de caracterización en los servicios de educación inicial del ICBF" o documento que lo modifique o sustituya.</t>
    </r>
  </si>
  <si>
    <t>4.6.3</t>
  </si>
  <si>
    <r>
      <t xml:space="preserve">Cuenta e implementa  los encuentros grupales con las familias y cuidadores, como evidencia de la implementación del plan de formación y acompañamiento a familias.
a. Este encuentro se debe realizar una (1) vez al mes, con una duración de mínimo tres (3) horas, 
</t>
    </r>
    <r>
      <rPr>
        <b/>
        <sz val="11"/>
        <color theme="1"/>
        <rFont val="Arial"/>
        <family val="2"/>
      </rPr>
      <t>Nota:</t>
    </r>
    <r>
      <rPr>
        <sz val="11"/>
        <color theme="1"/>
        <rFont val="Arial"/>
        <family val="2"/>
      </rPr>
      <t xml:space="preserve"> Los soportes pueden ser actas, listados de asistencia, registro fotográfico, entre otros.</t>
    </r>
  </si>
  <si>
    <t>4.6.4</t>
  </si>
  <si>
    <r>
      <t xml:space="preserve">Cuenta con la formación y acompañamiento psicosocial específicas para familias en situaciones emergentes o condiciones especiales que demanden acciones oportunas y pertinentes en las carpetas de los participantes.
</t>
    </r>
    <r>
      <rPr>
        <b/>
        <sz val="11"/>
        <color theme="1"/>
        <rFont val="Arial"/>
        <family val="2"/>
      </rPr>
      <t>Nota:</t>
    </r>
    <r>
      <rPr>
        <sz val="11"/>
        <color theme="1"/>
        <rFont val="Arial"/>
        <family val="2"/>
      </rPr>
      <t xml:space="preserve"> Los soportes pueden ser actas y listas de asistencia.</t>
    </r>
  </si>
  <si>
    <t>4.6.5</t>
  </si>
  <si>
    <r>
      <t xml:space="preserve">Cuentan con el seguimiento a las familias que requieren más de cuatro (4) sesiones de acompañamiento o intervención terapéutica y fueron remitidos a la entidad competente (comisaria de familia, Defensoría de Familia, entidad territorial de salud, instituciones prestadoras de salud, autoridades tradicionales, entre otros):
a. En el Registro de Novedades se consigna el seguimiento al caso de la familia.
</t>
    </r>
    <r>
      <rPr>
        <b/>
        <sz val="11"/>
        <color theme="1"/>
        <rFont val="Arial"/>
        <family val="2"/>
      </rPr>
      <t xml:space="preserve">Nota: </t>
    </r>
    <r>
      <rPr>
        <sz val="11"/>
        <color theme="1"/>
        <rFont val="Arial"/>
        <family val="2"/>
      </rPr>
      <t xml:space="preserve">Los soportes también pueden ser actas, listados de asistencia que permitan identificar la atención. </t>
    </r>
  </si>
  <si>
    <t>4.6.6</t>
  </si>
  <si>
    <r>
      <t xml:space="preserve">Realiza seguimiento a los resultados del trimestre del Plan de Formación y Acompañamiento a las Familias y Cuidadores verificando que:
</t>
    </r>
    <r>
      <rPr>
        <b/>
        <sz val="11"/>
        <color rgb="FF00B050"/>
        <rFont val="Arial"/>
        <family val="2"/>
      </rPr>
      <t xml:space="preserve">
</t>
    </r>
    <r>
      <rPr>
        <sz val="11"/>
        <color theme="1"/>
        <rFont val="Arial"/>
        <family val="2"/>
      </rPr>
      <t xml:space="preserve">a. El plan de acompañamiento y formación a familias esta implementando en los tiempos establecidos en el cronograma.
b. El seguimiento se realiza cada tres (3) meses, éste puede ser ajustado o actualizado, proponiendo acciones de mejora.
</t>
    </r>
    <r>
      <rPr>
        <b/>
        <sz val="11"/>
        <color theme="1"/>
        <rFont val="Arial"/>
        <family val="2"/>
      </rPr>
      <t>Nota:</t>
    </r>
    <r>
      <rPr>
        <sz val="11"/>
        <color theme="1"/>
        <rFont val="Arial"/>
        <family val="2"/>
      </rPr>
      <t xml:space="preserve"> Los soportes también pueden ser actas u otros medios.</t>
    </r>
  </si>
  <si>
    <t>4.6.7</t>
  </si>
  <si>
    <t xml:space="preserve">Implementa el Plan de Formación y Acompañamiento a Familias
a. En contraste con el plan de formación y acompañamiento a familias, los documentos de seguimiento y mediante diálogo con las familias y el talento humano se identifica que las familias han recibido formación y acompañamiento requerido. 
b.  Planea actividades y estrategias para las familias y cuidadores que vayan en línea con la identificación de necesidades en el proceso de caracterización.
c. Como parte de las estrategias, el talento humano de las UDS implementa recursos y sesiones del Programa Apapachar o documento que lo modifique o sustituya.
</t>
  </si>
  <si>
    <t>4.7</t>
  </si>
  <si>
    <t>Facilita a la comunidad y a los participantes el ejercicio de control social sobre la calidad de la atención. (Estándar 7 y 56.)</t>
  </si>
  <si>
    <t>Guía Operativa del Servicio Centro de Desarrollo Infantil. GO4.MT1.PP. Versión 2, del 26/12/2025. Estándar 7. Página 22  y 95</t>
  </si>
  <si>
    <t>4.7.1</t>
  </si>
  <si>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</si>
  <si>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t>4.7.2</t>
  </si>
  <si>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</si>
  <si>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t>4.7.3</t>
  </si>
  <si>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padres y/o acudientes y en contraste con los soportes suministrados se identifica que se han implementado acciones a partir del control social o de los resultados de las visitas de las veedurias.</t>
    </r>
  </si>
  <si>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</si>
  <si>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</si>
  <si>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</si>
  <si>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 xml:space="preserve">Guía Operativa del Servicio Centro de Desarrollo Infantil. GO4.MT1.PP. Versión 2, del 26/12/2025.  Estándar 24. Páginas de la 47 a la 49. 
</t>
  </si>
  <si>
    <t>5.1.1</t>
  </si>
  <si>
    <r>
      <t xml:space="preserve">Cuenta con proyecto pedagógico que incluye:
a. Concepciones
b. Marco normativo y referentes técnicos 
c. Intencionalidades pedagógicas 
d. Estrategias pedagógica 
e. Planeación pedagógica 
f. Acciones de cuidado
g. Seguimiento al desarrollo infantil 
h. Seguimiento, evaluación y actualización (en el marco de la vigencia del documento)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 Fue construido y actualizado de manera participativa en cada vigencia al finalizar el primer trimestre del año. Los soportes pueden ser actas, listados de asitencia, entre otros.
</t>
    </r>
    <r>
      <rPr>
        <b/>
        <sz val="11"/>
        <rFont val="Arial"/>
        <family val="2"/>
      </rPr>
      <t>Nota:</t>
    </r>
    <r>
      <rPr>
        <sz val="11"/>
        <rFont val="Arial"/>
        <family val="2"/>
      </rPr>
      <t xml:space="preserve"> Esta verificación se realizará en contraste con el proyecto pedagógico y mediante diálogo con las familias y el talento humano se identifica que se ha construido de manera participativa.</t>
    </r>
  </si>
  <si>
    <t>5.2</t>
  </si>
  <si>
    <t xml:space="preserve">Cuenta con la planeación, implementación y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 </t>
  </si>
  <si>
    <t>Guía Operativa del Servicio Centro de Desarrollo Infantil. GO4.MT1.PP. Versión 2, del 26/12/2025. Estándar 25. Páginas 49 a la 54. 
Anexo orientaciones para la construcción  o ajuste  del proyecto pedagógico en los servicios de educación inicial en el marco de la atención integral del ICBF.
Bases curriculares para educación inicial y preescolar (MEN, 2017).</t>
  </si>
  <si>
    <t>5.2.1</t>
  </si>
  <si>
    <r>
      <t xml:space="preserve">Cuenta con la planeación pedagógica, que incluye: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g. Una construcción colectiva o individual por grupo de atención. 
</t>
    </r>
    <r>
      <rPr>
        <b/>
        <sz val="11"/>
        <color theme="1"/>
        <rFont val="Arial"/>
        <family val="2"/>
      </rPr>
      <t>Nota 1</t>
    </r>
    <r>
      <rPr>
        <sz val="11"/>
        <color theme="1"/>
        <rFont val="Arial"/>
        <family val="2"/>
      </rPr>
      <t xml:space="preserve">: El formato de planeación pedagógica podrá ser digital o fisico.
</t>
    </r>
    <r>
      <rPr>
        <b/>
        <sz val="11"/>
        <color theme="1"/>
        <rFont val="Arial"/>
        <family val="2"/>
      </rPr>
      <t>Nota 2</t>
    </r>
    <r>
      <rPr>
        <sz val="11"/>
        <color theme="1"/>
        <rFont val="Arial"/>
        <family val="2"/>
      </rPr>
      <t xml:space="preserve">: La planeación pedagógica deberá estar desde el primer día de atención, ser actualizada y realizada de forma diaria, semanal o máximo quincenalmente. </t>
    </r>
  </si>
  <si>
    <t>Guía Operativa del Servicio Centro de Desarrollo Infantil. GO4.MT1.PP. Versión 2, del 26/12/2025. Estándar 25. Páginas 49 a la 54. 
Anexo orientaciones para la construcción o ajuste  del proyecto pedagógico en los servicios de educación inicial en el marco de la atención integral del ICBF.
Bases curriculares para educación inicial y preescolar (MEN, 2017).</t>
  </si>
  <si>
    <t>Mediante la observación y diálogo con el talento humano, padres, cuidadores, niñas y niños, en referencia con lo descrito en el proyecto pedagógico y la planeación de las experiencias pedagógicas se identifica que:</t>
  </si>
  <si>
    <t>5.2.2</t>
  </si>
  <si>
    <t xml:space="preserve">Implementa la planeación pedagogica la cual cumple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estrategias relacionadas en la planeación pedagógica son flexibles y tienen en cuenta el material que aporta el entorno. 
d. Las estrategias permiten que las niñas y niños sean constructores de su propio conocimiento por medio de la exploración del medio. 
e.Los materiales se encuentran acorde a las experiencias propuestas en la planeación. </t>
  </si>
  <si>
    <t>5.3</t>
  </si>
  <si>
    <t>Implementa acciones de cuidado con las niñas y los niños desde la gestación que promueven el bienestar, la seguridad y el buen trato. (Estandares 3 y 26).</t>
  </si>
  <si>
    <t xml:space="preserve">Guía Operativa del Servicio Centro de Desarrollo Infantil. GO4.MT1.PP. Versión 2, del 26/12/2025. Estandares 3 y 26. Páginas15, 16,  17, 54 y 55. </t>
  </si>
  <si>
    <t xml:space="preserve">Mediante la observación, se identifica que: </t>
  </si>
  <si>
    <t>5.3.1</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</si>
  <si>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sensibles,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</si>
  <si>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5.3.2</t>
  </si>
  <si>
    <t xml:space="preserve">Cuenta con los ajustes razonables para el desarrollo de las acciones de cuidado para los participantes con discapacidad y étnicos,  partiendo de sus características, capacidades y habilidades. </t>
  </si>
  <si>
    <t>CONT / ADM</t>
  </si>
  <si>
    <t>5.3.3</t>
  </si>
  <si>
    <r>
      <t xml:space="preserve">Utiliza el talento humano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</si>
  <si>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5.4</t>
  </si>
  <si>
    <t>Dispone de ambientes enriquecidos para el desarrollo de experiencias pedagógicas intencionadas. (Estandares 27 y 46).</t>
  </si>
  <si>
    <t xml:space="preserve">Guía Operativa del Servicio Centro de Desarrollo Infantil. GO4.MT1.PP. Versión 2, del 26/12/2025. Estandares 27 y 46. Páginas 55 a la 57, 89 y 90. </t>
  </si>
  <si>
    <t xml:space="preserve">Mediante la observación, se identifica, que: </t>
  </si>
  <si>
    <t>5.4.1</t>
  </si>
  <si>
    <t xml:space="preserve">Los ambientes pedagógicos implementados para la semana de la visita de inspección, se encuentra acordes con el Proyecto y la planeación pedagógica. </t>
  </si>
  <si>
    <t>5.4.2</t>
  </si>
  <si>
    <t>Se identifica que 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transformen y doten de sentido su entorno a a través del juego, las expresiones artísticas y la literatura, exploren el medio para conocerlo, apropiarlo y preguntarse sobre él.  
c.Ser flexibles, funcionales, por lo que pueden cobrar distintos usos y sentidos de acuerdo con las intencionalidades pedagógicas.
d. Atender a niñas y niños de diferentes grupos poblacionales teniendo en cuenta sus intereses, particularidades y cultura propia de la comunidad. 
e.Proponer espacios pedagógicos inclusivos y sin estereotipos.
f.Incluir ajustes tales como señales visuales acondicionadas en colores y contrastes, uso de imágenes reales como fotografías, material texturizado, agendas visuales, entre otros.</t>
  </si>
  <si>
    <t>5.4.3</t>
  </si>
  <si>
    <t xml:space="preserve">Se identifica que los ambientes pedagógicos favorecen la participación de todas las personas, ajustados intencionalmente para promover la inclusión y participación de las niñas y los niños con discapacidad. </t>
  </si>
  <si>
    <t>5.4.4</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</si>
  <si>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</si>
  <si>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5.4.5</t>
  </si>
  <si>
    <t xml:space="preserve">Los materiales favorecen la participación de todos los participantes, ajustados intencionalmente para promover la inclusión y participación de las niñas y los niños con discapacidad. </t>
  </si>
  <si>
    <t>5.5</t>
  </si>
  <si>
    <t>Cuenta con el seguimiento al desarrollo de cada niña y niño y lo socializa con las familias o cuidadores como mínimo tres veces al año (Estándar 28).</t>
  </si>
  <si>
    <t>Guía Operativa del Servicio Centro de Desarrollo Infantil. GO4.MT1.PP. Versión 2, del 26/12/2025. Estándar 28. Páginas 57 a la 60.</t>
  </si>
  <si>
    <t>5.5.1</t>
  </si>
  <si>
    <r>
      <t xml:space="preserve">Cuenta e implementa con un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y las familias y/o cuidador de acuerdo con la muestra para la verificación del seguimiento al desarrollo de cada niña y niño.</t>
    </r>
  </si>
  <si>
    <t>5.5.2</t>
  </si>
  <si>
    <r>
      <t xml:space="preserve">Cuenta con la Escala de Valoración Cualitativa del Desarrollo Infantil - Revisada - EVCDI-R, que:
a. Fue constuida a partir de las anotaciones, información y registros realizados máximo mensualmente de cada una de las niñas y niños. 
b. Es liderada por el agente educativo
c. Se aplica cada tres (3) meses a partir del ingreso de cada niña y niño al servicio.
</t>
    </r>
    <r>
      <rPr>
        <b/>
        <sz val="11"/>
        <color theme="1"/>
        <rFont val="Arial"/>
        <family val="2"/>
      </rPr>
      <t xml:space="preserve">Nota: </t>
    </r>
    <r>
      <rPr>
        <sz val="11"/>
        <color theme="1"/>
        <rFont val="Arial"/>
        <family val="2"/>
      </rPr>
      <t>Para este registro se utiliza la hoja de “Registro y respuestas escala 
de valoración”,  y  se contará con cinco días hábiles calendario, posteriores a la 
fecha correspondiente para el diligenciamiento de la ECVDI- R o documento que lo modifique o sustituya.</t>
    </r>
  </si>
  <si>
    <t>5.5.3</t>
  </si>
  <si>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</si>
  <si>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t>5.5.4</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</si>
  <si>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</si>
  <si>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t xml:space="preserve">Desarrolla jornadas pedagógicas mínimo una vez al mes con el talento humano para fortalecer su trabajo. (Estándar 29). </t>
  </si>
  <si>
    <t xml:space="preserve">Guía Operativa del Servicio Centro de Desarrollo Infantil. GO4.MT1.PP. Versión 2, del 26/12/2025. Estándar 29. Páginas 60 y 61. </t>
  </si>
  <si>
    <t>5.6.1</t>
  </si>
  <si>
    <r>
      <t xml:space="preserve">Cuenta e implementa jornadas de reflexión pedagógica las cuales:
a. Desarrollan espacios participativos de diálogo entre el talento humano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</si>
  <si>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t>5.6.2</t>
  </si>
  <si>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t>
    </r>
  </si>
  <si>
    <t>5.6.3</t>
  </si>
  <si>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</si>
  <si>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6. ADMINISTRATIVO Y DE GESTIÓN</t>
  </si>
  <si>
    <t>6.1</t>
  </si>
  <si>
    <t xml:space="preserve">Documenta las estrategias organizacionales que le dan identidad como organización que atiende a la primera infancia. - Estandar 51 </t>
  </si>
  <si>
    <t>GUÍA OPERATIVA DEL SERVICIO CENTRO DE DESARROLLO INFANTIL. Versión 2 del 26/12/2025. Estándar 51 página 91</t>
  </si>
  <si>
    <t>CONT / ADM / ECON</t>
  </si>
  <si>
    <t>6.1.1</t>
  </si>
  <si>
    <t>Cuenta con Reglamento Interno de Trabajo</t>
  </si>
  <si>
    <t>6.1.2</t>
  </si>
  <si>
    <t>En observación de la atención y dialogo con los padres de familia se identifica que se presta el servicio ocho (8) horas diarias, cinco (5) días a la semana.</t>
  </si>
  <si>
    <t xml:space="preserve">MANUAL TÉCNICO MODALIDAD INSTITUCIONAL PARA LA ATENCIÓN A LA PRIMERA INFANCIA MT1.PP 26/12//2025 Versión 2 Página 54 </t>
  </si>
  <si>
    <t>6.2</t>
  </si>
  <si>
    <t xml:space="preserve">Documenta e implementa, de acuerdo con las orientaciones vigentes, la gestión documental de la información sobre las niñas, los niños, mujeres gestantes, sus familias o cuidadores, el talento humano y la gestión administrativa y financiera. - Estandar 53 </t>
  </si>
  <si>
    <t>GUÍA OPERATIVA DEL SERVICIO CENTRO DE DESARROLLO INFANTIL. Versión 2 del 26/12/2025. Estándar 53 páginas 92 y 93</t>
  </si>
  <si>
    <t>PSIC / TS / PEDAG / LIC /ADMIN</t>
  </si>
  <si>
    <t>6.2.1</t>
  </si>
  <si>
    <r>
      <rPr>
        <sz val="11"/>
        <color rgb="FF000000"/>
        <rFont val="Arial"/>
        <family val="2"/>
      </rPr>
      <t xml:space="preserve">Cuentan los niños y niñas con la totalidad de los documentos requeridos según la muestra seleccionada y están disponibles para consulta.
</t>
    </r>
    <r>
      <rPr>
        <b/>
        <sz val="11"/>
        <color rgb="FF000000"/>
        <rFont val="Arial"/>
        <family val="2"/>
      </rPr>
      <t>Nota 1</t>
    </r>
    <r>
      <rPr>
        <sz val="11"/>
        <color rgb="FF000000"/>
        <rFont val="Arial"/>
        <family val="2"/>
      </rPr>
      <t xml:space="preserve">: En caso de no contar con algun documento, se relacionan las acciones en el registro de novedades para la adquisición de los documentos de las niñas y niños atendidos.
</t>
    </r>
    <r>
      <rPr>
        <b/>
        <sz val="11"/>
        <color rgb="FF000000"/>
        <rFont val="Arial"/>
        <family val="2"/>
      </rPr>
      <t xml:space="preserve">Nota 2: </t>
    </r>
    <r>
      <rPr>
        <sz val="11"/>
        <color rgb="FF000000"/>
        <rFont val="Arial"/>
        <family val="2"/>
      </rPr>
      <t>Esta verificación se realizará a través de la muestra seleccionada.</t>
    </r>
  </si>
  <si>
    <t>Guía Operativa del Servicio Centro de Desarrollo Infantil. GO4.MT1.PP. Versión 2, del 26/12/2025. Estándar 53. Página 92 y 93. 
Tabla No.2 - MANUAL TÉCNICO MODALIDAD INSTITUCIONAL PARA LA ATENCIÓN A LA PRIMERA INFANCIA  MT1.PP 26/12/2025 Versión 2 Página 52 y  53</t>
  </si>
  <si>
    <t>6.2.2</t>
  </si>
  <si>
    <t xml:space="preserve">Cuentan con la documentación requerida para los niñas y niños en proceso migratorio.  </t>
  </si>
  <si>
    <t xml:space="preserve">Guía Operativa del Servicio Centro de Desarrollo Infantil. GO4.MT1.PP. Versión 2, del 26/12/2025. Estándar 53. Página 92 y 93. </t>
  </si>
  <si>
    <t>6.2.3</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</si>
  <si>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</si>
  <si>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t>6.2.4</t>
  </si>
  <si>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</si>
  <si>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6.2.5</t>
  </si>
  <si>
    <t>El archivo fisico y/o digital de cada colaborador contiene la totalidad de documentación requerida y organizada de acuerdo a las orientaciones de gestión documental de la guia opertiva de la modalidad y servicio.</t>
  </si>
  <si>
    <t>6.3</t>
  </si>
  <si>
    <t>Registra y actualiza la información de las niñas, los niños, sus familias, cuidadores y el talento humano a través de los mecanismos que definan las entidades competentes. (Estándar 54)</t>
  </si>
  <si>
    <t xml:space="preserve">Guía Operativa del Servicio Centro de Desarrollo Infantil. GO4.MT1.PP. Versión 2, del 26/12/2025. Estándar 54. Páginas 93 y 94. </t>
  </si>
  <si>
    <t>6.3.1</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</si>
  <si>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UDS.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</si>
  <si>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t>6.3.2</t>
  </si>
  <si>
    <r>
      <t xml:space="preserve">Atiende población relacionada como excepción, para lo cual deberá: 
a. Registrarla en el aplicativo Cuéntame o sistema de información del ICBF: 
b. Tener el soporte de la visita domiciliaria del equipo interdisciplinario de la Institución, que relaciona el motivo para la atención excepcional de niñas y niños de tres (3) a seis (6) meses.
c. Tener el acta de Comité Técnico que contemple la aprobación para esas poblaciones
</t>
    </r>
    <r>
      <rPr>
        <b/>
        <sz val="11"/>
        <rFont val="Arial"/>
        <family val="2"/>
      </rPr>
      <t>Nota 1:</t>
    </r>
    <r>
      <rPr>
        <sz val="11"/>
        <rFont val="Arial"/>
        <family val="2"/>
      </rPr>
      <t xml:space="preserve"> La verificación en Cuéntame o sistema de información del ICBF, se realizará de acuerdo con la muestra seleccionada.</t>
    </r>
  </si>
  <si>
    <t>6.4</t>
  </si>
  <si>
    <t xml:space="preserve">Cuenta con la información de los padres, las madres o los adultos responsables de las niñas, los niños y mujer gestante en un directorio completo y actualizado. (Estándar 55). </t>
  </si>
  <si>
    <t xml:space="preserve">Guía Operativa del Servicio Centro de Desarrollo Infantil. GO4.MT1.PP. Versión 2, del 26/122025. Estándar 55. Página 94 </t>
  </si>
  <si>
    <t>6.4.1</t>
  </si>
  <si>
    <r>
      <rPr>
        <sz val="11"/>
        <color rgb="FF000000"/>
        <rFont val="Arial"/>
        <family val="2"/>
      </rP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color rgb="FF000000"/>
        <rFont val="Arial"/>
        <family val="2"/>
      </rPr>
      <t xml:space="preserve">Nota 1: </t>
    </r>
    <r>
      <rPr>
        <sz val="11"/>
        <color rgb="FF000000"/>
        <rFont val="Arial"/>
        <family val="2"/>
      </rPr>
      <t xml:space="preserve">El directorio se encuentra disponible en la unidad de servicio y bajo custodia de una persona responsable del talento humano.
</t>
    </r>
    <r>
      <rPr>
        <b/>
        <sz val="11"/>
        <color rgb="FF000000"/>
        <rFont val="Arial"/>
        <family val="2"/>
      </rPr>
      <t xml:space="preserve">Nota 2: </t>
    </r>
    <r>
      <rPr>
        <sz val="11"/>
        <color rgb="FF000000"/>
        <rFont val="Arial"/>
        <family val="2"/>
      </rPr>
      <t>El directorio debe estar actualizado y con información veraz.</t>
    </r>
    <r>
      <rPr>
        <b/>
        <sz val="11"/>
        <color rgb="FF000000"/>
        <rFont val="Arial"/>
        <family val="2"/>
      </rPr>
      <t xml:space="preserve"> </t>
    </r>
    <r>
      <rPr>
        <sz val="11"/>
        <color rgb="FF000000"/>
        <rFont val="Arial"/>
        <family val="2"/>
      </rPr>
      <t>Esta verificación se realiza mediante el diálogo con los padres y/o cuidadores en la cual se debe contrastar la información del directorio, de acuerdo con la muestra.</t>
    </r>
  </si>
  <si>
    <t>6.5</t>
  </si>
  <si>
    <t>Cuentan con el mecanismo que permita registrar, analizar y tramitar las sugerencias, quejas y reclamos. (Estándar 56)</t>
  </si>
  <si>
    <t>Guía Operativa del Servicio Centro de Desarrollo Infantil. GO4.MT1.PP. Versión 2, del 26/122025. Estándar 56. Página 95 y 96</t>
  </si>
  <si>
    <t>6.5.1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</si>
  <si>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</si>
  <si>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t>6.5.2</t>
  </si>
  <si>
    <r>
      <rPr>
        <sz val="11"/>
        <color rgb="FF000000"/>
        <rFont val="Arial"/>
        <family val="2"/>
      </rPr>
      <t xml:space="preserve">El procedimiento para el trámite de las PQRFS es implementado de acuerdo con lo documentado.
</t>
    </r>
    <r>
      <rPr>
        <b/>
        <sz val="11"/>
        <color rgb="FF000000"/>
        <rFont val="Arial"/>
        <family val="2"/>
      </rPr>
      <t>Nota 1:</t>
    </r>
    <r>
      <rPr>
        <sz val="11"/>
        <color rgb="FF000000"/>
        <rFont val="Arial"/>
        <family val="2"/>
      </rPr>
      <t xml:space="preserve"> Esta verificación se realiza mediante el diálogo con los padres y/o cuidadores y el talento humano, identificando si se conoce y se da respuesta a las PQRFS.</t>
    </r>
  </si>
  <si>
    <t>6.5.3</t>
  </si>
  <si>
    <t xml:space="preserve">Cuenta con evidencias de aplicación de las dos (2) evaluaciones de satisfacción a participantes, familias y cuidadores frente al servicio prestado al año y el informe de análisis de los resultados. </t>
  </si>
  <si>
    <t>7. FINANCIERO</t>
  </si>
  <si>
    <t>7.1</t>
  </si>
  <si>
    <t>Cuenta con un presupuesto de ingresos y gastos que permita mantener el equilibrio financiero para la prestación del servicio. (Estandar 57)</t>
  </si>
  <si>
    <t>ANEXO GESTIÓN DE RECURSOS FINANCIEROS CONTRATOS DE APORTE SERVICIOS DE PRIMERA INFANCIA V1 25/11/2024 Páginas 4, 5 y 11 Y GUÍA OPERATIVA DEL SERVICIO CENTRO DE DESARROLLO INFANTIL -CDI  Version 2 26/12/2025 Páginas 96 - 97</t>
  </si>
  <si>
    <t>7.1.1</t>
  </si>
  <si>
    <t xml:space="preserve">Cuenta con un presupuesto de ingresos y gastos para la prestación del servicio </t>
  </si>
  <si>
    <t>7.1.2</t>
  </si>
  <si>
    <t xml:space="preserve">Garantiza que los recursos aportados sean utilizados exclusivamente para el financiamiento de las actividades previstas en el contrato.
</t>
  </si>
  <si>
    <t>7.1.3</t>
  </si>
  <si>
    <t>Cuenta con un saldo de la cuenta bancaria que  sea superior al valor total de las provisiones mensuales acumuladas de nómina y el valor total de la remuneración del talento humano del mes en curso o el siguiente.</t>
  </si>
  <si>
    <t>7.2</t>
  </si>
  <si>
    <t>Cumple con los requisitos de ley establecidos para la contabilidad, según el tipo de sociedad o empresa. (Estandar 58)</t>
  </si>
  <si>
    <t>ANEXO GESTIÓN DE RECURSOS FINANCIEROS CONTRATOS DE APORTE SERVICIOS DE PRIMERA INFANCIA V1 25/11/2024  Páginas 4 - 5 Y GUÍA OPERATIVA DEL SERVICIO CENTRO DE DESARROLLO INFANTIL -CDI  Version 2 26/12/2025 Página 97</t>
  </si>
  <si>
    <t>7.2.1</t>
  </si>
  <si>
    <t>Cuenta con el RUT actualizado, completo y cumple con las responsabilidades registradas en el mismo.</t>
  </si>
  <si>
    <t>7.2.2</t>
  </si>
  <si>
    <r>
      <t xml:space="preserve">Cuenta con Estados financieros completos del último año fiscal aprobados por el órgano máximo de administración.
</t>
    </r>
    <r>
      <rPr>
        <b/>
        <sz val="11"/>
        <color theme="1"/>
        <rFont val="Arial"/>
        <family val="2"/>
      </rPr>
      <t>Nota:</t>
    </r>
    <r>
      <rPr>
        <sz val="11"/>
        <color theme="1"/>
        <rFont val="Arial"/>
        <family val="2"/>
      </rPr>
      <t xml:space="preserve"> Verificar si la entidad cuenta con manual de politicas contables.</t>
    </r>
  </si>
  <si>
    <t>7.2.3</t>
  </si>
  <si>
    <t>Lleva la contabilidad desagregada por centro de costos.</t>
  </si>
  <si>
    <t>7.3</t>
  </si>
  <si>
    <t>Cumple con la canasta para el servicio de CDI</t>
  </si>
  <si>
    <t xml:space="preserve"> GUÍA OPERATIVA DEL SERVICIO CENTRO DE DESARROLLO INFANTIL -CDI Versión 2 26/12/2025 Páginas 101- 102</t>
  </si>
  <si>
    <t>7.3.1</t>
  </si>
  <si>
    <r>
      <t xml:space="preserve">Cuenta con soportes de implementación de la canasta del servicio para el componente de Talento Humano.
</t>
    </r>
    <r>
      <rPr>
        <b/>
        <sz val="11"/>
        <color rgb="FF000000"/>
        <rFont val="Arial"/>
        <family val="2"/>
      </rPr>
      <t>Nota:</t>
    </r>
    <r>
      <rPr>
        <sz val="11"/>
        <color rgb="FF000000"/>
        <rFont val="Arial"/>
        <family val="2"/>
      </rPr>
      <t xml:space="preserve"> Se realiza la verificación de los pagos de Salarios, Honorarios y Seguridad Social.</t>
    </r>
  </si>
  <si>
    <t>7.3.2</t>
  </si>
  <si>
    <t>Cuenta con soportes de implementacion de la canasta del servicio para el componente de Infraestructura</t>
  </si>
  <si>
    <t>7.3.3</t>
  </si>
  <si>
    <t>Cuenta con soportes de implementacion de la canasta del servicio para el componente de Gastos Operativos</t>
  </si>
  <si>
    <t>7.3.4</t>
  </si>
  <si>
    <t>Cuenta con soportes de implementacion de la canasta del servicio para el componente  de Seguro (poliza participante)</t>
  </si>
  <si>
    <t>7.3.5</t>
  </si>
  <si>
    <t>Cuenta con soportes de implementacion de la canasta del servicio para el componente  de Dotación de Consumo (Material didáctico de consumo)</t>
  </si>
  <si>
    <t>7.3.6</t>
  </si>
  <si>
    <t>Cuenta con soportes de implementacion de la canasta del servicio para el componente  de Dotación Aseo personal</t>
  </si>
  <si>
    <t>7.3.7</t>
  </si>
  <si>
    <t>Cuenta con soportes de implementacion de la canasta del servicio para el componente  de Alimentación (Ración Preparada)</t>
  </si>
  <si>
    <t>8. COMPONENTE TALENTO HUMANO</t>
  </si>
  <si>
    <t>8.1</t>
  </si>
  <si>
    <t>Vincula el talento humano bajo una modalidad de Contratación legal vigente, que cumpla con las formalidades plenas segun lo estipulado por la ley laboral y civil - Estandar 52</t>
  </si>
  <si>
    <t>GUÍA OPERATIVA DEL SERVICIO CENTRO DE DESARROLLO INFANTIL. Versión 2 del 26 de diciembre de 2025. Estándar 52 página 92</t>
  </si>
  <si>
    <t>8.1.1</t>
  </si>
  <si>
    <r>
      <rPr>
        <sz val="11"/>
        <color rgb="FF000000"/>
        <rFont val="Arial"/>
        <family val="2"/>
      </rPr>
      <t xml:space="preserve">El talento humano se vincula bajo una modalidad de contratación legal vigente.
</t>
    </r>
    <r>
      <rPr>
        <b/>
        <sz val="11"/>
        <color rgb="FF000000"/>
        <rFont val="Arial"/>
        <family val="2"/>
      </rPr>
      <t xml:space="preserve">Nota: </t>
    </r>
    <r>
      <rPr>
        <sz val="11"/>
        <color rgb="FF000000"/>
        <rFont val="Arial"/>
        <family val="2"/>
      </rPr>
      <t>Este verificable se revisará por muestreo a través de la observación de los contratos y el dialógo con el Talento Humano.</t>
    </r>
  </si>
  <si>
    <t>8.1.2</t>
  </si>
  <si>
    <r>
      <rPr>
        <sz val="11"/>
        <color rgb="FF000000"/>
        <rFont val="Arial"/>
        <family val="2"/>
      </rPr>
      <t xml:space="preserve">El talento humano cuenta con afiliación y pago oportuno de los aportes al Sistema General de Seguridad Social (salud, pensión y riesgos laborales) desde el primer día de vinculación.
</t>
    </r>
    <r>
      <rPr>
        <b/>
        <sz val="11"/>
        <color rgb="FF000000"/>
        <rFont val="Arial"/>
        <family val="2"/>
      </rPr>
      <t xml:space="preserve">Nota: </t>
    </r>
    <r>
      <rPr>
        <sz val="11"/>
        <color rgb="FF000000"/>
        <rFont val="Arial"/>
        <family val="2"/>
      </rPr>
      <t>Este verificable se revisará a través de la consulta de pago de la seguridad social de la muestra y el dialógo con el Talento Humano.</t>
    </r>
  </si>
  <si>
    <t>8.2</t>
  </si>
  <si>
    <t>Cumple con los perfiles del talento humano que se requieren para la atencion de las niñas los niños y mujeres gestantes con enfoque diferencial - Estandar 30</t>
  </si>
  <si>
    <t>GUÍA OPERATIVA DEL SERVICIO CENTRO DE DESARROLLO INFANTIL. Versión 2 del 26 de diciembre de 2025. Estándar 30 página 61</t>
  </si>
  <si>
    <t>8.2.1</t>
  </si>
  <si>
    <r>
      <t>El personal cumple con los requisitos de formación académica y experiencia profesional establecidos para ejercer los cargos defini</t>
    </r>
    <r>
      <rPr>
        <sz val="11"/>
        <rFont val="Arial"/>
        <family val="2"/>
      </rPr>
      <t>dos en el Tabla 5. Perfiles del Talento Humano.</t>
    </r>
    <r>
      <rPr>
        <sz val="11"/>
        <color rgb="FF000000"/>
        <rFont val="Arial"/>
        <family val="2"/>
      </rPr>
      <t xml:space="preserve">
</t>
    </r>
    <r>
      <rPr>
        <b/>
        <sz val="11"/>
        <color rgb="FF000000"/>
        <rFont val="Arial"/>
        <family val="2"/>
      </rPr>
      <t xml:space="preserve">Nota: </t>
    </r>
    <r>
      <rPr>
        <sz val="11"/>
        <color rgb="FF000000"/>
        <rFont val="Arial"/>
        <family val="2"/>
      </rPr>
      <t>En caso de no contar con perfiles 1 y 2, se ha llevado el caso al comité técnico operativo y se cuenta con la documentación respectiva.</t>
    </r>
  </si>
  <si>
    <t>GUÍA OPERATIVA DEL SERVICIO CENTRO DE DESARROLLO INFANTIL. Versión 2 del 26 de diciembre de 2025. Estándar 30 página 64 y 65</t>
  </si>
  <si>
    <t>8.2.2</t>
  </si>
  <si>
    <t>Cumple con el registro del talento humano vinculado en el sistema de información o herramienta que el ICBF determine</t>
  </si>
  <si>
    <t>GUÍA OPERATIVA DEL SERVICIO CENTRO DE DESARROLLO INFANTIL. Versión 2 del 26 de diciembre de 2025. Estándar 30 página 62</t>
  </si>
  <si>
    <t>8.2.3</t>
  </si>
  <si>
    <t>Se prioriza la contratación de personal que conozca la lengua materna y la cultura de la comunidad atendida.</t>
  </si>
  <si>
    <t>GUÍA OPERATIVA DEL SERVICIO CENTRO DE DESARROLLO INFANTIL. Versión 2 del 26 de diciembre de 2025. Estándar 30 página 63</t>
  </si>
  <si>
    <t>8.2.4</t>
  </si>
  <si>
    <t>Si la entidad cuenta con practicantes se evidencia que:
a. Cuenta con propuesta formal para la vinculación de practicantes, aprobada por el comité tecnico operativo.
b. Los practicantes cumplen con la documentación requeridad en la guia operativa y portan su identificación de manera visible.
c. Los practicantes no han sido asignados para suplir los perfiles del talento humano del servicio.</t>
  </si>
  <si>
    <t>8.2.5</t>
  </si>
  <si>
    <t>En entrevista con el talento humano de acuerdo con la muestra, verifique su formación experiencia y desempeño:
¿Qué formación tienes, en qué has trabajado?, ¿qué experiencia tienes? ¿Cuáles son sus responsabilidades específicas en la Unidad de Servicio?</t>
  </si>
  <si>
    <t>8.3</t>
  </si>
  <si>
    <t>Cumple con el número de personas requeridas para asegurar la atención según el número total de niñas y niños, de acuerdo con lo establecido en las tablas de proporción de talento humano para la modalidad por servicio. Estandar 31</t>
  </si>
  <si>
    <t>GUÍA OPERATIVA DEL SERVICIO CENTRO DE DESARROLLO INFANTIL. Versión 2 del 26 de diciembre de 2025. Estándar 31 página 67</t>
  </si>
  <si>
    <t>8.3.1</t>
  </si>
  <si>
    <r>
      <rPr>
        <sz val="11"/>
        <color rgb="FF000000"/>
        <rFont val="Arial"/>
        <family val="2"/>
      </rP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</si>
  <si>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8.4</t>
  </si>
  <si>
    <t>Implementa o gestiona y hace seguimiento al plan de cualificación del talento humano de acuerdo con la oferta territorial-sectorial - Estandar 32</t>
  </si>
  <si>
    <t>8.4.1</t>
  </si>
  <si>
    <t>Cuenta con un plan de cualificación del talento humano, el cual debe estar estructurado a más tardar en el tercer (3) mes del inicio de la atención.</t>
  </si>
  <si>
    <t>GUÍA OPERATIVA DEL SERVICIO CENTRO DE DESARROLLO INFANTIL. Versión 2 del 26 de diciembre de 2025. Estándar 31 página 67 y 68</t>
  </si>
  <si>
    <t>8.4.2</t>
  </si>
  <si>
    <t xml:space="preserve">Cuenta con los soportes de implementación del plan de cualificación tales como actas con el listado de asistencia, contemplando las tematicas minimas establecidas en el  el Anexo Temáticas para cualificación del talento humano vinculado a los servicios de educación inicial en el marco de la atención integral o documento que lo modifique o sustituya. </t>
  </si>
  <si>
    <t>GUÍA OPERATIVA DEL SERVICIO CENTRO DE DESARROLLO INFANTIL. Versión 2 del 26 de diciembre de 2025. Estándar 31 página 68
ANEXO TEMÁTICAS PARA LA CUALIFICACIÓN DEL TALENTO HUMANO VINCULADO A LOS SERVICIOS DE EDUCACIÓN INICIAL V1 del 25/11/2024</t>
  </si>
  <si>
    <t>8.5</t>
  </si>
  <si>
    <t>Documenta e implementa un proceso de selección, inducción, bienestar y evaluación del desempeño del talento humano, de acuerdo con el perfil, el cargo a desempeñar y las particularidades culturales y étnicas de la población - Estandar 33</t>
  </si>
  <si>
    <t>GUÍA OPERATIVA DEL SERVICIO CENTRO DE DESARROLLO INFANTIL. Versión 2 del 26 de diciembre de 2025. Estándar 33 página 69</t>
  </si>
  <si>
    <t>8.5.1</t>
  </si>
  <si>
    <r>
      <rPr>
        <sz val="11"/>
        <color rgb="FF000000"/>
        <rFont val="Arial"/>
        <family val="2"/>
      </rPr>
      <t xml:space="preserve">El personal cumple con las funciones para las cuales fue contratado.
</t>
    </r>
    <r>
      <rPr>
        <b/>
        <sz val="11"/>
        <color rgb="FF000000"/>
        <rFont val="Arial"/>
        <family val="2"/>
      </rPr>
      <t xml:space="preserve">Nota: </t>
    </r>
    <r>
      <rPr>
        <sz val="11"/>
        <color rgb="FF000000"/>
        <rFont val="Arial"/>
        <family val="2"/>
      </rPr>
      <t>Evalúe si el personal conoce sus funciones, aplicando las siguientes preguntas orientadoras, de acuerdo con la muestra:
¿Conoce sus funciones? 
¿Dónde las encuentra?
¿Cuáles son sus responsabilidades específicas?</t>
    </r>
  </si>
  <si>
    <t>8.5.2</t>
  </si>
  <si>
    <t>Cuenta con los soportes documentales de los resultados de la evaluación de selección del talento humano de los requisitos establecidos para la selección del talento humano, en concordancia con el perfil del cargo.</t>
  </si>
  <si>
    <t>GUÍA OPERATIVA DEL SERVICIO CENTRO DE DESARROLLO INFANTIL. Versión 2 del 26 de diciembre de 2025. Estándar 33 página 70</t>
  </si>
  <si>
    <t>8.5.3</t>
  </si>
  <si>
    <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rFont val="Arial"/>
        <family val="2"/>
      </rPr>
      <t xml:space="preserve">Nota 1: </t>
    </r>
    <r>
      <rPr>
        <sz val="11"/>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rFont val="Arial"/>
        <family val="2"/>
      </rPr>
      <t>Nota 2:</t>
    </r>
    <r>
      <rPr>
        <sz val="11"/>
        <rFont val="Arial"/>
        <family val="2"/>
      </rPr>
      <t xml:space="preserve"> Verificar que la Unidad haya realizado la validación de antecedentes del talento humano, como requisito previo a su vinculación.
</t>
    </r>
    <r>
      <rPr>
        <b/>
        <sz val="11"/>
        <rFont val="Arial"/>
        <family val="2"/>
      </rPr>
      <t>Nota 3:</t>
    </r>
    <r>
      <rPr>
        <sz val="11"/>
        <rFont val="Arial"/>
        <family val="2"/>
      </rPr>
      <t xml:space="preserve"> solicitar la verificación de los antecedentes judiciales en las páginas oficiales de la muestra seleccionada.</t>
    </r>
  </si>
  <si>
    <t>8.5.4</t>
  </si>
  <si>
    <t>Cuenta con los soportes que evidencian la implementación del proceso de inducción, abarcando las tematicas minimas establecidas en la guia operativa</t>
  </si>
  <si>
    <t>8.5.5</t>
  </si>
  <si>
    <t>Cuenta con los soportes que evidencian la implementación del proceso de evaluacion y desempeño coherentes con los roles y acciones que desempeña el talento humano</t>
  </si>
  <si>
    <t>GUÍA OPERATIVA DEL SERVICIO CENTRO DE DESARROLLO INFANTIL. Versión 2 del 26 de diciembre de 2025. Estándar 33 página 71</t>
  </si>
  <si>
    <t>8.5.6</t>
  </si>
  <si>
    <t>Cuenta con los soportes que evidencian la implementación del proceso de bienestar y satisfaccion con una periodisidad minima de cada 3 meses</t>
  </si>
  <si>
    <t>GUÍA OPERATIVA DEL SERVICIO CENTRO DE DESARROLLO INFANTIL. Versión 2 del 26 de diciembre de 2025. Estándar 33 página 72</t>
  </si>
  <si>
    <t>8.6</t>
  </si>
  <si>
    <t>Cumple con la verificación del cumplimiento de lo establecido en la Ley 1918 de 2018, modificada por la Ley 2375 de 2024, referente a la consulta del registro de inhabilidades por delitos sexuales cometidos contra personas menores de edad.</t>
  </si>
  <si>
    <t>8.6.1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</si>
  <si>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</si>
  <si>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8.6.2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</si>
  <si>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</si>
  <si>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 xml:space="preserve"> Ley 1918 de 2018, modificada por la Ley 2375 de 2024.</t>
  </si>
  <si>
    <t>Tabla 1. Espacios pedagógicos</t>
  </si>
  <si>
    <t>Ubicación</t>
  </si>
  <si>
    <t>Denominación del espacio pedagógico</t>
  </si>
  <si>
    <t>Rango de edad 
(años)</t>
  </si>
  <si>
    <t>Área (m²)</t>
  </si>
  <si>
    <t>Índice (m²/niña-niño)</t>
  </si>
  <si>
    <t>Capacidad máxima 
(Área / Índice)</t>
  </si>
  <si>
    <t>No. niñas y niños (Cupos ubicados)</t>
  </si>
  <si>
    <t>Cumple - No cumple - No aplica</t>
  </si>
  <si>
    <t>observaciones</t>
  </si>
  <si>
    <t xml:space="preserve">Baños en línea infantil para atención de niñas y niños </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</si>
  <si>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</si>
  <si>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</si>
  <si>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</si>
  <si>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</si>
  <si>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</si>
  <si>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</si>
  <si>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</si>
  <si>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</si>
  <si>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</si>
  <si>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</si>
  <si>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</si>
  <si>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</si>
  <si>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</si>
  <si>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</si>
  <si>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</si>
  <si>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</si>
  <si>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</si>
  <si>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</si>
  <si>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</si>
  <si>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</si>
  <si>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</si>
  <si>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</si>
  <si>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</si>
  <si>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</si>
  <si>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</si>
  <si>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</si>
  <si>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PERFIL</t>
  </si>
  <si>
    <t>PERSONAL REQUERIDO POR USUARIOS CDI</t>
  </si>
  <si>
    <t xml:space="preserve">PERSONAL REQUERIDO POR USUARIOS CDI SATÉLITE
 atención ocho (8) horas los cinco (5)
días de la semana
Usuaruis en un rango de siete (7) a sesenta (60) </t>
  </si>
  <si>
    <t>Coordinador</t>
  </si>
  <si>
    <t>De acuerdo a lo agrupado con CDI de 200</t>
  </si>
  <si>
    <t>Auxiliar Administrativo</t>
  </si>
  <si>
    <t>Auxiliar Pedagógico
*En caso de que cuente con grupos de niños entre 6 meses y 2 años se
priorizará su dedicación a estos grupos</t>
  </si>
  <si>
    <t>Profesional Psicosocial</t>
  </si>
  <si>
    <t>Profesional Salud y Nutrición</t>
  </si>
  <si>
    <t xml:space="preserve">Auxiliar de Servicios Generales </t>
  </si>
  <si>
    <t>Gestor de alimentos</t>
  </si>
  <si>
    <t xml:space="preserve">Fuente: GUÍA OPERATIVA DEL SERVICIO CENTRO DE DESARROLLO INFANTIL, V1 del 25/11/2024 2.5. Estructura operativa del servicio - Grafica 1. Estructura operativa del servicio pg 9 </t>
  </si>
  <si>
    <t>Cantidad de usuarios del servicio
* Corresponde al # cupo atendidos al momento de la VI</t>
  </si>
  <si>
    <t>PERSONAL REQUERIDO POR USUARIOS CDI SATÉLITE</t>
  </si>
  <si>
    <t>grupo de 10 usuarios entre 6 meses y 1 año</t>
  </si>
  <si>
    <t>grupo de 10 usuarios entre 1 año y 2 años</t>
  </si>
  <si>
    <t>grupo de 20 usuarios entre 2 y 5 años</t>
  </si>
  <si>
    <t xml:space="preserve">Agente Educativo </t>
  </si>
  <si>
    <t>• Contar con una infraestructura independiente. • Contar con la atención presencial de un (1) agente educativo por cada veinte (20) o menos niñas y niños cumpliendo el perfil establecido en el Estándar 30 y Estándar 31. • Contar con la atención presencial de un (1) auxiliar pedagógico por cada cincuenta (50) niñas y niños. • Contar con un (1) gestor de alimentos y un (1) auxiliar de servicios generales por cada cincuenta (50) o menos niñas y niños. • Agruparse u organizarse con un CDI de doscientos (200) o más niñas y niños, garantizando la rotación del equipo interdisciplinario para la implementación de los componentes de calidad</t>
  </si>
  <si>
    <t>TABLA 4. REGISTRO DE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</si>
  <si>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</si>
  <si>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</si>
  <si>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</si>
  <si>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</si>
  <si>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</si>
  <si>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</si>
  <si>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</si>
  <si>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</si>
  <si>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</si>
  <si>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</si>
  <si>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</si>
  <si>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</si>
  <si>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</si>
  <si>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</si>
  <si>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</si>
  <si>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</si>
  <si>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</si>
  <si>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</si>
  <si>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</si>
  <si>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</si>
  <si>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</si>
  <si>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</si>
  <si>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</si>
  <si>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</si>
  <si>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</si>
  <si>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</si>
  <si>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TABLA 5. PERFILES TALENTO HUMANO</t>
  </si>
  <si>
    <t>Rol</t>
  </si>
  <si>
    <t>Perfil</t>
  </si>
  <si>
    <t>Formación académica</t>
  </si>
  <si>
    <t>Experiencia</t>
  </si>
  <si>
    <t>Cumple / No cumple</t>
  </si>
  <si>
    <t>Coordinador/
Apoyo a la coordinación</t>
  </si>
  <si>
    <t>Título profesional en ciencias de la educación con titulación en educación de primera infancia, educación inicial, pedagogía infantil, educación infantil o educación preescolar y profesionales en desarrollo familiar, en Educación especial, Educación comunitaria, Psicopedagogía, Básica primaria, artes plásticas, escénicas o musicales o en las áreas de la lingüística y literatura Profesional con titulación en psicología o trabajo social.  </t>
  </si>
  <si>
    <t>treinta y seis (36) meses de experiencia profesional de los cuales doce (12) meses de experiencia deben estar relacionados con el objeto y obligaciones del contrato a celebrarse.</t>
  </si>
  <si>
    <t>Agente educativo</t>
  </si>
  <si>
    <t>Perfil 1</t>
  </si>
  <si>
    <t>Estudios: título profesional en: pedagogía infantil, educación preescolar, educación inicial, educación infantil, educación especial, licenciatura en artes plásticas, escénicas o musicales o etnoeducación, en Educación especial, Educación comunitaria, Psicopedagogía, Básica primaria, artes plásticas, escénicas o musicales o en las áreas de la lingüística y literatura.</t>
  </si>
  <si>
    <t>doce (12) meses de experiencia profesional relacionada con el objeto y obligaciones del contrato a celebrarse.</t>
  </si>
  <si>
    <t>Perfil 2</t>
  </si>
  <si>
    <t>título de normalista superior o técnico en atención integral a la primera infancia.</t>
  </si>
  <si>
    <t>doce (12) meses de experiencia laboral relacionada con el objeto y obligaciones del contrato a celebrarse.</t>
  </si>
  <si>
    <t>Profesional
Psicosocial</t>
  </si>
  <si>
    <t>título profesional en: psicología, trabajo social, desarrollo familiar o comunitario, psicopedagogía, sociología o antropología.</t>
  </si>
  <si>
    <t>Profesional en Salud y Nutrición</t>
  </si>
  <si>
    <t>título profesional en: nutrición o nutrición y dietética</t>
  </si>
  <si>
    <t>seis (6) meses de experiencia profesional, relacionada con el objeto y obligaciones del contrato a celebrarse.</t>
  </si>
  <si>
    <t>Perfil optativo 1</t>
  </si>
  <si>
    <t>certificación de culminación del plan de estudios de nutrición o nutrición y dietética, expedida por la Institución de Educación Superior.</t>
  </si>
  <si>
    <t>seis (6) meses certificados de prácticas universitarias o experiencia laboral relacionada con el objeto y obligaciones del contrato a celebrarse</t>
  </si>
  <si>
    <t>título profesional en: enfermería</t>
  </si>
  <si>
    <t>seis (6) meses certificados de prácticas universitarias o experiencia laboral relacionada con el objeto y obligaciones del contrato a celebrarse.</t>
  </si>
  <si>
    <t>Perfil optativo 2</t>
  </si>
  <si>
    <t>título de: técnico en auxiliar de enfermería</t>
  </si>
  <si>
    <t>Auxiliar pedagógico</t>
  </si>
  <si>
    <t xml:space="preserve">seis (6) meses de experiencia laboral relacionada con el objeto y obligaciones del contrato a celebrarse
</t>
  </si>
  <si>
    <t>madres y padres transitados </t>
  </si>
  <si>
    <t>Podrán ser vinculados como auxiliares pedagógicos quienes cuenten con básica primaria y con mínimo 6 años de experiencia en dicho cargo. Lo anterior, reconociendo su trayectoria y garantizando así su permanencia. Sin embargo, deberán comprometerse a continuar su proceso de formación mínimo hasta noveno grado de secundaria, en el semestre académico de su contratación o el inmediatamente siguiente. Deberán entregar la constancia por parte de la institución educativa acreditada de su permanencia y avance en su proceso formativo. </t>
  </si>
  <si>
    <t xml:space="preserve">Estudios: Mínimo educación Básica primaria completa.
Certificación medica en la cual conste la aptitud o no para la manipulación de alimentos emitido por profesional medico competente, la cual tiene vigencia de un año. 
Solicitar el certificado si se encuentra que el personal presentó alguna una ausencia de trabajo relacionada con infecciones que pudieran dejar secuelas y provocar contaminación de los alimentos. 
</t>
  </si>
  <si>
    <t>seis (6) meses de experiencia relacionada con el objeto y obligaciones del contrato a celebrarse.</t>
  </si>
  <si>
    <t>Auxiliar de Servicios Generales</t>
  </si>
  <si>
    <t>Certificado de manipulación de alimentos vigente, expedido por la entidad competente acorde con la legislación que regula la materia.</t>
  </si>
  <si>
    <t>seis (6) meses de experiencia laboral relacionada con el objeto y obligaciones del contrato a celebrarse.</t>
  </si>
  <si>
    <t>Auxiliar administrativo</t>
  </si>
  <si>
    <t>Título técnico o tecnólogo en ciencias económicas, administrativas, sistemas, salud ocupacional, seguridad y salud en el trabajo.</t>
  </si>
  <si>
    <t>doce (12) meses de experiencia laboral relacionada con el objeto y obligaciones del contrato a celebrarse</t>
  </si>
  <si>
    <t xml:space="preserve"> Anexo 1. Documentos básicos de inscripción beneficiarios</t>
  </si>
  <si>
    <t>Documento</t>
  </si>
  <si>
    <t>Frecuencia de actualización</t>
  </si>
  <si>
    <t>Fotocopia del documento de identidad del participante según corresponda a su grupo de edad (legible, sin tachones ni enmendaduras)</t>
  </si>
  <si>
    <t>Ingreso</t>
  </si>
  <si>
    <t>Una sola vez</t>
  </si>
  <si>
    <t>Fotocopia de  documento de identidad de la madre y/o padre y/o cuidado principal.</t>
  </si>
  <si>
    <t>Una sola vez. Se debe actualizar en tanto cambie la custodia.</t>
  </si>
  <si>
    <t>Fotocopia de los soportes que den cumplimiento de alguno de los criterios establecidos en la Guia para la Focalización de usuarios de los Servicios de Primera Infancia o documento que lo modifique o sustituya</t>
  </si>
  <si>
    <t>Fotocopia de un recibo de servicios públicos, constancia de la Autoridad tradicional o Junta de Acción Comunal cuando sea necesario para identificar lugar de residencia.</t>
  </si>
  <si>
    <t>En los casos que aplique al inicio y en caso de cambiar de residencia.</t>
  </si>
  <si>
    <t>Fotocopia física o digital de la niña o niño o la mujer y persona en estado de gestación.</t>
  </si>
  <si>
    <t>Documento que acredite la afiliación activa al Sistema de Seguridad Social en Salud vigente el cual puede ser: Soporte de afiliación generado del sitio web ADRES Base de Datos unica de Afiliados - BDUA.</t>
  </si>
  <si>
    <t>Ingreso y seguimiento</t>
  </si>
  <si>
    <t>Actualizar en caso de cambio de EAPB. Si es traslado, puede servir un soporte que indique que se encuentra en trámite.  Este soporte se actualizará cada seis (6) meses.</t>
  </si>
  <si>
    <t>Fotocopia del documento que soporte el acceso a la valoración integral en salud, emitido por la entidad adscrita al Sistema General de Seguridad Social en Salud.</t>
  </si>
  <si>
    <t>Según la normatividad vigente y edad del participante, según las orientaciones establecidas en el estándar 10.</t>
  </si>
  <si>
    <t>Soporte físico o digital de la aplicación del esquema nacional de vacunación de todas las niñas, los niños y las mujeres y personas en estado de gestación según la edad o las semanas gestacionales, de acuerdo con el Programa Ampliado de Inmunización (PAI) vigente, aprobado por el Ministerio de Salud y Protección Social.</t>
  </si>
  <si>
    <t>Según la edad del niño o niña y edad gestacional de la mujer o persona en estado de gestación, de acuerdo con las orientaciones estalbecidas en el estándar 11.</t>
  </si>
  <si>
    <t>Fotocopia del diagnóstico médico asociado a la discapacidad (en los casos que aplique).  Es importante que la EAS oriente la consecución del certificado de discapacidad, en el marco de la Resolución 1239 de 2022 del Ministerio de Salud o normas que lo sustituyan, complemente, modifiquen o hagan sus veces.</t>
  </si>
  <si>
    <t>Una sola vez y solo para los casos que aplique.</t>
  </si>
  <si>
    <t>Fotocopia de certificación de asistencia a la consulta de atención para el cuidado prenatal o control prenatal (aplica para las mujeres y personas en estado de gestación.)</t>
  </si>
  <si>
    <t>Conforme a la normativa vigente y de acuerdo con las orientaciones establecidas en el estándar 10.</t>
  </si>
  <si>
    <t>Certificado de asistencia a consulta en salud bucal</t>
  </si>
  <si>
    <t>Formato Ficha de Caracterización para los Servicios de Atención a la Primera Infancia (en físico o digital) o documento que lo modifique o sustituya.</t>
  </si>
  <si>
    <t>Según la orientación del estándar 2.</t>
  </si>
  <si>
    <t>Fuente: Tabla No.2 - MANUAL TÉCNICO MODALIDAD INSTITUCIONAL PARA LA ATENCIÓN A LA PRIMERA INFANCIA  MT1.PP 26/12/2025 Versión 2 Página 52 y  53</t>
  </si>
  <si>
    <t xml:space="preserve">NIÑAS Y NIÑOS EN PROCESO MIGRATORIO </t>
  </si>
  <si>
    <t xml:space="preserve">Tienen el registro de novedades que relacione las acciones realizadas para la adquisión de los documentos de las niñas y niños atendidos.
Las carpetas cuentan con los siguientes documentos, según el caso, para los usuarios en condición de migración. 
a.  Actas de nacimiento o Pasaporte expedido por el país de origen vigente o vencido, para situación migratoria de otro país. 
b. Soporte de activación de ruta con la autoridad competente para adelantar la gestión correspondiente, para situación migratoria de otro país y que no cuenten con la totalidad de los documentos.
c. Soporte de orientación a las familias para la adquisión del Registro Único de Migrantes Venezolanos establecido por el Estatuto Temporal de Protección para Migrantes Venezolanos bajo Régimen de Protección Temporal, de acuerdo con las disposiciones del Decreto 216 de 2021 y la Resolución 0971 de 2021 de Migración Colombia o hagan sus veces para procedentes de Venezuela, sin documentación. 
d. Soporte de orientación a las familias y cuidadores para la articulación con las autoridades competentes para que se lleve a cabo el registro del niño o niña, de acuerdo con lo reglamentado en las Resoluciones 8470 de 2019 y 8617 de 2021 de la Registraría Nacional del Estado Civil o hagan sus veces para Hijos de padres venezolanos nacidos en Colombia a partir del 19 de agosto de 2015, sin documento de identidad. 
e. Permiso por Protección Temporal - PPT, para acreditar la nacionalidad venezolana y actuar como declarantes del nacimiento de su hija o hijo.
f.  Permisos Especiales de Permanencia - PEP, en atención al Decreto 1288 de 2018, especialmente con relación al artículo 11, o hagan sus veces, para procedentes de Venezuela, la EAS o PDS, lo tendrán en cuenta como documento de identidad.
</t>
  </si>
  <si>
    <t>Fuente: GUÍA OPERATIVA DEL SERVICIO CENTRO DE DESARROLLO INFANTIL  - GO4.MT1.PP 26/12/2025 - Versión 2 Página 12</t>
  </si>
  <si>
    <t>SEC</t>
  </si>
  <si>
    <t xml:space="preserve">OBSERVACIONES </t>
  </si>
  <si>
    <t>2.Ambientes Educativos y Protectores</t>
  </si>
  <si>
    <t>3.1</t>
  </si>
  <si>
    <t>3. Salud y Nutrición</t>
  </si>
  <si>
    <t>4. Familia, Comunidades y Redes</t>
  </si>
  <si>
    <t>5. Proceso Pedagógico</t>
  </si>
  <si>
    <t>5.6</t>
  </si>
  <si>
    <t>6. Administrativo y Gestión</t>
  </si>
  <si>
    <t>7. Componente Financiero</t>
  </si>
  <si>
    <t>8. Componente Talento Humano</t>
  </si>
  <si>
    <t>CONSOLIDADO DE LAS CONDICIONES CON NO CUMPLIMIENTO</t>
  </si>
  <si>
    <t>Numeral</t>
  </si>
  <si>
    <t>CONDICIONES DE CALIDAD CON NO CUMPLIMIENTO</t>
  </si>
  <si>
    <t>COMPONENTE</t>
  </si>
  <si>
    <t>ACTA DE CIERRE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</si>
  <si>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</si>
  <si>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</si>
  <si>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COMPONENTES</t>
  </si>
  <si>
    <t>CONDICIONES</t>
  </si>
  <si>
    <t>CUMPLE</t>
  </si>
  <si>
    <t>NO CUMPLE</t>
  </si>
  <si>
    <t>NO APLICA</t>
  </si>
  <si>
    <t xml:space="preserve">TOTAL </t>
  </si>
  <si>
    <t>COMPONENTE AMBIENTES EDUCATIVOS Y PROTECTORES</t>
  </si>
  <si>
    <t>COMPONENTE SALUD Y NUTRICIÓN</t>
  </si>
  <si>
    <t xml:space="preserve">FAMILIAS, COMUNIDADES Y REDES SOCIALES </t>
  </si>
  <si>
    <t>PROCESO PEDAGÓGICO</t>
  </si>
  <si>
    <t>ADMINISTRATIVO Y DE GESTIÓN</t>
  </si>
  <si>
    <t>FINANCIERO</t>
  </si>
  <si>
    <t>TALENTO HUMANO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</si>
  <si>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</si>
  <si>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</si>
  <si>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</si>
  <si>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</si>
  <si>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</si>
  <si>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</si>
  <si>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</si>
  <si>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</si>
  <si>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</si>
  <si>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</si>
  <si>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 </t>
  </si>
  <si>
    <t>2. Ambientes Adecuados y Seguros</t>
  </si>
  <si>
    <t>3. Alimentación y Nutrición</t>
  </si>
  <si>
    <t>4. FAMILIA COMUNIDAD Y REDES</t>
  </si>
  <si>
    <t>8. TALENTO HUMANO</t>
  </si>
  <si>
    <t>1. INFORMACIÓN DE LA INSTITUCIÓN</t>
  </si>
  <si>
    <t>2. SEDE / UNIDAD OPERATIVA 1</t>
  </si>
  <si>
    <r>
      <t xml:space="preserve">Para el caso de territorios indígenas, la Unidad de Servicio cuenta con permiso escrito de la comunidad y autoridad indígena respectiva para el uso y construcción, y dispone de soportes que evidencien la obtención de la licencia de construcción, permiso ante autoridades indígenas o reconocimiento de construcción, tales como:
a. Estudios y diseños arquitectónicos o técnicos (estructurales, hidráulicos y/o eléctricos), estudio de vulnerabilidad sísmica y/o reforzamiento estructural.
b. Radicación de la solicitud de Licencia de Construcción o de reconocimiento ante la oficina de planeación, curaduría urbana o autoridad municipal/distrital competente, realizada por el propietario del inmueble.
c. Respuesta con observaciones a la solicitud de Licencia de Construcción expedida por la autoridad competente.
d. Respuesta a las observaciones firmada por el propietario del inmueble, debidamente radicada ante la autoridad competente.
e.Certificado de que la Licencia de Construcción está en trámite, expedido por la autoridad competente.
f. Comunicación radicada ante la Autoridad Indígena solicitando permiso de construcción.
</t>
    </r>
    <r>
      <rPr>
        <b/>
        <sz val="11"/>
        <color theme="1"/>
        <rFont val="Arial"/>
        <family val="2"/>
      </rPr>
      <t>Nota</t>
    </r>
    <r>
      <rPr>
        <sz val="11"/>
        <color theme="1"/>
        <rFont val="Arial"/>
        <family val="2"/>
      </rPr>
      <t>: Estos documentos deben tener fecha inferior a cuatro (4) meses al momento de la verificación.</t>
    </r>
  </si>
  <si>
    <r>
      <t xml:space="preserve">Los baños cuentan con la siguiente dotación requerida: 
a. un (1) sanitario u orinal de línea infantil por cada veinte (20) niñas y niños o adaptadores para inodoro para el uso exclusivo de las niñas y niños los cuales deben encontrarse en óptimas condiciones y funcionales.  
b.un (1) lavamanos instalado por cada veinte (20) niñas o niños a una altura de entre 0.45m y 0.55m, medidos a partir del acabado de piso, los cuales deben encontrarse en óptimas condiciones y funcionales.
c. una (1) ducha con grifería tipo teléfono que se encuentre en óptimas condiciones y sea funcional.
</t>
    </r>
    <r>
      <rPr>
        <b/>
        <sz val="11"/>
        <color theme="1"/>
        <rFont val="Arial"/>
        <family val="2"/>
      </rPr>
      <t>Nota 1:</t>
    </r>
    <r>
      <rPr>
        <sz val="11"/>
        <color theme="1"/>
        <rFont val="Arial"/>
        <family val="2"/>
      </rPr>
      <t xml:space="preserve"> se pueden instalar pocetas con varias griferías instaladas a una altura entre 0.45m y 0.55 m.  
</t>
    </r>
    <r>
      <rPr>
        <b/>
        <sz val="11"/>
        <color theme="1"/>
        <rFont val="Arial"/>
        <family val="2"/>
      </rPr>
      <t>Nota 2:</t>
    </r>
    <r>
      <rPr>
        <sz val="11"/>
        <color theme="1"/>
        <rFont val="Arial"/>
        <family val="2"/>
      </rPr>
      <t xml:space="preserve"> En caso de que haya divisiones y/o puertas en los sanitarios, estas cuentan con una altura que permita el control visual de un adulto (las puertas no deben tener seguros).</t>
    </r>
  </si>
  <si>
    <r>
      <rPr>
        <sz val="11"/>
        <color rgb="FF000000"/>
        <rFont val="Arial"/>
        <family val="2"/>
      </rPr>
      <t xml:space="preserve">En las áreas recreativas se garantiza una proporción de al menos 2 m²/niña-niño en el momento de su uso.
</t>
    </r>
    <r>
      <rPr>
        <b/>
        <sz val="11"/>
        <color rgb="FF000000"/>
        <rFont val="Arial"/>
        <family val="2"/>
      </rPr>
      <t>Nota 1:</t>
    </r>
    <r>
      <rPr>
        <sz val="11"/>
        <color rgb="FF000000"/>
        <rFont val="Arial"/>
        <family val="2"/>
      </rPr>
      <t xml:space="preserve"> Para asegurar que cada niña y niño cuente con al menos 2 m² en las áreas recreativas internas, se ha documentado e implementado un Protocolo de Permanencia en Zonas Recreativas (o el documento que lo modifique o sustituya), donde se indican claramente los horarios de uso por grupos.
</t>
    </r>
    <r>
      <rPr>
        <b/>
        <sz val="11"/>
        <color rgb="FF000000"/>
        <rFont val="Arial"/>
        <family val="2"/>
      </rPr>
      <t xml:space="preserve">Nota 2: </t>
    </r>
    <r>
      <rPr>
        <sz val="11"/>
        <color rgb="FF000000"/>
        <rFont val="Arial"/>
        <family val="2"/>
      </rPr>
      <t>En caso de no contar con área recreativa interna, se hace uso de árEntidades Administradoras de Servicio recreativas externas en un radio no mayor a quinientos (500) metros de la Unidad de Servicio, Se documenta e implementa un protocolo de seguridad para el desplazamiento, estadía y regreso a la Unidad de Servicio.</t>
    </r>
  </si>
  <si>
    <r>
      <t xml:space="preserve">Cuenta con soporte de asistencia a la consulta de valoración integral en salud, emitido por una IPS adscrita al Sistema General de Seguridad Social en Salud (SGSSS)
En caso de no contar con el soporte:
Verificar registro de novedades que incluya:
*Orientación brindada a familias y/o cuidadores.
*Razones por las cuales no se ha tenido acceso a las atenciones en salud o no se cuenta con el soporte de asistencia.
 </t>
    </r>
    <r>
      <rPr>
        <b/>
        <sz val="11"/>
        <color theme="1"/>
        <rFont val="Arial"/>
        <family val="2"/>
      </rPr>
      <t xml:space="preserve">Compromiso </t>
    </r>
    <r>
      <rPr>
        <sz val="11"/>
        <color theme="1"/>
        <rFont val="Arial"/>
        <family val="2"/>
      </rPr>
      <t xml:space="preserve">firmado por la familia y cuidador especificando la fecha  pactada de cumplimiento. 
</t>
    </r>
    <r>
      <rPr>
        <b/>
        <sz val="11"/>
        <color theme="1"/>
        <rFont val="Arial"/>
        <family val="2"/>
      </rPr>
      <t>Nota 1:</t>
    </r>
    <r>
      <rPr>
        <sz val="11"/>
        <color theme="1"/>
        <rFont val="Arial"/>
        <family val="2"/>
      </rPr>
      <t xml:space="preserve"> Si el talento humano de la Unidad de Servicio identifica imposibilidad de la familia y/o cuidador, se debe verificar soporte del reporte realizado a la Entidad Administradora del Servicio o Prestador Directo del Servicio para la articulación con entidades del sector salud y autoridades tradicionales, con el fin de promover acciones en la Unidad de Servicio para garantizar el acceso efectivo.
</t>
    </r>
    <r>
      <rPr>
        <b/>
        <sz val="11"/>
        <color theme="1"/>
        <rFont val="Arial"/>
        <family val="2"/>
      </rPr>
      <t>Nota 2:</t>
    </r>
    <r>
      <rPr>
        <sz val="11"/>
        <color theme="1"/>
        <rFont val="Arial"/>
        <family val="2"/>
      </rPr>
      <t xml:space="preserve"> En caso de presentarse barreras de acceso a salud, revisar el cumplimiento del procedimiento establecido en el Estándar 3.</t>
    </r>
  </si>
  <si>
    <r>
      <rPr>
        <sz val="11"/>
        <color rgb="FF000000"/>
        <rFont val="Arial"/>
        <family val="2"/>
      </rPr>
      <t xml:space="preserve">Cuenta con soporte de atención en salud bucal realizado por profesional en odontología, emitido por una IPS adscrita al Sistema General de Seguridad Social en Salud (SGSSS): 
a. En caso de no contar con el soporte:
Verificar registro de novedades que incluya:
*Orientación brindada a familias y/o cuidadores.
*Razones por las cuales no se ha tenido acceso a las atenciones en salud o no se cuenta con el soporte de asistencia.
*Firma de la familia y/o cuidador, especificando la fecha pactada para el cumplimiento.
</t>
    </r>
    <r>
      <rPr>
        <b/>
        <sz val="11"/>
        <color rgb="FF000000"/>
        <rFont val="Arial"/>
        <family val="2"/>
      </rPr>
      <t xml:space="preserve">Nota 1: </t>
    </r>
    <r>
      <rPr>
        <sz val="11"/>
        <color rgb="FF000000"/>
        <rFont val="Arial"/>
        <family val="2"/>
      </rPr>
      <t xml:space="preserve">Si el talento humano de la Unidad de Servicio identifica imposibilidad de la familia y/o cuidador se debe verificar soporte del reporte realizado a la Entidad Administradora del Servicio o Prestador Directo del Servicio para la articulación con entidades del sector salud y autoridades tradicionales, con el fin de promover acciones en la Unidad de Servicio para garantizar el acceso efectivo.
</t>
    </r>
    <r>
      <rPr>
        <b/>
        <sz val="11"/>
        <color rgb="FF000000"/>
        <rFont val="Arial"/>
        <family val="2"/>
      </rPr>
      <t xml:space="preserve">Nota 2: </t>
    </r>
    <r>
      <rPr>
        <sz val="11"/>
        <color rgb="FF000000"/>
        <rFont val="Arial"/>
        <family val="2"/>
      </rPr>
      <t>En caso de presentarse barreras de acceso a salud, revisar el cumplimiento del procedimiento establecido en el Estándar 3.</t>
    </r>
  </si>
  <si>
    <t xml:space="preserve">Cuenta con evidencias  de la planeación pedagógica  para los usuarios de las acciones de educación para la salud alimentaria.
</t>
  </si>
  <si>
    <t>Cuenta con 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</si>
  <si>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IN71.IVC
Versión 5
27/07/2026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</si>
</sst>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9">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name val="Arial"/>
      <family val="2"/>
    </font>
    <font>
      <b/>
      <u/>
      <sz val="11"/>
      <color theme="1"/>
      <name val="Arial"/>
      <family val="2"/>
    </font>
    <font>
      <sz val="8"/>
      <name val="Aptos Narrow"/>
      <family val="2"/>
      <scheme val="minor"/>
    </font>
    <font>
      <sz val="5"/>
      <color theme="1"/>
      <name val="Arial"/>
      <family val="2"/>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22"/>
      <color theme="1"/>
      <name val="Arial"/>
      <family val="2"/>
    </font>
    <font>
      <sz val="10"/>
      <color theme="1"/>
      <name val="Arial"/>
      <family val="2"/>
    </font>
    <font>
      <b/>
      <sz val="12"/>
      <color theme="1"/>
      <name val="Aptos Narrow"/>
      <family val="2"/>
      <scheme val="minor"/>
    </font>
    <font>
      <b/>
      <sz val="8"/>
      <color theme="0"/>
      <name val="Arial"/>
      <family val="2"/>
    </font>
    <font>
      <sz val="11"/>
      <color rgb="FFFF0000"/>
      <name val="Aptos Narrow"/>
      <family val="2"/>
      <scheme val="minor"/>
    </font>
    <font>
      <b/>
      <sz val="11"/>
      <color rgb="FF000000"/>
      <name val="Aptos Narrow"/>
      <family val="2"/>
    </font>
    <font>
      <b/>
      <sz val="11"/>
      <color theme="1"/>
      <name val="Arial Narrow"/>
      <family val="2"/>
    </font>
    <font>
      <sz val="11"/>
      <color rgb="FF000000"/>
      <name val="Arial Narrow"/>
      <family val="2"/>
    </font>
    <font>
      <sz val="5"/>
      <color rgb="FF000000"/>
      <name val="Aptos Display"/>
      <family val="2"/>
    </font>
    <font>
      <b/>
      <u/>
      <sz val="11"/>
      <color theme="0"/>
      <name val="Arial"/>
      <family val="2"/>
    </font>
    <font>
      <sz val="11"/>
      <color rgb="FF00B050"/>
      <name val="Arial"/>
      <family val="2"/>
    </font>
    <font>
      <b/>
      <sz val="9"/>
      <name val="Arial"/>
      <family val="2"/>
    </font>
    <font>
      <b/>
      <u/>
      <sz val="11"/>
      <color theme="0"/>
      <name val="Aptos Narrow"/>
      <family val="2"/>
      <scheme val="minor"/>
    </font>
    <font>
      <sz val="7"/>
      <color theme="1"/>
      <name val="Arial"/>
      <family val="2"/>
    </font>
    <font>
      <b/>
      <sz val="14"/>
      <color theme="1"/>
      <name val="Arial"/>
      <family val="2"/>
    </font>
    <font>
      <b/>
      <sz val="12"/>
      <color rgb="FF000000"/>
      <name val="Arial"/>
      <family val="2"/>
    </font>
    <font>
      <b/>
      <sz val="10"/>
      <color rgb="FF000000"/>
      <name val="Arial"/>
      <family val="2"/>
    </font>
    <font>
      <sz val="10"/>
      <color rgb="FF000000"/>
      <name val="Arial"/>
      <family val="2"/>
    </font>
    <font>
      <b/>
      <sz val="9"/>
      <color theme="1"/>
      <name val="Aptos Narrow"/>
      <family val="2"/>
      <scheme val="minor"/>
    </font>
    <font>
      <b/>
      <u/>
      <sz val="10"/>
      <color theme="0"/>
      <name val="Aptos Narrow"/>
      <family val="2"/>
      <scheme val="minor"/>
    </font>
    <font>
      <i/>
      <sz val="10"/>
      <color theme="1"/>
      <name val="Arial"/>
      <family val="2"/>
    </font>
    <font>
      <u/>
      <sz val="11"/>
      <color theme="0"/>
      <name val="Aptos Narrow"/>
      <family val="2"/>
      <scheme val="minor"/>
    </font>
    <font>
      <i/>
      <sz val="11"/>
      <color theme="1"/>
      <name val="Arial"/>
      <family val="2"/>
    </font>
    <font>
      <i/>
      <sz val="11"/>
      <color rgb="FF000000"/>
      <name val="Arial"/>
      <family val="2"/>
    </font>
    <font>
      <b/>
      <sz val="8"/>
      <color theme="0"/>
      <name val="Aptos Narrow"/>
      <family val="2"/>
      <scheme val="minor"/>
    </font>
    <font>
      <sz val="10"/>
      <name val="Aptos Narrow"/>
      <family val="2"/>
      <scheme val="minor"/>
    </font>
    <font>
      <i/>
      <sz val="11"/>
      <name val="Arial"/>
      <family val="2"/>
    </font>
    <font>
      <b/>
      <sz val="11"/>
      <color rgb="FF00B050"/>
      <name val="Arial"/>
      <family val="2"/>
    </font>
    <font>
      <sz val="9"/>
      <color theme="1"/>
      <name val="Arial Narrow"/>
      <family val="2"/>
    </font>
    <font>
      <sz val="7"/>
      <color theme="1"/>
      <name val="Arial Narrow"/>
      <family val="2"/>
    </font>
    <font>
      <sz val="5"/>
      <color theme="1"/>
      <name val="Arial Narrow"/>
      <family val="2"/>
    </font>
    <font>
      <sz val="9"/>
      <name val="Aptos Narrow"/>
      <family val="2"/>
      <scheme val="minor"/>
    </font>
    <font>
      <sz val="11"/>
      <color rgb="FF000000"/>
      <name val="Aptos Narrow"/>
      <family val="2"/>
    </font>
    <font>
      <sz val="7"/>
      <name val="Arial"/>
      <family val="2"/>
    </font>
    <font>
      <sz val="12"/>
      <color rgb="FF000000"/>
      <name val="Arial"/>
      <family val="2"/>
    </font>
    <font>
      <sz val="10"/>
      <color theme="1"/>
      <name val="Zurich BT"/>
      <family val="2"/>
    </font>
    <font>
      <b/>
      <sz val="10"/>
      <color theme="1"/>
      <name val="Arial"/>
      <family val="2"/>
    </font>
    <font>
      <b/>
      <i/>
      <sz val="12"/>
      <color theme="1"/>
      <name val="Tempus Sans ITC"/>
      <family val="5"/>
    </font>
    <font>
      <b/>
      <sz val="11"/>
      <color theme="1"/>
      <name val="Tempus Sans ITC"/>
      <family val="5"/>
    </font>
    <font>
      <sz val="6"/>
      <color theme="1"/>
      <name val="Arial"/>
      <family val="2"/>
    </font>
    <font>
      <sz val="11"/>
      <color theme="1"/>
      <name val="Aptos Narrow"/>
      <family val="5"/>
      <scheme val="minor"/>
    </font>
  </fonts>
  <fills count="4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0000FF"/>
        <bgColor indexed="64"/>
      </patternFill>
    </fill>
    <fill>
      <patternFill patternType="solid">
        <fgColor rgb="FFFFCCCC"/>
        <bgColor rgb="FF000000"/>
      </patternFill>
    </fill>
    <fill>
      <patternFill patternType="solid">
        <fgColor theme="1" tint="0.499984740745262"/>
        <bgColor indexed="64"/>
      </patternFill>
    </fill>
    <fill>
      <patternFill patternType="solid">
        <fgColor rgb="FFFBE2D5"/>
        <bgColor rgb="FF000000"/>
      </patternFill>
    </fill>
    <fill>
      <patternFill patternType="solid">
        <fgColor rgb="FFFFFFFF"/>
        <bgColor rgb="FF000000"/>
      </patternFill>
    </fill>
    <fill>
      <patternFill patternType="solid">
        <fgColor rgb="FFF2CEEF"/>
        <bgColor rgb="FF000000"/>
      </patternFill>
    </fill>
    <fill>
      <patternFill patternType="solid">
        <fgColor theme="6" tint="0.59999389629810485"/>
        <bgColor rgb="FF000000"/>
      </patternFill>
    </fill>
    <fill>
      <patternFill patternType="solid">
        <fgColor theme="3" tint="0.499984740745262"/>
        <bgColor indexed="64"/>
      </patternFill>
    </fill>
    <fill>
      <patternFill patternType="solid">
        <fgColor rgb="FFF7C7AC"/>
        <bgColor rgb="FF000000"/>
      </patternFill>
    </fill>
    <fill>
      <patternFill patternType="solid">
        <fgColor rgb="FF83E28E"/>
        <bgColor rgb="FF000000"/>
      </patternFill>
    </fill>
    <fill>
      <patternFill patternType="solid">
        <fgColor theme="2" tint="-9.9978637043366805E-2"/>
        <bgColor rgb="FF000000"/>
      </patternFill>
    </fill>
    <fill>
      <patternFill patternType="solid">
        <fgColor rgb="FFC0E6F5"/>
        <bgColor rgb="FF000000"/>
      </patternFill>
    </fill>
    <fill>
      <patternFill patternType="solid">
        <fgColor theme="3" tint="0.249977111117893"/>
        <bgColor indexed="64"/>
      </patternFill>
    </fill>
    <fill>
      <patternFill patternType="solid">
        <fgColor theme="0" tint="-0.14999847407452621"/>
        <bgColor rgb="FF000000"/>
      </patternFill>
    </fill>
  </fills>
  <borders count="8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medium">
        <color rgb="FF000000"/>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rgb="FF000000"/>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21" fillId="0" borderId="0"/>
    <xf numFmtId="0" fontId="21" fillId="0" borderId="0"/>
    <xf numFmtId="0" fontId="37" fillId="0" borderId="0" applyNumberFormat="0" applyFill="0" applyBorder="0" applyAlignment="0" applyProtection="0"/>
    <xf numFmtId="0" fontId="73" fillId="0" borderId="0"/>
  </cellStyleXfs>
  <cellXfs count="661">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8"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9" borderId="11" xfId="0" applyFont="1" applyFill="1" applyBorder="1" applyAlignment="1">
      <alignment horizontal="center" vertical="center"/>
    </xf>
    <xf numFmtId="0" fontId="28" fillId="5" borderId="8" xfId="0" applyFont="1" applyFill="1" applyBorder="1" applyAlignment="1">
      <alignment vertical="center" wrapText="1"/>
    </xf>
    <xf numFmtId="0" fontId="28" fillId="0" borderId="8" xfId="0" applyFont="1" applyBorder="1" applyAlignment="1">
      <alignment vertical="center" wrapText="1"/>
    </xf>
    <xf numFmtId="0" fontId="28" fillId="9" borderId="8" xfId="0" applyFont="1" applyFill="1" applyBorder="1" applyAlignment="1">
      <alignment horizontal="justify" vertical="center" wrapText="1"/>
    </xf>
    <xf numFmtId="0" fontId="28" fillId="9" borderId="14" xfId="0" applyFont="1" applyFill="1" applyBorder="1" applyAlignment="1">
      <alignment horizontal="justify" vertical="center" wrapText="1"/>
    </xf>
    <xf numFmtId="0" fontId="4" fillId="5" borderId="27" xfId="0" applyFont="1" applyFill="1" applyBorder="1" applyAlignment="1">
      <alignment horizontal="center" vertical="center"/>
    </xf>
    <xf numFmtId="0" fontId="4" fillId="5" borderId="12" xfId="0" applyFont="1" applyFill="1" applyBorder="1" applyAlignment="1">
      <alignment vertical="center" wrapText="1"/>
    </xf>
    <xf numFmtId="0" fontId="14" fillId="0" borderId="0" xfId="0" applyFont="1" applyAlignment="1">
      <alignment horizontal="center" vertical="center"/>
    </xf>
    <xf numFmtId="0" fontId="0" fillId="0" borderId="0" xfId="0" applyAlignment="1">
      <alignment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6" xfId="0" applyFont="1" applyFill="1" applyBorder="1" applyAlignment="1">
      <alignment horizontal="center" vertical="center"/>
    </xf>
    <xf numFmtId="0" fontId="3" fillId="7" borderId="46"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8" fillId="0" borderId="14" xfId="0" applyFont="1" applyBorder="1" applyAlignment="1">
      <alignment horizontal="justify" vertical="center" wrapText="1"/>
    </xf>
    <xf numFmtId="0" fontId="28" fillId="5" borderId="8" xfId="0" applyFont="1" applyFill="1" applyBorder="1" applyAlignment="1">
      <alignment horizontal="justify" vertical="center" wrapText="1"/>
    </xf>
    <xf numFmtId="0" fontId="28"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9" xfId="0" applyFont="1" applyFill="1" applyBorder="1" applyAlignment="1">
      <alignment vertical="center" wrapText="1"/>
    </xf>
    <xf numFmtId="0" fontId="5" fillId="2" borderId="1"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5" fillId="7" borderId="44"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28"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9" borderId="12" xfId="0" applyFont="1" applyFill="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9" borderId="8" xfId="0" applyFont="1" applyFill="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9" xfId="0" applyBorder="1" applyAlignment="1">
      <alignment horizontal="left" vertical="center" wrapText="1"/>
    </xf>
    <xf numFmtId="0" fontId="0" fillId="0" borderId="39"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8" fillId="0" borderId="16" xfId="0" applyFont="1" applyBorder="1" applyAlignment="1" applyProtection="1">
      <alignment horizontal="justify" vertical="center" wrapText="1"/>
      <protection locked="0"/>
    </xf>
    <xf numFmtId="0" fontId="28" fillId="0" borderId="17" xfId="0" applyFont="1" applyBorder="1" applyAlignment="1" applyProtection="1">
      <alignment horizontal="center" vertical="center" wrapText="1"/>
      <protection locked="0"/>
    </xf>
    <xf numFmtId="0" fontId="28" fillId="0" borderId="9" xfId="0" applyFont="1" applyBorder="1" applyAlignment="1" applyProtection="1">
      <alignment horizontal="justify" vertical="center" wrapText="1"/>
      <protection locked="0"/>
    </xf>
    <xf numFmtId="2" fontId="28" fillId="0" borderId="8" xfId="0" applyNumberFormat="1" applyFont="1" applyBorder="1" applyAlignment="1" applyProtection="1">
      <alignment horizontal="center" vertical="center" wrapText="1"/>
      <protection locked="0"/>
    </xf>
    <xf numFmtId="0" fontId="28" fillId="9" borderId="17" xfId="0" applyFont="1" applyFill="1" applyBorder="1" applyAlignment="1">
      <alignment horizontal="center" vertical="center" wrapText="1"/>
    </xf>
    <xf numFmtId="0" fontId="28" fillId="9" borderId="17" xfId="0" applyFont="1" applyFill="1" applyBorder="1" applyAlignment="1" applyProtection="1">
      <alignment horizontal="center" vertical="center" wrapText="1"/>
      <protection locked="0"/>
    </xf>
    <xf numFmtId="1" fontId="28" fillId="9" borderId="8" xfId="0" applyNumberFormat="1" applyFont="1" applyFill="1" applyBorder="1" applyAlignment="1">
      <alignment horizontal="center" vertical="center" wrapText="1"/>
    </xf>
    <xf numFmtId="0" fontId="28" fillId="0" borderId="19" xfId="0" applyFont="1" applyBorder="1" applyAlignment="1" applyProtection="1">
      <alignment horizontal="center" vertical="center" wrapText="1"/>
      <protection locked="0"/>
    </xf>
    <xf numFmtId="0" fontId="1" fillId="0" borderId="0" xfId="0" applyFont="1" applyAlignment="1">
      <alignment horizontal="left"/>
    </xf>
    <xf numFmtId="0" fontId="38" fillId="0" borderId="28" xfId="0" applyFont="1" applyBorder="1" applyAlignment="1">
      <alignment horizontal="left" vertical="center" wrapText="1"/>
    </xf>
    <xf numFmtId="0" fontId="38" fillId="0" borderId="28" xfId="0" applyFont="1" applyBorder="1" applyAlignment="1">
      <alignment horizontal="center" vertical="center" wrapText="1"/>
    </xf>
    <xf numFmtId="0" fontId="38" fillId="0" borderId="8" xfId="0" applyFont="1" applyBorder="1" applyAlignment="1">
      <alignment horizontal="left" vertical="center" wrapText="1"/>
    </xf>
    <xf numFmtId="0" fontId="38" fillId="0" borderId="8" xfId="0" applyFont="1" applyBorder="1" applyAlignment="1">
      <alignment horizontal="center" vertical="center" wrapText="1"/>
    </xf>
    <xf numFmtId="0" fontId="39" fillId="0" borderId="28" xfId="0" applyFont="1" applyBorder="1" applyAlignment="1">
      <alignment horizontal="left" vertical="center" wrapText="1"/>
    </xf>
    <xf numFmtId="0" fontId="39" fillId="0" borderId="28" xfId="0" applyFont="1" applyBorder="1" applyAlignment="1">
      <alignment vertical="center" wrapText="1"/>
    </xf>
    <xf numFmtId="0" fontId="39" fillId="0" borderId="29" xfId="0" applyFont="1" applyBorder="1" applyAlignment="1">
      <alignment vertical="center" wrapText="1"/>
    </xf>
    <xf numFmtId="0" fontId="39" fillId="0" borderId="8" xfId="0" applyFont="1" applyBorder="1" applyAlignment="1">
      <alignment horizontal="left" vertical="center" wrapText="1"/>
    </xf>
    <xf numFmtId="0" fontId="39" fillId="0" borderId="8" xfId="0" applyFont="1" applyBorder="1" applyAlignment="1">
      <alignment vertical="center" wrapText="1"/>
    </xf>
    <xf numFmtId="0" fontId="39" fillId="0" borderId="12" xfId="0" applyFont="1" applyBorder="1" applyAlignment="1">
      <alignment vertical="center" wrapText="1"/>
    </xf>
    <xf numFmtId="0" fontId="40"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1" fillId="23" borderId="55" xfId="0" applyFont="1" applyFill="1" applyBorder="1" applyAlignment="1">
      <alignment horizontal="center" vertical="center"/>
    </xf>
    <xf numFmtId="0" fontId="1" fillId="24" borderId="55" xfId="0" applyFont="1" applyFill="1" applyBorder="1" applyAlignment="1">
      <alignment vertical="center"/>
    </xf>
    <xf numFmtId="0" fontId="1" fillId="0" borderId="55" xfId="0" applyFont="1" applyBorder="1" applyAlignment="1">
      <alignment vertical="center"/>
    </xf>
    <xf numFmtId="0" fontId="15" fillId="14" borderId="0" xfId="0" applyFont="1" applyFill="1" applyAlignment="1">
      <alignment horizontal="center" vertical="center"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3" fillId="11" borderId="25" xfId="0" applyFont="1" applyFill="1" applyBorder="1" applyAlignment="1">
      <alignment horizontal="left" vertical="center" wrapText="1"/>
    </xf>
    <xf numFmtId="0" fontId="43"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1" fontId="0" fillId="0" borderId="8" xfId="0" applyNumberFormat="1" applyBorder="1" applyAlignment="1">
      <alignment horizontal="center" vertical="center"/>
    </xf>
    <xf numFmtId="0" fontId="4" fillId="0" borderId="9" xfId="0" applyFont="1" applyBorder="1" applyAlignment="1" applyProtection="1">
      <alignment vertical="center"/>
      <protection locked="0"/>
    </xf>
    <xf numFmtId="0" fontId="10" fillId="7" borderId="7"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xf>
    <xf numFmtId="0" fontId="4" fillId="5" borderId="8" xfId="0" applyFont="1" applyFill="1" applyBorder="1" applyAlignment="1">
      <alignment horizontal="justify" vertical="center" wrapText="1"/>
    </xf>
    <xf numFmtId="0" fontId="10" fillId="0" borderId="8" xfId="0" applyFont="1" applyBorder="1" applyAlignment="1">
      <alignment horizontal="justify" vertical="center" wrapText="1"/>
    </xf>
    <xf numFmtId="0" fontId="45" fillId="28" borderId="8"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0" fillId="9" borderId="17" xfId="0" applyFill="1" applyBorder="1" applyAlignment="1">
      <alignment horizontal="justify" vertical="top" wrapText="1"/>
    </xf>
    <xf numFmtId="0" fontId="0" fillId="9" borderId="0" xfId="0" applyFill="1" applyAlignment="1">
      <alignment horizontal="justify" vertical="center" wrapText="1"/>
    </xf>
    <xf numFmtId="0" fontId="4" fillId="0" borderId="8" xfId="0" applyFont="1" applyBorder="1" applyAlignment="1">
      <alignment vertical="center" wrapText="1"/>
    </xf>
    <xf numFmtId="0" fontId="28" fillId="9" borderId="8" xfId="0" applyFont="1" applyFill="1" applyBorder="1" applyAlignment="1">
      <alignment vertical="center" wrapText="1"/>
    </xf>
    <xf numFmtId="0" fontId="28" fillId="0" borderId="12" xfId="0" applyFont="1" applyBorder="1" applyAlignment="1" applyProtection="1">
      <alignment vertical="center" wrapText="1"/>
      <protection locked="0"/>
    </xf>
    <xf numFmtId="0" fontId="3" fillId="7" borderId="6" xfId="0" applyFont="1" applyFill="1" applyBorder="1" applyAlignment="1" applyProtection="1">
      <alignment horizontal="center" vertical="center" wrapText="1"/>
      <protection locked="0"/>
    </xf>
    <xf numFmtId="0" fontId="17" fillId="7" borderId="21" xfId="0" applyFont="1" applyFill="1" applyBorder="1" applyAlignment="1" applyProtection="1">
      <alignment horizontal="center" vertical="center" wrapText="1"/>
      <protection locked="0"/>
    </xf>
    <xf numFmtId="0" fontId="47" fillId="35" borderId="0" xfId="3" applyFont="1" applyFill="1" applyAlignment="1">
      <alignment horizontal="center" vertical="center"/>
    </xf>
    <xf numFmtId="0" fontId="28" fillId="0" borderId="0" xfId="0" applyFont="1" applyProtection="1">
      <protection locked="0"/>
    </xf>
    <xf numFmtId="0" fontId="5" fillId="0" borderId="0" xfId="0" applyFont="1" applyAlignment="1" applyProtection="1">
      <alignment horizontal="center"/>
      <protection locked="0"/>
    </xf>
    <xf numFmtId="0" fontId="28" fillId="0" borderId="0" xfId="0" applyFont="1" applyAlignment="1" applyProtection="1">
      <alignment horizontal="center"/>
      <protection locked="0"/>
    </xf>
    <xf numFmtId="0" fontId="48" fillId="0" borderId="0" xfId="0" applyFont="1" applyAlignment="1" applyProtection="1">
      <alignment horizontal="center" vertical="center"/>
      <protection locked="0"/>
    </xf>
    <xf numFmtId="0" fontId="5" fillId="22" borderId="33" xfId="0" applyFont="1" applyFill="1" applyBorder="1" applyAlignment="1">
      <alignment horizontal="center" vertical="center" wrapText="1"/>
    </xf>
    <xf numFmtId="0" fontId="5" fillId="22" borderId="28" xfId="0" applyFont="1" applyFill="1" applyBorder="1" applyAlignment="1">
      <alignment horizontal="center" vertical="center" wrapText="1"/>
    </xf>
    <xf numFmtId="0" fontId="5" fillId="22" borderId="52"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0" fontId="5" fillId="22" borderId="8" xfId="0" applyFont="1" applyFill="1" applyBorder="1" applyAlignment="1">
      <alignment horizontal="center" vertical="center" wrapText="1"/>
    </xf>
    <xf numFmtId="0" fontId="49" fillId="22" borderId="8" xfId="0" applyFont="1" applyFill="1" applyBorder="1" applyAlignment="1">
      <alignment horizontal="center" vertical="center" wrapText="1"/>
    </xf>
    <xf numFmtId="0" fontId="28" fillId="0" borderId="8" xfId="0" applyFont="1" applyBorder="1" applyAlignment="1">
      <alignment horizontal="center" vertical="center"/>
    </xf>
    <xf numFmtId="0" fontId="28" fillId="0" borderId="8" xfId="0" applyFont="1" applyBorder="1" applyAlignment="1" applyProtection="1">
      <alignment horizontal="justify" vertical="center"/>
      <protection locked="0"/>
    </xf>
    <xf numFmtId="0" fontId="28" fillId="0" borderId="0" xfId="0" applyFont="1" applyAlignment="1" applyProtection="1">
      <alignment horizontal="center" vertical="center"/>
      <protection locked="0"/>
    </xf>
    <xf numFmtId="0" fontId="4" fillId="0" borderId="14" xfId="0" applyFont="1" applyBorder="1" applyAlignment="1">
      <alignment horizontal="justify" vertical="center" wrapText="1"/>
    </xf>
    <xf numFmtId="0" fontId="0" fillId="0" borderId="0" xfId="0" applyAlignment="1" applyProtection="1">
      <alignment horizontal="center"/>
      <protection locked="0"/>
    </xf>
    <xf numFmtId="0" fontId="14" fillId="9" borderId="0" xfId="0" applyFont="1" applyFill="1"/>
    <xf numFmtId="0" fontId="18" fillId="9" borderId="0" xfId="0" applyFont="1" applyFill="1"/>
    <xf numFmtId="0" fontId="15" fillId="9" borderId="9" xfId="0" applyFont="1" applyFill="1" applyBorder="1" applyAlignment="1">
      <alignment horizontal="center" vertical="center"/>
    </xf>
    <xf numFmtId="0" fontId="4" fillId="0" borderId="17" xfId="0" applyFont="1" applyBorder="1" applyAlignment="1" applyProtection="1">
      <alignment horizontal="center" vertical="center"/>
      <protection locked="0"/>
    </xf>
    <xf numFmtId="0" fontId="15" fillId="9" borderId="0" xfId="0" applyFont="1" applyFill="1" applyAlignment="1">
      <alignment horizontal="center" vertical="center"/>
    </xf>
    <xf numFmtId="0" fontId="4" fillId="9" borderId="8" xfId="0" applyFont="1" applyFill="1" applyBorder="1" applyAlignment="1" applyProtection="1">
      <alignment horizontal="center" vertical="center"/>
      <protection locked="0"/>
    </xf>
    <xf numFmtId="0" fontId="15" fillId="9" borderId="9" xfId="0" applyFont="1" applyFill="1" applyBorder="1" applyAlignment="1">
      <alignment horizontal="center" vertical="center" wrapText="1"/>
    </xf>
    <xf numFmtId="0" fontId="15" fillId="14" borderId="9" xfId="0" applyFont="1" applyFill="1" applyBorder="1" applyAlignment="1">
      <alignment horizontal="center" vertical="center" wrapText="1"/>
    </xf>
    <xf numFmtId="0" fontId="15" fillId="14" borderId="8" xfId="0" applyFont="1" applyFill="1" applyBorder="1" applyAlignment="1">
      <alignment horizontal="center" vertical="center" wrapText="1"/>
    </xf>
    <xf numFmtId="0" fontId="15" fillId="15" borderId="0" xfId="0" applyFont="1" applyFill="1" applyAlignment="1">
      <alignment horizontal="center" vertical="center" wrapText="1"/>
    </xf>
    <xf numFmtId="0" fontId="15" fillId="0" borderId="0" xfId="0" applyFont="1" applyAlignment="1">
      <alignment wrapText="1"/>
    </xf>
    <xf numFmtId="0" fontId="15" fillId="9" borderId="0" xfId="0" applyFont="1" applyFill="1" applyAlignment="1">
      <alignment horizontal="center" vertical="center" wrapText="1"/>
    </xf>
    <xf numFmtId="0" fontId="50" fillId="33" borderId="0" xfId="3" applyFont="1" applyFill="1" applyAlignment="1">
      <alignment horizontal="center" vertical="center"/>
    </xf>
    <xf numFmtId="0" fontId="3" fillId="7" borderId="60" xfId="0" applyFont="1" applyFill="1" applyBorder="1" applyAlignment="1">
      <alignment horizontal="center" vertical="center"/>
    </xf>
    <xf numFmtId="0" fontId="3" fillId="7" borderId="61" xfId="0" applyFont="1" applyFill="1" applyBorder="1" applyAlignment="1" applyProtection="1">
      <alignment horizontal="center" vertical="center" wrapText="1"/>
      <protection locked="0"/>
    </xf>
    <xf numFmtId="0" fontId="4" fillId="5" borderId="24" xfId="0" applyFont="1" applyFill="1" applyBorder="1" applyAlignment="1">
      <alignment vertical="center" wrapText="1"/>
    </xf>
    <xf numFmtId="0" fontId="4" fillId="0" borderId="11" xfId="0" applyFont="1" applyBorder="1" applyAlignment="1">
      <alignment horizontal="center" vertical="center" wrapText="1"/>
    </xf>
    <xf numFmtId="0" fontId="4" fillId="0" borderId="12"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19" fillId="0" borderId="7" xfId="0" applyFont="1" applyBorder="1" applyAlignment="1" applyProtection="1">
      <alignment vertical="center" wrapText="1"/>
      <protection locked="0"/>
    </xf>
    <xf numFmtId="0" fontId="4" fillId="5" borderId="23" xfId="0" applyFont="1" applyFill="1" applyBorder="1" applyAlignment="1">
      <alignment horizontal="justify" vertical="center" wrapText="1"/>
    </xf>
    <xf numFmtId="0" fontId="32" fillId="5" borderId="18" xfId="0" applyFont="1" applyFill="1" applyBorder="1" applyAlignment="1">
      <alignment horizontal="justify" vertical="center" wrapText="1"/>
    </xf>
    <xf numFmtId="0" fontId="4" fillId="5" borderId="9" xfId="0" applyFont="1" applyFill="1" applyBorder="1" applyAlignment="1">
      <alignment horizontal="justify" vertical="center" wrapText="1"/>
    </xf>
    <xf numFmtId="0" fontId="28" fillId="9" borderId="9" xfId="0" applyFont="1" applyFill="1" applyBorder="1" applyAlignment="1">
      <alignment horizontal="justify" vertical="center" wrapText="1"/>
    </xf>
    <xf numFmtId="0" fontId="4" fillId="9" borderId="9" xfId="0" applyFont="1" applyFill="1" applyBorder="1" applyAlignment="1">
      <alignment horizontal="justify" vertical="center" wrapText="1"/>
    </xf>
    <xf numFmtId="0" fontId="4" fillId="9" borderId="12" xfId="0" applyFont="1" applyFill="1" applyBorder="1" applyAlignment="1" applyProtection="1">
      <alignment vertical="center"/>
      <protection locked="0"/>
    </xf>
    <xf numFmtId="0" fontId="26" fillId="9" borderId="9" xfId="0" applyFont="1" applyFill="1" applyBorder="1" applyAlignment="1">
      <alignment horizontal="justify" vertical="center" wrapText="1"/>
    </xf>
    <xf numFmtId="0" fontId="28" fillId="0" borderId="9" xfId="0" applyFont="1" applyBorder="1" applyAlignment="1">
      <alignment horizontal="left" vertical="center" wrapText="1"/>
    </xf>
    <xf numFmtId="0" fontId="28" fillId="0" borderId="16" xfId="0" applyFont="1" applyBorder="1" applyAlignment="1">
      <alignment horizontal="left" vertical="center" wrapText="1"/>
    </xf>
    <xf numFmtId="0" fontId="4" fillId="0" borderId="38" xfId="0" applyFont="1" applyBorder="1" applyAlignment="1" applyProtection="1">
      <alignment vertical="center"/>
      <protection locked="0"/>
    </xf>
    <xf numFmtId="0" fontId="28" fillId="0" borderId="8" xfId="0" applyFont="1" applyBorder="1" applyAlignment="1">
      <alignment horizontal="left" vertical="center" wrapText="1"/>
    </xf>
    <xf numFmtId="0" fontId="4" fillId="9" borderId="13" xfId="0" applyFont="1" applyFill="1" applyBorder="1" applyAlignment="1">
      <alignment horizontal="center" vertical="center"/>
    </xf>
    <xf numFmtId="0" fontId="39" fillId="0" borderId="0" xfId="0" applyFont="1" applyAlignment="1">
      <alignment wrapText="1"/>
    </xf>
    <xf numFmtId="0" fontId="53" fillId="2" borderId="8" xfId="0" applyFont="1" applyFill="1" applyBorder="1" applyAlignment="1">
      <alignment horizontal="center" vertical="center" textRotation="90" wrapText="1"/>
    </xf>
    <xf numFmtId="0" fontId="39" fillId="0" borderId="8" xfId="0" applyFont="1" applyBorder="1" applyAlignment="1">
      <alignment horizontal="center" vertical="center" wrapText="1"/>
    </xf>
    <xf numFmtId="0" fontId="55" fillId="0" borderId="8" xfId="0" applyFont="1" applyBorder="1" applyAlignment="1" applyProtection="1">
      <alignment horizontal="left" vertical="center"/>
      <protection locked="0"/>
    </xf>
    <xf numFmtId="0" fontId="55" fillId="9" borderId="8" xfId="0" applyFont="1" applyFill="1" applyBorder="1" applyAlignment="1" applyProtection="1">
      <alignment horizontal="left" vertical="center"/>
      <protection locked="0"/>
    </xf>
    <xf numFmtId="14" fontId="55" fillId="0" borderId="8" xfId="0" applyNumberFormat="1" applyFont="1" applyBorder="1" applyAlignment="1" applyProtection="1">
      <alignment horizontal="left" vertical="center"/>
      <protection locked="0"/>
    </xf>
    <xf numFmtId="0" fontId="27" fillId="0" borderId="0" xfId="0" applyFont="1" applyAlignment="1">
      <alignment wrapText="1"/>
    </xf>
    <xf numFmtId="0" fontId="39" fillId="0" borderId="0" xfId="0" applyFont="1"/>
    <xf numFmtId="0" fontId="27" fillId="0" borderId="0" xfId="0" applyFont="1"/>
    <xf numFmtId="0" fontId="21" fillId="0" borderId="0" xfId="0" applyFont="1" applyAlignment="1">
      <alignment horizontal="center" vertical="center"/>
    </xf>
    <xf numFmtId="0" fontId="21" fillId="0" borderId="0" xfId="0" applyFont="1"/>
    <xf numFmtId="0" fontId="10" fillId="2" borderId="63"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65" xfId="0" applyFont="1" applyFill="1" applyBorder="1" applyAlignment="1">
      <alignment horizontal="center" vertical="center"/>
    </xf>
    <xf numFmtId="0" fontId="10" fillId="2" borderId="66" xfId="0" applyFont="1" applyFill="1" applyBorder="1" applyAlignment="1">
      <alignment horizontal="center" wrapText="1"/>
    </xf>
    <xf numFmtId="0" fontId="15" fillId="14" borderId="8" xfId="0" applyFont="1" applyFill="1" applyBorder="1" applyAlignment="1">
      <alignment horizontal="center" vertical="center"/>
    </xf>
    <xf numFmtId="0" fontId="10" fillId="9" borderId="67" xfId="0" applyFont="1" applyFill="1" applyBorder="1" applyAlignment="1">
      <alignment vertical="center" wrapText="1"/>
    </xf>
    <xf numFmtId="0" fontId="0" fillId="9" borderId="23" xfId="0" applyFill="1" applyBorder="1" applyAlignment="1">
      <alignment horizontal="center" vertical="center"/>
    </xf>
    <xf numFmtId="0" fontId="0" fillId="9" borderId="56" xfId="0" applyFill="1" applyBorder="1" applyAlignment="1">
      <alignment horizontal="justify" vertical="center" wrapText="1"/>
    </xf>
    <xf numFmtId="0" fontId="0" fillId="9" borderId="68" xfId="0" applyFill="1" applyBorder="1" applyAlignment="1">
      <alignment horizontal="justify" vertical="center" wrapText="1"/>
    </xf>
    <xf numFmtId="0" fontId="0" fillId="9" borderId="69" xfId="0" applyFill="1" applyBorder="1" applyAlignment="1" applyProtection="1">
      <alignment vertical="center"/>
      <protection locked="0"/>
    </xf>
    <xf numFmtId="0" fontId="0" fillId="9" borderId="0" xfId="0" applyFill="1" applyAlignment="1">
      <alignment vertical="center"/>
    </xf>
    <xf numFmtId="0" fontId="0" fillId="9" borderId="8" xfId="0" applyFill="1" applyBorder="1" applyAlignment="1">
      <alignment horizontal="center" vertical="center"/>
    </xf>
    <xf numFmtId="0" fontId="0" fillId="9" borderId="9" xfId="0" applyFill="1" applyBorder="1" applyAlignment="1">
      <alignment horizontal="justify" vertical="center" wrapText="1"/>
    </xf>
    <xf numFmtId="0" fontId="10" fillId="9" borderId="71" xfId="0" applyFont="1" applyFill="1" applyBorder="1" applyAlignment="1">
      <alignment vertical="center" wrapText="1"/>
    </xf>
    <xf numFmtId="0" fontId="10" fillId="9" borderId="71" xfId="0" applyFont="1" applyFill="1" applyBorder="1" applyAlignment="1">
      <alignment vertical="center"/>
    </xf>
    <xf numFmtId="0" fontId="10" fillId="9" borderId="74" xfId="0" applyFont="1" applyFill="1" applyBorder="1" applyAlignment="1">
      <alignment vertical="center"/>
    </xf>
    <xf numFmtId="0" fontId="0" fillId="9" borderId="75" xfId="0" applyFill="1" applyBorder="1" applyAlignment="1">
      <alignment horizontal="center" vertical="center"/>
    </xf>
    <xf numFmtId="0" fontId="0" fillId="9" borderId="76" xfId="0" applyFill="1" applyBorder="1" applyAlignment="1">
      <alignment horizontal="justify" vertical="center" wrapText="1"/>
    </xf>
    <xf numFmtId="0" fontId="0" fillId="9" borderId="77" xfId="0" applyFill="1" applyBorder="1" applyAlignment="1">
      <alignment horizontal="justify" vertical="center" wrapText="1"/>
    </xf>
    <xf numFmtId="0" fontId="0" fillId="9" borderId="78" xfId="0" applyFill="1" applyBorder="1" applyAlignment="1" applyProtection="1">
      <alignment vertical="center"/>
      <protection locked="0"/>
    </xf>
    <xf numFmtId="0" fontId="0" fillId="9" borderId="0" xfId="0" applyFill="1" applyAlignment="1">
      <alignment horizontal="center" vertical="center"/>
    </xf>
    <xf numFmtId="0" fontId="56" fillId="0" borderId="0" xfId="0" applyFont="1" applyAlignment="1">
      <alignment horizontal="center" vertical="center" wrapText="1"/>
    </xf>
    <xf numFmtId="0" fontId="0" fillId="21" borderId="46" xfId="0" applyFill="1" applyBorder="1" applyAlignment="1" applyProtection="1">
      <alignment horizontal="center" vertical="center"/>
      <protection locked="0"/>
    </xf>
    <xf numFmtId="0" fontId="10" fillId="9" borderId="6" xfId="0" applyFont="1" applyFill="1" applyBorder="1" applyAlignment="1">
      <alignment vertical="center"/>
    </xf>
    <xf numFmtId="0" fontId="10" fillId="9" borderId="7" xfId="0" applyFont="1" applyFill="1" applyBorder="1" applyAlignment="1">
      <alignment vertical="center"/>
    </xf>
    <xf numFmtId="0" fontId="35"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46" fillId="34"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14" fontId="4" fillId="0" borderId="28" xfId="0" applyNumberFormat="1" applyFont="1" applyBorder="1" applyAlignment="1" applyProtection="1">
      <alignment horizontal="justify" vertical="center" wrapText="1"/>
      <protection locked="0"/>
    </xf>
    <xf numFmtId="1" fontId="4" fillId="0" borderId="28" xfId="0" applyNumberFormat="1"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80" xfId="0" applyFont="1" applyBorder="1" applyAlignment="1" applyProtection="1">
      <alignment horizontal="center" vertical="center" wrapText="1"/>
      <protection locked="0"/>
    </xf>
    <xf numFmtId="0" fontId="28" fillId="9" borderId="8" xfId="0" applyFont="1" applyFill="1" applyBorder="1" applyAlignment="1">
      <alignment horizontal="left" vertical="center" wrapText="1"/>
    </xf>
    <xf numFmtId="0" fontId="0" fillId="0" borderId="0" xfId="0" applyAlignment="1">
      <alignment horizontal="center" vertical="center" wrapText="1"/>
    </xf>
    <xf numFmtId="0" fontId="26" fillId="0" borderId="8" xfId="0" applyFont="1" applyBorder="1" applyAlignment="1">
      <alignment horizontal="justify" vertical="center" wrapText="1"/>
    </xf>
    <xf numFmtId="0" fontId="4" fillId="25" borderId="8" xfId="0" applyFont="1" applyFill="1" applyBorder="1" applyAlignment="1">
      <alignment horizontal="center" vertical="center" wrapText="1"/>
    </xf>
    <xf numFmtId="0" fontId="4" fillId="25" borderId="8" xfId="0" applyFont="1" applyFill="1" applyBorder="1" applyAlignment="1" applyProtection="1">
      <alignment horizontal="center" vertical="center"/>
      <protection locked="0"/>
    </xf>
    <xf numFmtId="0" fontId="4" fillId="9" borderId="8" xfId="0" applyFont="1" applyFill="1" applyBorder="1" applyAlignment="1">
      <alignment horizontal="justify" vertical="center" wrapText="1"/>
    </xf>
    <xf numFmtId="0" fontId="26" fillId="9" borderId="8" xfId="0" applyFont="1" applyFill="1" applyBorder="1" applyAlignment="1">
      <alignment horizontal="justify" vertical="center" wrapText="1"/>
    </xf>
    <xf numFmtId="0" fontId="57" fillId="33" borderId="0" xfId="3" applyFont="1" applyFill="1" applyAlignment="1">
      <alignment horizontal="center" vertical="center"/>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34" fillId="0" borderId="0" xfId="0" applyFont="1" applyAlignment="1">
      <alignment horizontal="justify" vertical="center" wrapText="1"/>
    </xf>
    <xf numFmtId="0" fontId="0" fillId="9" borderId="8" xfId="0" applyFill="1" applyBorder="1" applyAlignment="1">
      <alignment horizontal="left" vertical="center" wrapText="1"/>
    </xf>
    <xf numFmtId="0" fontId="0" fillId="9" borderId="8" xfId="0" applyFill="1" applyBorder="1" applyAlignment="1">
      <alignment horizontal="justify" vertical="center" wrapText="1"/>
    </xf>
    <xf numFmtId="0" fontId="10" fillId="9" borderId="17" xfId="0" applyFont="1" applyFill="1" applyBorder="1" applyAlignment="1">
      <alignment horizontal="justify" vertical="center" wrapText="1"/>
    </xf>
    <xf numFmtId="0" fontId="3" fillId="2" borderId="3" xfId="0" applyFont="1" applyFill="1" applyBorder="1" applyAlignment="1">
      <alignment vertical="center" wrapText="1"/>
    </xf>
    <xf numFmtId="0" fontId="3" fillId="0" borderId="2" xfId="0" applyFont="1" applyBorder="1" applyAlignment="1">
      <alignment horizontal="center" vertical="center" wrapText="1"/>
    </xf>
    <xf numFmtId="0" fontId="59" fillId="33" borderId="0" xfId="3" applyFont="1" applyFill="1" applyAlignment="1">
      <alignment horizontal="center" vertical="center"/>
    </xf>
    <xf numFmtId="0" fontId="3" fillId="7" borderId="10" xfId="0" applyFont="1" applyFill="1" applyBorder="1" applyAlignment="1">
      <alignment horizontal="justify" vertical="center" wrapText="1"/>
    </xf>
    <xf numFmtId="0" fontId="11" fillId="0" borderId="44" xfId="0" applyFont="1" applyBorder="1" applyAlignment="1">
      <alignment horizontal="justify" vertical="center" wrapText="1"/>
    </xf>
    <xf numFmtId="0" fontId="46" fillId="34" borderId="0" xfId="0" applyFont="1" applyFill="1" applyAlignment="1">
      <alignment horizontal="center" vertical="center" wrapText="1"/>
    </xf>
    <xf numFmtId="0" fontId="4" fillId="0" borderId="38" xfId="0" applyFont="1" applyBorder="1" applyAlignment="1" applyProtection="1">
      <alignment vertical="center" wrapText="1"/>
      <protection locked="0"/>
    </xf>
    <xf numFmtId="0" fontId="50" fillId="35" borderId="0" xfId="3" applyFont="1" applyFill="1" applyAlignment="1">
      <alignment horizontal="center" vertical="center"/>
    </xf>
    <xf numFmtId="0" fontId="28" fillId="0" borderId="0" xfId="0" applyFont="1" applyAlignment="1">
      <alignment horizontal="justify" vertical="center" wrapText="1"/>
    </xf>
    <xf numFmtId="0" fontId="4" fillId="0" borderId="0" xfId="0" applyFont="1" applyAlignment="1">
      <alignment horizontal="justify" vertical="center" wrapText="1"/>
    </xf>
    <xf numFmtId="0" fontId="62" fillId="40" borderId="43" xfId="0" applyFont="1" applyFill="1" applyBorder="1" applyAlignment="1">
      <alignment horizontal="left" vertical="center"/>
    </xf>
    <xf numFmtId="0" fontId="17" fillId="0" borderId="7" xfId="0" applyFont="1" applyBorder="1" applyAlignment="1" applyProtection="1">
      <alignment vertical="center" wrapText="1"/>
      <protection locked="0"/>
    </xf>
    <xf numFmtId="0" fontId="35" fillId="7" borderId="84" xfId="0" applyFont="1" applyFill="1" applyBorder="1" applyAlignment="1" applyProtection="1">
      <alignment horizontal="center" vertical="center" wrapText="1"/>
      <protection locked="0"/>
    </xf>
    <xf numFmtId="0" fontId="3" fillId="7" borderId="61" xfId="0" applyFont="1" applyFill="1" applyBorder="1" applyAlignment="1">
      <alignment horizontal="center" vertical="center"/>
    </xf>
    <xf numFmtId="0" fontId="17" fillId="7" borderId="45" xfId="0" applyFont="1" applyFill="1" applyBorder="1" applyAlignment="1" applyProtection="1">
      <alignment horizontal="center" vertical="center" wrapText="1"/>
      <protection locked="0"/>
    </xf>
    <xf numFmtId="0" fontId="11" fillId="0" borderId="10" xfId="0" applyFont="1" applyBorder="1"/>
    <xf numFmtId="0" fontId="36" fillId="5" borderId="44" xfId="0" applyFont="1" applyFill="1" applyBorder="1" applyAlignment="1">
      <alignment horizontal="justify" vertical="top" wrapText="1"/>
    </xf>
    <xf numFmtId="0" fontId="11" fillId="13" borderId="43" xfId="0" applyFont="1" applyFill="1" applyBorder="1" applyAlignment="1">
      <alignment horizontal="center" vertical="center"/>
    </xf>
    <xf numFmtId="0" fontId="36" fillId="9" borderId="44" xfId="0" applyFont="1" applyFill="1" applyBorder="1" applyAlignment="1">
      <alignment horizontal="justify" vertical="top" wrapText="1"/>
    </xf>
    <xf numFmtId="0" fontId="11" fillId="9" borderId="43" xfId="0" applyFont="1" applyFill="1" applyBorder="1"/>
    <xf numFmtId="0" fontId="11" fillId="9" borderId="43" xfId="0" applyFont="1" applyFill="1" applyBorder="1" applyAlignment="1">
      <alignment horizontal="center" vertical="center"/>
    </xf>
    <xf numFmtId="0" fontId="4" fillId="5" borderId="11" xfId="0" applyFont="1" applyFill="1" applyBorder="1" applyAlignment="1">
      <alignment horizontal="center" vertical="center" wrapText="1"/>
    </xf>
    <xf numFmtId="0" fontId="36" fillId="5" borderId="85" xfId="0" applyFont="1" applyFill="1" applyBorder="1" applyAlignment="1">
      <alignment horizontal="justify" vertical="top" wrapText="1"/>
    </xf>
    <xf numFmtId="0" fontId="36" fillId="0" borderId="54" xfId="0" applyFont="1" applyBorder="1" applyAlignment="1">
      <alignment horizontal="justify" vertical="top" wrapText="1"/>
    </xf>
    <xf numFmtId="0" fontId="39" fillId="5" borderId="44" xfId="0" applyFont="1" applyFill="1" applyBorder="1" applyAlignment="1">
      <alignment horizontal="justify" vertical="top" wrapText="1"/>
    </xf>
    <xf numFmtId="0" fontId="39" fillId="9" borderId="44" xfId="0" applyFont="1" applyFill="1" applyBorder="1" applyAlignment="1">
      <alignment horizontal="justify" vertical="top" wrapText="1"/>
    </xf>
    <xf numFmtId="0" fontId="4" fillId="17" borderId="11" xfId="0" applyFont="1" applyFill="1" applyBorder="1" applyAlignment="1">
      <alignment vertical="center"/>
    </xf>
    <xf numFmtId="0" fontId="4" fillId="17" borderId="8" xfId="0" applyFont="1" applyFill="1" applyBorder="1" applyAlignment="1">
      <alignment horizontal="justify" vertical="center" wrapText="1"/>
    </xf>
    <xf numFmtId="0" fontId="4" fillId="17" borderId="8" xfId="0" applyFont="1" applyFill="1" applyBorder="1" applyAlignment="1">
      <alignment vertical="center"/>
    </xf>
    <xf numFmtId="0" fontId="4" fillId="17" borderId="12" xfId="0" applyFont="1" applyFill="1" applyBorder="1" applyAlignment="1">
      <alignment horizontal="left" vertical="center" wrapText="1"/>
    </xf>
    <xf numFmtId="0" fontId="36" fillId="25" borderId="44" xfId="0" applyFont="1" applyFill="1" applyBorder="1" applyAlignment="1">
      <alignment horizontal="justify" vertical="top" wrapText="1"/>
    </xf>
    <xf numFmtId="0" fontId="36" fillId="0" borderId="44" xfId="0" applyFont="1" applyBorder="1" applyAlignment="1">
      <alignment horizontal="justify" vertical="top" wrapText="1"/>
    </xf>
    <xf numFmtId="0" fontId="11" fillId="0" borderId="43" xfId="0" applyFont="1" applyBorder="1"/>
    <xf numFmtId="0" fontId="4" fillId="25" borderId="8" xfId="0" applyFont="1" applyFill="1" applyBorder="1" applyAlignment="1">
      <alignment horizontal="justify" vertical="center" wrapText="1"/>
    </xf>
    <xf numFmtId="0" fontId="3" fillId="9" borderId="8" xfId="0" applyFont="1" applyFill="1" applyBorder="1" applyAlignment="1">
      <alignment horizontal="justify" vertical="center" wrapText="1"/>
    </xf>
    <xf numFmtId="0" fontId="36" fillId="0" borderId="5" xfId="0" applyFont="1" applyBorder="1" applyAlignment="1">
      <alignment horizontal="justify" vertical="top" wrapText="1"/>
    </xf>
    <xf numFmtId="0" fontId="4" fillId="0" borderId="8" xfId="0" applyFont="1" applyBorder="1" applyAlignment="1" applyProtection="1">
      <alignment horizontal="center" vertical="center" wrapText="1"/>
      <protection locked="0"/>
    </xf>
    <xf numFmtId="0" fontId="4" fillId="25" borderId="8" xfId="0" applyFont="1" applyFill="1" applyBorder="1" applyAlignment="1" applyProtection="1">
      <alignment horizontal="center" vertical="center" wrapText="1"/>
      <protection locked="0"/>
    </xf>
    <xf numFmtId="0" fontId="4" fillId="0" borderId="38" xfId="0" applyFont="1" applyBorder="1" applyAlignment="1" applyProtection="1">
      <alignment horizontal="left" vertical="center" wrapText="1"/>
      <protection locked="0"/>
    </xf>
    <xf numFmtId="0" fontId="11" fillId="13" borderId="49" xfId="0" applyFont="1" applyFill="1" applyBorder="1" applyAlignment="1">
      <alignment horizontal="center" vertical="center"/>
    </xf>
    <xf numFmtId="0" fontId="4" fillId="9" borderId="14" xfId="0" applyFont="1" applyFill="1" applyBorder="1" applyAlignment="1">
      <alignment horizontal="justify" vertical="center" wrapText="1"/>
    </xf>
    <xf numFmtId="0" fontId="36" fillId="0" borderId="0" xfId="0" applyFont="1" applyAlignment="1">
      <alignment vertical="center" wrapText="1"/>
    </xf>
    <xf numFmtId="0" fontId="11" fillId="0" borderId="19" xfId="0" applyFont="1" applyBorder="1" applyAlignment="1">
      <alignment horizontal="justify" vertical="center" wrapText="1"/>
    </xf>
    <xf numFmtId="0" fontId="4" fillId="9" borderId="9" xfId="0" applyFont="1" applyFill="1" applyBorder="1" applyAlignment="1">
      <alignment horizontal="center" vertical="center" wrapText="1"/>
    </xf>
    <xf numFmtId="0" fontId="4" fillId="25" borderId="11" xfId="0" applyFont="1" applyFill="1" applyBorder="1" applyAlignment="1">
      <alignment horizontal="center" vertical="center"/>
    </xf>
    <xf numFmtId="0" fontId="4" fillId="25" borderId="12" xfId="0" applyFont="1" applyFill="1" applyBorder="1" applyAlignment="1">
      <alignment horizontal="justify" vertical="center" wrapText="1"/>
    </xf>
    <xf numFmtId="0" fontId="4" fillId="25" borderId="19" xfId="0" applyFont="1" applyFill="1" applyBorder="1" applyAlignment="1">
      <alignment horizontal="justify" vertical="center" wrapText="1"/>
    </xf>
    <xf numFmtId="0" fontId="4" fillId="9" borderId="8" xfId="0" applyFont="1" applyFill="1" applyBorder="1" applyAlignment="1" applyProtection="1">
      <alignment horizontal="center" vertical="center" wrapText="1"/>
      <protection locked="0"/>
    </xf>
    <xf numFmtId="0" fontId="4" fillId="9" borderId="12" xfId="0" applyFont="1" applyFill="1" applyBorder="1" applyAlignment="1" applyProtection="1">
      <alignment horizontal="justify" vertical="center" wrapText="1"/>
      <protection locked="0"/>
    </xf>
    <xf numFmtId="0" fontId="14" fillId="9" borderId="0" xfId="0" applyFont="1" applyFill="1" applyAlignment="1">
      <alignment horizontal="center" vertical="center"/>
    </xf>
    <xf numFmtId="0" fontId="18" fillId="9" borderId="0" xfId="0" applyFont="1" applyFill="1" applyAlignment="1">
      <alignment wrapText="1"/>
    </xf>
    <xf numFmtId="0" fontId="4" fillId="9" borderId="28" xfId="0" applyFont="1" applyFill="1" applyBorder="1" applyAlignment="1">
      <alignment horizontal="justify" vertical="center" wrapText="1"/>
    </xf>
    <xf numFmtId="0" fontId="28" fillId="5" borderId="23" xfId="0" applyFont="1" applyFill="1" applyBorder="1" applyAlignment="1">
      <alignment vertical="center" wrapText="1"/>
    </xf>
    <xf numFmtId="0" fontId="15" fillId="5" borderId="19" xfId="0" applyFont="1" applyFill="1" applyBorder="1" applyAlignment="1">
      <alignment horizontal="justify" vertical="center" wrapText="1"/>
    </xf>
    <xf numFmtId="0" fontId="15" fillId="0" borderId="19" xfId="0" applyFont="1" applyBorder="1" applyAlignment="1">
      <alignment horizontal="justify" vertical="center" wrapText="1"/>
    </xf>
    <xf numFmtId="0" fontId="4" fillId="25" borderId="11" xfId="0" applyFont="1" applyFill="1" applyBorder="1" applyAlignment="1">
      <alignment horizontal="justify" vertical="center" wrapText="1"/>
    </xf>
    <xf numFmtId="0" fontId="15" fillId="25" borderId="19" xfId="0" applyFont="1" applyFill="1" applyBorder="1" applyAlignment="1">
      <alignment horizontal="justify" vertical="center" wrapText="1"/>
    </xf>
    <xf numFmtId="0" fontId="28" fillId="25" borderId="8" xfId="0" applyFont="1" applyFill="1" applyBorder="1" applyAlignment="1" applyProtection="1">
      <alignment horizontal="center" vertical="center"/>
      <protection locked="0"/>
    </xf>
    <xf numFmtId="0" fontId="15" fillId="5" borderId="35" xfId="0" applyFont="1" applyFill="1" applyBorder="1" applyAlignment="1">
      <alignment horizontal="justify" vertical="center" wrapText="1"/>
    </xf>
    <xf numFmtId="0" fontId="15" fillId="0" borderId="33" xfId="0" applyFont="1" applyBorder="1" applyAlignment="1">
      <alignment horizontal="justify" vertical="center" wrapText="1"/>
    </xf>
    <xf numFmtId="0" fontId="62" fillId="40" borderId="43" xfId="0" applyFont="1" applyFill="1" applyBorder="1" applyAlignment="1">
      <alignment horizontal="center" vertical="center"/>
    </xf>
    <xf numFmtId="0" fontId="35" fillId="7" borderId="34" xfId="0" applyFont="1" applyFill="1" applyBorder="1" applyAlignment="1" applyProtection="1">
      <alignment horizontal="center" vertical="center" wrapText="1"/>
      <protection locked="0"/>
    </xf>
    <xf numFmtId="0" fontId="66" fillId="5" borderId="8" xfId="0" applyFont="1" applyFill="1" applyBorder="1" applyAlignment="1">
      <alignment horizontal="justify" vertical="center" wrapText="1"/>
    </xf>
    <xf numFmtId="0" fontId="66" fillId="9" borderId="8" xfId="0" applyFont="1" applyFill="1" applyBorder="1" applyAlignment="1">
      <alignment horizontal="justify" vertical="center" wrapText="1"/>
    </xf>
    <xf numFmtId="0" fontId="15" fillId="15" borderId="9" xfId="0" applyFont="1" applyFill="1" applyBorder="1" applyAlignment="1">
      <alignment horizontal="center" vertical="center" wrapText="1"/>
    </xf>
    <xf numFmtId="0" fontId="67" fillId="0" borderId="19" xfId="0" applyFont="1" applyBorder="1" applyAlignment="1">
      <alignment horizontal="justify" vertical="center" wrapText="1"/>
    </xf>
    <xf numFmtId="0" fontId="68" fillId="0" borderId="19" xfId="0" applyFont="1" applyBorder="1" applyAlignment="1">
      <alignment horizontal="justify" vertical="center" wrapText="1"/>
    </xf>
    <xf numFmtId="0" fontId="28" fillId="0" borderId="17" xfId="0" applyFont="1" applyBorder="1" applyAlignment="1">
      <alignment horizontal="justify" vertical="center" wrapText="1"/>
    </xf>
    <xf numFmtId="0" fontId="28" fillId="5" borderId="17" xfId="0" applyFont="1" applyFill="1" applyBorder="1" applyAlignment="1">
      <alignment vertical="center" wrapText="1"/>
    </xf>
    <xf numFmtId="0" fontId="68" fillId="9" borderId="19" xfId="0" applyFont="1" applyFill="1" applyBorder="1" applyAlignment="1">
      <alignment horizontal="justify" vertical="center" wrapText="1"/>
    </xf>
    <xf numFmtId="0" fontId="26" fillId="0" borderId="8" xfId="0" applyFont="1" applyBorder="1" applyAlignment="1">
      <alignment vertical="center" wrapText="1"/>
    </xf>
    <xf numFmtId="0" fontId="26" fillId="9" borderId="8" xfId="0" applyFont="1" applyFill="1" applyBorder="1" applyAlignment="1">
      <alignment horizontal="justify" vertical="top" wrapText="1"/>
    </xf>
    <xf numFmtId="0" fontId="4" fillId="9" borderId="8" xfId="0" applyFont="1" applyFill="1" applyBorder="1" applyAlignment="1" applyProtection="1">
      <alignment vertical="center"/>
      <protection locked="0"/>
    </xf>
    <xf numFmtId="0" fontId="32" fillId="9" borderId="18" xfId="0" applyFont="1" applyFill="1" applyBorder="1" applyAlignment="1">
      <alignment horizontal="justify" vertical="center" wrapText="1"/>
    </xf>
    <xf numFmtId="0" fontId="26" fillId="9" borderId="9" xfId="0" applyFont="1" applyFill="1" applyBorder="1" applyAlignment="1">
      <alignment horizontal="justify" vertical="top" wrapText="1"/>
    </xf>
    <xf numFmtId="0" fontId="32" fillId="0" borderId="35" xfId="0" applyFont="1" applyBorder="1" applyAlignment="1">
      <alignment vertical="center" wrapText="1"/>
    </xf>
    <xf numFmtId="0" fontId="28" fillId="9" borderId="9" xfId="0" applyFont="1" applyFill="1" applyBorder="1" applyAlignment="1">
      <alignment horizontal="left" vertical="center" wrapText="1"/>
    </xf>
    <xf numFmtId="0" fontId="69" fillId="0" borderId="19" xfId="0" applyFont="1" applyBorder="1" applyAlignment="1">
      <alignment horizontal="left" vertical="center"/>
    </xf>
    <xf numFmtId="0" fontId="59" fillId="33" borderId="0" xfId="3" applyFont="1" applyFill="1" applyAlignment="1" applyProtection="1">
      <alignment horizontal="center" vertical="center" wrapText="1"/>
      <protection locked="0"/>
    </xf>
    <xf numFmtId="0" fontId="50" fillId="35" borderId="0" xfId="3" applyFont="1" applyFill="1" applyAlignment="1" applyProtection="1">
      <alignment horizontal="center" vertical="center"/>
      <protection locked="0"/>
    </xf>
    <xf numFmtId="0" fontId="37" fillId="0" borderId="9" xfId="3" applyBorder="1" applyAlignment="1">
      <alignment horizontal="center" vertical="center"/>
    </xf>
    <xf numFmtId="1" fontId="0" fillId="0" borderId="79" xfId="0" applyNumberFormat="1" applyBorder="1" applyAlignment="1">
      <alignment horizontal="center" vertical="center"/>
    </xf>
    <xf numFmtId="1" fontId="0" fillId="0" borderId="9" xfId="0" applyNumberFormat="1" applyBorder="1" applyAlignment="1">
      <alignment horizontal="center" vertical="center"/>
    </xf>
    <xf numFmtId="0" fontId="10" fillId="0" borderId="8" xfId="0" applyFont="1" applyBorder="1" applyAlignment="1">
      <alignment horizontal="center" vertical="center" wrapText="1"/>
    </xf>
    <xf numFmtId="0" fontId="0" fillId="0" borderId="9" xfId="0" applyBorder="1" applyAlignment="1">
      <alignment vertical="center" wrapText="1"/>
    </xf>
    <xf numFmtId="0" fontId="0" fillId="2" borderId="46" xfId="0" applyFill="1" applyBorder="1" applyAlignment="1" applyProtection="1">
      <alignment horizontal="center" vertical="center"/>
      <protection locked="0"/>
    </xf>
    <xf numFmtId="0" fontId="0" fillId="26" borderId="46" xfId="0" applyFill="1" applyBorder="1" applyAlignment="1" applyProtection="1">
      <alignment horizontal="center" vertical="center"/>
      <protection locked="0"/>
    </xf>
    <xf numFmtId="0" fontId="70" fillId="0" borderId="0" xfId="0" applyFont="1"/>
    <xf numFmtId="1" fontId="0" fillId="0" borderId="0" xfId="0" applyNumberFormat="1"/>
    <xf numFmtId="0" fontId="3" fillId="2" borderId="8" xfId="0" applyFont="1" applyFill="1" applyBorder="1" applyAlignment="1">
      <alignment vertical="center" wrapText="1"/>
    </xf>
    <xf numFmtId="0" fontId="0" fillId="25" borderId="0" xfId="0" applyFill="1"/>
    <xf numFmtId="0" fontId="70" fillId="41" borderId="53" xfId="0" applyFont="1" applyFill="1" applyBorder="1"/>
    <xf numFmtId="0" fontId="4" fillId="0" borderId="40" xfId="0" applyFont="1" applyBorder="1" applyAlignment="1">
      <alignment horizontal="center" vertical="center"/>
    </xf>
    <xf numFmtId="0" fontId="4" fillId="0" borderId="41" xfId="0" applyFont="1" applyBorder="1" applyAlignment="1">
      <alignment horizontal="justify" vertical="center" wrapText="1"/>
    </xf>
    <xf numFmtId="0" fontId="4" fillId="0" borderId="58" xfId="0" applyFont="1" applyBorder="1" applyAlignment="1">
      <alignment horizontal="center" vertical="center"/>
    </xf>
    <xf numFmtId="0" fontId="28" fillId="5" borderId="25" xfId="0" applyFont="1" applyFill="1" applyBorder="1" applyAlignment="1">
      <alignment vertical="center" wrapText="1"/>
    </xf>
    <xf numFmtId="0" fontId="28" fillId="9" borderId="14" xfId="0" applyFont="1" applyFill="1" applyBorder="1" applyAlignment="1">
      <alignment horizontal="left" vertical="center" wrapText="1"/>
    </xf>
    <xf numFmtId="0" fontId="28" fillId="5" borderId="14" xfId="0" applyFont="1" applyFill="1" applyBorder="1" applyAlignment="1">
      <alignment vertical="center" wrapText="1"/>
    </xf>
    <xf numFmtId="0" fontId="4" fillId="25" borderId="14" xfId="0" applyFont="1" applyFill="1" applyBorder="1" applyAlignment="1">
      <alignment horizontal="justify" vertical="center" wrapText="1"/>
    </xf>
    <xf numFmtId="0" fontId="28" fillId="5" borderId="14" xfId="0" applyFont="1" applyFill="1" applyBorder="1" applyAlignment="1">
      <alignment horizontal="justify" vertical="center" wrapText="1"/>
    </xf>
    <xf numFmtId="0" fontId="4" fillId="0" borderId="15" xfId="0" applyFont="1" applyBorder="1" applyAlignment="1">
      <alignment horizontal="justify" vertical="center" wrapText="1"/>
    </xf>
    <xf numFmtId="0" fontId="4" fillId="9" borderId="9" xfId="0" applyFont="1" applyFill="1" applyBorder="1" applyAlignment="1">
      <alignment horizontal="center" vertical="center"/>
    </xf>
    <xf numFmtId="0" fontId="4" fillId="0" borderId="9" xfId="0" applyFont="1" applyBorder="1" applyAlignment="1">
      <alignment vertical="center" wrapText="1"/>
    </xf>
    <xf numFmtId="0" fontId="68" fillId="5" borderId="19" xfId="0" applyFont="1" applyFill="1" applyBorder="1" applyAlignment="1">
      <alignment horizontal="justify" vertical="center" wrapText="1"/>
    </xf>
    <xf numFmtId="0" fontId="45" fillId="28" borderId="9" xfId="0" applyFont="1" applyFill="1" applyBorder="1" applyAlignment="1">
      <alignment horizontal="left" vertical="top" wrapText="1"/>
    </xf>
    <xf numFmtId="14" fontId="0" fillId="0" borderId="0" xfId="0" applyNumberFormat="1"/>
    <xf numFmtId="0" fontId="4" fillId="5" borderId="8" xfId="0" applyFont="1" applyFill="1" applyBorder="1" applyAlignment="1">
      <alignment vertical="center" wrapText="1"/>
    </xf>
    <xf numFmtId="0" fontId="28" fillId="9" borderId="8" xfId="0" applyFont="1" applyFill="1" applyBorder="1" applyAlignment="1">
      <alignment horizontal="left" vertical="top" wrapText="1"/>
    </xf>
    <xf numFmtId="0" fontId="4" fillId="25" borderId="12" xfId="0" applyFont="1" applyFill="1" applyBorder="1" applyAlignment="1">
      <alignment horizontal="left" vertical="center" wrapText="1"/>
    </xf>
    <xf numFmtId="0" fontId="4" fillId="25" borderId="12" xfId="0" applyFont="1" applyFill="1" applyBorder="1" applyAlignment="1">
      <alignment vertical="center" wrapText="1"/>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8" xfId="0" applyFont="1" applyBorder="1" applyAlignment="1" applyProtection="1">
      <alignment vertical="center" wrapText="1"/>
      <protection locked="0"/>
    </xf>
    <xf numFmtId="0" fontId="0" fillId="0" borderId="28" xfId="0" applyBorder="1" applyAlignment="1" applyProtection="1">
      <alignment vertical="center" wrapText="1"/>
      <protection locked="0"/>
    </xf>
    <xf numFmtId="0" fontId="0" fillId="0" borderId="29"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31" fillId="9" borderId="45" xfId="0" applyFont="1" applyFill="1" applyBorder="1" applyAlignment="1">
      <alignment horizontal="left" vertical="center" wrapText="1"/>
    </xf>
    <xf numFmtId="0" fontId="35" fillId="7" borderId="3" xfId="0" applyFont="1" applyFill="1" applyBorder="1" applyAlignment="1" applyProtection="1">
      <alignment horizontal="center" vertical="top" wrapText="1"/>
      <protection locked="0"/>
    </xf>
    <xf numFmtId="0" fontId="3" fillId="7" borderId="61" xfId="0" applyFont="1" applyFill="1" applyBorder="1" applyAlignment="1">
      <alignment horizontal="center" vertical="top" wrapText="1"/>
    </xf>
    <xf numFmtId="0" fontId="3" fillId="7" borderId="61" xfId="0" applyFont="1" applyFill="1" applyBorder="1" applyAlignment="1" applyProtection="1">
      <alignment horizontal="center" vertical="top" wrapText="1"/>
      <protection locked="0"/>
    </xf>
    <xf numFmtId="0" fontId="0" fillId="0" borderId="0" xfId="0" applyAlignment="1">
      <alignment vertical="top"/>
    </xf>
    <xf numFmtId="0" fontId="15" fillId="9" borderId="0" xfId="0" applyFont="1" applyFill="1" applyAlignment="1">
      <alignment horizontal="center" vertical="top"/>
    </xf>
    <xf numFmtId="0" fontId="15" fillId="14" borderId="0" xfId="0" applyFont="1" applyFill="1" applyAlignment="1">
      <alignment horizontal="center" vertical="top"/>
    </xf>
    <xf numFmtId="0" fontId="4" fillId="0" borderId="8" xfId="0" applyFont="1" applyBorder="1" applyAlignment="1">
      <alignment horizontal="justify" vertical="top" wrapText="1"/>
    </xf>
    <xf numFmtId="0" fontId="45" fillId="28" borderId="0" xfId="0" applyFont="1" applyFill="1" applyAlignment="1">
      <alignment horizontal="left" vertical="top" wrapText="1"/>
    </xf>
    <xf numFmtId="0" fontId="34" fillId="9" borderId="8" xfId="0" applyFont="1" applyFill="1" applyBorder="1" applyAlignment="1">
      <alignment horizontal="justify" vertical="top" wrapText="1"/>
    </xf>
    <xf numFmtId="0" fontId="26" fillId="0" borderId="8" xfId="0" applyFont="1" applyBorder="1" applyAlignment="1">
      <alignment horizontal="justify" vertical="top" wrapText="1"/>
    </xf>
    <xf numFmtId="0" fontId="45" fillId="28" borderId="31" xfId="0" applyFont="1" applyFill="1" applyBorder="1" applyAlignment="1">
      <alignment horizontal="left" vertical="top" wrapText="1"/>
    </xf>
    <xf numFmtId="0" fontId="4" fillId="25" borderId="8" xfId="0" applyFont="1" applyFill="1" applyBorder="1" applyAlignment="1">
      <alignment horizontal="center" vertical="center"/>
    </xf>
    <xf numFmtId="0" fontId="4" fillId="0" borderId="15" xfId="0" applyFont="1" applyBorder="1" applyAlignment="1" applyProtection="1">
      <alignment vertical="center" wrapText="1"/>
      <protection locked="0"/>
    </xf>
    <xf numFmtId="0" fontId="18" fillId="0" borderId="8" xfId="0" applyFont="1" applyBorder="1" applyAlignment="1" applyProtection="1">
      <alignment vertical="center" wrapText="1"/>
      <protection locked="0"/>
    </xf>
    <xf numFmtId="0" fontId="28" fillId="5" borderId="8" xfId="0" applyFont="1" applyFill="1" applyBorder="1" applyAlignment="1">
      <alignment horizontal="left" vertical="center" wrapText="1"/>
    </xf>
    <xf numFmtId="0" fontId="39" fillId="0" borderId="8" xfId="0" applyFont="1" applyBorder="1" applyAlignment="1" applyProtection="1">
      <alignment horizontal="left" vertical="center" wrapText="1"/>
      <protection locked="0"/>
    </xf>
    <xf numFmtId="0" fontId="17" fillId="7" borderId="7" xfId="0" applyFont="1" applyFill="1" applyBorder="1" applyAlignment="1" applyProtection="1">
      <alignment horizontal="center" vertical="top" wrapText="1"/>
      <protection locked="0"/>
    </xf>
    <xf numFmtId="0" fontId="71" fillId="44" borderId="19" xfId="0" applyFont="1" applyFill="1" applyBorder="1" applyAlignment="1">
      <alignment vertical="top" wrapText="1"/>
    </xf>
    <xf numFmtId="0" fontId="71" fillId="0" borderId="19" xfId="0" applyFont="1" applyBorder="1" applyAlignment="1">
      <alignment vertical="top" wrapText="1"/>
    </xf>
    <xf numFmtId="0" fontId="71" fillId="8" borderId="19" xfId="0" applyFont="1" applyFill="1" applyBorder="1" applyAlignment="1">
      <alignment vertical="top" wrapText="1"/>
    </xf>
    <xf numFmtId="0" fontId="51" fillId="28" borderId="19" xfId="0" applyFont="1" applyFill="1" applyBorder="1" applyAlignment="1">
      <alignment vertical="top" wrapText="1"/>
    </xf>
    <xf numFmtId="0" fontId="3" fillId="7" borderId="86" xfId="0" applyFont="1" applyFill="1" applyBorder="1" applyAlignment="1" applyProtection="1">
      <alignment horizontal="center" vertical="top" wrapText="1"/>
      <protection locked="0"/>
    </xf>
    <xf numFmtId="0" fontId="26" fillId="44" borderId="12" xfId="0" applyFont="1" applyFill="1" applyBorder="1" applyAlignment="1">
      <alignment vertical="center" wrapText="1"/>
    </xf>
    <xf numFmtId="0" fontId="26" fillId="0" borderId="12" xfId="0" applyFont="1" applyBorder="1" applyAlignment="1" applyProtection="1">
      <alignment vertical="center" wrapText="1"/>
      <protection locked="0"/>
    </xf>
    <xf numFmtId="0" fontId="72" fillId="28" borderId="12" xfId="0" applyFont="1" applyFill="1" applyBorder="1" applyAlignment="1" applyProtection="1">
      <alignment vertical="center" wrapText="1"/>
      <protection locked="0"/>
    </xf>
    <xf numFmtId="0" fontId="4" fillId="0" borderId="13" xfId="0" applyFont="1" applyBorder="1" applyAlignment="1">
      <alignment horizontal="center" vertical="center" wrapText="1"/>
    </xf>
    <xf numFmtId="0" fontId="4" fillId="0" borderId="14" xfId="0" applyFont="1" applyBorder="1" applyAlignment="1">
      <alignment horizontal="justify" vertical="top" wrapText="1"/>
    </xf>
    <xf numFmtId="0" fontId="4" fillId="0" borderId="14" xfId="0" applyFont="1" applyBorder="1" applyAlignment="1" applyProtection="1">
      <alignment horizontal="center" vertical="center" wrapText="1"/>
      <protection locked="0"/>
    </xf>
    <xf numFmtId="0" fontId="11" fillId="9" borderId="0" xfId="0" applyFont="1" applyFill="1" applyAlignment="1">
      <alignment horizontal="center" vertical="center"/>
    </xf>
    <xf numFmtId="0" fontId="4" fillId="0" borderId="2" xfId="0" applyFont="1" applyBorder="1" applyAlignment="1" applyProtection="1">
      <alignment horizontal="center" vertical="center" wrapText="1"/>
      <protection locked="0"/>
    </xf>
    <xf numFmtId="0" fontId="50" fillId="45" borderId="0" xfId="3" applyFont="1" applyFill="1" applyAlignment="1">
      <alignment horizontal="center" vertical="center"/>
    </xf>
    <xf numFmtId="0" fontId="28" fillId="0" borderId="23" xfId="0" applyFont="1" applyBorder="1" applyAlignment="1">
      <alignment horizontal="justify" vertical="center" wrapText="1"/>
    </xf>
    <xf numFmtId="0" fontId="4" fillId="5" borderId="28" xfId="0" applyFont="1" applyFill="1" applyBorder="1" applyAlignment="1">
      <alignment horizontal="justify" vertical="center" wrapText="1"/>
    </xf>
    <xf numFmtId="0" fontId="4" fillId="5" borderId="87" xfId="0" applyFont="1" applyFill="1" applyBorder="1" applyAlignment="1">
      <alignment horizontal="center" vertical="center"/>
    </xf>
    <xf numFmtId="0" fontId="28" fillId="0" borderId="8" xfId="0" applyFont="1" applyBorder="1" applyAlignment="1">
      <alignment horizontal="left" vertical="top" wrapText="1"/>
    </xf>
    <xf numFmtId="0" fontId="4" fillId="6" borderId="22" xfId="0" applyFont="1" applyFill="1" applyBorder="1" applyAlignment="1">
      <alignment horizontal="center" vertical="center"/>
    </xf>
    <xf numFmtId="0" fontId="4" fillId="6" borderId="23" xfId="0" applyFont="1" applyFill="1" applyBorder="1" applyAlignment="1">
      <alignment horizontal="justify" vertical="center" wrapText="1"/>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31" fillId="6" borderId="45" xfId="0" applyFont="1" applyFill="1" applyBorder="1" applyAlignment="1">
      <alignment horizontal="justify" vertical="center" wrapText="1"/>
    </xf>
    <xf numFmtId="0" fontId="4" fillId="6" borderId="11" xfId="0" applyFont="1" applyFill="1" applyBorder="1" applyAlignment="1">
      <alignment horizontal="center" vertical="center"/>
    </xf>
    <xf numFmtId="0" fontId="3" fillId="6" borderId="8" xfId="0" applyFont="1" applyFill="1" applyBorder="1" applyAlignment="1">
      <alignment horizontal="center" vertical="center" wrapText="1"/>
    </xf>
    <xf numFmtId="0" fontId="4" fillId="6" borderId="8" xfId="0" applyFont="1" applyFill="1" applyBorder="1" applyAlignment="1">
      <alignment vertical="center" wrapText="1"/>
    </xf>
    <xf numFmtId="0" fontId="11" fillId="6" borderId="44" xfId="0" applyFont="1" applyFill="1" applyBorder="1" applyAlignment="1">
      <alignment horizontal="justify" vertical="center" wrapText="1"/>
    </xf>
    <xf numFmtId="0" fontId="28" fillId="6" borderId="8" xfId="0" applyFont="1" applyFill="1" applyBorder="1" applyAlignment="1">
      <alignment horizontal="justify" vertical="center" wrapText="1"/>
    </xf>
    <xf numFmtId="0" fontId="4" fillId="6" borderId="12" xfId="0" applyFont="1" applyFill="1" applyBorder="1" applyAlignment="1">
      <alignment vertical="center" wrapText="1"/>
    </xf>
    <xf numFmtId="0" fontId="4" fillId="6" borderId="8" xfId="0" applyFont="1" applyFill="1" applyBorder="1" applyAlignment="1">
      <alignment horizontal="justify" vertical="center" wrapText="1"/>
    </xf>
    <xf numFmtId="0" fontId="31" fillId="6" borderId="45" xfId="0" applyFont="1" applyFill="1" applyBorder="1" applyAlignment="1">
      <alignment horizontal="left" vertical="center" wrapText="1"/>
    </xf>
    <xf numFmtId="0" fontId="4" fillId="0" borderId="12" xfId="0" applyFont="1" applyBorder="1" applyAlignment="1" applyProtection="1">
      <alignment horizontal="justify" vertical="center" wrapText="1"/>
      <protection locked="0"/>
    </xf>
    <xf numFmtId="0" fontId="4" fillId="0" borderId="38" xfId="0" applyFont="1" applyBorder="1" applyAlignment="1" applyProtection="1">
      <alignment horizontal="justify" vertical="center" wrapText="1"/>
      <protection locked="0"/>
    </xf>
    <xf numFmtId="0" fontId="4" fillId="0" borderId="15" xfId="0" applyFont="1" applyBorder="1" applyAlignment="1" applyProtection="1">
      <alignment horizontal="justify" vertical="center" wrapText="1"/>
      <protection locked="0"/>
    </xf>
    <xf numFmtId="0" fontId="28" fillId="6" borderId="8" xfId="0" applyFont="1" applyFill="1" applyBorder="1" applyAlignment="1">
      <alignment horizontal="justify" vertical="center"/>
    </xf>
    <xf numFmtId="0" fontId="43" fillId="31" borderId="32" xfId="0" applyFont="1" applyFill="1" applyBorder="1"/>
    <xf numFmtId="0" fontId="43" fillId="31" borderId="53" xfId="0" applyFont="1" applyFill="1" applyBorder="1"/>
    <xf numFmtId="0" fontId="43" fillId="38" borderId="53" xfId="0" applyFont="1" applyFill="1" applyBorder="1"/>
    <xf numFmtId="0" fontId="43" fillId="29" borderId="8" xfId="0" applyFont="1" applyFill="1" applyBorder="1"/>
    <xf numFmtId="0" fontId="43" fillId="25" borderId="8" xfId="0" applyFont="1" applyFill="1" applyBorder="1"/>
    <xf numFmtId="0" fontId="43" fillId="25" borderId="9" xfId="0" applyFont="1" applyFill="1" applyBorder="1"/>
    <xf numFmtId="0" fontId="43" fillId="25" borderId="22" xfId="0" applyFont="1" applyFill="1" applyBorder="1"/>
    <xf numFmtId="0" fontId="43" fillId="25" borderId="23" xfId="0" applyFont="1" applyFill="1" applyBorder="1"/>
    <xf numFmtId="0" fontId="43" fillId="46" borderId="36" xfId="0" applyFont="1" applyFill="1" applyBorder="1"/>
    <xf numFmtId="0" fontId="43" fillId="46" borderId="37" xfId="0" applyFont="1" applyFill="1" applyBorder="1"/>
    <xf numFmtId="0" fontId="43" fillId="46" borderId="81" xfId="0" applyFont="1" applyFill="1" applyBorder="1"/>
    <xf numFmtId="0" fontId="43" fillId="46" borderId="6" xfId="0" applyFont="1" applyFill="1" applyBorder="1"/>
    <xf numFmtId="0" fontId="43" fillId="46" borderId="7" xfId="0" applyFont="1" applyFill="1" applyBorder="1"/>
    <xf numFmtId="0" fontId="43" fillId="42" borderId="0" xfId="0" applyFont="1" applyFill="1"/>
    <xf numFmtId="0" fontId="24" fillId="38" borderId="10" xfId="0" applyFont="1" applyFill="1" applyBorder="1"/>
    <xf numFmtId="0" fontId="24" fillId="38" borderId="6" xfId="0" applyFont="1" applyFill="1" applyBorder="1"/>
    <xf numFmtId="0" fontId="24" fillId="38" borderId="7" xfId="0" applyFont="1" applyFill="1" applyBorder="1"/>
    <xf numFmtId="0" fontId="24" fillId="43" borderId="10" xfId="0" applyFont="1" applyFill="1" applyBorder="1"/>
    <xf numFmtId="0" fontId="24" fillId="43" borderId="6" xfId="0" applyFont="1" applyFill="1" applyBorder="1"/>
    <xf numFmtId="0" fontId="24" fillId="43" borderId="7" xfId="0" applyFont="1" applyFill="1" applyBorder="1"/>
    <xf numFmtId="0" fontId="24" fillId="11" borderId="28" xfId="0" applyFont="1" applyFill="1" applyBorder="1" applyAlignment="1">
      <alignment wrapText="1"/>
    </xf>
    <xf numFmtId="0" fontId="24" fillId="11" borderId="33" xfId="0" applyFont="1" applyFill="1" applyBorder="1" applyAlignment="1">
      <alignment wrapText="1"/>
    </xf>
    <xf numFmtId="0" fontId="24" fillId="11" borderId="53" xfId="0" applyFont="1" applyFill="1" applyBorder="1" applyAlignment="1">
      <alignment wrapText="1"/>
    </xf>
    <xf numFmtId="0" fontId="43" fillId="11" borderId="33" xfId="0" applyFont="1" applyFill="1" applyBorder="1" applyAlignment="1">
      <alignment wrapText="1"/>
    </xf>
    <xf numFmtId="0" fontId="43" fillId="11" borderId="53" xfId="0" applyFont="1" applyFill="1" applyBorder="1" applyAlignment="1">
      <alignment wrapText="1"/>
    </xf>
    <xf numFmtId="0" fontId="24" fillId="11" borderId="8" xfId="0" applyFont="1" applyFill="1" applyBorder="1" applyAlignment="1">
      <alignment wrapText="1"/>
    </xf>
    <xf numFmtId="0" fontId="5" fillId="11" borderId="8" xfId="0" applyFont="1" applyFill="1" applyBorder="1" applyAlignment="1">
      <alignment wrapText="1"/>
    </xf>
    <xf numFmtId="0" fontId="28" fillId="5" borderId="8" xfId="0" applyFont="1" applyFill="1" applyBorder="1" applyAlignment="1">
      <alignment horizontal="justify" vertical="center"/>
    </xf>
    <xf numFmtId="0" fontId="39" fillId="0" borderId="0" xfId="0" applyFont="1" applyAlignment="1">
      <alignment horizontal="right" vertical="center" wrapText="1"/>
    </xf>
    <xf numFmtId="0" fontId="39" fillId="0" borderId="0" xfId="0" applyFont="1" applyAlignment="1">
      <alignment horizontal="right" vertical="center"/>
    </xf>
    <xf numFmtId="0" fontId="74"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8" fillId="0" borderId="0" xfId="0" applyFont="1" applyAlignment="1">
      <alignment horizontal="center" vertical="center" wrapText="1"/>
    </xf>
    <xf numFmtId="0" fontId="44" fillId="25" borderId="9" xfId="0" applyFont="1" applyFill="1" applyBorder="1" applyAlignment="1">
      <alignment horizontal="center" vertical="center"/>
    </xf>
    <xf numFmtId="0" fontId="44" fillId="25" borderId="19" xfId="0" applyFont="1" applyFill="1" applyBorder="1" applyAlignment="1">
      <alignment horizontal="center" vertical="center"/>
    </xf>
    <xf numFmtId="0" fontId="10" fillId="30" borderId="9" xfId="0" applyFont="1" applyFill="1" applyBorder="1" applyAlignment="1">
      <alignment horizontal="center" vertical="center"/>
    </xf>
    <xf numFmtId="0" fontId="10" fillId="30" borderId="19" xfId="0" applyFont="1" applyFill="1" applyBorder="1" applyAlignment="1">
      <alignment horizontal="center" vertical="center"/>
    </xf>
    <xf numFmtId="0" fontId="20" fillId="31" borderId="8" xfId="0" applyFont="1" applyFill="1" applyBorder="1" applyAlignment="1">
      <alignment horizontal="center" vertical="justify" wrapText="1"/>
    </xf>
    <xf numFmtId="0" fontId="20" fillId="39" borderId="8" xfId="0" applyFont="1" applyFill="1" applyBorder="1" applyAlignment="1">
      <alignment horizontal="center" vertical="justify" wrapText="1"/>
    </xf>
    <xf numFmtId="0" fontId="20" fillId="32" borderId="8" xfId="0" applyFont="1" applyFill="1" applyBorder="1" applyAlignment="1">
      <alignment horizontal="center" vertical="justify" wrapText="1"/>
    </xf>
    <xf numFmtId="0" fontId="20" fillId="29" borderId="8" xfId="0" applyFont="1" applyFill="1" applyBorder="1" applyAlignment="1">
      <alignment horizontal="center" vertical="justify" wrapText="1"/>
    </xf>
    <xf numFmtId="0" fontId="20" fillId="18" borderId="49"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3"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10" fillId="3" borderId="9" xfId="0" applyFont="1" applyFill="1" applyBorder="1" applyAlignment="1">
      <alignment horizontal="center" vertical="center"/>
    </xf>
    <xf numFmtId="0" fontId="10" fillId="3" borderId="19" xfId="0" applyFont="1" applyFill="1" applyBorder="1" applyAlignment="1">
      <alignment horizontal="center" vertical="center"/>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0" fillId="27" borderId="1" xfId="0" applyFill="1" applyBorder="1" applyAlignment="1">
      <alignment horizontal="center" vertical="center"/>
    </xf>
    <xf numFmtId="0" fontId="0" fillId="27" borderId="2" xfId="0" applyFill="1" applyBorder="1" applyAlignment="1">
      <alignment horizontal="center" vertical="center"/>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82" xfId="0" applyFont="1" applyBorder="1" applyAlignment="1">
      <alignment horizontal="left" vertical="center" wrapText="1"/>
    </xf>
    <xf numFmtId="0" fontId="4" fillId="0" borderId="6" xfId="0" applyFont="1" applyBorder="1" applyAlignment="1">
      <alignment horizontal="left" vertical="center" wrapText="1"/>
    </xf>
    <xf numFmtId="0" fontId="4" fillId="0" borderId="83" xfId="0" applyFont="1" applyBorder="1" applyAlignment="1">
      <alignment horizontal="left" vertical="center" wrapText="1"/>
    </xf>
    <xf numFmtId="0" fontId="4" fillId="0" borderId="3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7" xfId="0" applyFont="1" applyBorder="1" applyAlignment="1" applyProtection="1">
      <alignment horizontal="left" vertical="top" wrapText="1"/>
      <protection locked="0"/>
    </xf>
    <xf numFmtId="0" fontId="4" fillId="0" borderId="52" xfId="0" applyFont="1" applyBorder="1" applyAlignment="1" applyProtection="1">
      <alignment horizontal="left" vertical="top" wrapText="1"/>
      <protection locked="0"/>
    </xf>
    <xf numFmtId="0" fontId="4" fillId="0" borderId="53" xfId="0" applyFont="1" applyBorder="1" applyAlignment="1" applyProtection="1">
      <alignment horizontal="left" vertical="top" wrapText="1"/>
      <protection locked="0"/>
    </xf>
    <xf numFmtId="0" fontId="4" fillId="0" borderId="33" xfId="0" applyFont="1" applyBorder="1" applyAlignment="1" applyProtection="1">
      <alignment horizontal="left" vertical="top"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5"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5" fillId="22" borderId="8"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2" borderId="59" xfId="0" applyFont="1" applyFill="1" applyBorder="1" applyAlignment="1">
      <alignment horizontal="center" vertical="center" wrapText="1"/>
    </xf>
    <xf numFmtId="0" fontId="22" fillId="22" borderId="8" xfId="0" applyFont="1" applyFill="1" applyBorder="1" applyAlignment="1">
      <alignment horizontal="center" vertical="center" wrapText="1"/>
    </xf>
    <xf numFmtId="0" fontId="10" fillId="9" borderId="0" xfId="0" applyFont="1" applyFill="1" applyAlignment="1">
      <alignment horizontal="center" vertical="center"/>
    </xf>
    <xf numFmtId="0" fontId="10" fillId="26" borderId="8" xfId="0" applyFont="1" applyFill="1" applyBorder="1" applyAlignment="1">
      <alignment horizontal="center" vertical="center"/>
    </xf>
    <xf numFmtId="0" fontId="0" fillId="0" borderId="0" xfId="0" applyAlignment="1">
      <alignment horizontal="left"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61" xfId="0" applyFont="1" applyFill="1" applyBorder="1" applyAlignment="1">
      <alignment horizontal="center" wrapText="1"/>
    </xf>
    <xf numFmtId="0" fontId="10" fillId="2" borderId="31" xfId="0" applyFont="1" applyFill="1" applyBorder="1" applyAlignment="1">
      <alignment horizontal="center" wrapText="1"/>
    </xf>
    <xf numFmtId="0" fontId="36" fillId="0" borderId="34" xfId="0" applyFont="1" applyBorder="1" applyAlignment="1">
      <alignment horizontal="center" vertical="center" wrapText="1"/>
    </xf>
    <xf numFmtId="0" fontId="10" fillId="2" borderId="8" xfId="0" applyFont="1" applyFill="1" applyBorder="1" applyAlignment="1">
      <alignment horizontal="center" vertical="center"/>
    </xf>
    <xf numFmtId="0" fontId="27" fillId="0" borderId="32" xfId="0" applyFont="1" applyBorder="1" applyAlignment="1">
      <alignment horizontal="left" vertical="top" wrapText="1"/>
    </xf>
    <xf numFmtId="0" fontId="27" fillId="0" borderId="0" xfId="0" applyFont="1" applyAlignment="1">
      <alignment horizontal="left" vertical="top" wrapText="1"/>
    </xf>
    <xf numFmtId="0" fontId="54" fillId="2" borderId="8" xfId="0" applyFont="1" applyFill="1" applyBorder="1" applyAlignment="1">
      <alignment horizontal="center" vertical="center" textRotation="90" wrapText="1"/>
    </xf>
    <xf numFmtId="0" fontId="53" fillId="2" borderId="8" xfId="0" applyFont="1" applyFill="1" applyBorder="1" applyAlignment="1">
      <alignment horizontal="center" vertical="center" wrapText="1"/>
    </xf>
    <xf numFmtId="0" fontId="54" fillId="2" borderId="9" xfId="0" applyFont="1" applyFill="1" applyBorder="1" applyAlignment="1">
      <alignment horizontal="center" vertical="center" textRotation="90" wrapText="1"/>
    </xf>
    <xf numFmtId="0" fontId="54" fillId="2" borderId="19" xfId="0" applyFont="1" applyFill="1" applyBorder="1" applyAlignment="1">
      <alignment horizontal="center" vertical="center" textRotation="90" wrapText="1"/>
    </xf>
    <xf numFmtId="0" fontId="52" fillId="0" borderId="53" xfId="0" applyFont="1" applyBorder="1" applyAlignment="1">
      <alignment horizontal="center" vertical="center" wrapText="1"/>
    </xf>
    <xf numFmtId="0" fontId="53" fillId="2" borderId="17" xfId="0" applyFont="1" applyFill="1" applyBorder="1" applyAlignment="1">
      <alignment horizontal="center" vertical="center" wrapText="1"/>
    </xf>
    <xf numFmtId="0" fontId="53" fillId="2" borderId="28" xfId="0" applyFont="1" applyFill="1" applyBorder="1" applyAlignment="1">
      <alignment horizontal="center" vertical="center" wrapText="1"/>
    </xf>
    <xf numFmtId="0" fontId="10" fillId="9" borderId="62" xfId="0" applyFont="1" applyFill="1" applyBorder="1" applyAlignment="1">
      <alignment horizontal="center" vertical="center"/>
    </xf>
    <xf numFmtId="0" fontId="15" fillId="14" borderId="70" xfId="0" applyFont="1" applyFill="1" applyBorder="1" applyAlignment="1">
      <alignment horizontal="center" vertical="center"/>
    </xf>
    <xf numFmtId="0" fontId="15" fillId="14" borderId="72" xfId="0" applyFont="1" applyFill="1" applyBorder="1" applyAlignment="1">
      <alignment horizontal="center" vertical="center"/>
    </xf>
    <xf numFmtId="0" fontId="10" fillId="9" borderId="71" xfId="0" applyFont="1" applyFill="1" applyBorder="1" applyAlignment="1">
      <alignment horizontal="left" vertical="center"/>
    </xf>
    <xf numFmtId="0" fontId="15" fillId="14" borderId="73" xfId="0" applyFont="1" applyFill="1" applyBorder="1" applyAlignment="1">
      <alignment horizontal="center" vertical="center"/>
    </xf>
    <xf numFmtId="0" fontId="10" fillId="9" borderId="71" xfId="0" applyFont="1" applyFill="1" applyBorder="1" applyAlignment="1">
      <alignment horizontal="center" vertical="center"/>
    </xf>
    <xf numFmtId="0" fontId="10" fillId="2" borderId="8" xfId="0" applyFont="1" applyFill="1" applyBorder="1" applyAlignment="1">
      <alignment horizontal="center" wrapText="1"/>
    </xf>
    <xf numFmtId="0" fontId="33" fillId="0" borderId="0" xfId="0" applyFont="1" applyAlignment="1">
      <alignment horizontal="left" vertical="center" wrapText="1"/>
    </xf>
    <xf numFmtId="0" fontId="10" fillId="2" borderId="8" xfId="0" applyFont="1" applyFill="1" applyBorder="1" applyAlignment="1">
      <alignment horizontal="center"/>
    </xf>
    <xf numFmtId="0" fontId="4" fillId="0" borderId="8" xfId="0" applyFont="1" applyBorder="1" applyAlignment="1">
      <alignment horizontal="left" vertical="top" wrapText="1"/>
    </xf>
    <xf numFmtId="0" fontId="33" fillId="0" borderId="0" xfId="0" applyFont="1" applyAlignment="1">
      <alignment vertical="top"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42" xfId="0" applyFont="1" applyBorder="1" applyAlignment="1" applyProtection="1">
      <alignment horizontal="center" vertical="center"/>
      <protection locked="0"/>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3" xfId="0" applyFont="1" applyBorder="1" applyAlignment="1">
      <alignment horizontal="center" vertical="center"/>
    </xf>
    <xf numFmtId="0" fontId="24" fillId="10" borderId="36" xfId="0" applyFont="1" applyFill="1" applyBorder="1" applyAlignment="1">
      <alignment horizontal="center" vertical="center"/>
    </xf>
    <xf numFmtId="0" fontId="24" fillId="10" borderId="37" xfId="0" applyFont="1" applyFill="1" applyBorder="1" applyAlignment="1">
      <alignment horizontal="center" vertical="center"/>
    </xf>
    <xf numFmtId="0" fontId="24" fillId="10" borderId="45" xfId="0" applyFont="1" applyFill="1" applyBorder="1" applyAlignment="1">
      <alignment horizontal="center" vertical="center"/>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8" xfId="0" applyBorder="1" applyAlignment="1">
      <alignment horizontal="left" vertical="center" wrapText="1"/>
    </xf>
    <xf numFmtId="0" fontId="0" fillId="0" borderId="33" xfId="0" applyBorder="1" applyAlignment="1">
      <alignment horizontal="left" vertical="center" wrapText="1"/>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18" fillId="0" borderId="47" xfId="0" applyFont="1" applyBorder="1" applyAlignment="1" applyProtection="1">
      <alignment horizontal="left" vertical="top" wrapText="1"/>
      <protection locked="0"/>
    </xf>
    <xf numFmtId="0" fontId="18" fillId="0" borderId="34" xfId="0" applyFont="1" applyBorder="1" applyAlignment="1" applyProtection="1">
      <alignment horizontal="left" vertical="top" wrapText="1"/>
      <protection locked="0"/>
    </xf>
    <xf numFmtId="0" fontId="18" fillId="0" borderId="51" xfId="0" applyFont="1" applyBorder="1" applyAlignment="1" applyProtection="1">
      <alignment horizontal="left" vertical="top" wrapText="1"/>
      <protection locked="0"/>
    </xf>
    <xf numFmtId="0" fontId="18" fillId="0" borderId="4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0" xfId="0" applyFont="1" applyBorder="1" applyAlignment="1" applyProtection="1">
      <alignment horizontal="left" vertical="top" wrapText="1"/>
      <protection locked="0"/>
    </xf>
    <xf numFmtId="0" fontId="0" fillId="0" borderId="4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8" xfId="0" applyFont="1" applyBorder="1" applyAlignment="1" applyProtection="1">
      <alignment horizontal="left" vertical="center" wrapText="1"/>
      <protection locked="0"/>
    </xf>
    <xf numFmtId="0" fontId="24" fillId="10" borderId="48" xfId="0" applyFont="1" applyFill="1" applyBorder="1" applyAlignment="1">
      <alignment horizontal="center" vertical="center"/>
    </xf>
    <xf numFmtId="0" fontId="24" fillId="10" borderId="53" xfId="0" applyFont="1" applyFill="1" applyBorder="1" applyAlignment="1">
      <alignment horizontal="center" vertical="center"/>
    </xf>
    <xf numFmtId="0" fontId="24" fillId="10" borderId="54" xfId="0" applyFont="1" applyFill="1" applyBorder="1" applyAlignment="1">
      <alignment horizontal="center" vertical="center"/>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43" fillId="37" borderId="9" xfId="0" applyFont="1" applyFill="1" applyBorder="1"/>
    <xf numFmtId="0" fontId="43" fillId="37" borderId="18" xfId="0" applyFont="1" applyFill="1" applyBorder="1"/>
    <xf numFmtId="0" fontId="43" fillId="37" borderId="19" xfId="0" applyFont="1" applyFill="1" applyBorder="1"/>
    <xf numFmtId="0" fontId="43" fillId="10" borderId="9" xfId="0" applyFont="1" applyFill="1" applyBorder="1"/>
    <xf numFmtId="0" fontId="43" fillId="10" borderId="18" xfId="0" applyFont="1" applyFill="1" applyBorder="1"/>
    <xf numFmtId="0" fontId="43" fillId="10" borderId="19" xfId="0" applyFont="1" applyFill="1" applyBorder="1"/>
    <xf numFmtId="0" fontId="24" fillId="36" borderId="16" xfId="0" applyFont="1" applyFill="1" applyBorder="1"/>
    <xf numFmtId="0" fontId="24" fillId="36" borderId="18" xfId="0" applyFont="1" applyFill="1" applyBorder="1"/>
  </cellXfs>
  <cellStyles count="5">
    <cellStyle name="Hipervínculo" xfId="3" builtinId="8"/>
    <cellStyle name="Normal" xfId="0" builtinId="0"/>
    <cellStyle name="Normal 2" xfId="2" xr:uid="{00000000-0005-0000-0000-000002000000}"/>
    <cellStyle name="Normal 5" xfId="1" xr:uid="{00000000-0005-0000-0000-000003000000}"/>
    <cellStyle name="Normal 5 2" xfId="4" xr:uid="{E6ED3812-4987-4E93-93DC-67064DE554D0}"/>
  </cellStyles>
  <dxfs count="479">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alignment horizontal="center" vertical="center" textRotation="0" wrapText="0" indent="0" justifyLastLine="0" shrinkToFit="0" readingOrder="0"/>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FFFF"/>
      <color rgb="FFFF99CC"/>
      <color rgb="FFFFCCCC"/>
      <color rgb="FFF5D3BF"/>
      <color rgb="FFF2EFCE"/>
      <color rgb="FFFF9800"/>
      <color rgb="FFF57C00"/>
      <color rgb="FFFF99FF"/>
      <color rgb="FF66FF33"/>
      <color rgb="FF61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microsoft.com/office/2022/11/relationships/FeaturePropertyBag" Target="featurePropertyBag/featurePropertyBag.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A1"/><Relationship Id="rId13" Type="http://schemas.openxmlformats.org/officeDocument/2006/relationships/hyperlink" Target="#'Tabla 4 Registro Muestra TH'!A1"/><Relationship Id="rId18" Type="http://schemas.openxmlformats.org/officeDocument/2006/relationships/hyperlink" Target="#'Tabla 5 Perfiles TH'!A1"/><Relationship Id="rId3" Type="http://schemas.openxmlformats.org/officeDocument/2006/relationships/hyperlink" Target="#'2.Ambientes Edu. y Protecto'!A1"/><Relationship Id="rId7" Type="http://schemas.openxmlformats.org/officeDocument/2006/relationships/hyperlink" Target="#'6. Administrativo y Gesti&#243;n'!A1"/><Relationship Id="rId12" Type="http://schemas.openxmlformats.org/officeDocument/2006/relationships/hyperlink" Target="#'Tabla 3. Talento Humano '!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 '!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 Comunidades y Redes'!A1"/><Relationship Id="rId15" Type="http://schemas.openxmlformats.org/officeDocument/2006/relationships/hyperlink" Target="#'Condiciones NO cumplimiento '!A1"/><Relationship Id="rId10" Type="http://schemas.openxmlformats.org/officeDocument/2006/relationships/hyperlink" Target="#'Tabla 1. &#193;reas y Ba&#241;os'!A1"/><Relationship Id="rId4" Type="http://schemas.openxmlformats.org/officeDocument/2006/relationships/hyperlink" Target="#'3. Salud y Nutrici&#243;n '!A1"/><Relationship Id="rId9" Type="http://schemas.openxmlformats.org/officeDocument/2006/relationships/hyperlink" Target="#'8. Talento Humano'!A1"/><Relationship Id="rId14" Type="http://schemas.openxmlformats.org/officeDocument/2006/relationships/hyperlink" Target="#'Anexo 1. Doc. Inscripcion'!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75CCA68-2268-4D91-8410-CEF24B879A14}"/>
            </a:ext>
          </a:extLst>
        </xdr:cNvPr>
        <xdr:cNvSpPr/>
      </xdr:nvSpPr>
      <xdr:spPr>
        <a:xfrm>
          <a:off x="485775" y="1771650"/>
          <a:ext cx="3908425"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E61B2E5-B9DA-4AE4-9C4B-F206691A3F61}"/>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F57EF37E-5025-4760-9AAC-A383463F173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15F5370-E756-4112-9A71-9EA120A77855}"/>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485775</xdr:colOff>
      <xdr:row>26</xdr:row>
      <xdr:rowOff>142875</xdr:rowOff>
    </xdr:from>
    <xdr:to>
      <xdr:col>1</xdr:col>
      <xdr:colOff>2003425</xdr:colOff>
      <xdr:row>30</xdr:row>
      <xdr:rowOff>53975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BA01F2E9-9777-4A18-86DA-592058B61527}"/>
            </a:ext>
          </a:extLst>
        </xdr:cNvPr>
        <xdr:cNvSpPr/>
      </xdr:nvSpPr>
      <xdr:spPr>
        <a:xfrm>
          <a:off x="485775" y="5543550"/>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9D71480-51A0-4F4B-93A3-E665F79EDA6B}"/>
            </a:ext>
          </a:extLst>
        </xdr:cNvPr>
        <xdr:cNvSpPr/>
      </xdr:nvSpPr>
      <xdr:spPr>
        <a:xfrm>
          <a:off x="4978400" y="1804458"/>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0DF7EDC7-39EB-4220-BDD6-F449AE5064F1}"/>
            </a:ext>
          </a:extLst>
        </xdr:cNvPr>
        <xdr:cNvSpPr/>
      </xdr:nvSpPr>
      <xdr:spPr>
        <a:xfrm>
          <a:off x="4978400" y="2733675"/>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E7EBF053-F8DD-4DDA-9359-E67E3686A0B6}"/>
            </a:ext>
          </a:extLst>
        </xdr:cNvPr>
        <xdr:cNvSpPr/>
      </xdr:nvSpPr>
      <xdr:spPr>
        <a:xfrm>
          <a:off x="4978400" y="3656542"/>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FINANCIERO</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240A30FF-5B2C-4515-AB6F-267F4EADBB47}"/>
            </a:ext>
          </a:extLst>
        </xdr:cNvPr>
        <xdr:cNvSpPr/>
      </xdr:nvSpPr>
      <xdr:spPr>
        <a:xfrm>
          <a:off x="4978400" y="4585759"/>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1</xdr:col>
      <xdr:colOff>2555876</xdr:colOff>
      <xdr:row>26</xdr:row>
      <xdr:rowOff>135466</xdr:rowOff>
    </xdr:from>
    <xdr:to>
      <xdr:col>3</xdr:col>
      <xdr:colOff>1066801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C1D6ABA-85EC-4A6D-BC58-6026AFB71BE2}"/>
            </a:ext>
          </a:extLst>
        </xdr:cNvPr>
        <xdr:cNvSpPr/>
      </xdr:nvSpPr>
      <xdr:spPr>
        <a:xfrm>
          <a:off x="4946651" y="5536141"/>
          <a:ext cx="3597275"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1688CFFE-093E-4424-B5A1-E7428AC5123B}"/>
            </a:ext>
          </a:extLst>
        </xdr:cNvPr>
        <xdr:cNvSpPr/>
      </xdr:nvSpPr>
      <xdr:spPr>
        <a:xfrm>
          <a:off x="8934450" y="1768475"/>
          <a:ext cx="359727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1446742</xdr:colOff>
      <xdr:row>12</xdr:row>
      <xdr:rowOff>62441</xdr:rowOff>
    </xdr:from>
    <xdr:to>
      <xdr:col>4</xdr:col>
      <xdr:colOff>100542</xdr:colOff>
      <xdr:row>15</xdr:row>
      <xdr:rowOff>164041</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B472F2BB-A261-4540-A9E3-46FBF46995ED}"/>
            </a:ext>
          </a:extLst>
        </xdr:cNvPr>
        <xdr:cNvSpPr/>
      </xdr:nvSpPr>
      <xdr:spPr>
        <a:xfrm>
          <a:off x="8923867" y="2796116"/>
          <a:ext cx="35972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ESTRUCTURA</a:t>
          </a:r>
          <a:r>
            <a:rPr lang="en-US" sz="1400" b="1" baseline="0">
              <a:solidFill>
                <a:sysClr val="windowText" lastClr="000000"/>
              </a:solidFill>
            </a:rPr>
            <a:t> </a:t>
          </a:r>
          <a:r>
            <a:rPr lang="en-US" sz="1400" b="1">
              <a:solidFill>
                <a:sysClr val="windowText" lastClr="000000"/>
              </a:solidFill>
            </a:rPr>
            <a:t>TALENTO HUMANO</a:t>
          </a:r>
        </a:p>
      </xdr:txBody>
    </xdr:sp>
    <xdr:clientData/>
  </xdr:twoCellAnchor>
  <xdr:twoCellAnchor>
    <xdr:from>
      <xdr:col>3</xdr:col>
      <xdr:colOff>1425575</xdr:colOff>
      <xdr:row>16</xdr:row>
      <xdr:rowOff>189971</xdr:rowOff>
    </xdr:from>
    <xdr:to>
      <xdr:col>4</xdr:col>
      <xdr:colOff>79375</xdr:colOff>
      <xdr:row>20</xdr:row>
      <xdr:rowOff>101071</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3F53B048-4E28-4FB4-AD8D-3F0700537908}"/>
            </a:ext>
          </a:extLst>
        </xdr:cNvPr>
        <xdr:cNvSpPr/>
      </xdr:nvSpPr>
      <xdr:spPr>
        <a:xfrm>
          <a:off x="8902700" y="3685646"/>
          <a:ext cx="35972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1351491</xdr:colOff>
      <xdr:row>26</xdr:row>
      <xdr:rowOff>137583</xdr:rowOff>
    </xdr:from>
    <xdr:to>
      <xdr:col>4</xdr:col>
      <xdr:colOff>5291</xdr:colOff>
      <xdr:row>30</xdr:row>
      <xdr:rowOff>48683</xdr:rowOff>
    </xdr:to>
    <xdr:sp macro="" textlink="">
      <xdr:nvSpPr>
        <xdr:cNvPr id="15" name="Rectángulo: esquinas redondeadas 14">
          <a:hlinkClick xmlns:r="http://schemas.openxmlformats.org/officeDocument/2006/relationships" r:id="rId14"/>
          <a:extLst>
            <a:ext uri="{FF2B5EF4-FFF2-40B4-BE49-F238E27FC236}">
              <a16:creationId xmlns:a16="http://schemas.microsoft.com/office/drawing/2014/main" id="{F8FCBEED-C6B9-44CC-A5C8-51BFC0B59D8E}"/>
            </a:ext>
          </a:extLst>
        </xdr:cNvPr>
        <xdr:cNvSpPr/>
      </xdr:nvSpPr>
      <xdr:spPr>
        <a:xfrm>
          <a:off x="8833908" y="5545666"/>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0</xdr:col>
      <xdr:colOff>2199217</xdr:colOff>
      <xdr:row>31</xdr:row>
      <xdr:rowOff>101599</xdr:rowOff>
    </xdr:from>
    <xdr:to>
      <xdr:col>2</xdr:col>
      <xdr:colOff>918634</xdr:colOff>
      <xdr:row>34</xdr:row>
      <xdr:rowOff>203199</xdr:rowOff>
    </xdr:to>
    <xdr:sp macro="" textlink="">
      <xdr:nvSpPr>
        <xdr:cNvPr id="16" name="Rectángulo: esquinas redondeadas 15">
          <a:hlinkClick xmlns:r="http://schemas.openxmlformats.org/officeDocument/2006/relationships" r:id="rId15"/>
          <a:extLst>
            <a:ext uri="{FF2B5EF4-FFF2-40B4-BE49-F238E27FC236}">
              <a16:creationId xmlns:a16="http://schemas.microsoft.com/office/drawing/2014/main" id="{07497118-51BA-4753-9263-16C6686EF5EC}"/>
            </a:ext>
          </a:extLst>
        </xdr:cNvPr>
        <xdr:cNvSpPr/>
      </xdr:nvSpPr>
      <xdr:spPr>
        <a:xfrm>
          <a:off x="2199217" y="6454774"/>
          <a:ext cx="3700992"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2197101</xdr:colOff>
      <xdr:row>31</xdr:row>
      <xdr:rowOff>127000</xdr:rowOff>
    </xdr:from>
    <xdr:to>
      <xdr:col>3</xdr:col>
      <xdr:colOff>3302000</xdr:colOff>
      <xdr:row>34</xdr:row>
      <xdr:rowOff>228600</xdr:rowOff>
    </xdr:to>
    <xdr:sp macro="" textlink="">
      <xdr:nvSpPr>
        <xdr:cNvPr id="17" name="Rectángulo: esquinas redondeadas 16">
          <a:hlinkClick xmlns:r="http://schemas.openxmlformats.org/officeDocument/2006/relationships" r:id="rId16"/>
          <a:extLst>
            <a:ext uri="{FF2B5EF4-FFF2-40B4-BE49-F238E27FC236}">
              <a16:creationId xmlns:a16="http://schemas.microsoft.com/office/drawing/2014/main" id="{DE1D5EB5-BDB5-4EE1-9319-24989FC06BA4}"/>
            </a:ext>
          </a:extLst>
        </xdr:cNvPr>
        <xdr:cNvSpPr/>
      </xdr:nvSpPr>
      <xdr:spPr>
        <a:xfrm>
          <a:off x="7178676" y="6480175"/>
          <a:ext cx="3600449"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8" name="Imagen 17">
          <a:extLst>
            <a:ext uri="{FF2B5EF4-FFF2-40B4-BE49-F238E27FC236}">
              <a16:creationId xmlns:a16="http://schemas.microsoft.com/office/drawing/2014/main" id="{AE43D203-AC01-4978-BE2A-8DEAC81FB80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1354666</xdr:colOff>
      <xdr:row>21</xdr:row>
      <xdr:rowOff>137584</xdr:rowOff>
    </xdr:from>
    <xdr:to>
      <xdr:col>4</xdr:col>
      <xdr:colOff>116417</xdr:colOff>
      <xdr:row>25</xdr:row>
      <xdr:rowOff>48684</xdr:rowOff>
    </xdr:to>
    <xdr:sp macro="" textlink="">
      <xdr:nvSpPr>
        <xdr:cNvPr id="19" name="Rectángulo: esquinas redondeadas 18">
          <a:hlinkClick xmlns:r="http://schemas.openxmlformats.org/officeDocument/2006/relationships" r:id="rId18"/>
          <a:extLst>
            <a:ext uri="{FF2B5EF4-FFF2-40B4-BE49-F238E27FC236}">
              <a16:creationId xmlns:a16="http://schemas.microsoft.com/office/drawing/2014/main" id="{DEEB086D-1EB0-4A41-BE3A-CAC440998219}"/>
            </a:ext>
          </a:extLst>
        </xdr:cNvPr>
        <xdr:cNvSpPr/>
      </xdr:nvSpPr>
      <xdr:spPr>
        <a:xfrm>
          <a:off x="8837083" y="4593167"/>
          <a:ext cx="3704167"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5. PERFILES TALENTO HUMANO</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atalia Marin Enciso" id="{63B32F92-8939-494C-B105-7B9C85BA12D1}" userId="S::Natalia.MarinE@icbf.gov.co::25e1adb8-1f6d-4a9b-a7c5-eebacd2ec63e" providerId="AD"/>
  <person displayName="Natalia Marin Enciso" id="{0EEC69A8-09E8-4337-B14C-9C901C0413AB}" userId="S::natalia.marine@icbf.gov.co::25e1adb8-1f6d-4a9b-a7c5-eebacd2ec63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78" dataDxfId="477">
  <autoFilter ref="B89:B91" xr:uid="{00000000-0009-0000-0100-000001000000}"/>
  <tableColumns count="1">
    <tableColumn id="1" xr3:uid="{00000000-0010-0000-0000-000001000000}" name="SERVICIOS" dataDxfId="47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51" dataDxfId="450">
  <autoFilter ref="F10:F13" xr:uid="{00000000-0009-0000-0100-00000A000000}"/>
  <tableColumns count="1">
    <tableColumn id="1" xr3:uid="{00000000-0010-0000-0900-000001000000}" name="POB_RESTABLECIMIENTO_DE_DERECHOS" dataDxfId="449"/>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96">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95">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94">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93">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92">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91">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90">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89">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88">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87" dataDxfId="186">
  <autoFilter ref="H19:H23" xr:uid="{00000000-0009-0000-0100-000070000000}"/>
  <tableColumns count="1">
    <tableColumn id="1" xr3:uid="{00000000-0010-0000-6C00-000001000000}" name="MOD_RESTABLECIMIENTO_DE_DERECHOS" dataDxfId="18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48" dataDxfId="447">
  <autoFilter ref="F34:F35" xr:uid="{00000000-0009-0000-0100-00000B000000}"/>
  <tableColumns count="1">
    <tableColumn id="1" xr3:uid="{00000000-0010-0000-0A00-000001000000}" name="POB_SISTEMA_DE_RESPONSABILIDAD_PENAL_ADOLESCENTES" dataDxfId="446"/>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84" dataDxfId="183">
  <autoFilter ref="J64:J66" xr:uid="{00000000-0009-0000-0100-000071000000}"/>
  <tableColumns count="1">
    <tableColumn id="1" xr3:uid="{00000000-0010-0000-6D00-000001000000}" name="SERV_UBICACION INICIAL" dataDxfId="182"/>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81" dataDxfId="180">
  <autoFilter ref="J68:J72" xr:uid="{00000000-0009-0000-0100-000072000000}"/>
  <tableColumns count="1">
    <tableColumn id="1" xr3:uid="{00000000-0010-0000-6E00-000001000000}" name="SERV_APOYO Y FORTALECIMIENTO A LA FAMILIA Y/O RED VINCULAR" dataDxfId="179"/>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78" dataDxfId="177">
  <autoFilter ref="J74:J75" xr:uid="{00000000-0009-0000-0100-000073000000}"/>
  <tableColumns count="1">
    <tableColumn id="1" xr3:uid="{00000000-0010-0000-6F00-000001000000}" name="SERV_ACOGIMIENTO FAMILIAR" dataDxfId="176"/>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75" dataDxfId="174">
  <autoFilter ref="J77:J81" xr:uid="{00000000-0009-0000-0100-000075000000}"/>
  <tableColumns count="1">
    <tableColumn id="1" xr3:uid="{00000000-0010-0000-7000-000001000000}" name="SERV_ACOGIMIENTO RESIDENCIAL" dataDxfId="173"/>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36F083DE-B312-442D-B06D-20CC1DE87617}" name="Tabla1122" displayName="Tabla1122" ref="A3:I33" totalsRowShown="0" headerRowDxfId="172" dataDxfId="170" headerRowBorderDxfId="171" tableBorderDxfId="169" totalsRowBorderDxfId="168">
  <tableColumns count="9">
    <tableColumn id="1" xr3:uid="{786019D8-0D32-487C-8A40-437036D489D8}" name="Ubicación" dataDxfId="167"/>
    <tableColumn id="7" xr3:uid="{FE506D16-C23C-4B06-98B3-C06BBE81304A}" name="Denominación del espacio pedagógico" dataDxfId="166"/>
    <tableColumn id="8" xr3:uid="{DEE38D12-ECFF-4B1C-A04E-572F3D0FC408}" name="Rango de edad _x000a_(años)" dataDxfId="165"/>
    <tableColumn id="2" xr3:uid="{D33E2286-E88F-42DE-8692-06CAD8C03327}" name="Área (m²)" dataDxfId="164"/>
    <tableColumn id="3" xr3:uid="{B72662A0-2406-4B96-A589-325CDED1E873}" name="Índice (m²/niña-niño)" dataDxfId="163"/>
    <tableColumn id="4" xr3:uid="{74ABC2FD-105E-41B5-8384-6DA628C5911E}" name="Capacidad máxima _x000a_(Área / Índice)" dataDxfId="162">
      <calculatedColumnFormula>IFERROR(ROUNDDOWN((Tabla1122[[#This Row],[Área (m²)]]/Tabla1122[[#This Row],[Índice (m²/niña-niño)]]),0)," ")</calculatedColumnFormula>
    </tableColumn>
    <tableColumn id="5" xr3:uid="{8FB3A5B2-B890-4206-BBE0-EB0BBB6789E5}" name="No. niñas y niños (Cupos ubicados)" dataDxfId="161"/>
    <tableColumn id="10" xr3:uid="{F1FC4879-CF0F-49D7-BA91-F4B0D1ADC763}" name="Cumple - No cumple - No aplica" dataDxfId="160">
      <calculatedColumnFormula>IF(OR(ISBLANK(Tabla1122[[#This Row],[Capacidad máxima 
(Área / Índice)]]),ISBLANK(Tabla1122[[#This Row],[No. niñas y niños (Cupos ubicados)]])),"No aplica",IF(Tabla1122[[#This Row],[No. niñas y niños (Cupos ubicados)]]&lt;=Tabla1122[[#This Row],[Capacidad máxima 
(Área / Índice)]],"Cumple","No cumple"))</calculatedColumnFormula>
    </tableColumn>
    <tableColumn id="6" xr3:uid="{1AC1758C-059B-461B-8C5C-3BB855E13329}" name="observaciones" dataDxfId="159"/>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BCF764E3-E88C-495C-9FCA-BA985AD20CAA}" name="Tabla_Sanitarios_u_Orinales119123" displayName="Tabla_Sanitarios_u_Orinales119123" ref="E42:I43" totalsRowShown="0" headerRowDxfId="158" dataDxfId="156" headerRowBorderDxfId="157" tableBorderDxfId="155" totalsRowBorderDxfId="154">
  <tableColumns count="5">
    <tableColumn id="1" xr3:uid="{717B4461-1262-48D0-B52E-75C10537D8A8}" name="Cantidad de sanitarios u orinales infantiles requeridos" dataDxfId="153">
      <calculatedColumnFormula>IFERROR(ROUNDUP($D$39/20,0)," ")</calculatedColumnFormula>
    </tableColumn>
    <tableColumn id="2" xr3:uid="{9A5035F6-8956-4F76-B234-FDE1B74CBD8D}" name="Cantidad de sanitarios u orinales infantiles encontrados" dataDxfId="152"/>
    <tableColumn id="3" xr3:uid="{5655C928-F4DB-45D1-863D-72C64840E687}" name="Cantidad de Sanitarios u Orinales infantiles faltantes" dataDxfId="151">
      <calculatedColumnFormula>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calculatedColumnFormula>
    </tableColumn>
    <tableColumn id="4" xr3:uid="{A4E9F4FF-6E54-45E6-BAB8-D8C1471BBB0B}" name="Cumple - No cumple - No aplica" dataDxfId="150">
      <calculatedColumnFormula>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calculatedColumnFormula>
    </tableColumn>
    <tableColumn id="5" xr3:uid="{8AEF2F61-4309-4271-8E46-BA636E862DB0}" name="observaciones" dataDxfId="149"/>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7EB7999B-F03A-4F67-9C72-029E3BC64FE0}" name="Tabla_Lavamanos120124" displayName="Tabla_Lavamanos120124" ref="E47:I48" totalsRowShown="0" headerRowDxfId="148" dataDxfId="146" headerRowBorderDxfId="147" tableBorderDxfId="145" totalsRowBorderDxfId="144">
  <tableColumns count="5">
    <tableColumn id="1" xr3:uid="{B7E0854F-F1E0-4CA0-BCD6-98D384276C48}" name="Cantidad de lavamanos infantiles requeridos" dataDxfId="143">
      <calculatedColumnFormula>IFERROR(ROUNDUP($D$39/20,0)," ")</calculatedColumnFormula>
    </tableColumn>
    <tableColumn id="2" xr3:uid="{C86C87BD-9C9E-4EEC-B4C0-44BED0CFA04D}" name="Cantidad de lavamanos infantiles encontrados" dataDxfId="142"/>
    <tableColumn id="3" xr3:uid="{88BF8B0E-D53B-46A2-BF17-5A1432D3DDA4}" name="Cantidad de lavamanos infantiles faltantes" dataDxfId="141">
      <calculatedColumnFormula>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calculatedColumnFormula>
    </tableColumn>
    <tableColumn id="4" xr3:uid="{C1BBF76B-C010-4BD9-A328-1F01D18B5CBC}" name="Cumple - No cumple - No aplica" dataDxfId="140">
      <calculatedColumnFormula>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calculatedColumnFormula>
    </tableColumn>
    <tableColumn id="5" xr3:uid="{55213F96-1D0F-4BCE-8211-8457215579FC}" name="observaciones" dataDxfId="139"/>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61E04113-0A2D-47CA-B9DA-856F836F8479}" name="Tabla_Lavamanos117121125" displayName="Tabla_Lavamanos117121125" ref="E52:I53" totalsRowShown="0" headerRowDxfId="138" dataDxfId="136" headerRowBorderDxfId="137" tableBorderDxfId="135" totalsRowBorderDxfId="134">
  <tableColumns count="5">
    <tableColumn id="1" xr3:uid="{94FABAC2-8F11-49C1-9F2C-71C1CB1C449C}" name="Cantidad duchas tipo teléfono requeridas" dataDxfId="133">
      <calculatedColumnFormula>IFERROR(ROUNDUP($D$39/$D$39,0)," ")</calculatedColumnFormula>
    </tableColumn>
    <tableColumn id="2" xr3:uid="{04312FF1-28BD-4BE8-93C6-C7767CD66AB7}" name="Cantidad de duchas tipo teléfono encontradas" dataDxfId="132"/>
    <tableColumn id="3" xr3:uid="{E125F9EB-11DA-4820-985E-B77FC6EB53FC}" name="Cantidad de duchas tipo teléfono faltantes" dataDxfId="131">
      <calculatedColumnFormula>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calculatedColumnFormula>
    </tableColumn>
    <tableColumn id="4" xr3:uid="{47555EDF-91EF-4B54-A53E-B3C1B489465A}" name="Cumple - No cumple - No aplica" dataDxfId="130">
      <calculatedColumnFormula>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calculatedColumnFormula>
    </tableColumn>
    <tableColumn id="5" xr3:uid="{2C671413-3C21-49E7-8592-9F41E76D3C3A}" name="observaciones" dataDxfId="12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45" dataDxfId="444">
  <autoFilter ref="F84:F85" xr:uid="{00000000-0009-0000-0100-00000C000000}"/>
  <tableColumns count="1">
    <tableColumn id="1" xr3:uid="{00000000-0010-0000-0B00-000001000000}" name="POB_ADOPCIONES" dataDxfId="44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42" dataDxfId="441">
  <autoFilter ref="H102:H106" xr:uid="{00000000-0009-0000-0100-00000D000000}"/>
  <tableColumns count="1">
    <tableColumn id="1" xr3:uid="{00000000-0010-0000-0C00-000001000000}" name="MOD_PRIMERA_INFANCIA" dataDxfId="44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39" dataDxfId="438">
  <autoFilter ref="J95:J101" xr:uid="{00000000-0009-0000-0100-00000E000000}"/>
  <tableColumns count="1">
    <tableColumn id="1" xr3:uid="{00000000-0010-0000-0D00-000001000000}" name="SERV_INSTITUCIONAL" dataDxfId="43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36" dataDxfId="435">
  <autoFilter ref="J103:J106" xr:uid="{00000000-0009-0000-0100-00000F000000}"/>
  <tableColumns count="1">
    <tableColumn id="1" xr3:uid="{00000000-0010-0000-0E00-000001000000}" name="SERV_COMUNITARIA" dataDxfId="43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33" dataDxfId="432">
  <autoFilter ref="J108:J111" xr:uid="{00000000-0009-0000-0100-000010000000}"/>
  <tableColumns count="1">
    <tableColumn id="1" xr3:uid="{00000000-0010-0000-0F00-000001000000}" name="SERV_FAMILIAR" dataDxfId="43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30" dataDxfId="429">
  <autoFilter ref="J113:J114" xr:uid="{00000000-0009-0000-0100-000011000000}"/>
  <tableColumns count="1">
    <tableColumn id="1" xr3:uid="{00000000-0010-0000-1000-000001000000}" name="SERV_PROPIA_E_INTERCULTURAL" dataDxfId="42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27" dataDxfId="426">
  <autoFilter ref="H116:H117" xr:uid="{00000000-0009-0000-0100-000012000000}"/>
  <tableColumns count="1">
    <tableColumn id="1" xr3:uid="{00000000-0010-0000-1100-000001000000}" name="MOD_INFANCIA" dataDxfId="42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24" dataDxfId="423">
  <autoFilter ref="J117:J121" xr:uid="{00000000-0009-0000-0100-000013000000}"/>
  <tableColumns count="1">
    <tableColumn id="1" xr3:uid="{00000000-0010-0000-1200-000001000000}" name="SERV_ATRAPASUEÑOS" dataDxfId="4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75" dataDxfId="474">
  <autoFilter ref="D117:D123" xr:uid="{00000000-0009-0000-0100-000002000000}"/>
  <tableColumns count="1">
    <tableColumn id="1" xr3:uid="{00000000-0010-0000-0100-000001000000}" name="DIR_PROMOCIÓN_Y_PREVENCION" dataDxfId="47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21" dataDxfId="420">
  <autoFilter ref="H130:H133" xr:uid="{00000000-0009-0000-0100-000014000000}"/>
  <tableColumns count="1">
    <tableColumn id="1" xr3:uid="{00000000-0010-0000-1300-000001000000}" name="MOD_NUTRICION" dataDxfId="41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18" dataDxfId="417">
  <autoFilter ref="J128:J129" xr:uid="{00000000-0009-0000-0100-000015000000}"/>
  <tableColumns count="1">
    <tableColumn id="1" xr3:uid="{00000000-0010-0000-1400-000001000000}" name="SERV_CENTROS_DE_RECUPERACION_INSTITUCIONAL" dataDxfId="41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15" dataDxfId="414">
  <autoFilter ref="H144:H147" xr:uid="{00000000-0009-0000-0100-000016000000}"/>
  <tableColumns count="1">
    <tableColumn id="1" xr3:uid="{00000000-0010-0000-1500-000001000000}" name="MOD_FAMILIAS_Y_COMUNIDADES" dataDxfId="41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412" dataDxfId="411">
  <autoFilter ref="H10:H14" xr:uid="{00000000-0009-0000-0100-000017000000}"/>
  <tableColumns count="1">
    <tableColumn id="1" xr3:uid="{00000000-0010-0000-1600-000001000000}" name="MOD_RESTABLECIMIENTO_DE_DERECHOS" dataDxfId="41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409" dataDxfId="408">
  <autoFilter ref="J2:J6" xr:uid="{00000000-0009-0000-0100-000018000000}"/>
  <tableColumns count="1">
    <tableColumn id="1" xr3:uid="{00000000-0010-0000-1700-000001000000}" name="SERV_PRIVATIVAS_DE_LA_LIBERTAD" dataDxfId="407"/>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406" dataDxfId="405">
  <autoFilter ref="J8:J11" xr:uid="{00000000-0009-0000-0100-000019000000}"/>
  <tableColumns count="1">
    <tableColumn id="1" xr3:uid="{00000000-0010-0000-1800-000001000000}" name="SERV_NO_PRIVATIVAS_DE_LA_LIBERTAD" dataDxfId="40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403" dataDxfId="402">
  <autoFilter ref="J13:J18" xr:uid="{00000000-0009-0000-0100-00001A000000}"/>
  <tableColumns count="1">
    <tableColumn id="1" xr3:uid="{00000000-0010-0000-1900-000001000000}" name="SERV_COMPLEMENTARIAS_Y_DE_RESTABLECIMIENTO_EN_ADMINISTRACION_DE_JUSTICIA" dataDxfId="40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400" dataDxfId="399">
  <autoFilter ref="J20:J22" xr:uid="{00000000-0009-0000-0100-00001B000000}"/>
  <tableColumns count="1">
    <tableColumn id="1" xr3:uid="{00000000-0010-0000-1A00-000001000000}" name="SERV_PROGRAMA_DE_INCLUSION_SOCIAL" dataDxfId="39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97" dataDxfId="396">
  <autoFilter ref="H32:H37" xr:uid="{00000000-0009-0000-0100-00001C000000}"/>
  <tableColumns count="1">
    <tableColumn id="1" xr3:uid="{00000000-0010-0000-1B00-000001000000}" name="MOD_SISTEMA_DE_RESPONSABILIDAD_PENAL_ADOLESCENTES" dataDxfId="39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94" dataDxfId="393">
  <autoFilter ref="J25:J26" xr:uid="{00000000-0009-0000-0100-00001D000000}"/>
  <tableColumns count="1">
    <tableColumn id="1" xr3:uid="{00000000-0010-0000-1C00-000001000000}" name="SERV_CENTRO_DE_EMERGENCIA" dataDxfId="39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72" dataDxfId="471">
  <autoFilter ref="D22:D25" xr:uid="{00000000-0009-0000-0100-000003000000}"/>
  <tableColumns count="1">
    <tableColumn id="1" xr3:uid="{00000000-0010-0000-0200-000001000000}" name="DIR_PROTECCION" dataDxfId="47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91" dataDxfId="390">
  <autoFilter ref="J28:J36" xr:uid="{00000000-0009-0000-0100-00001E000000}"/>
  <tableColumns count="1">
    <tableColumn id="1" xr3:uid="{00000000-0010-0000-1D00-000001000000}" name="SERV_SERVICIO_DE_APOYO_Y_FORTALECIMIENTO_A_LA_FAMILIA" dataDxfId="38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88" dataDxfId="387">
  <autoFilter ref="J38:J43" xr:uid="{00000000-0009-0000-0100-00001F000000}"/>
  <tableColumns count="1">
    <tableColumn id="1" xr3:uid="{00000000-0010-0000-1E00-000001000000}" name="SERV_ACOGIMIENTO_FAMILIAR" dataDxfId="38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85" dataDxfId="384">
  <autoFilter ref="J45:J58" xr:uid="{00000000-0009-0000-0100-000020000000}"/>
  <tableColumns count="1">
    <tableColumn id="1" xr3:uid="{00000000-0010-0000-1F00-000001000000}" name="SERV_ACOGIMIENTO_RESIDENCIAL" dataDxfId="38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82" dataDxfId="381">
  <autoFilter ref="J60:J61" xr:uid="{00000000-0009-0000-0100-000021000000}"/>
  <tableColumns count="1">
    <tableColumn id="1" xr3:uid="{00000000-0010-0000-2000-000001000000}" name="SERV_ESTRATEGIA_UNIDADES_MOVILES" dataDxfId="38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79" dataDxfId="378">
  <autoFilter ref="H119:H120" xr:uid="{00000000-0009-0000-0100-00002B000000}"/>
  <tableColumns count="1">
    <tableColumn id="1" xr3:uid="{00000000-0010-0000-2100-000001000000}" name="MOD_ADOLESCENCIA" dataDxfId="37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76" dataDxfId="375">
  <autoFilter ref="H122:H123" xr:uid="{00000000-0009-0000-0100-00002C000000}"/>
  <tableColumns count="1">
    <tableColumn id="1" xr3:uid="{00000000-0010-0000-2200-000001000000}" name="MOD_JUVENTUD" dataDxfId="37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73" dataDxfId="372">
  <autoFilter ref="J142:J143" xr:uid="{00000000-0009-0000-0100-00002D000000}"/>
  <tableColumns count="1">
    <tableColumn id="1" xr3:uid="{00000000-0010-0000-2300-000001000000}" name="SERV_SOMOS_FAMILIA_SOMOS_COMUNIDAD" dataDxfId="37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70" dataDxfId="369">
  <autoFilter ref="H84:H85" xr:uid="{00000000-0009-0000-0100-00002E000000}"/>
  <tableColumns count="1">
    <tableColumn id="1" xr3:uid="{00000000-0010-0000-2400-000001000000}" name="MOD_ADOPCIONES" dataDxfId="36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67" dataDxfId="366">
  <autoFilter ref="J84:J85" xr:uid="{00000000-0009-0000-0100-00002F000000}"/>
  <tableColumns count="1">
    <tableColumn id="1" xr3:uid="{00000000-0010-0000-2500-000001000000}" name="SERV_ADOPCIONES" dataDxfId="36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64" dataDxfId="363">
  <autoFilter ref="J131:J132" xr:uid="{00000000-0009-0000-0100-000022000000}"/>
  <tableColumns count="1">
    <tableColumn id="1" xr3:uid="{00000000-0010-0000-2600-000001000000}" name="SERV_1000_DÍAS_PARA_CAMBIAR_EL_MUNDO" dataDxfId="36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69" dataDxfId="468">
  <autoFilter ref="F104:F105" xr:uid="{00000000-0009-0000-0100-000004000000}"/>
  <tableColumns count="1">
    <tableColumn id="1" xr3:uid="{00000000-0010-0000-0300-000001000000}" name="POB_PRIMERA_INFANCIA" dataDxfId="46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61" dataDxfId="360">
  <autoFilter ref="J134:J135" xr:uid="{00000000-0009-0000-0100-000023000000}"/>
  <tableColumns count="1">
    <tableColumn id="1" xr3:uid="{00000000-0010-0000-2700-000001000000}" name="SERV_SERVICIOS_DE_UNIDADES_DE_BUSQUEDA_ACTIVA" dataDxfId="35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58" dataDxfId="357">
  <autoFilter ref="J145:J146" xr:uid="{00000000-0009-0000-0100-000024000000}"/>
  <tableColumns count="1">
    <tableColumn id="1" xr3:uid="{00000000-0010-0000-2800-000001000000}" name="SERV_SOMOS_FAMILIA_CONECTADAS" dataDxfId="35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55" dataDxfId="354">
  <autoFilter ref="J148:J149" xr:uid="{00000000-0009-0000-0100-000025000000}"/>
  <tableColumns count="1">
    <tableColumn id="1" xr3:uid="{00000000-0010-0000-2900-000001000000}" name="SERV_ACOMPAÑAMIENTO_INTERCULTURAL_ETNICA_Y_CAMPESINA_TEJIENDO_INTERCULTURALIDAD" dataDxfId="35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52" dataDxfId="351" tableBorderDxfId="350">
  <autoFilter ref="D171:D172" xr:uid="{00000000-0009-0000-0100-000026000000}"/>
  <tableColumns count="1">
    <tableColumn id="1" xr3:uid="{00000000-0010-0000-2A00-000001000000}" name="AMAZONAS." dataDxfId="34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48" dataDxfId="347" tableBorderDxfId="346">
  <autoFilter ref="E171:E189" xr:uid="{00000000-0009-0000-0100-000027000000}"/>
  <tableColumns count="1">
    <tableColumn id="1" xr3:uid="{00000000-0010-0000-2B00-000001000000}" name="ANTIOQUIA." dataDxfId="345"/>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44" dataDxfId="343" tableBorderDxfId="342">
  <autoFilter ref="F171:F174" xr:uid="{00000000-0009-0000-0100-000028000000}"/>
  <tableColumns count="1">
    <tableColumn id="1" xr3:uid="{00000000-0010-0000-2C00-000001000000}" name="ARAUCA." dataDxfId="341"/>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40" dataDxfId="339" tableBorderDxfId="338">
  <autoFilter ref="G171:G178" xr:uid="{00000000-0009-0000-0100-000029000000}"/>
  <tableColumns count="1">
    <tableColumn id="1" xr3:uid="{00000000-0010-0000-2D00-000001000000}" name="ATLANTICO." dataDxfId="33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36" dataDxfId="335" tableBorderDxfId="334">
  <autoFilter ref="H171:H189" xr:uid="{00000000-0009-0000-0100-00002A000000}"/>
  <tableColumns count="1">
    <tableColumn id="1" xr3:uid="{00000000-0010-0000-2E00-000001000000}" name="BOGOTA." dataDxfId="33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32" dataDxfId="331" tableBorderDxfId="330">
  <autoFilter ref="I171:I179" xr:uid="{00000000-0009-0000-0100-000030000000}"/>
  <tableColumns count="1">
    <tableColumn id="1" xr3:uid="{00000000-0010-0000-2F00-000001000000}" name="BOLIVAR." dataDxfId="329"/>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28" dataDxfId="327" tableBorderDxfId="326">
  <autoFilter ref="J171:J183" xr:uid="{00000000-0009-0000-0100-000031000000}"/>
  <tableColumns count="1">
    <tableColumn id="1" xr3:uid="{00000000-0010-0000-3000-000001000000}" name="BOYACA." dataDxfId="32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66" dataDxfId="465">
  <autoFilter ref="F116:F117" xr:uid="{00000000-0009-0000-0100-000005000000}"/>
  <tableColumns count="1">
    <tableColumn id="1" xr3:uid="{00000000-0010-0000-0400-000001000000}" name="POB_INFANCIA" dataDxfId="464"/>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24" dataDxfId="323" tableBorderDxfId="322">
  <autoFilter ref="K171:K178" xr:uid="{00000000-0009-0000-0100-000032000000}"/>
  <tableColumns count="1">
    <tableColumn id="1" xr3:uid="{00000000-0010-0000-3100-000001000000}" name="CALDAS." dataDxfId="321"/>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20" dataDxfId="319" tableBorderDxfId="318">
  <autoFilter ref="L171:L175" xr:uid="{00000000-0009-0000-0100-000033000000}"/>
  <tableColumns count="1">
    <tableColumn id="1" xr3:uid="{00000000-0010-0000-3200-000001000000}" name="CAQUETA." dataDxfId="317"/>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16" dataDxfId="315" tableBorderDxfId="314">
  <autoFilter ref="M171:M174" xr:uid="{00000000-0009-0000-0100-000034000000}"/>
  <tableColumns count="1">
    <tableColumn id="1" xr3:uid="{00000000-0010-0000-3300-000001000000}" name="CASANARE." dataDxfId="31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312" dataDxfId="311" tableBorderDxfId="310">
  <autoFilter ref="N171:N178" xr:uid="{00000000-0009-0000-0100-000035000000}"/>
  <tableColumns count="1">
    <tableColumn id="1" xr3:uid="{00000000-0010-0000-3400-000001000000}" name="CAUCA." dataDxfId="309"/>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308" dataDxfId="307" tableBorderDxfId="306">
  <autoFilter ref="O171:O176" xr:uid="{00000000-0009-0000-0100-000036000000}"/>
  <tableColumns count="1">
    <tableColumn id="1" xr3:uid="{00000000-0010-0000-3500-000001000000}" name="CESAR." dataDxfId="30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304" dataDxfId="303" tableBorderDxfId="302">
  <autoFilter ref="P171:P177" xr:uid="{00000000-0009-0000-0100-000037000000}"/>
  <tableColumns count="1">
    <tableColumn id="1" xr3:uid="{00000000-0010-0000-3600-000001000000}" name="CHOCO." dataDxfId="30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300" dataDxfId="299" tableBorderDxfId="298">
  <autoFilter ref="Q171:Q179" xr:uid="{00000000-0009-0000-0100-000038000000}"/>
  <tableColumns count="1">
    <tableColumn id="1" xr3:uid="{00000000-0010-0000-3700-000001000000}" name="CORDOBA." dataDxfId="29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96" dataDxfId="295" tableBorderDxfId="294">
  <autoFilter ref="R171:R185" xr:uid="{00000000-0009-0000-0100-000039000000}"/>
  <tableColumns count="1">
    <tableColumn id="1" xr3:uid="{00000000-0010-0000-3800-000001000000}" name="CUNDINAMARCA." dataDxfId="293"/>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92" dataDxfId="291" tableBorderDxfId="290">
  <autoFilter ref="S171:S172" xr:uid="{00000000-0009-0000-0100-00003A000000}"/>
  <tableColumns count="1">
    <tableColumn id="1" xr3:uid="{00000000-0010-0000-3900-000001000000}" name="GUAINIA." dataDxfId="28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88" dataDxfId="287" tableBorderDxfId="286">
  <autoFilter ref="T171:T178" xr:uid="{00000000-0009-0000-0100-00003B000000}"/>
  <tableColumns count="1">
    <tableColumn id="1" xr3:uid="{00000000-0010-0000-3A00-000001000000}" name="LA_GUAJIRA." dataDxfId="28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63" dataDxfId="462">
  <autoFilter ref="F119:F120" xr:uid="{00000000-0009-0000-0100-000006000000}"/>
  <tableColumns count="1">
    <tableColumn id="1" xr3:uid="{00000000-0010-0000-0500-000001000000}" name="POB_ADOLESCENCIA" dataDxfId="46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84" dataDxfId="283" tableBorderDxfId="282">
  <autoFilter ref="U171:U172" xr:uid="{00000000-0009-0000-0100-00003C000000}"/>
  <tableColumns count="1">
    <tableColumn id="1" xr3:uid="{00000000-0010-0000-3B00-000001000000}" name="GUAVIARE." dataDxfId="28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80" dataDxfId="279" tableBorderDxfId="278">
  <autoFilter ref="V171:V176" xr:uid="{00000000-0009-0000-0100-00003D000000}"/>
  <tableColumns count="1">
    <tableColumn id="1" xr3:uid="{00000000-0010-0000-3C00-000001000000}" name="HUILA." dataDxfId="277"/>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76" dataDxfId="275" tableBorderDxfId="274">
  <autoFilter ref="W171:W179" xr:uid="{00000000-0009-0000-0100-00003E000000}"/>
  <tableColumns count="1">
    <tableColumn id="1" xr3:uid="{00000000-0010-0000-3D00-000001000000}" name="MAGDALENA." dataDxfId="27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72" dataDxfId="271" tableBorderDxfId="270">
  <autoFilter ref="X171:X176" xr:uid="{00000000-0009-0000-0100-00003F000000}"/>
  <tableColumns count="1">
    <tableColumn id="1" xr3:uid="{00000000-0010-0000-3E00-000001000000}" name="META." dataDxfId="26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68" dataDxfId="267" tableBorderDxfId="266">
  <autoFilter ref="Y171:Y179" xr:uid="{00000000-0009-0000-0100-000040000000}"/>
  <tableColumns count="1">
    <tableColumn id="1" xr3:uid="{00000000-0010-0000-3F00-000001000000}" name="NARIÑO." dataDxfId="265"/>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64" dataDxfId="263" tableBorderDxfId="262">
  <autoFilter ref="Z171:Z177" xr:uid="{00000000-0009-0000-0100-000041000000}"/>
  <tableColumns count="1">
    <tableColumn id="1" xr3:uid="{00000000-0010-0000-4000-000001000000}" name="NORTE_DE_SANTANDER." dataDxfId="261"/>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60" dataDxfId="259" tableBorderDxfId="258">
  <autoFilter ref="AA171:AA175" xr:uid="{00000000-0009-0000-0100-000042000000}"/>
  <tableColumns count="1">
    <tableColumn id="1" xr3:uid="{00000000-0010-0000-4100-000001000000}" name="PUTUMAYO." dataDxfId="257"/>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56" dataDxfId="255" tableBorderDxfId="254">
  <autoFilter ref="AB171:AB174" xr:uid="{00000000-0009-0000-0100-000043000000}"/>
  <tableColumns count="1">
    <tableColumn id="1" xr3:uid="{00000000-0010-0000-4200-000001000000}" name="QUINDIO." dataDxfId="253"/>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52" dataDxfId="251" tableBorderDxfId="250">
  <autoFilter ref="AC171:AC176" xr:uid="{00000000-0009-0000-0100-000044000000}"/>
  <tableColumns count="1">
    <tableColumn id="1" xr3:uid="{00000000-0010-0000-4300-000001000000}" name="RISARALDA." dataDxfId="249"/>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48" dataDxfId="247" tableBorderDxfId="246">
  <autoFilter ref="AD171:AD173" xr:uid="{00000000-0009-0000-0100-000045000000}"/>
  <tableColumns count="1">
    <tableColumn id="1" xr3:uid="{00000000-0010-0000-4400-000001000000}" name="SAN_ANDRES." dataDxfId="24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60" dataDxfId="459">
  <autoFilter ref="F122:F123" xr:uid="{00000000-0009-0000-0100-000007000000}"/>
  <tableColumns count="1">
    <tableColumn id="1" xr3:uid="{00000000-0010-0000-0600-000001000000}" name="POB_JUVENTUD" dataDxfId="458"/>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44" dataDxfId="243" tableBorderDxfId="242">
  <autoFilter ref="AE171:AE182" xr:uid="{00000000-0009-0000-0100-000046000000}"/>
  <tableColumns count="1">
    <tableColumn id="1" xr3:uid="{00000000-0010-0000-4500-000001000000}" name="SANTANDER." dataDxfId="241"/>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40" dataDxfId="239" tableBorderDxfId="238">
  <autoFilter ref="AF171:AF175" xr:uid="{00000000-0009-0000-0100-000047000000}"/>
  <tableColumns count="1">
    <tableColumn id="1" xr3:uid="{00000000-0010-0000-4600-000001000000}" name="SUCRE." dataDxfId="237"/>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36" dataDxfId="235" tableBorderDxfId="234">
  <autoFilter ref="AG171:AG181" xr:uid="{00000000-0009-0000-0100-000048000000}"/>
  <tableColumns count="1">
    <tableColumn id="1" xr3:uid="{00000000-0010-0000-4700-000001000000}" name="TOLIMA." dataDxfId="233"/>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32" dataDxfId="231" tableBorderDxfId="230">
  <autoFilter ref="AH171:AH186" xr:uid="{00000000-0009-0000-0100-000049000000}"/>
  <tableColumns count="1">
    <tableColumn id="1" xr3:uid="{00000000-0010-0000-4800-000001000000}" name="VALLE_DEL_CAUCA." dataDxfId="229"/>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28" dataDxfId="227" tableBorderDxfId="226">
  <autoFilter ref="AI171:AI172" xr:uid="{00000000-0009-0000-0100-00004A000000}"/>
  <tableColumns count="1">
    <tableColumn id="1" xr3:uid="{00000000-0010-0000-4900-000001000000}" name="VAUPES." dataDxfId="225"/>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24" dataDxfId="223" tableBorderDxfId="222">
  <autoFilter ref="AJ171:AJ172" xr:uid="{00000000-0009-0000-0100-00004B000000}"/>
  <tableColumns count="1">
    <tableColumn id="1" xr3:uid="{00000000-0010-0000-4A00-000001000000}" name="VICHADA." dataDxfId="22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20">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19">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18">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17">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57" dataDxfId="456">
  <autoFilter ref="F130:F131" xr:uid="{00000000-0009-0000-0100-000008000000}"/>
  <tableColumns count="1">
    <tableColumn id="1" xr3:uid="{00000000-0010-0000-0700-000001000000}" name="POB_NUTRICION" dataDxfId="455"/>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16">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15">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14">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213">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212">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211">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210">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209">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208">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207">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54" dataDxfId="453">
  <autoFilter ref="F145:F146" xr:uid="{00000000-0009-0000-0100-000009000000}"/>
  <tableColumns count="1">
    <tableColumn id="1" xr3:uid="{00000000-0010-0000-0800-000001000000}" name="POB_FAMILIAS_Y_COMUNIDADES" dataDxfId="452"/>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206">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205">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204">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203">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202">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201">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200">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99">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98">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97">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3" dT="2026-02-05T17:28:06.21" personId="{63B32F92-8939-494C-B105-7B9C85BA12D1}" id="{3EE56536-26CE-4951-A49C-9334E6918682}">
    <text>ajustado</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6-01-30T15:36:55.65" personId="{0EEC69A8-09E8-4337-B14C-9C901C0413AB}" id="{65EE7F72-59C5-42D9-BE71-F8D1735F1A75}">
    <text>Se sugiere ayudarnos con la formula (No se pudo modificar dado que la hoja esta protegida)</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J460"/>
  <sheetViews>
    <sheetView topLeftCell="A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47" t="s">
        <v>63</v>
      </c>
      <c r="E48" s="4"/>
      <c r="G48" s="3"/>
      <c r="J48" s="4" t="s">
        <v>64</v>
      </c>
      <c r="T48" s="4"/>
    </row>
    <row r="49" spans="2:20">
      <c r="B49" s="4"/>
      <c r="C49" s="4"/>
      <c r="D49" s="148" t="s">
        <v>65</v>
      </c>
      <c r="E49" s="4"/>
      <c r="F49" s="5"/>
      <c r="G49" s="3"/>
      <c r="J49" s="4" t="s">
        <v>66</v>
      </c>
      <c r="T49" s="4"/>
    </row>
    <row r="50" spans="2:20">
      <c r="B50" s="4"/>
      <c r="C50" s="4"/>
      <c r="D50" s="149" t="s">
        <v>67</v>
      </c>
      <c r="E50" s="4"/>
      <c r="F50" s="5"/>
      <c r="G50" s="3"/>
      <c r="J50" s="4" t="s">
        <v>68</v>
      </c>
      <c r="T50" s="4"/>
    </row>
    <row r="51" spans="2:20">
      <c r="B51" s="4"/>
      <c r="C51" s="4"/>
      <c r="D51" s="148"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47"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1"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1" t="s">
        <v>213</v>
      </c>
      <c r="T172" s="18" t="s">
        <v>214</v>
      </c>
      <c r="U172" s="21"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4" t="s">
        <v>229</v>
      </c>
      <c r="AJ172" s="24"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1" t="s">
        <v>254</v>
      </c>
      <c r="AE173" s="15" t="s">
        <v>255</v>
      </c>
      <c r="AF173" s="16" t="s">
        <v>256</v>
      </c>
      <c r="AG173" s="16" t="s">
        <v>257</v>
      </c>
      <c r="AH173" s="15" t="s">
        <v>199</v>
      </c>
      <c r="AI173" s="4"/>
      <c r="AJ173" s="4"/>
    </row>
    <row r="174" spans="4:36" ht="15">
      <c r="D174" s="4"/>
      <c r="E174" s="20" t="s">
        <v>258</v>
      </c>
      <c r="F174" s="21" t="s">
        <v>259</v>
      </c>
      <c r="G174" s="19" t="s">
        <v>260</v>
      </c>
      <c r="H174" s="15" t="s">
        <v>261</v>
      </c>
      <c r="I174" s="19" t="s">
        <v>262</v>
      </c>
      <c r="J174" s="17" t="s">
        <v>263</v>
      </c>
      <c r="K174" s="18" t="s">
        <v>264</v>
      </c>
      <c r="L174" s="15" t="s">
        <v>265</v>
      </c>
      <c r="M174" s="21"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1"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4"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4" t="s">
        <v>303</v>
      </c>
      <c r="AB175" s="4"/>
      <c r="AC175" s="15" t="s">
        <v>304</v>
      </c>
      <c r="AD175" s="4"/>
      <c r="AE175" s="15" t="s">
        <v>305</v>
      </c>
      <c r="AF175" s="21"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4" t="s">
        <v>313</v>
      </c>
      <c r="P176" s="16" t="s">
        <v>314</v>
      </c>
      <c r="Q176" s="16" t="s">
        <v>315</v>
      </c>
      <c r="R176" s="15" t="s">
        <v>316</v>
      </c>
      <c r="S176" s="4"/>
      <c r="T176" s="18" t="s">
        <v>317</v>
      </c>
      <c r="U176" s="4"/>
      <c r="V176" s="23" t="s">
        <v>318</v>
      </c>
      <c r="W176" s="18" t="s">
        <v>319</v>
      </c>
      <c r="X176" s="21" t="s">
        <v>320</v>
      </c>
      <c r="Y176" s="15" t="s">
        <v>321</v>
      </c>
      <c r="Z176" s="15" t="s">
        <v>322</v>
      </c>
      <c r="AA176" s="4"/>
      <c r="AB176" s="4"/>
      <c r="AC176" s="24"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1" t="s">
        <v>333</v>
      </c>
      <c r="Q177" s="16" t="s">
        <v>334</v>
      </c>
      <c r="R177" s="15" t="s">
        <v>335</v>
      </c>
      <c r="S177" s="4"/>
      <c r="T177" s="18" t="s">
        <v>336</v>
      </c>
      <c r="U177" s="4"/>
      <c r="V177" s="4"/>
      <c r="W177" s="18" t="s">
        <v>337</v>
      </c>
      <c r="X177" s="4"/>
      <c r="Y177" s="15" t="s">
        <v>338</v>
      </c>
      <c r="Z177" s="24" t="s">
        <v>339</v>
      </c>
      <c r="AA177" s="4"/>
      <c r="AB177" s="4"/>
      <c r="AC177" s="4"/>
      <c r="AD177" s="4"/>
      <c r="AE177" s="15" t="s">
        <v>340</v>
      </c>
      <c r="AF177" s="4"/>
      <c r="AG177" s="16" t="s">
        <v>341</v>
      </c>
      <c r="AH177" s="15" t="s">
        <v>342</v>
      </c>
      <c r="AI177" s="4"/>
      <c r="AJ177" s="4"/>
    </row>
    <row r="178" spans="4:36" ht="15">
      <c r="D178" s="4"/>
      <c r="E178" s="20" t="s">
        <v>343</v>
      </c>
      <c r="F178" s="4"/>
      <c r="G178" s="23" t="s">
        <v>258</v>
      </c>
      <c r="H178" s="15" t="s">
        <v>344</v>
      </c>
      <c r="I178" s="19" t="s">
        <v>345</v>
      </c>
      <c r="J178" s="17" t="s">
        <v>346</v>
      </c>
      <c r="K178" s="26" t="s">
        <v>347</v>
      </c>
      <c r="L178" s="4"/>
      <c r="M178" s="4"/>
      <c r="N178" s="24" t="s">
        <v>348</v>
      </c>
      <c r="O178" s="4"/>
      <c r="P178" s="4"/>
      <c r="Q178" s="16" t="s">
        <v>349</v>
      </c>
      <c r="R178" s="15" t="s">
        <v>350</v>
      </c>
      <c r="S178" s="4"/>
      <c r="T178" s="26"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3" t="s">
        <v>359</v>
      </c>
      <c r="J179" s="17" t="s">
        <v>360</v>
      </c>
      <c r="K179" s="4"/>
      <c r="L179" s="4"/>
      <c r="M179" s="4"/>
      <c r="N179" s="4"/>
      <c r="O179" s="4"/>
      <c r="P179" s="4"/>
      <c r="Q179" s="21" t="s">
        <v>361</v>
      </c>
      <c r="R179" s="15" t="s">
        <v>362</v>
      </c>
      <c r="S179" s="4"/>
      <c r="T179" s="4"/>
      <c r="U179" s="4"/>
      <c r="V179" s="4"/>
      <c r="W179" s="26" t="s">
        <v>363</v>
      </c>
      <c r="X179" s="4"/>
      <c r="Y179" s="24"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1"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4" t="s">
        <v>384</v>
      </c>
      <c r="AF182" s="4"/>
      <c r="AG182" s="4"/>
      <c r="AH182" s="15" t="s">
        <v>385</v>
      </c>
      <c r="AI182" s="4"/>
      <c r="AJ182" s="4"/>
    </row>
    <row r="183" spans="4:36" ht="15">
      <c r="D183" s="4"/>
      <c r="E183" s="20" t="s">
        <v>386</v>
      </c>
      <c r="F183" s="4"/>
      <c r="G183" s="4"/>
      <c r="H183" s="18" t="s">
        <v>387</v>
      </c>
      <c r="I183" s="4"/>
      <c r="J183" s="25"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4"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4"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2" t="s">
        <v>405</v>
      </c>
      <c r="F189" s="4"/>
      <c r="G189" s="4"/>
      <c r="H189" s="24"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8" t="s">
        <v>410</v>
      </c>
      <c r="H204" s="28" t="s">
        <v>411</v>
      </c>
      <c r="I204" s="14" t="s">
        <v>412</v>
      </c>
      <c r="J204" s="14" t="s">
        <v>413</v>
      </c>
      <c r="K204" s="28" t="s">
        <v>414</v>
      </c>
      <c r="L204" s="14" t="s">
        <v>415</v>
      </c>
      <c r="M204" s="14" t="s">
        <v>416</v>
      </c>
      <c r="N204" s="14" t="s">
        <v>417</v>
      </c>
      <c r="O204" s="14" t="s">
        <v>418</v>
      </c>
      <c r="P204" s="28"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sheetProtection algorithmName="SHA-512" hashValue="kjI40dEwFCfAS2Y45HIJHKsTMIIAlgVTCvBAjksuAaimC0Vwwot0mLqSbMX8pOSVl0TB9nk2jnXRurlbMetflQ==" saltValue="9rclQp/PDq2/J0BHoOHK3Q=="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7F7E-5F37-4CBF-8AEE-506650F5A8BA}">
  <sheetPr>
    <pageSetUpPr fitToPage="1"/>
  </sheetPr>
  <dimension ref="A1:G22"/>
  <sheetViews>
    <sheetView zoomScaleNormal="100" workbookViewId="0">
      <selection activeCell="C1" sqref="C1"/>
    </sheetView>
  </sheetViews>
  <sheetFormatPr baseColWidth="10" defaultColWidth="11.42578125" defaultRowHeight="15"/>
  <cols>
    <col min="1" max="1" width="8.7109375" style="423" customWidth="1"/>
    <col min="2" max="2" width="9.28515625" style="1" customWidth="1"/>
    <col min="3" max="3" width="74.85546875" style="423" customWidth="1"/>
    <col min="4" max="4" width="23.42578125" style="423" customWidth="1"/>
    <col min="5" max="5" width="65.42578125" style="423" customWidth="1"/>
    <col min="6" max="6" width="58.7109375" style="423" customWidth="1"/>
    <col min="7" max="7" width="0" style="423" hidden="1" customWidth="1"/>
    <col min="8" max="16384" width="11.42578125" style="423"/>
  </cols>
  <sheetData>
    <row r="1" spans="1:7" ht="21.75" thickBot="1">
      <c r="A1" s="361" t="s">
        <v>1885</v>
      </c>
      <c r="B1" s="566" t="s">
        <v>2349</v>
      </c>
      <c r="C1" s="567"/>
      <c r="D1" s="567"/>
      <c r="E1" s="568"/>
      <c r="F1" s="91"/>
    </row>
    <row r="2" spans="1:7" ht="62.25" customHeight="1" thickBot="1">
      <c r="A2" s="420" t="s">
        <v>1666</v>
      </c>
      <c r="B2" s="210" t="s">
        <v>1667</v>
      </c>
      <c r="C2" s="421" t="s">
        <v>1668</v>
      </c>
      <c r="D2" s="422" t="s">
        <v>1669</v>
      </c>
      <c r="E2" s="441" t="s">
        <v>1670</v>
      </c>
      <c r="F2" s="436" t="s">
        <v>1671</v>
      </c>
    </row>
    <row r="3" spans="1:7" ht="35.1" customHeight="1">
      <c r="A3" s="424"/>
      <c r="B3" s="322" t="s">
        <v>2350</v>
      </c>
      <c r="C3" s="80" t="s">
        <v>2351</v>
      </c>
      <c r="D3" s="66" t="str">
        <f>IF(COUNTIF(D4:D6,"NO CUMPLE")&gt;0,"NO CUMPLE CONDICIÓN",IF(COUNTIF(D4:D6,"CUMPLE")=0,"NO APLICA","CUMPLE"))</f>
        <v>NO APLICA</v>
      </c>
      <c r="E3" s="442" t="str">
        <f>CONCATENATE(IF(D4="NO CUMPLE",CONCATENATE(E4," / "),""),IF(D5="NO CUMPLE",CONCATENATE(E5," / "),""),IF(D6="NO CUMPLE",CONCATENATE(E6," / "),""))</f>
        <v/>
      </c>
      <c r="F3" s="437" t="s">
        <v>2352</v>
      </c>
      <c r="G3" s="14">
        <f>IF(D3="CUMPLE",1,IF(D3="NO CUMPLE CONDICIÓN",2,3))</f>
        <v>3</v>
      </c>
    </row>
    <row r="4" spans="1:7" ht="36.75" customHeight="1">
      <c r="A4" s="425" t="s">
        <v>2266</v>
      </c>
      <c r="B4" s="213" t="s">
        <v>2353</v>
      </c>
      <c r="C4" s="426" t="s">
        <v>2354</v>
      </c>
      <c r="D4" s="337"/>
      <c r="E4" s="443"/>
      <c r="F4" s="438" t="s">
        <v>2352</v>
      </c>
    </row>
    <row r="5" spans="1:7" ht="40.5" customHeight="1">
      <c r="A5" s="425" t="s">
        <v>2266</v>
      </c>
      <c r="B5" s="213" t="s">
        <v>2355</v>
      </c>
      <c r="C5" s="426" t="s">
        <v>2356</v>
      </c>
      <c r="D5" s="337"/>
      <c r="E5" s="443"/>
      <c r="F5" s="438" t="s">
        <v>2352</v>
      </c>
    </row>
    <row r="6" spans="1:7" ht="54" customHeight="1">
      <c r="A6" s="425"/>
      <c r="B6" s="213" t="s">
        <v>2357</v>
      </c>
      <c r="C6" s="426" t="s">
        <v>2358</v>
      </c>
      <c r="D6" s="337"/>
      <c r="E6" s="444"/>
      <c r="F6" s="438" t="s">
        <v>2352</v>
      </c>
    </row>
    <row r="7" spans="1:7" ht="34.5" customHeight="1">
      <c r="A7" s="424"/>
      <c r="B7" s="322" t="s">
        <v>2359</v>
      </c>
      <c r="C7" s="434" t="s">
        <v>2360</v>
      </c>
      <c r="D7" s="66" t="str">
        <f>IF(COUNTIF(D8:D10,"NO CUMPLE")&gt;0,"NO CUMPLE CONDICIÓN",IF(COUNTIF(D8:D10,"CUMPLE")=0,"NO APLICA","CUMPLE"))</f>
        <v>NO APLICA</v>
      </c>
      <c r="E7" s="442" t="str">
        <f>CONCATENATE(IF(D8="NO CUMPLE",CONCATENATE(E8," / "),""),IF(D9="NO CUMPLE",CONCATENATE(E9," / "),""),IF(D10="NO CUMPLE",CONCATENATE(E10," / "),""))</f>
        <v/>
      </c>
      <c r="F7" s="437" t="s">
        <v>2361</v>
      </c>
      <c r="G7" s="14">
        <f>IF(D7="CUMPLE",1,IF(D7="NO CUMPLE CONDICIÓN",2,3))</f>
        <v>3</v>
      </c>
    </row>
    <row r="8" spans="1:7" ht="37.5" customHeight="1">
      <c r="A8" s="425" t="s">
        <v>2266</v>
      </c>
      <c r="B8" s="213" t="s">
        <v>2362</v>
      </c>
      <c r="C8" s="426" t="s">
        <v>2363</v>
      </c>
      <c r="D8" s="337"/>
      <c r="E8" s="443"/>
      <c r="F8" s="438" t="s">
        <v>2361</v>
      </c>
    </row>
    <row r="9" spans="1:7" ht="43.5" customHeight="1">
      <c r="A9" s="425" t="s">
        <v>2266</v>
      </c>
      <c r="B9" s="213" t="s">
        <v>2364</v>
      </c>
      <c r="C9" s="426" t="s">
        <v>2365</v>
      </c>
      <c r="D9" s="337"/>
      <c r="E9" s="443"/>
      <c r="F9" s="438" t="s">
        <v>2361</v>
      </c>
    </row>
    <row r="10" spans="1:7" ht="34.5" customHeight="1">
      <c r="A10" s="425" t="s">
        <v>2266</v>
      </c>
      <c r="B10" s="213" t="s">
        <v>2366</v>
      </c>
      <c r="C10" s="426" t="s">
        <v>2367</v>
      </c>
      <c r="D10" s="337"/>
      <c r="E10" s="444"/>
      <c r="F10" s="438" t="s">
        <v>2361</v>
      </c>
    </row>
    <row r="11" spans="1:7" ht="28.35" customHeight="1">
      <c r="A11" s="424"/>
      <c r="B11" s="322" t="s">
        <v>2368</v>
      </c>
      <c r="C11" s="80" t="s">
        <v>2369</v>
      </c>
      <c r="D11" s="66" t="str">
        <f>IF(COUNTIF(D12:D18,"NO CUMPLE")&gt;0,"NO CUMPLE CONDICIÓN",IF(COUNTIF(D12:D18,"CUMPLE")=0,"NO APLICA","CUMPLE"))</f>
        <v>NO APLICA</v>
      </c>
      <c r="E11" s="442" t="str">
        <f>CONCATENATE(IF(D12="NO CUMPLE",CONCATENATE(E12," / "),""),IF(D13="NO CUMPLE",CONCATENATE(E13," / "),""),IF(D14="NO CUMPLE",CONCATENATE(E14," / "),""),IF(D15="NO CUMPLE",CONCATENATE(E15," / "),""),IF(D16="NO CUMPLE",CONCATENATE(E16," / "),""),IF(D17="NO CUMPLE",CONCATENATE(E17," / "),""),IF(D18="NO CUMPLE",CONCATENATE(E18," / "),""))</f>
        <v/>
      </c>
      <c r="F11" s="439" t="s">
        <v>2370</v>
      </c>
      <c r="G11" s="14">
        <f>IF(D11="CUMPLE",1,IF(D11="NO CUMPLE CONDICIÓN",2,3))</f>
        <v>3</v>
      </c>
    </row>
    <row r="12" spans="1:7" ht="45.75" customHeight="1">
      <c r="A12" s="425" t="s">
        <v>2266</v>
      </c>
      <c r="B12" s="213" t="s">
        <v>2371</v>
      </c>
      <c r="C12" s="429" t="s">
        <v>2372</v>
      </c>
      <c r="D12" s="337"/>
      <c r="E12" s="443"/>
      <c r="F12" s="440" t="s">
        <v>2370</v>
      </c>
    </row>
    <row r="13" spans="1:7" ht="28.5">
      <c r="A13" s="425" t="s">
        <v>2266</v>
      </c>
      <c r="B13" s="213" t="s">
        <v>2373</v>
      </c>
      <c r="C13" s="426" t="s">
        <v>2374</v>
      </c>
      <c r="D13" s="337"/>
      <c r="E13" s="443"/>
      <c r="F13" s="440" t="s">
        <v>2370</v>
      </c>
    </row>
    <row r="14" spans="1:7" ht="45" customHeight="1">
      <c r="A14" s="425" t="s">
        <v>2266</v>
      </c>
      <c r="B14" s="213" t="s">
        <v>2375</v>
      </c>
      <c r="C14" s="426" t="s">
        <v>2376</v>
      </c>
      <c r="D14" s="337"/>
      <c r="E14" s="443"/>
      <c r="F14" s="440" t="s">
        <v>2370</v>
      </c>
    </row>
    <row r="15" spans="1:7" ht="40.5" customHeight="1">
      <c r="A15" s="425" t="s">
        <v>2266</v>
      </c>
      <c r="B15" s="213" t="s">
        <v>2377</v>
      </c>
      <c r="C15" s="426" t="s">
        <v>2378</v>
      </c>
      <c r="D15" s="337"/>
      <c r="E15" s="443"/>
      <c r="F15" s="440" t="s">
        <v>2370</v>
      </c>
    </row>
    <row r="16" spans="1:7" ht="42" customHeight="1">
      <c r="A16" s="425" t="s">
        <v>2266</v>
      </c>
      <c r="B16" s="213" t="s">
        <v>2379</v>
      </c>
      <c r="C16" s="426" t="s">
        <v>2380</v>
      </c>
      <c r="D16" s="337"/>
      <c r="E16" s="416"/>
      <c r="F16" s="440" t="s">
        <v>2370</v>
      </c>
    </row>
    <row r="17" spans="1:6" ht="36" customHeight="1">
      <c r="A17" s="425" t="s">
        <v>2266</v>
      </c>
      <c r="B17" s="213" t="s">
        <v>2381</v>
      </c>
      <c r="C17" s="426" t="s">
        <v>2382</v>
      </c>
      <c r="D17" s="337"/>
      <c r="E17" s="416"/>
      <c r="F17" s="440" t="s">
        <v>2370</v>
      </c>
    </row>
    <row r="18" spans="1:6" ht="37.5" customHeight="1" thickBot="1">
      <c r="A18" s="425" t="s">
        <v>2266</v>
      </c>
      <c r="B18" s="445" t="s">
        <v>2383</v>
      </c>
      <c r="C18" s="446" t="s">
        <v>2384</v>
      </c>
      <c r="D18" s="447"/>
      <c r="E18" s="418"/>
      <c r="F18" s="440" t="s">
        <v>2370</v>
      </c>
    </row>
    <row r="20" spans="1:6" hidden="1">
      <c r="C20" s="81" t="s">
        <v>1882</v>
      </c>
      <c r="D20" s="14">
        <f>COUNTIF(G3:G18,1)</f>
        <v>0</v>
      </c>
    </row>
    <row r="21" spans="1:6" hidden="1">
      <c r="C21" s="81" t="s">
        <v>1883</v>
      </c>
      <c r="D21" s="14">
        <f>COUNTIF(G3:G18,2)</f>
        <v>0</v>
      </c>
    </row>
    <row r="22" spans="1:6" hidden="1">
      <c r="C22" s="81" t="s">
        <v>1884</v>
      </c>
      <c r="D22" s="14">
        <f>COUNTIF(G3:G18,3)</f>
        <v>3</v>
      </c>
    </row>
  </sheetData>
  <sheetProtection algorithmName="SHA-512" hashValue="AaGaLjhQg5IMzj/DEjZ5y8R+DOQmyVdP8DEsRZIfWShW9a89ynJjd2Jxyc7rMYmJVWgMlrz0MxzKiQ086u1FpA==" saltValue="v2pZ2ywZp3qqSC8MSxTKQQ==" spinCount="100000" sheet="1" scenarios="1" formatRows="0" autoFilter="0"/>
  <mergeCells count="1">
    <mergeCell ref="B1:E1"/>
  </mergeCells>
  <phoneticPr fontId="30" type="noConversion"/>
  <conditionalFormatting sqref="D3">
    <cfRule type="cellIs" dxfId="32" priority="1" operator="equal">
      <formula>"NO CUMPLE CONDICIÓN"</formula>
    </cfRule>
    <cfRule type="cellIs" dxfId="31" priority="2" operator="equal">
      <formula>"No Cumple"</formula>
    </cfRule>
  </conditionalFormatting>
  <conditionalFormatting sqref="D7">
    <cfRule type="cellIs" dxfId="30" priority="5" operator="equal">
      <formula>"NO CUMPLE CONDICIÓN"</formula>
    </cfRule>
    <cfRule type="cellIs" dxfId="29" priority="6" operator="equal">
      <formula>"No Cumple"</formula>
    </cfRule>
  </conditionalFormatting>
  <conditionalFormatting sqref="D11">
    <cfRule type="cellIs" dxfId="28" priority="3" operator="equal">
      <formula>"NO CUMPLE CONDICIÓN"</formula>
    </cfRule>
    <cfRule type="cellIs" dxfId="27" priority="4" operator="equal">
      <formula>"No Cumple"</formula>
    </cfRule>
  </conditionalFormatting>
  <dataValidations count="2">
    <dataValidation type="list" allowBlank="1" showInputMessage="1" showErrorMessage="1" sqref="D8:D9 D12:D18 D4:D5" xr:uid="{B694CD76-9C0E-4AF3-8C84-CF0F621F3903}">
      <formula1>"CUMPLE,NO CUMPLE"</formula1>
    </dataValidation>
    <dataValidation type="list" allowBlank="1" showInputMessage="1" showErrorMessage="1" sqref="D6 D10" xr:uid="{AC9F49DB-C85F-44F5-9D8B-F805AA49E4A7}">
      <formula1>"CUMPLE,NO CUMPLE,NO APLICA"</formula1>
    </dataValidation>
  </dataValidations>
  <hyperlinks>
    <hyperlink ref="A1" location="PORTADA!A1" display="PORTADA" xr:uid="{7C330AD7-B15C-48DE-99A1-BC8CADABA8FF}"/>
  </hyperlinks>
  <printOptions horizontalCentered="1"/>
  <pageMargins left="0.31496062992125984" right="0.31496062992125984" top="1.1417322834645669" bottom="0.74803149606299213" header="0.31496062992125984" footer="0.31496062992125984"/>
  <pageSetup scale="76"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A8FA-5E8F-42DE-B5B5-3E6EAC4A4207}">
  <sheetPr>
    <tabColor theme="6" tint="0.59999389629810485"/>
    <pageSetUpPr fitToPage="1"/>
  </sheetPr>
  <dimension ref="A1:G31"/>
  <sheetViews>
    <sheetView zoomScale="80" zoomScaleNormal="80" workbookViewId="0">
      <selection activeCell="C1" sqref="C1"/>
    </sheetView>
  </sheetViews>
  <sheetFormatPr baseColWidth="10" defaultColWidth="11.42578125" defaultRowHeight="15"/>
  <cols>
    <col min="1" max="1" width="8.7109375" style="89" customWidth="1"/>
    <col min="2" max="2" width="7.42578125" style="14" customWidth="1"/>
    <col min="3" max="3" width="86.28515625" style="29" customWidth="1"/>
    <col min="4" max="4" width="19.85546875" customWidth="1"/>
    <col min="5" max="5" width="86" customWidth="1"/>
    <col min="6" max="6" width="42" customWidth="1"/>
    <col min="7" max="7" width="6.140625" hidden="1" customWidth="1"/>
  </cols>
  <sheetData>
    <row r="1" spans="1:7" s="34" customFormat="1" ht="21" customHeight="1" thickBot="1">
      <c r="A1" s="209" t="s">
        <v>1471</v>
      </c>
      <c r="B1" s="566" t="s">
        <v>2385</v>
      </c>
      <c r="C1" s="567"/>
      <c r="D1" s="567"/>
      <c r="E1" s="568"/>
      <c r="F1" s="216"/>
      <c r="G1" s="30"/>
    </row>
    <row r="2" spans="1:7" s="32" customFormat="1" ht="74.25" customHeight="1" thickBot="1">
      <c r="A2" s="90" t="s">
        <v>1666</v>
      </c>
      <c r="B2" s="67" t="s">
        <v>1667</v>
      </c>
      <c r="C2" s="70" t="s">
        <v>1668</v>
      </c>
      <c r="D2" s="68" t="s">
        <v>1669</v>
      </c>
      <c r="E2" s="69" t="s">
        <v>1670</v>
      </c>
      <c r="F2" s="33" t="s">
        <v>1671</v>
      </c>
    </row>
    <row r="3" spans="1:7" ht="55.5" customHeight="1">
      <c r="A3" s="199"/>
      <c r="B3" s="44" t="s">
        <v>2386</v>
      </c>
      <c r="C3" s="217" t="s">
        <v>2387</v>
      </c>
      <c r="D3" s="65" t="str">
        <f>IF(COUNTIF(D4:D5,"NO CUMPLE")&gt;0,"NO CUMPLE CONDICIÓN",IF(COUNTIF(D4:D5,"CUMPLE")=0,"NO APLICA","CUMPLE"))</f>
        <v>NO APLICA</v>
      </c>
      <c r="E3" s="212" t="str">
        <f>CONCATENATE(IF(D4="NO CUMPLE",CONCATENATE(E4," / "),""),IF(D5="NO CUMPLE",CONCATENATE(E5," / "),""))</f>
        <v/>
      </c>
      <c r="F3" s="218" t="s">
        <v>2388</v>
      </c>
      <c r="G3" s="14">
        <f>IF(D3="CUMPLE",1,IF(D3="NO CUMPLE CONDICIÓN",2,3))</f>
        <v>3</v>
      </c>
    </row>
    <row r="4" spans="1:7" ht="68.25" customHeight="1">
      <c r="A4" s="204" t="s">
        <v>2306</v>
      </c>
      <c r="B4" s="54" t="s">
        <v>2389</v>
      </c>
      <c r="C4" s="290" t="s">
        <v>2390</v>
      </c>
      <c r="D4" s="105"/>
      <c r="E4" s="214"/>
      <c r="F4" s="374" t="s">
        <v>2388</v>
      </c>
    </row>
    <row r="5" spans="1:7" ht="108.75" customHeight="1">
      <c r="A5" s="204" t="s">
        <v>2306</v>
      </c>
      <c r="B5" s="54" t="s">
        <v>2391</v>
      </c>
      <c r="C5" s="290" t="s">
        <v>2392</v>
      </c>
      <c r="D5" s="105"/>
      <c r="E5" s="214"/>
      <c r="F5" s="374" t="s">
        <v>2388</v>
      </c>
    </row>
    <row r="6" spans="1:7" ht="36">
      <c r="B6" s="59" t="s">
        <v>2393</v>
      </c>
      <c r="C6" s="219" t="s">
        <v>2394</v>
      </c>
      <c r="D6" s="66" t="str">
        <f>IF(COUNTIF(D7:D11,"NO CUMPLE")&gt;0,"NO CUMPLE CONDICIÓN",IF(COUNTIF(D7:D11,"CUMPLE")=0,"NO APLICA","CUMPLE"))</f>
        <v>NO APLICA</v>
      </c>
      <c r="E6" s="60" t="str">
        <f>CONCATENATE(IF(D7="NO CUMPLE",CONCATENATE(E7," / "),""),IF(D8="NO CUMPLE",CONCATENATE(E8," / "),""),IF(D9="NO CUMPLE",CONCATENATE(E9," / "),""),IF(D10="NO CUMPLE",CONCATENATE(E10," / "),""),IF(D11="NO CUMPLE",CONCATENATE(E11," / "),""))</f>
        <v/>
      </c>
      <c r="F6" s="218" t="s">
        <v>2395</v>
      </c>
      <c r="G6" s="14">
        <f>IF(D6="CUMPLE",1,IF(D6="NO CUMPLE CONDICIÓN",2,3))</f>
        <v>3</v>
      </c>
    </row>
    <row r="7" spans="1:7" ht="123" customHeight="1">
      <c r="A7" s="204" t="s">
        <v>2306</v>
      </c>
      <c r="B7" s="45" t="s">
        <v>2396</v>
      </c>
      <c r="C7" s="375" t="s">
        <v>2397</v>
      </c>
      <c r="D7" s="105"/>
      <c r="E7" s="214"/>
      <c r="F7" s="374" t="s">
        <v>2398</v>
      </c>
      <c r="G7" s="14"/>
    </row>
    <row r="8" spans="1:7" ht="36">
      <c r="A8" s="204" t="s">
        <v>2306</v>
      </c>
      <c r="B8" s="45" t="s">
        <v>2399</v>
      </c>
      <c r="C8" s="221" t="s">
        <v>2400</v>
      </c>
      <c r="D8" s="105"/>
      <c r="E8" s="222"/>
      <c r="F8" s="374" t="s">
        <v>2401</v>
      </c>
      <c r="G8" s="14"/>
    </row>
    <row r="9" spans="1:7" ht="45.75" customHeight="1">
      <c r="A9" s="204" t="s">
        <v>2306</v>
      </c>
      <c r="B9" s="45" t="s">
        <v>2402</v>
      </c>
      <c r="C9" s="221" t="s">
        <v>2403</v>
      </c>
      <c r="D9" s="105"/>
      <c r="E9" s="214"/>
      <c r="F9" s="374" t="s">
        <v>2404</v>
      </c>
      <c r="G9" s="14"/>
    </row>
    <row r="10" spans="1:7" ht="109.5" customHeight="1">
      <c r="A10" s="204" t="s">
        <v>2306</v>
      </c>
      <c r="B10" s="45" t="s">
        <v>2405</v>
      </c>
      <c r="C10" s="221" t="s">
        <v>2406</v>
      </c>
      <c r="D10" s="105"/>
      <c r="E10" s="222"/>
      <c r="F10" s="374" t="s">
        <v>2404</v>
      </c>
      <c r="G10" s="14"/>
    </row>
    <row r="11" spans="1:7" ht="75.599999999999994" customHeight="1">
      <c r="A11" s="204" t="s">
        <v>2306</v>
      </c>
      <c r="B11" s="45" t="s">
        <v>2407</v>
      </c>
      <c r="C11" s="221" t="s">
        <v>2408</v>
      </c>
      <c r="D11" s="105"/>
      <c r="E11" s="222"/>
      <c r="F11" s="374" t="s">
        <v>2395</v>
      </c>
      <c r="G11" s="14"/>
    </row>
    <row r="12" spans="1:7" ht="71.25" customHeight="1">
      <c r="A12" s="201"/>
      <c r="B12" s="47" t="s">
        <v>2409</v>
      </c>
      <c r="C12" s="219" t="s">
        <v>2410</v>
      </c>
      <c r="D12" s="66" t="str">
        <f>IF(COUNTIF(D13:D13,"NO CUMPLE")&gt;0,"NO CUMPLE CONDICIÓN",IF(COUNTIF(D13:D13,"CUMPLE")=0,"NO APLICA","CUMPLE"))</f>
        <v>NO APLICA</v>
      </c>
      <c r="E12" s="407" t="str">
        <f>CONCATENATE(IF(D13="NO CUMPLE",CONCATENATE(E13," / "),""))</f>
        <v/>
      </c>
      <c r="F12" s="218" t="s">
        <v>2411</v>
      </c>
      <c r="G12" s="14">
        <f>IF(D12="CUMPLE",1,IF(D12="NO CUMPLE CONDICIÓN",2,3))</f>
        <v>3</v>
      </c>
    </row>
    <row r="13" spans="1:7" ht="187.5">
      <c r="A13" s="204" t="s">
        <v>2306</v>
      </c>
      <c r="B13" s="54" t="s">
        <v>2412</v>
      </c>
      <c r="C13" s="223" t="s">
        <v>2413</v>
      </c>
      <c r="D13" s="105"/>
      <c r="E13" s="214"/>
      <c r="F13" s="374" t="s">
        <v>2411</v>
      </c>
      <c r="G13" s="14"/>
    </row>
    <row r="14" spans="1:7" ht="39.75" customHeight="1">
      <c r="A14" s="201"/>
      <c r="B14" s="47" t="s">
        <v>2414</v>
      </c>
      <c r="C14" s="219" t="s">
        <v>2415</v>
      </c>
      <c r="D14" s="66" t="str">
        <f>IF(COUNTIF(D15:D16,"NO CUMPLE")&gt;0,"NO CUMPLE CONDICIÓN",IF(COUNTIF(D15:D16,"CUMPLE")=0,"NO APLICA","CUMPLE"))</f>
        <v>NO APLICA</v>
      </c>
      <c r="E14" s="60" t="str">
        <f>CONCATENATE(IF(D15="NO CUMPLE",CONCATENATE(E15," / "),""),IF(D16="NO CUMPLE",CONCATENATE(E16," / "),""))</f>
        <v/>
      </c>
      <c r="F14" s="218" t="s">
        <v>2411</v>
      </c>
      <c r="G14" s="14">
        <f>IF(D14="CUMPLE",1,IF(D14="NO CUMPLE CONDICIÓN",2,3))</f>
        <v>3</v>
      </c>
    </row>
    <row r="15" spans="1:7" ht="42.75" customHeight="1">
      <c r="A15" s="204" t="s">
        <v>2306</v>
      </c>
      <c r="B15" s="54" t="s">
        <v>2416</v>
      </c>
      <c r="C15" s="221" t="s">
        <v>2417</v>
      </c>
      <c r="D15" s="200"/>
      <c r="E15" s="178"/>
      <c r="F15" s="374" t="s">
        <v>2418</v>
      </c>
      <c r="G15" s="14"/>
    </row>
    <row r="16" spans="1:7" ht="84">
      <c r="A16" s="204" t="s">
        <v>2306</v>
      </c>
      <c r="B16" s="45" t="s">
        <v>2419</v>
      </c>
      <c r="C16" s="220" t="s">
        <v>2420</v>
      </c>
      <c r="D16" s="105"/>
      <c r="E16" s="214"/>
      <c r="F16" s="376" t="s">
        <v>2421</v>
      </c>
      <c r="G16" s="14"/>
    </row>
    <row r="17" spans="1:7" ht="42.75">
      <c r="A17" s="201"/>
      <c r="B17" s="47" t="s">
        <v>2422</v>
      </c>
      <c r="C17" s="219" t="s">
        <v>2423</v>
      </c>
      <c r="D17" s="66" t="str">
        <f>IF(COUNTIF(D18:D23,"NO CUMPLE")&gt;0,"NO CUMPLE CONDICIÓN",IF(COUNTIF(D18:D23,"CUMPLE")=0,"NO APLICA","CUMPLE"))</f>
        <v>NO APLICA</v>
      </c>
      <c r="E17" s="60" t="str">
        <f>CONCATENATE(IF(D18="NO CUMPLE",CONCATENATE(E18," / "),""),IF(D19="NO CUMPLE",CONCATENATE(E19," / "),""),IF(D20="NO CUMPLE",CONCATENATE(E20," / "),""),IF(D21="NO CUMPLE",CONCATENATE(E21," / "),""),IF(D22="NO CUMPLE",CONCATENATE(E22," / "),""),IF(D23="NO CUMPLE",CONCATENATE(E23," / "),""))</f>
        <v/>
      </c>
      <c r="F17" s="218" t="s">
        <v>2424</v>
      </c>
      <c r="G17" s="14">
        <f>IF(D17="CUMPLE",1,IF(D17="NO CUMPLE CONDICIÓN",2,3))</f>
        <v>3</v>
      </c>
    </row>
    <row r="18" spans="1:7" ht="100.5">
      <c r="A18" s="204" t="s">
        <v>2306</v>
      </c>
      <c r="B18" s="45" t="s">
        <v>2425</v>
      </c>
      <c r="C18" s="223" t="s">
        <v>2426</v>
      </c>
      <c r="D18" s="105"/>
      <c r="E18" s="222"/>
      <c r="F18" s="374" t="s">
        <v>2424</v>
      </c>
      <c r="G18" s="14"/>
    </row>
    <row r="19" spans="1:7" ht="42.95" customHeight="1">
      <c r="A19" s="204" t="s">
        <v>2306</v>
      </c>
      <c r="B19" s="45" t="s">
        <v>2427</v>
      </c>
      <c r="C19" s="220" t="s">
        <v>2428</v>
      </c>
      <c r="D19" s="105"/>
      <c r="E19" s="214"/>
      <c r="F19" s="374" t="s">
        <v>2429</v>
      </c>
      <c r="G19" s="14"/>
    </row>
    <row r="20" spans="1:7" ht="285" customHeight="1">
      <c r="A20" s="204" t="s">
        <v>2306</v>
      </c>
      <c r="B20" s="45" t="s">
        <v>2430</v>
      </c>
      <c r="C20" s="377" t="s">
        <v>2431</v>
      </c>
      <c r="D20" s="105"/>
      <c r="E20" s="222"/>
      <c r="F20" s="374" t="s">
        <v>2429</v>
      </c>
      <c r="G20" s="14"/>
    </row>
    <row r="21" spans="1:7" ht="36">
      <c r="A21" s="204" t="s">
        <v>2306</v>
      </c>
      <c r="B21" s="45" t="s">
        <v>2432</v>
      </c>
      <c r="C21" s="224" t="s">
        <v>2433</v>
      </c>
      <c r="D21" s="105"/>
      <c r="E21" s="214"/>
      <c r="F21" s="374" t="s">
        <v>2429</v>
      </c>
      <c r="G21" s="14"/>
    </row>
    <row r="22" spans="1:7" ht="36">
      <c r="A22" s="204" t="s">
        <v>2306</v>
      </c>
      <c r="B22" s="45" t="s">
        <v>2434</v>
      </c>
      <c r="C22" s="225" t="s">
        <v>2435</v>
      </c>
      <c r="D22" s="105"/>
      <c r="E22" s="226"/>
      <c r="F22" s="374" t="s">
        <v>2436</v>
      </c>
      <c r="G22" s="14"/>
    </row>
    <row r="23" spans="1:7" ht="36">
      <c r="A23" s="204" t="s">
        <v>2306</v>
      </c>
      <c r="B23" s="45" t="s">
        <v>2437</v>
      </c>
      <c r="C23" s="227" t="s">
        <v>2438</v>
      </c>
      <c r="D23" s="105"/>
      <c r="E23" s="214"/>
      <c r="F23" s="374" t="s">
        <v>2439</v>
      </c>
    </row>
    <row r="24" spans="1:7" ht="42.75">
      <c r="A24" s="199"/>
      <c r="B24" s="47" t="s">
        <v>2440</v>
      </c>
      <c r="C24" s="80" t="s">
        <v>2441</v>
      </c>
      <c r="D24" s="66" t="str">
        <f>IF(COUNTIF(D25:D26,"NO CUMPLE")&gt;0,"NO CUMPLE CONDICIÓN",IF(COUNTIF(D25:D26,"CUMPLE")=0,"NO APLICA","CUMPLE"))</f>
        <v>NO APLICA</v>
      </c>
      <c r="E24" s="60" t="str">
        <f>CONCATENATE(IF(D25="NO CUMPLE",CONCATENATE(E25," / "),""),IF(D26="NO CUMPLE",CONCATENATE(E26," / "),""))</f>
        <v/>
      </c>
      <c r="F24" s="218" t="s">
        <v>2429</v>
      </c>
      <c r="G24" s="14">
        <f>IF(D24="CUMPLE",1,IF(D24="NO CUMPLE CONDICIÓN",2,3))</f>
        <v>3</v>
      </c>
    </row>
    <row r="25" spans="1:7" ht="161.25">
      <c r="A25" s="204" t="s">
        <v>2306</v>
      </c>
      <c r="B25" s="54" t="s">
        <v>2442</v>
      </c>
      <c r="C25" s="46" t="s">
        <v>2443</v>
      </c>
      <c r="D25" s="105"/>
      <c r="E25" s="214"/>
      <c r="F25" s="374" t="s">
        <v>2429</v>
      </c>
    </row>
    <row r="26" spans="1:7" ht="114.75" customHeight="1" thickBot="1">
      <c r="A26" s="204" t="s">
        <v>2306</v>
      </c>
      <c r="B26" s="228" t="s">
        <v>2444</v>
      </c>
      <c r="C26" s="195" t="s">
        <v>2445</v>
      </c>
      <c r="D26" s="106"/>
      <c r="E26" s="215"/>
      <c r="F26" s="378" t="s">
        <v>2446</v>
      </c>
    </row>
    <row r="29" spans="1:7" hidden="1">
      <c r="C29" s="81" t="s">
        <v>1882</v>
      </c>
      <c r="D29" s="14">
        <f>COUNTIF(G3:G26,1)</f>
        <v>0</v>
      </c>
    </row>
    <row r="30" spans="1:7" hidden="1">
      <c r="C30" s="81" t="s">
        <v>1883</v>
      </c>
      <c r="D30" s="14">
        <f>COUNTIF(G3:G26,2)</f>
        <v>0</v>
      </c>
    </row>
    <row r="31" spans="1:7" hidden="1">
      <c r="C31" s="81" t="s">
        <v>1884</v>
      </c>
      <c r="D31" s="14">
        <f>COUNTIF(G3:G26,3)</f>
        <v>6</v>
      </c>
    </row>
  </sheetData>
  <sheetProtection algorithmName="SHA-512" hashValue="Knnt+dsn2loaFZOPp7kKmtQ4A3jbT0d/Kufk+kXprBbaIapXV232UsfvyfSiX0oz5CoGrcHJOctomMW0jLz/UQ==" saltValue="QL3yYzzf4E/R0oWMoVpu/A==" spinCount="100000" sheet="1" scenarios="1" formatRows="0" autoFilter="0"/>
  <mergeCells count="1">
    <mergeCell ref="B1:E1"/>
  </mergeCells>
  <conditionalFormatting sqref="D3">
    <cfRule type="cellIs" dxfId="26" priority="11" operator="equal">
      <formula>"NO CUMPLE CONDICIÓN"</formula>
    </cfRule>
    <cfRule type="cellIs" dxfId="25" priority="12" operator="equal">
      <formula>"No Cumple"</formula>
    </cfRule>
  </conditionalFormatting>
  <conditionalFormatting sqref="D6">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4">
    <cfRule type="cellIs" dxfId="20" priority="5" operator="equal">
      <formula>"NO CUMPLE CONDICIÓN"</formula>
    </cfRule>
    <cfRule type="cellIs" dxfId="19" priority="6"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24">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15" xr:uid="{80A6EE7B-AA94-4DD5-9BEF-9B74B1137922}">
      <formula1>"CUMPLE,NO CUMPLE,NO APLICA"</formula1>
    </dataValidation>
    <dataValidation type="list" allowBlank="1" showInputMessage="1" showErrorMessage="1" sqref="D13 D4:D5 D7:D11 D16 D18:D23 D25:D26" xr:uid="{B0C15634-A685-4CC5-AB9B-21BCEFB89FBB}">
      <formula1>"CUMPLE,NO CUMPLE"</formula1>
    </dataValidation>
  </dataValidations>
  <hyperlinks>
    <hyperlink ref="A1" location="PORTADA!A1" display="Portada" xr:uid="{BD4FB885-AFE4-4EDC-AB84-3F3DF34C79C1}"/>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79EB-5A79-4987-AE10-32E1601E76C9}">
  <sheetPr>
    <tabColor rgb="FFFFFF00"/>
    <pageSetUpPr fitToPage="1"/>
  </sheetPr>
  <dimension ref="A1:M53"/>
  <sheetViews>
    <sheetView zoomScale="90" zoomScaleNormal="90" zoomScaleSheetLayoutView="100" workbookViewId="0">
      <selection activeCell="C1" sqref="C1"/>
    </sheetView>
  </sheetViews>
  <sheetFormatPr baseColWidth="10" defaultColWidth="11.42578125" defaultRowHeight="14.25"/>
  <cols>
    <col min="1" max="1" width="15.42578125" style="182" customWidth="1"/>
    <col min="2" max="4" width="17.42578125" style="182" customWidth="1"/>
    <col min="5" max="5" width="14.85546875" style="182" customWidth="1"/>
    <col min="6" max="6" width="21.42578125" style="182" customWidth="1"/>
    <col min="7" max="7" width="19.42578125" style="182" customWidth="1"/>
    <col min="8" max="8" width="20.42578125" style="182" customWidth="1"/>
    <col min="9" max="9" width="38.85546875" style="182" customWidth="1"/>
    <col min="10" max="12" width="11.42578125" style="182"/>
    <col min="13" max="13" width="0" style="182" hidden="1" customWidth="1"/>
    <col min="14" max="16384" width="11.42578125" style="182"/>
  </cols>
  <sheetData>
    <row r="1" spans="1:13" ht="21.6" customHeight="1" thickBot="1">
      <c r="A1" s="570" t="s">
        <v>2447</v>
      </c>
      <c r="B1" s="571"/>
      <c r="C1" s="571"/>
      <c r="D1" s="571"/>
      <c r="E1" s="571"/>
      <c r="F1" s="571"/>
      <c r="G1" s="571"/>
      <c r="H1" s="571"/>
      <c r="I1" s="572"/>
      <c r="J1" s="379" t="s">
        <v>1471</v>
      </c>
      <c r="M1" s="185">
        <v>2</v>
      </c>
    </row>
    <row r="2" spans="1:13" ht="18" customHeight="1">
      <c r="B2" s="183"/>
      <c r="C2" s="184"/>
      <c r="D2" s="184"/>
      <c r="E2" s="184"/>
      <c r="F2" s="184"/>
      <c r="G2" s="184"/>
      <c r="H2" s="184"/>
      <c r="I2" s="184"/>
      <c r="J2" s="380" t="s">
        <v>1828</v>
      </c>
      <c r="M2" s="185">
        <v>1.2</v>
      </c>
    </row>
    <row r="3" spans="1:13" ht="51.95" customHeight="1">
      <c r="A3" s="186" t="s">
        <v>2448</v>
      </c>
      <c r="B3" s="187" t="s">
        <v>2449</v>
      </c>
      <c r="C3" s="187" t="s">
        <v>2450</v>
      </c>
      <c r="D3" s="187" t="s">
        <v>2451</v>
      </c>
      <c r="E3" s="187" t="s">
        <v>2452</v>
      </c>
      <c r="F3" s="187" t="s">
        <v>2453</v>
      </c>
      <c r="G3" s="187" t="s">
        <v>2454</v>
      </c>
      <c r="H3" s="187" t="s">
        <v>2455</v>
      </c>
      <c r="I3" s="188" t="s">
        <v>2456</v>
      </c>
    </row>
    <row r="4" spans="1:13">
      <c r="A4" s="129"/>
      <c r="B4" s="109"/>
      <c r="C4" s="109"/>
      <c r="D4" s="125"/>
      <c r="E4" s="108"/>
      <c r="F4" s="128" t="str">
        <f>IFERROR(ROUNDDOWN((Tabla1122[[#This Row],[Área (m²)]]/Tabla1122[[#This Row],[Índice (m²/niña-niño)]]),0)," ")</f>
        <v xml:space="preserve"> </v>
      </c>
      <c r="G4" s="108"/>
      <c r="H4" s="94" t="str">
        <f>IF(OR(ISBLANK(Tabla1122[[#This Row],[Capacidad máxima 
(Área / Índice)]]),ISBLANK(Tabla1122[[#This Row],[No. niñas y niños (Cupos ubicados)]])),"No aplica",IF(Tabla1122[[#This Row],[No. niñas y niños (Cupos ubicados)]]&lt;=Tabla1122[[#This Row],[Capacidad máxima 
(Área / Índice)]],"Cumple","No cumple"))</f>
        <v>No aplica</v>
      </c>
      <c r="I4" s="124"/>
    </row>
    <row r="5" spans="1:13">
      <c r="A5" s="129"/>
      <c r="B5" s="109"/>
      <c r="C5" s="109"/>
      <c r="D5" s="125"/>
      <c r="E5" s="108"/>
      <c r="F5" s="128" t="str">
        <f>IFERROR(ROUNDDOWN((Tabla1122[[#This Row],[Área (m²)]]/Tabla1122[[#This Row],[Índice (m²/niña-niño)]]),0)," ")</f>
        <v xml:space="preserve"> </v>
      </c>
      <c r="G5" s="108"/>
      <c r="H5" s="94" t="str">
        <f>IF(OR(ISBLANK(Tabla1122[[#This Row],[Capacidad máxima 
(Área / Índice)]]),ISBLANK(Tabla1122[[#This Row],[No. niñas y niños (Cupos ubicados)]])),"No aplica",IF(Tabla1122[[#This Row],[No. niñas y niños (Cupos ubicados)]]&lt;=Tabla1122[[#This Row],[Capacidad máxima 
(Área / Índice)]],"Cumple","No cumple"))</f>
        <v>No aplica</v>
      </c>
      <c r="I5" s="124"/>
    </row>
    <row r="6" spans="1:13">
      <c r="A6" s="129"/>
      <c r="B6" s="109"/>
      <c r="C6" s="109"/>
      <c r="D6" s="125"/>
      <c r="E6" s="108"/>
      <c r="F6" s="128" t="str">
        <f>IFERROR(ROUNDDOWN((Tabla1122[[#This Row],[Área (m²)]]/Tabla1122[[#This Row],[Índice (m²/niña-niño)]]),0)," ")</f>
        <v xml:space="preserve"> </v>
      </c>
      <c r="G6" s="108"/>
      <c r="H6" s="94" t="str">
        <f>IF(OR(ISBLANK(Tabla1122[[#This Row],[Capacidad máxima 
(Área / Índice)]]),ISBLANK(Tabla1122[[#This Row],[No. niñas y niños (Cupos ubicados)]])),"No aplica",IF(Tabla1122[[#This Row],[No. niñas y niños (Cupos ubicados)]]&lt;=Tabla1122[[#This Row],[Capacidad máxima 
(Área / Índice)]],"Cumple","No cumple"))</f>
        <v>No aplica</v>
      </c>
      <c r="I6" s="124"/>
    </row>
    <row r="7" spans="1:13">
      <c r="A7" s="129"/>
      <c r="B7" s="109"/>
      <c r="C7" s="109"/>
      <c r="D7" s="125"/>
      <c r="E7" s="108"/>
      <c r="F7" s="128" t="str">
        <f>IFERROR(ROUNDDOWN((Tabla1122[[#This Row],[Área (m²)]]/Tabla1122[[#This Row],[Índice (m²/niña-niño)]]),0)," ")</f>
        <v xml:space="preserve"> </v>
      </c>
      <c r="G7" s="108"/>
      <c r="H7" s="94" t="str">
        <f>IF(OR(ISBLANK(Tabla1122[[#This Row],[Capacidad máxima 
(Área / Índice)]]),ISBLANK(Tabla1122[[#This Row],[No. niñas y niños (Cupos ubicados)]])),"No aplica",IF(Tabla1122[[#This Row],[No. niñas y niños (Cupos ubicados)]]&lt;=Tabla1122[[#This Row],[Capacidad máxima 
(Área / Índice)]],"Cumple","No cumple"))</f>
        <v>No aplica</v>
      </c>
      <c r="I7" s="124"/>
    </row>
    <row r="8" spans="1:13">
      <c r="A8" s="129"/>
      <c r="B8" s="109"/>
      <c r="C8" s="109"/>
      <c r="D8" s="125"/>
      <c r="E8" s="108"/>
      <c r="F8" s="128" t="str">
        <f>IFERROR(ROUNDDOWN((Tabla1122[[#This Row],[Área (m²)]]/Tabla1122[[#This Row],[Índice (m²/niña-niño)]]),0)," ")</f>
        <v xml:space="preserve"> </v>
      </c>
      <c r="G8" s="108"/>
      <c r="H8" s="94" t="str">
        <f>IF(OR(ISBLANK(Tabla1122[[#This Row],[Capacidad máxima 
(Área / Índice)]]),ISBLANK(Tabla1122[[#This Row],[No. niñas y niños (Cupos ubicados)]])),"No aplica",IF(Tabla1122[[#This Row],[No. niñas y niños (Cupos ubicados)]]&lt;=Tabla1122[[#This Row],[Capacidad máxima 
(Área / Índice)]],"Cumple","No cumple"))</f>
        <v>No aplica</v>
      </c>
      <c r="I8" s="124"/>
    </row>
    <row r="9" spans="1:13">
      <c r="A9" s="129"/>
      <c r="B9" s="109"/>
      <c r="C9" s="109"/>
      <c r="D9" s="125"/>
      <c r="E9" s="108"/>
      <c r="F9" s="128" t="str">
        <f>IFERROR(ROUNDDOWN((Tabla1122[[#This Row],[Área (m²)]]/Tabla1122[[#This Row],[Índice (m²/niña-niño)]]),0)," ")</f>
        <v xml:space="preserve"> </v>
      </c>
      <c r="G9" s="108"/>
      <c r="H9" s="94" t="str">
        <f>IF(OR(ISBLANK(Tabla1122[[#This Row],[Capacidad máxima 
(Área / Índice)]]),ISBLANK(Tabla1122[[#This Row],[No. niñas y niños (Cupos ubicados)]])),"No aplica",IF(Tabla1122[[#This Row],[No. niñas y niños (Cupos ubicados)]]&lt;=Tabla1122[[#This Row],[Capacidad máxima 
(Área / Índice)]],"Cumple","No cumple"))</f>
        <v>No aplica</v>
      </c>
      <c r="I9" s="124"/>
    </row>
    <row r="10" spans="1:13">
      <c r="A10" s="129"/>
      <c r="B10" s="109"/>
      <c r="C10" s="109"/>
      <c r="D10" s="125"/>
      <c r="E10" s="108"/>
      <c r="F10" s="128" t="str">
        <f>IFERROR(ROUNDDOWN((Tabla1122[[#This Row],[Área (m²)]]/Tabla1122[[#This Row],[Índice (m²/niña-niño)]]),0)," ")</f>
        <v xml:space="preserve"> </v>
      </c>
      <c r="G10" s="108"/>
      <c r="H10" s="94" t="str">
        <f>IF(OR(ISBLANK(Tabla1122[[#This Row],[Capacidad máxima 
(Área / Índice)]]),ISBLANK(Tabla1122[[#This Row],[No. niñas y niños (Cupos ubicados)]])),"No aplica",IF(Tabla1122[[#This Row],[No. niñas y niños (Cupos ubicados)]]&lt;=Tabla1122[[#This Row],[Capacidad máxima 
(Área / Índice)]],"Cumple","No cumple"))</f>
        <v>No aplica</v>
      </c>
      <c r="I10" s="124"/>
    </row>
    <row r="11" spans="1:13">
      <c r="A11" s="129"/>
      <c r="B11" s="109"/>
      <c r="C11" s="109"/>
      <c r="D11" s="125"/>
      <c r="E11" s="108"/>
      <c r="F11" s="128" t="str">
        <f>IFERROR(ROUNDDOWN((Tabla1122[[#This Row],[Área (m²)]]/Tabla1122[[#This Row],[Índice (m²/niña-niño)]]),0)," ")</f>
        <v xml:space="preserve"> </v>
      </c>
      <c r="G11" s="108"/>
      <c r="H11" s="94" t="str">
        <f>IF(OR(ISBLANK(Tabla1122[[#This Row],[Capacidad máxima 
(Área / Índice)]]),ISBLANK(Tabla1122[[#This Row],[No. niñas y niños (Cupos ubicados)]])),"No aplica",IF(Tabla1122[[#This Row],[No. niñas y niños (Cupos ubicados)]]&lt;=Tabla1122[[#This Row],[Capacidad máxima 
(Área / Índice)]],"Cumple","No cumple"))</f>
        <v>No aplica</v>
      </c>
      <c r="I11" s="124"/>
    </row>
    <row r="12" spans="1:13">
      <c r="A12" s="129"/>
      <c r="B12" s="109"/>
      <c r="C12" s="109"/>
      <c r="D12" s="125"/>
      <c r="E12" s="108"/>
      <c r="F12" s="128" t="str">
        <f>IFERROR(ROUNDDOWN((Tabla1122[[#This Row],[Área (m²)]]/Tabla1122[[#This Row],[Índice (m²/niña-niño)]]),0)," ")</f>
        <v xml:space="preserve"> </v>
      </c>
      <c r="G12" s="108"/>
      <c r="H12" s="94" t="str">
        <f>IF(OR(ISBLANK(Tabla1122[[#This Row],[Capacidad máxima 
(Área / Índice)]]),ISBLANK(Tabla1122[[#This Row],[No. niñas y niños (Cupos ubicados)]])),"No aplica",IF(Tabla1122[[#This Row],[No. niñas y niños (Cupos ubicados)]]&lt;=Tabla1122[[#This Row],[Capacidad máxima 
(Área / Índice)]],"Cumple","No cumple"))</f>
        <v>No aplica</v>
      </c>
      <c r="I12" s="124"/>
    </row>
    <row r="13" spans="1:13">
      <c r="A13" s="129"/>
      <c r="B13" s="109"/>
      <c r="C13" s="109"/>
      <c r="D13" s="125"/>
      <c r="E13" s="108"/>
      <c r="F13" s="128" t="str">
        <f>IFERROR(ROUNDDOWN((Tabla1122[[#This Row],[Área (m²)]]/Tabla1122[[#This Row],[Índice (m²/niña-niño)]]),0)," ")</f>
        <v xml:space="preserve"> </v>
      </c>
      <c r="G13" s="108"/>
      <c r="H13" s="94" t="str">
        <f>IF(OR(ISBLANK(Tabla1122[[#This Row],[Capacidad máxima 
(Área / Índice)]]),ISBLANK(Tabla1122[[#This Row],[No. niñas y niños (Cupos ubicados)]])),"No aplica",IF(Tabla1122[[#This Row],[No. niñas y niños (Cupos ubicados)]]&lt;=Tabla1122[[#This Row],[Capacidad máxima 
(Área / Índice)]],"Cumple","No cumple"))</f>
        <v>No aplica</v>
      </c>
      <c r="I13" s="124"/>
    </row>
    <row r="14" spans="1:13">
      <c r="A14" s="129"/>
      <c r="B14" s="109"/>
      <c r="C14" s="109"/>
      <c r="D14" s="125"/>
      <c r="E14" s="108"/>
      <c r="F14" s="128" t="str">
        <f>IFERROR(ROUNDDOWN((Tabla1122[[#This Row],[Área (m²)]]/Tabla1122[[#This Row],[Índice (m²/niña-niño)]]),0)," ")</f>
        <v xml:space="preserve"> </v>
      </c>
      <c r="G14" s="108"/>
      <c r="H14" s="94" t="str">
        <f>IF(OR(ISBLANK(Tabla1122[[#This Row],[Capacidad máxima 
(Área / Índice)]]),ISBLANK(Tabla1122[[#This Row],[No. niñas y niños (Cupos ubicados)]])),"No aplica",IF(Tabla1122[[#This Row],[No. niñas y niños (Cupos ubicados)]]&lt;=Tabla1122[[#This Row],[Capacidad máxima 
(Área / Índice)]],"Cumple","No cumple"))</f>
        <v>No aplica</v>
      </c>
      <c r="I14" s="124"/>
    </row>
    <row r="15" spans="1:13">
      <c r="A15" s="129"/>
      <c r="B15" s="109"/>
      <c r="C15" s="109"/>
      <c r="D15" s="125"/>
      <c r="E15" s="108"/>
      <c r="F15" s="128" t="str">
        <f>IFERROR(ROUNDDOWN((Tabla1122[[#This Row],[Área (m²)]]/Tabla1122[[#This Row],[Índice (m²/niña-niño)]]),0)," ")</f>
        <v xml:space="preserve"> </v>
      </c>
      <c r="G15" s="108"/>
      <c r="H15" s="94" t="str">
        <f>IF(OR(ISBLANK(Tabla1122[[#This Row],[Capacidad máxima 
(Área / Índice)]]),ISBLANK(Tabla1122[[#This Row],[No. niñas y niños (Cupos ubicados)]])),"No aplica",IF(Tabla1122[[#This Row],[No. niñas y niños (Cupos ubicados)]]&lt;=Tabla1122[[#This Row],[Capacidad máxima 
(Área / Índice)]],"Cumple","No cumple"))</f>
        <v>No aplica</v>
      </c>
      <c r="I15" s="124"/>
    </row>
    <row r="16" spans="1:13">
      <c r="A16" s="129"/>
      <c r="B16" s="109"/>
      <c r="C16" s="109"/>
      <c r="D16" s="125"/>
      <c r="E16" s="108"/>
      <c r="F16" s="128" t="str">
        <f>IFERROR(ROUNDDOWN((Tabla1122[[#This Row],[Área (m²)]]/Tabla1122[[#This Row],[Índice (m²/niña-niño)]]),0)," ")</f>
        <v xml:space="preserve"> </v>
      </c>
      <c r="G16" s="108"/>
      <c r="H16" s="94" t="str">
        <f>IF(OR(ISBLANK(Tabla1122[[#This Row],[Capacidad máxima 
(Área / Índice)]]),ISBLANK(Tabla1122[[#This Row],[No. niñas y niños (Cupos ubicados)]])),"No aplica",IF(Tabla1122[[#This Row],[No. niñas y niños (Cupos ubicados)]]&lt;=Tabla1122[[#This Row],[Capacidad máxima 
(Área / Índice)]],"Cumple","No cumple"))</f>
        <v>No aplica</v>
      </c>
      <c r="I16" s="124"/>
    </row>
    <row r="17" spans="1:9">
      <c r="A17" s="129"/>
      <c r="B17" s="109"/>
      <c r="C17" s="109"/>
      <c r="D17" s="125"/>
      <c r="E17" s="108"/>
      <c r="F17" s="128" t="str">
        <f>IFERROR(ROUNDDOWN((Tabla1122[[#This Row],[Área (m²)]]/Tabla1122[[#This Row],[Índice (m²/niña-niño)]]),0)," ")</f>
        <v xml:space="preserve"> </v>
      </c>
      <c r="G17" s="108"/>
      <c r="H17" s="94" t="str">
        <f>IF(OR(ISBLANK(Tabla1122[[#This Row],[Capacidad máxima 
(Área / Índice)]]),ISBLANK(Tabla1122[[#This Row],[No. niñas y niños (Cupos ubicados)]])),"No aplica",IF(Tabla1122[[#This Row],[No. niñas y niños (Cupos ubicados)]]&lt;=Tabla1122[[#This Row],[Capacidad máxima 
(Área / Índice)]],"Cumple","No cumple"))</f>
        <v>No aplica</v>
      </c>
      <c r="I17" s="124"/>
    </row>
    <row r="18" spans="1:9">
      <c r="A18" s="129"/>
      <c r="B18" s="109"/>
      <c r="C18" s="109"/>
      <c r="D18" s="109"/>
      <c r="E18" s="108"/>
      <c r="F18" s="128" t="str">
        <f>IFERROR(ROUNDDOWN((Tabla1122[[#This Row],[Área (m²)]]/Tabla1122[[#This Row],[Índice (m²/niña-niño)]]),0)," ")</f>
        <v xml:space="preserve"> </v>
      </c>
      <c r="G18" s="108"/>
      <c r="H18" s="94" t="str">
        <f>IF(OR(ISBLANK(Tabla1122[[#This Row],[Capacidad máxima 
(Área / Índice)]]),ISBLANK(Tabla1122[[#This Row],[No. niñas y niños (Cupos ubicados)]])),"No aplica",IF(Tabla1122[[#This Row],[No. niñas y niños (Cupos ubicados)]]&lt;=Tabla1122[[#This Row],[Capacidad máxima 
(Área / Índice)]],"Cumple","No cumple"))</f>
        <v>No aplica</v>
      </c>
      <c r="I18" s="124"/>
    </row>
    <row r="19" spans="1:9">
      <c r="A19" s="129"/>
      <c r="B19" s="109"/>
      <c r="C19" s="109"/>
      <c r="D19" s="109"/>
      <c r="E19" s="108"/>
      <c r="F19" s="128" t="str">
        <f>IFERROR(ROUNDDOWN((Tabla1122[[#This Row],[Área (m²)]]/Tabla1122[[#This Row],[Índice (m²/niña-niño)]]),0)," ")</f>
        <v xml:space="preserve"> </v>
      </c>
      <c r="G19" s="108"/>
      <c r="H19" s="94" t="str">
        <f>IF(OR(ISBLANK(Tabla1122[[#This Row],[Capacidad máxima 
(Área / Índice)]]),ISBLANK(Tabla1122[[#This Row],[No. niñas y niños (Cupos ubicados)]])),"No aplica",IF(Tabla1122[[#This Row],[No. niñas y niños (Cupos ubicados)]]&lt;=Tabla1122[[#This Row],[Capacidad máxima 
(Área / Índice)]],"Cumple","No cumple"))</f>
        <v>No aplica</v>
      </c>
      <c r="I19" s="124"/>
    </row>
    <row r="20" spans="1:9">
      <c r="A20" s="129"/>
      <c r="B20" s="109"/>
      <c r="C20" s="109"/>
      <c r="D20" s="109"/>
      <c r="E20" s="108"/>
      <c r="F20" s="128" t="str">
        <f>IFERROR(ROUNDDOWN((Tabla1122[[#This Row],[Área (m²)]]/Tabla1122[[#This Row],[Índice (m²/niña-niño)]]),0)," ")</f>
        <v xml:space="preserve"> </v>
      </c>
      <c r="G20" s="108"/>
      <c r="H20" s="94" t="str">
        <f>IF(OR(ISBLANK(Tabla1122[[#This Row],[Capacidad máxima 
(Área / Índice)]]),ISBLANK(Tabla1122[[#This Row],[No. niñas y niños (Cupos ubicados)]])),"No aplica",IF(Tabla1122[[#This Row],[No. niñas y niños (Cupos ubicados)]]&lt;=Tabla1122[[#This Row],[Capacidad máxima 
(Área / Índice)]],"Cumple","No cumple"))</f>
        <v>No aplica</v>
      </c>
      <c r="I20" s="124"/>
    </row>
    <row r="21" spans="1:9">
      <c r="A21" s="129"/>
      <c r="B21" s="109"/>
      <c r="C21" s="109"/>
      <c r="D21" s="109"/>
      <c r="E21" s="108"/>
      <c r="F21" s="128" t="str">
        <f>IFERROR(ROUNDDOWN((Tabla1122[[#This Row],[Área (m²)]]/Tabla1122[[#This Row],[Índice (m²/niña-niño)]]),0)," ")</f>
        <v xml:space="preserve"> </v>
      </c>
      <c r="G21" s="108"/>
      <c r="H21" s="94" t="str">
        <f>IF(OR(ISBLANK(Tabla1122[[#This Row],[Capacidad máxima 
(Área / Índice)]]),ISBLANK(Tabla1122[[#This Row],[No. niñas y niños (Cupos ubicados)]])),"No aplica",IF(Tabla1122[[#This Row],[No. niñas y niños (Cupos ubicados)]]&lt;=Tabla1122[[#This Row],[Capacidad máxima 
(Área / Índice)]],"Cumple","No cumple"))</f>
        <v>No aplica</v>
      </c>
      <c r="I21" s="124"/>
    </row>
    <row r="22" spans="1:9">
      <c r="A22" s="129"/>
      <c r="B22" s="109"/>
      <c r="C22" s="109"/>
      <c r="D22" s="109"/>
      <c r="E22" s="108"/>
      <c r="F22" s="128" t="str">
        <f>IFERROR(ROUNDDOWN((Tabla1122[[#This Row],[Área (m²)]]/Tabla1122[[#This Row],[Índice (m²/niña-niño)]]),0)," ")</f>
        <v xml:space="preserve"> </v>
      </c>
      <c r="G22" s="108"/>
      <c r="H22" s="94" t="str">
        <f>IF(OR(ISBLANK(Tabla1122[[#This Row],[Capacidad máxima 
(Área / Índice)]]),ISBLANK(Tabla1122[[#This Row],[No. niñas y niños (Cupos ubicados)]])),"No aplica",IF(Tabla1122[[#This Row],[No. niñas y niños (Cupos ubicados)]]&lt;=Tabla1122[[#This Row],[Capacidad máxima 
(Área / Índice)]],"Cumple","No cumple"))</f>
        <v>No aplica</v>
      </c>
      <c r="I22" s="124"/>
    </row>
    <row r="23" spans="1:9">
      <c r="A23" s="129"/>
      <c r="B23" s="109"/>
      <c r="C23" s="109"/>
      <c r="D23" s="109"/>
      <c r="E23" s="108"/>
      <c r="F23" s="128" t="str">
        <f>IFERROR(ROUNDDOWN((Tabla1122[[#This Row],[Área (m²)]]/Tabla1122[[#This Row],[Índice (m²/niña-niño)]]),0)," ")</f>
        <v xml:space="preserve"> </v>
      </c>
      <c r="G23" s="108"/>
      <c r="H23" s="94" t="str">
        <f>IF(OR(ISBLANK(Tabla1122[[#This Row],[Capacidad máxima 
(Área / Índice)]]),ISBLANK(Tabla1122[[#This Row],[No. niñas y niños (Cupos ubicados)]])),"No aplica",IF(Tabla1122[[#This Row],[No. niñas y niños (Cupos ubicados)]]&lt;=Tabla1122[[#This Row],[Capacidad máxima 
(Área / Índice)]],"Cumple","No cumple"))</f>
        <v>No aplica</v>
      </c>
      <c r="I23" s="124"/>
    </row>
    <row r="24" spans="1:9">
      <c r="A24" s="129"/>
      <c r="B24" s="109"/>
      <c r="C24" s="109"/>
      <c r="D24" s="109"/>
      <c r="E24" s="108"/>
      <c r="F24" s="128" t="str">
        <f>IFERROR(ROUNDDOWN((Tabla1122[[#This Row],[Área (m²)]]/Tabla1122[[#This Row],[Índice (m²/niña-niño)]]),0)," ")</f>
        <v xml:space="preserve"> </v>
      </c>
      <c r="G24" s="108"/>
      <c r="H24" s="94" t="str">
        <f>IF(OR(ISBLANK(Tabla1122[[#This Row],[Capacidad máxima 
(Área / Índice)]]),ISBLANK(Tabla1122[[#This Row],[No. niñas y niños (Cupos ubicados)]])),"No aplica",IF(Tabla1122[[#This Row],[No. niñas y niños (Cupos ubicados)]]&lt;=Tabla1122[[#This Row],[Capacidad máxima 
(Área / Índice)]],"Cumple","No cumple"))</f>
        <v>No aplica</v>
      </c>
      <c r="I24" s="124"/>
    </row>
    <row r="25" spans="1:9">
      <c r="A25" s="129"/>
      <c r="B25" s="109"/>
      <c r="C25" s="109"/>
      <c r="D25" s="109"/>
      <c r="E25" s="108"/>
      <c r="F25" s="128" t="str">
        <f>IFERROR(ROUNDDOWN((Tabla1122[[#This Row],[Área (m²)]]/Tabla1122[[#This Row],[Índice (m²/niña-niño)]]),0)," ")</f>
        <v xml:space="preserve"> </v>
      </c>
      <c r="G25" s="108"/>
      <c r="H25" s="94" t="str">
        <f>IF(OR(ISBLANK(Tabla1122[[#This Row],[Capacidad máxima 
(Área / Índice)]]),ISBLANK(Tabla1122[[#This Row],[No. niñas y niños (Cupos ubicados)]])),"No aplica",IF(Tabla1122[[#This Row],[No. niñas y niños (Cupos ubicados)]]&lt;=Tabla1122[[#This Row],[Capacidad máxima 
(Área / Índice)]],"Cumple","No cumple"))</f>
        <v>No aplica</v>
      </c>
      <c r="I25" s="124"/>
    </row>
    <row r="26" spans="1:9">
      <c r="A26" s="129"/>
      <c r="B26" s="109"/>
      <c r="C26" s="109"/>
      <c r="D26" s="109"/>
      <c r="E26" s="108"/>
      <c r="F26" s="128" t="str">
        <f>IFERROR(ROUNDDOWN((Tabla1122[[#This Row],[Área (m²)]]/Tabla1122[[#This Row],[Índice (m²/niña-niño)]]),0)," ")</f>
        <v xml:space="preserve"> </v>
      </c>
      <c r="G26" s="108"/>
      <c r="H26" s="94" t="str">
        <f>IF(OR(ISBLANK(Tabla1122[[#This Row],[Capacidad máxima 
(Área / Índice)]]),ISBLANK(Tabla1122[[#This Row],[No. niñas y niños (Cupos ubicados)]])),"No aplica",IF(Tabla1122[[#This Row],[No. niñas y niños (Cupos ubicados)]]&lt;=Tabla1122[[#This Row],[Capacidad máxima 
(Área / Índice)]],"Cumple","No cumple"))</f>
        <v>No aplica</v>
      </c>
      <c r="I26" s="124"/>
    </row>
    <row r="27" spans="1:9">
      <c r="A27" s="129"/>
      <c r="B27" s="109"/>
      <c r="C27" s="109"/>
      <c r="D27" s="109"/>
      <c r="E27" s="108"/>
      <c r="F27" s="128" t="str">
        <f>IFERROR(ROUNDDOWN((Tabla1122[[#This Row],[Área (m²)]]/Tabla1122[[#This Row],[Índice (m²/niña-niño)]]),0)," ")</f>
        <v xml:space="preserve"> </v>
      </c>
      <c r="G27" s="108"/>
      <c r="H27" s="94" t="str">
        <f>IF(OR(ISBLANK(Tabla1122[[#This Row],[Capacidad máxima 
(Área / Índice)]]),ISBLANK(Tabla1122[[#This Row],[No. niñas y niños (Cupos ubicados)]])),"No aplica",IF(Tabla1122[[#This Row],[No. niñas y niños (Cupos ubicados)]]&lt;=Tabla1122[[#This Row],[Capacidad máxima 
(Área / Índice)]],"Cumple","No cumple"))</f>
        <v>No aplica</v>
      </c>
      <c r="I27" s="124"/>
    </row>
    <row r="28" spans="1:9">
      <c r="A28" s="129"/>
      <c r="B28" s="123"/>
      <c r="C28" s="123"/>
      <c r="D28" s="123"/>
      <c r="E28" s="108"/>
      <c r="F28" s="128" t="str">
        <f>IFERROR(ROUNDDOWN((Tabla1122[[#This Row],[Área (m²)]]/Tabla1122[[#This Row],[Índice (m²/niña-niño)]]),0)," ")</f>
        <v xml:space="preserve"> </v>
      </c>
      <c r="G28" s="127"/>
      <c r="H28" s="126" t="str">
        <f>IF(OR(ISBLANK(Tabla1122[[#This Row],[Capacidad máxima 
(Área / Índice)]]),ISBLANK(Tabla1122[[#This Row],[No. niñas y niños (Cupos ubicados)]])),"No aplica",IF(Tabla1122[[#This Row],[No. niñas y niños (Cupos ubicados)]]&lt;=Tabla1122[[#This Row],[Capacidad máxima 
(Área / Índice)]],"Cumple","No cumple"))</f>
        <v>No aplica</v>
      </c>
      <c r="I28" s="122"/>
    </row>
    <row r="29" spans="1:9">
      <c r="A29" s="129"/>
      <c r="B29" s="123"/>
      <c r="C29" s="123"/>
      <c r="D29" s="123"/>
      <c r="E29" s="108"/>
      <c r="F29" s="128" t="str">
        <f>IFERROR(ROUNDDOWN((Tabla1122[[#This Row],[Área (m²)]]/Tabla1122[[#This Row],[Índice (m²/niña-niño)]]),0)," ")</f>
        <v xml:space="preserve"> </v>
      </c>
      <c r="G29" s="127"/>
      <c r="H29" s="126" t="str">
        <f>IF(OR(ISBLANK(Tabla1122[[#This Row],[Capacidad máxima 
(Área / Índice)]]),ISBLANK(Tabla1122[[#This Row],[No. niñas y niños (Cupos ubicados)]])),"No aplica",IF(Tabla1122[[#This Row],[No. niñas y niños (Cupos ubicados)]]&lt;=Tabla1122[[#This Row],[Capacidad máxima 
(Área / Índice)]],"Cumple","No cumple"))</f>
        <v>No aplica</v>
      </c>
      <c r="I29" s="122"/>
    </row>
    <row r="30" spans="1:9">
      <c r="A30" s="129"/>
      <c r="B30" s="123"/>
      <c r="C30" s="123"/>
      <c r="D30" s="123"/>
      <c r="E30" s="108"/>
      <c r="F30" s="128" t="str">
        <f>IFERROR(ROUNDDOWN((Tabla1122[[#This Row],[Área (m²)]]/Tabla1122[[#This Row],[Índice (m²/niña-niño)]]),0)," ")</f>
        <v xml:space="preserve"> </v>
      </c>
      <c r="G30" s="127"/>
      <c r="H30" s="126" t="str">
        <f>IF(OR(ISBLANK(Tabla1122[[#This Row],[Capacidad máxima 
(Área / Índice)]]),ISBLANK(Tabla1122[[#This Row],[No. niñas y niños (Cupos ubicados)]])),"No aplica",IF(Tabla1122[[#This Row],[No. niñas y niños (Cupos ubicados)]]&lt;=Tabla1122[[#This Row],[Capacidad máxima 
(Área / Índice)]],"Cumple","No cumple"))</f>
        <v>No aplica</v>
      </c>
      <c r="I30" s="122"/>
    </row>
    <row r="31" spans="1:9">
      <c r="A31" s="129"/>
      <c r="B31" s="123"/>
      <c r="C31" s="123"/>
      <c r="D31" s="123"/>
      <c r="E31" s="108"/>
      <c r="F31" s="128" t="str">
        <f>IFERROR(ROUNDDOWN((Tabla1122[[#This Row],[Área (m²)]]/Tabla1122[[#This Row],[Índice (m²/niña-niño)]]),0)," ")</f>
        <v xml:space="preserve"> </v>
      </c>
      <c r="G31" s="127"/>
      <c r="H31" s="126" t="str">
        <f>IF(OR(ISBLANK(Tabla1122[[#This Row],[Capacidad máxima 
(Área / Índice)]]),ISBLANK(Tabla1122[[#This Row],[No. niñas y niños (Cupos ubicados)]])),"No aplica",IF(Tabla1122[[#This Row],[No. niñas y niños (Cupos ubicados)]]&lt;=Tabla1122[[#This Row],[Capacidad máxima 
(Área / Índice)]],"Cumple","No cumple"))</f>
        <v>No aplica</v>
      </c>
      <c r="I31" s="122"/>
    </row>
    <row r="32" spans="1:9">
      <c r="A32" s="129"/>
      <c r="B32" s="123"/>
      <c r="C32" s="123"/>
      <c r="D32" s="123"/>
      <c r="E32" s="108"/>
      <c r="F32" s="128" t="str">
        <f>IFERROR(ROUNDDOWN((Tabla1122[[#This Row],[Área (m²)]]/Tabla1122[[#This Row],[Índice (m²/niña-niño)]]),0)," ")</f>
        <v xml:space="preserve"> </v>
      </c>
      <c r="G32" s="127"/>
      <c r="H32" s="126" t="str">
        <f>IF(OR(ISBLANK(Tabla1122[[#This Row],[Capacidad máxima 
(Área / Índice)]]),ISBLANK(Tabla1122[[#This Row],[No. niñas y niños (Cupos ubicados)]])),"No aplica",IF(Tabla1122[[#This Row],[No. niñas y niños (Cupos ubicados)]]&lt;=Tabla1122[[#This Row],[Capacidad máxima 
(Área / Índice)]],"Cumple","No cumple"))</f>
        <v>No aplica</v>
      </c>
      <c r="I32" s="122"/>
    </row>
    <row r="33" spans="1:9">
      <c r="A33" s="129"/>
      <c r="B33" s="109"/>
      <c r="C33" s="109"/>
      <c r="D33" s="109"/>
      <c r="E33" s="108"/>
      <c r="F33" s="128" t="str">
        <f>IFERROR(ROUNDDOWN((Tabla1122[[#This Row],[Área (m²)]]/Tabla1122[[#This Row],[Índice (m²/niña-niño)]]),0)," ")</f>
        <v xml:space="preserve"> </v>
      </c>
      <c r="G33" s="108"/>
      <c r="H33" s="94" t="str">
        <f>IF(OR(ISBLANK(Tabla1122[[#This Row],[Capacidad máxima 
(Área / Índice)]]),ISBLANK(Tabla1122[[#This Row],[No. niñas y niños (Cupos ubicados)]])),"No aplica",IF(Tabla1122[[#This Row],[No. niñas y niños (Cupos ubicados)]]&lt;=Tabla1122[[#This Row],[Capacidad máxima 
(Área / Índice)]],"Cumple","No cumple"))</f>
        <v>No aplica</v>
      </c>
      <c r="I33" s="124"/>
    </row>
    <row r="36" spans="1:9" ht="15" thickBot="1"/>
    <row r="37" spans="1:9" ht="20.100000000000001" customHeight="1" thickBot="1">
      <c r="A37" s="570" t="s">
        <v>2457</v>
      </c>
      <c r="B37" s="571"/>
      <c r="C37" s="571"/>
      <c r="D37" s="571"/>
      <c r="E37" s="571"/>
      <c r="F37" s="571"/>
      <c r="G37" s="571"/>
      <c r="H37" s="571"/>
      <c r="I37" s="572"/>
    </row>
    <row r="39" spans="1:9" ht="24.6" customHeight="1">
      <c r="A39" s="573" t="s">
        <v>2458</v>
      </c>
      <c r="B39" s="573"/>
      <c r="C39" s="573"/>
      <c r="D39" s="189"/>
    </row>
    <row r="41" spans="1:9" ht="20.45" customHeight="1">
      <c r="E41" s="569" t="s">
        <v>2459</v>
      </c>
      <c r="F41" s="569"/>
      <c r="G41" s="569"/>
      <c r="H41" s="569"/>
      <c r="I41" s="569"/>
    </row>
    <row r="42" spans="1:9" ht="55.5" customHeight="1">
      <c r="E42" s="191" t="s">
        <v>2460</v>
      </c>
      <c r="F42" s="191" t="s">
        <v>2461</v>
      </c>
      <c r="G42" s="191" t="s">
        <v>2462</v>
      </c>
      <c r="H42" s="190" t="s">
        <v>2455</v>
      </c>
      <c r="I42" s="190" t="s">
        <v>2456</v>
      </c>
    </row>
    <row r="43" spans="1:9" ht="40.5" customHeight="1">
      <c r="E43" s="192">
        <f>IFERROR(ROUNDUP($D$39/20,0)," ")</f>
        <v>0</v>
      </c>
      <c r="F43" s="107"/>
      <c r="G43" s="192" t="str">
        <f>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f>
        <v xml:space="preserve"> </v>
      </c>
      <c r="H43" s="94" t="str">
        <f>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f>
        <v>No aplica</v>
      </c>
      <c r="I43" s="193"/>
    </row>
    <row r="46" spans="1:9" ht="20.45" customHeight="1">
      <c r="E46" s="569" t="s">
        <v>2463</v>
      </c>
      <c r="F46" s="569"/>
      <c r="G46" s="569"/>
      <c r="H46" s="569"/>
      <c r="I46" s="569"/>
    </row>
    <row r="47" spans="1:9" ht="51.6" customHeight="1">
      <c r="C47" s="194"/>
      <c r="E47" s="191" t="s">
        <v>2464</v>
      </c>
      <c r="F47" s="191" t="s">
        <v>2465</v>
      </c>
      <c r="G47" s="191" t="s">
        <v>2466</v>
      </c>
      <c r="H47" s="190" t="s">
        <v>2455</v>
      </c>
      <c r="I47" s="190" t="s">
        <v>2456</v>
      </c>
    </row>
    <row r="48" spans="1:9" ht="40.5" customHeight="1">
      <c r="E48" s="192">
        <f>IFERROR(ROUNDUP($D$39/20,0)," ")</f>
        <v>0</v>
      </c>
      <c r="F48" s="107"/>
      <c r="G48" s="192" t="str">
        <f>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f>
        <v xml:space="preserve"> </v>
      </c>
      <c r="H48" s="94" t="str">
        <f>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f>
        <v>No aplica</v>
      </c>
      <c r="I48" s="193"/>
    </row>
    <row r="51" spans="5:9" ht="14.1" customHeight="1">
      <c r="E51" s="569" t="s">
        <v>2467</v>
      </c>
      <c r="F51" s="569"/>
      <c r="G51" s="569"/>
      <c r="H51" s="569"/>
      <c r="I51" s="569"/>
    </row>
    <row r="52" spans="5:9" ht="45.95" customHeight="1">
      <c r="E52" s="191" t="s">
        <v>2468</v>
      </c>
      <c r="F52" s="191" t="s">
        <v>2469</v>
      </c>
      <c r="G52" s="191" t="s">
        <v>2470</v>
      </c>
      <c r="H52" s="190" t="s">
        <v>2455</v>
      </c>
      <c r="I52" s="190" t="s">
        <v>2456</v>
      </c>
    </row>
    <row r="53" spans="5:9" ht="37.5" customHeight="1">
      <c r="E53" s="192" t="str">
        <f>IFERROR(ROUNDUP($D$39/$D$39,0)," ")</f>
        <v xml:space="preserve"> </v>
      </c>
      <c r="F53" s="107"/>
      <c r="G53" s="192" t="str">
        <f>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f>
        <v xml:space="preserve"> </v>
      </c>
      <c r="H53" s="94" t="str">
        <f>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f>
        <v>No aplica</v>
      </c>
      <c r="I53" s="193"/>
    </row>
  </sheetData>
  <sheetProtection algorithmName="SHA-512" hashValue="GbLZ8ZUzgcxVjV1jsiAwEj0GbJ7Vi3xKvj8o+cexHpNhaMPU+6egxrLC1U5r3k29NxSE5RomE6hqowIlKQwttw==" saltValue="8IeMlVd8O7sviM/TitPGNQ==" spinCount="100000" sheet="1" formatRows="0"/>
  <mergeCells count="6">
    <mergeCell ref="E51:I51"/>
    <mergeCell ref="A1:I1"/>
    <mergeCell ref="A37:I37"/>
    <mergeCell ref="A39:C39"/>
    <mergeCell ref="E41:I41"/>
    <mergeCell ref="E46:I46"/>
  </mergeCells>
  <conditionalFormatting sqref="D39">
    <cfRule type="expression" dxfId="14" priority="5">
      <formula>$D$39=0</formula>
    </cfRule>
    <cfRule type="expression" dxfId="13" priority="6">
      <formula>$D$39&lt;&gt;0</formula>
    </cfRule>
  </conditionalFormatting>
  <conditionalFormatting sqref="F43">
    <cfRule type="expression" dxfId="12" priority="3">
      <formula>$F$43=0</formula>
    </cfRule>
    <cfRule type="colorScale" priority="4">
      <colorScale>
        <cfvo type="formula" val="$F$43=0"/>
        <cfvo type="formula" val="$F$43&lt;&gt;0"/>
        <color rgb="FFFFFF00"/>
        <color theme="6" tint="0.79998168889431442"/>
      </colorScale>
    </cfRule>
  </conditionalFormatting>
  <conditionalFormatting sqref="F48">
    <cfRule type="expression" dxfId="11" priority="2">
      <formula>$F$48=0</formula>
    </cfRule>
  </conditionalFormatting>
  <conditionalFormatting sqref="F53">
    <cfRule type="expression" dxfId="10" priority="1">
      <formula>$F$53=0</formula>
    </cfRule>
  </conditionalFormatting>
  <conditionalFormatting sqref="H4:H33">
    <cfRule type="cellIs" dxfId="9" priority="13" operator="equal">
      <formula>"No Cumple"</formula>
    </cfRule>
    <cfRule type="cellIs" dxfId="8" priority="14" operator="equal">
      <formula>"CUMPLE"</formula>
    </cfRule>
  </conditionalFormatting>
  <conditionalFormatting sqref="H43">
    <cfRule type="cellIs" dxfId="7" priority="11" operator="equal">
      <formula>"No Cumple"</formula>
    </cfRule>
    <cfRule type="cellIs" dxfId="6" priority="12" operator="equal">
      <formula>"CUMPLE"</formula>
    </cfRule>
  </conditionalFormatting>
  <conditionalFormatting sqref="H48">
    <cfRule type="cellIs" dxfId="5" priority="9" operator="equal">
      <formula>"No Cumple"</formula>
    </cfRule>
    <cfRule type="cellIs" dxfId="4" priority="10" operator="equal">
      <formula>"CUMPLE"</formula>
    </cfRule>
  </conditionalFormatting>
  <conditionalFormatting sqref="H53">
    <cfRule type="cellIs" dxfId="3" priority="7" operator="equal">
      <formula>"No Cumple"</formula>
    </cfRule>
    <cfRule type="cellIs" dxfId="2" priority="8" operator="equal">
      <formula>"CUMPLE"</formula>
    </cfRule>
  </conditionalFormatting>
  <conditionalFormatting sqref="J2">
    <cfRule type="cellIs" dxfId="1" priority="15" operator="equal">
      <formula>"No Cumple"</formula>
    </cfRule>
    <cfRule type="cellIs" dxfId="0" priority="16" operator="equal">
      <formula>"CUMPLE"</formula>
    </cfRule>
  </conditionalFormatting>
  <dataValidations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DE442963-504E-42F4-B171-027CDFB21F65}">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1452D1AF-BCFD-453A-A61D-81037CBE0845}">
      <formula1>0</formula1>
    </dataValidation>
    <dataValidation type="whole" operator="greaterThanOrEqual" allowBlank="1" showInputMessage="1" showErrorMessage="1" errorTitle="ERROR DE DIGITACIÓN !" error="Asegurese de digitar únicamente números ENTEROS POSITIVOS." sqref="F43 F48 F53 D39" xr:uid="{0EB85DE0-5544-43BB-BBF6-936AD20A5DC1}">
      <formula1>0</formula1>
    </dataValidation>
  </dataValidations>
  <hyperlinks>
    <hyperlink ref="J1" location="PORTADA!A1" display="Portada" xr:uid="{4C62C542-8031-481E-B3EC-939F71C39681}"/>
    <hyperlink ref="J2" location="'2.Ambientes Edu. y Protecto'!A1" display="Click" xr:uid="{E9D36AB4-253C-4991-9174-9F4FD2992389}"/>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rowBreaks count="1" manualBreakCount="1">
    <brk id="35" max="8" man="1"/>
  </rowBreaks>
  <legacyDrawingHF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B2BF9-504B-4280-AF95-BE29F91564A4}">
  <sheetPr>
    <tabColor rgb="FFFFCCCC"/>
    <pageSetUpPr fitToPage="1"/>
  </sheetPr>
  <dimension ref="A1:AN12"/>
  <sheetViews>
    <sheetView zoomScaleNormal="100" workbookViewId="0">
      <selection activeCell="C1" sqref="C1"/>
    </sheetView>
  </sheetViews>
  <sheetFormatPr baseColWidth="10" defaultColWidth="11.42578125" defaultRowHeight="1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43.5" customHeight="1" thickBot="1">
      <c r="A1" s="209" t="s">
        <v>1471</v>
      </c>
      <c r="B1" s="574" t="s">
        <v>2471</v>
      </c>
      <c r="C1" s="574"/>
      <c r="D1" s="574"/>
      <c r="E1" s="574"/>
      <c r="F1" s="574"/>
      <c r="G1" s="574"/>
      <c r="H1" s="574"/>
      <c r="I1" s="574"/>
      <c r="J1" s="574"/>
      <c r="K1" s="574"/>
      <c r="L1" s="574"/>
      <c r="M1" s="574"/>
      <c r="N1" s="574"/>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4"/>
    </row>
    <row r="2" spans="1:40" ht="45.75" thickBot="1">
      <c r="A2" s="265" t="s">
        <v>1666</v>
      </c>
      <c r="B2" s="266" t="s">
        <v>1667</v>
      </c>
      <c r="C2" s="267" t="s">
        <v>2472</v>
      </c>
      <c r="D2" s="267" t="s">
        <v>2473</v>
      </c>
      <c r="E2" s="267" t="s">
        <v>2474</v>
      </c>
      <c r="F2" s="267" t="s">
        <v>2475</v>
      </c>
      <c r="G2" s="267" t="s">
        <v>2476</v>
      </c>
      <c r="H2" s="267" t="s">
        <v>2477</v>
      </c>
      <c r="I2" s="267" t="s">
        <v>2478</v>
      </c>
      <c r="J2" s="267" t="s">
        <v>2479</v>
      </c>
      <c r="K2" s="267" t="s">
        <v>2480</v>
      </c>
      <c r="L2" s="267" t="s">
        <v>2481</v>
      </c>
      <c r="M2" s="267" t="s">
        <v>2482</v>
      </c>
      <c r="N2" s="268" t="s">
        <v>2483</v>
      </c>
    </row>
    <row r="3" spans="1:40" ht="24.75">
      <c r="A3" s="269" t="s">
        <v>1708</v>
      </c>
      <c r="B3" s="270">
        <v>1</v>
      </c>
      <c r="C3" s="271"/>
      <c r="D3" s="272"/>
      <c r="E3" s="272"/>
      <c r="F3" s="273"/>
      <c r="G3" s="271"/>
      <c r="H3" s="271"/>
      <c r="I3" s="271"/>
      <c r="J3" s="271"/>
      <c r="K3" s="274"/>
      <c r="L3" s="274"/>
      <c r="M3" s="413"/>
      <c r="N3" s="414"/>
    </row>
    <row r="4" spans="1:40" ht="24.75">
      <c r="A4" s="269" t="s">
        <v>1708</v>
      </c>
      <c r="B4" s="275">
        <v>2</v>
      </c>
      <c r="C4" s="276"/>
      <c r="D4" s="277"/>
      <c r="E4" s="277"/>
      <c r="F4" s="278"/>
      <c r="G4" s="276"/>
      <c r="H4" s="276"/>
      <c r="I4" s="276"/>
      <c r="J4" s="276"/>
      <c r="K4" s="274"/>
      <c r="L4" s="274"/>
      <c r="M4" s="415"/>
      <c r="N4" s="416"/>
    </row>
    <row r="5" spans="1:40" ht="24.75">
      <c r="A5" s="269" t="s">
        <v>1708</v>
      </c>
      <c r="B5" s="275">
        <v>3</v>
      </c>
      <c r="C5" s="276"/>
      <c r="D5" s="277"/>
      <c r="E5" s="277"/>
      <c r="F5" s="278"/>
      <c r="G5" s="276"/>
      <c r="H5" s="276"/>
      <c r="I5" s="276"/>
      <c r="J5" s="276"/>
      <c r="K5" s="274"/>
      <c r="L5" s="274"/>
      <c r="M5" s="415"/>
      <c r="N5" s="416"/>
    </row>
    <row r="6" spans="1:40" ht="24.75">
      <c r="A6" s="269" t="s">
        <v>1708</v>
      </c>
      <c r="B6" s="275">
        <v>4</v>
      </c>
      <c r="C6" s="276"/>
      <c r="D6" s="277"/>
      <c r="E6" s="277"/>
      <c r="F6" s="278"/>
      <c r="G6" s="276"/>
      <c r="H6" s="276"/>
      <c r="I6" s="276"/>
      <c r="J6" s="276"/>
      <c r="K6" s="274"/>
      <c r="L6" s="274"/>
      <c r="M6" s="415"/>
      <c r="N6" s="416"/>
    </row>
    <row r="7" spans="1:40" ht="24.75">
      <c r="A7" s="269" t="s">
        <v>1708</v>
      </c>
      <c r="B7" s="275">
        <v>5</v>
      </c>
      <c r="C7" s="276"/>
      <c r="D7" s="277"/>
      <c r="E7" s="277"/>
      <c r="F7" s="278"/>
      <c r="G7" s="276"/>
      <c r="H7" s="276"/>
      <c r="I7" s="276"/>
      <c r="J7" s="276"/>
      <c r="K7" s="274"/>
      <c r="L7" s="274"/>
      <c r="M7" s="415"/>
      <c r="N7" s="416"/>
    </row>
    <row r="8" spans="1:40" ht="24.75">
      <c r="A8" s="269" t="s">
        <v>1708</v>
      </c>
      <c r="B8" s="275">
        <v>6</v>
      </c>
      <c r="C8" s="276"/>
      <c r="D8" s="277"/>
      <c r="E8" s="277"/>
      <c r="F8" s="278"/>
      <c r="G8" s="276"/>
      <c r="H8" s="276"/>
      <c r="I8" s="276"/>
      <c r="J8" s="276"/>
      <c r="K8" s="274"/>
      <c r="L8" s="274"/>
      <c r="M8" s="415"/>
      <c r="N8" s="416"/>
    </row>
    <row r="9" spans="1:40" ht="24.75">
      <c r="A9" s="269" t="s">
        <v>1708</v>
      </c>
      <c r="B9" s="275">
        <v>7</v>
      </c>
      <c r="C9" s="276"/>
      <c r="D9" s="277"/>
      <c r="E9" s="277"/>
      <c r="F9" s="278"/>
      <c r="G9" s="276"/>
      <c r="H9" s="276"/>
      <c r="I9" s="276"/>
      <c r="J9" s="276"/>
      <c r="K9" s="274"/>
      <c r="L9" s="274"/>
      <c r="M9" s="415"/>
      <c r="N9" s="416"/>
    </row>
    <row r="10" spans="1:40" ht="24.75">
      <c r="A10" s="269" t="s">
        <v>1708</v>
      </c>
      <c r="B10" s="275">
        <v>8</v>
      </c>
      <c r="C10" s="276"/>
      <c r="D10" s="277"/>
      <c r="E10" s="277"/>
      <c r="F10" s="278"/>
      <c r="G10" s="276"/>
      <c r="H10" s="276"/>
      <c r="I10" s="276"/>
      <c r="J10" s="276"/>
      <c r="K10" s="274"/>
      <c r="L10" s="274"/>
      <c r="M10" s="415"/>
      <c r="N10" s="416"/>
    </row>
    <row r="11" spans="1:40" ht="24.75">
      <c r="A11" s="269" t="s">
        <v>1708</v>
      </c>
      <c r="B11" s="275">
        <v>9</v>
      </c>
      <c r="C11" s="276"/>
      <c r="D11" s="277"/>
      <c r="E11" s="277"/>
      <c r="F11" s="278"/>
      <c r="G11" s="276"/>
      <c r="H11" s="276"/>
      <c r="I11" s="276"/>
      <c r="J11" s="276"/>
      <c r="K11" s="274"/>
      <c r="L11" s="274"/>
      <c r="M11" s="415"/>
      <c r="N11" s="416"/>
    </row>
    <row r="12" spans="1:40" ht="25.5" thickBot="1">
      <c r="A12" s="269" t="s">
        <v>1708</v>
      </c>
      <c r="B12" s="279">
        <v>10</v>
      </c>
      <c r="C12" s="280"/>
      <c r="D12" s="281"/>
      <c r="E12" s="281"/>
      <c r="F12" s="282"/>
      <c r="G12" s="280"/>
      <c r="H12" s="280"/>
      <c r="I12" s="280"/>
      <c r="J12" s="280"/>
      <c r="K12" s="283"/>
      <c r="L12" s="283"/>
      <c r="M12" s="417"/>
      <c r="N12" s="418"/>
    </row>
  </sheetData>
  <sheetProtection algorithmName="SHA-512" hashValue="nlgnXbfnTMmi4zajSzuDurHlIZLf43t+886/aaz2064wWjJ134skmNY2CZo6k1AtnD9wiQn+aIwLZotXAngWfg==" saltValue="EBYELntsyev312kFzzXXsw==" spinCount="100000" sheet="1" formatRows="0"/>
  <mergeCells count="1">
    <mergeCell ref="B1:N1"/>
  </mergeCells>
  <dataValidations count="1">
    <dataValidation type="list" allowBlank="1" showInputMessage="1" showErrorMessage="1" sqref="K3:L12" xr:uid="{5B0002BE-6158-4BBD-A72A-5C44DF019E2B}">
      <formula1>"SI, NO"</formula1>
    </dataValidation>
  </dataValidations>
  <hyperlinks>
    <hyperlink ref="A1" location="PORTADA!A1" display="Portada" xr:uid="{37D34688-A953-4C94-8880-634552A1555D}"/>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FED07-3B07-4FC4-AF62-14BC2AAC951A}">
  <sheetPr>
    <tabColor theme="6" tint="0.59999389629810485"/>
    <pageSetUpPr fitToPage="1"/>
  </sheetPr>
  <dimension ref="A1:G27"/>
  <sheetViews>
    <sheetView zoomScale="85" zoomScaleNormal="85" workbookViewId="0">
      <selection activeCell="C1" sqref="C1"/>
    </sheetView>
  </sheetViews>
  <sheetFormatPr baseColWidth="10" defaultColWidth="11.42578125" defaultRowHeight="15"/>
  <cols>
    <col min="1" max="1" width="42.28515625" customWidth="1"/>
    <col min="2" max="3" width="47.42578125" customWidth="1"/>
    <col min="4" max="4" width="26.140625" customWidth="1"/>
    <col min="5" max="5" width="22.7109375" customWidth="1"/>
    <col min="6" max="6" width="24.85546875" customWidth="1"/>
    <col min="7" max="7" width="23.42578125" customWidth="1"/>
  </cols>
  <sheetData>
    <row r="1" spans="1:7" ht="15.75" thickBot="1">
      <c r="A1" s="209" t="s">
        <v>1471</v>
      </c>
    </row>
    <row r="2" spans="1:7" ht="14.45" customHeight="1">
      <c r="A2" s="577" t="s">
        <v>2484</v>
      </c>
      <c r="B2" s="579" t="s">
        <v>2485</v>
      </c>
      <c r="C2" s="581" t="s">
        <v>2486</v>
      </c>
    </row>
    <row r="3" spans="1:7" ht="44.45" customHeight="1">
      <c r="A3" s="578"/>
      <c r="B3" s="580"/>
      <c r="C3" s="582"/>
      <c r="D3" s="64"/>
      <c r="E3" s="64"/>
    </row>
    <row r="4" spans="1:7">
      <c r="A4" s="63" t="s">
        <v>2487</v>
      </c>
      <c r="B4" s="381">
        <f>$B$13/200</f>
        <v>0</v>
      </c>
      <c r="C4" s="382" t="s">
        <v>2488</v>
      </c>
    </row>
    <row r="5" spans="1:7">
      <c r="A5" s="63" t="s">
        <v>2489</v>
      </c>
      <c r="B5" s="383">
        <f>$B$13/200</f>
        <v>0</v>
      </c>
      <c r="C5" s="165" t="s">
        <v>2488</v>
      </c>
    </row>
    <row r="6" spans="1:7" ht="60">
      <c r="A6" s="63" t="s">
        <v>2490</v>
      </c>
      <c r="B6" s="383">
        <f>$B$13/50</f>
        <v>0</v>
      </c>
      <c r="C6" s="165">
        <f>$B$13/50</f>
        <v>0</v>
      </c>
    </row>
    <row r="7" spans="1:7">
      <c r="A7" s="63" t="s">
        <v>2491</v>
      </c>
      <c r="B7" s="383">
        <f>$B$13*0.5/200</f>
        <v>0</v>
      </c>
      <c r="C7" s="165" t="s">
        <v>2488</v>
      </c>
    </row>
    <row r="8" spans="1:7">
      <c r="A8" s="63" t="s">
        <v>2492</v>
      </c>
      <c r="B8" s="383">
        <f>$B$13/200</f>
        <v>0</v>
      </c>
      <c r="C8" s="165" t="s">
        <v>2488</v>
      </c>
    </row>
    <row r="9" spans="1:7">
      <c r="A9" s="63" t="s">
        <v>2493</v>
      </c>
      <c r="B9" s="383">
        <f>$B$13/75</f>
        <v>0</v>
      </c>
      <c r="C9" s="165">
        <f>$B$13/50</f>
        <v>0</v>
      </c>
    </row>
    <row r="10" spans="1:7">
      <c r="A10" s="63" t="s">
        <v>2494</v>
      </c>
      <c r="B10" s="383">
        <f>$B$13/50</f>
        <v>0</v>
      </c>
      <c r="C10" s="165">
        <f>$B$13/50</f>
        <v>0</v>
      </c>
    </row>
    <row r="11" spans="1:7" ht="27" customHeight="1">
      <c r="A11" s="583" t="s">
        <v>2495</v>
      </c>
      <c r="B11" s="583"/>
      <c r="C11" s="583"/>
    </row>
    <row r="12" spans="1:7" ht="15.75" thickBot="1"/>
    <row r="13" spans="1:7" ht="42" customHeight="1" thickBot="1">
      <c r="A13" s="261" t="s">
        <v>2496</v>
      </c>
      <c r="B13" s="262"/>
      <c r="C13" s="196"/>
    </row>
    <row r="15" spans="1:7">
      <c r="B15" s="584" t="s">
        <v>2485</v>
      </c>
      <c r="C15" s="584"/>
      <c r="D15" s="584"/>
      <c r="E15" s="575" t="s">
        <v>2497</v>
      </c>
      <c r="F15" s="575"/>
      <c r="G15" s="575"/>
    </row>
    <row r="16" spans="1:7" ht="30">
      <c r="A16" s="1"/>
      <c r="B16" s="384" t="s">
        <v>2498</v>
      </c>
      <c r="C16" s="384" t="s">
        <v>2499</v>
      </c>
      <c r="D16" s="384" t="s">
        <v>2500</v>
      </c>
      <c r="E16" s="384" t="s">
        <v>2498</v>
      </c>
      <c r="F16" s="384" t="s">
        <v>2499</v>
      </c>
      <c r="G16" s="384" t="s">
        <v>2500</v>
      </c>
    </row>
    <row r="17" spans="1:7">
      <c r="A17" s="385" t="s">
        <v>2501</v>
      </c>
      <c r="B17" s="165">
        <f>+$B$21/10</f>
        <v>0</v>
      </c>
      <c r="C17" s="165">
        <f>+$C$21/10</f>
        <v>0</v>
      </c>
      <c r="D17" s="165">
        <f>+$D$21/20</f>
        <v>0</v>
      </c>
      <c r="E17" s="82">
        <f>+$E$21/10</f>
        <v>0</v>
      </c>
      <c r="F17" s="82">
        <f>+$F$21/10</f>
        <v>0</v>
      </c>
      <c r="G17" s="82">
        <f>+$G$21/20</f>
        <v>0</v>
      </c>
    </row>
    <row r="20" spans="1:7" ht="15.75" thickBot="1"/>
    <row r="21" spans="1:7" ht="41.25" customHeight="1" thickBot="1">
      <c r="A21" s="261" t="s">
        <v>2496</v>
      </c>
      <c r="B21" s="386"/>
      <c r="C21" s="386"/>
      <c r="D21" s="386"/>
      <c r="E21" s="387"/>
      <c r="F21" s="387"/>
      <c r="G21" s="387"/>
    </row>
    <row r="23" spans="1:7">
      <c r="B23" s="576" t="s">
        <v>2502</v>
      </c>
      <c r="C23" s="576"/>
    </row>
    <row r="24" spans="1:7">
      <c r="B24" s="576"/>
      <c r="C24" s="576"/>
    </row>
    <row r="25" spans="1:7">
      <c r="B25" s="576"/>
      <c r="C25" s="576"/>
    </row>
    <row r="26" spans="1:7">
      <c r="B26" s="576"/>
      <c r="C26" s="576"/>
    </row>
    <row r="27" spans="1:7">
      <c r="B27" s="576"/>
      <c r="C27" s="576"/>
    </row>
  </sheetData>
  <sheetProtection algorithmName="SHA-512" hashValue="yePNuaYI74Xh2uhlZTsgONhWmpE/IQvVQVPfRVMiWKlBbPjR0rJfVaSlxuRi6ylTYkGnd1s553FsJYLYz43Fpg==" saltValue="4g3rA6JRyaEjTmJysUS1HA==" spinCount="100000" sheet="1" objects="1" scenarios="1"/>
  <mergeCells count="7">
    <mergeCell ref="E15:G15"/>
    <mergeCell ref="B23:C27"/>
    <mergeCell ref="A2:A3"/>
    <mergeCell ref="B2:B3"/>
    <mergeCell ref="C2:C3"/>
    <mergeCell ref="A11:C11"/>
    <mergeCell ref="B15:D15"/>
  </mergeCells>
  <hyperlinks>
    <hyperlink ref="B4" location="'5. Talento Humano'!Área_de_impresión" display="'5. Talento Humano'!Área_de_impresión" xr:uid="{518C8CB6-F457-4051-A2E1-6DEA2B20535E}"/>
    <hyperlink ref="A1" location="PORTADA!A1" display="Portada" xr:uid="{70577FBA-9BB8-4537-A24A-175B85195C3C}"/>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76B2-0F02-4990-BEC4-890591F68506}">
  <sheetPr>
    <tabColor theme="6" tint="0.59999389629810485"/>
    <pageSetUpPr fitToPage="1"/>
  </sheetPr>
  <dimension ref="A1:AP83"/>
  <sheetViews>
    <sheetView topLeftCell="E1" zoomScale="70" zoomScaleNormal="70" workbookViewId="0">
      <selection activeCell="C1" sqref="C1"/>
    </sheetView>
  </sheetViews>
  <sheetFormatPr baseColWidth="10" defaultColWidth="10.85546875" defaultRowHeight="12.75"/>
  <cols>
    <col min="1" max="1" width="10.85546875" style="236"/>
    <col min="2" max="2" width="43.42578125" style="238" customWidth="1"/>
    <col min="3" max="4" width="17.42578125" style="239" customWidth="1"/>
    <col min="5" max="8" width="14.42578125" style="239" customWidth="1"/>
    <col min="9" max="9" width="13.28515625" style="239" customWidth="1"/>
    <col min="10" max="10" width="13.28515625" style="236" customWidth="1"/>
    <col min="11" max="40" width="7.7109375" style="236" customWidth="1"/>
    <col min="41" max="41" width="46" style="236" customWidth="1"/>
    <col min="42" max="16384" width="10.85546875" style="236"/>
  </cols>
  <sheetData>
    <row r="1" spans="1:42" s="229" customFormat="1" ht="28.5" customHeight="1">
      <c r="A1" s="591" t="s">
        <v>2503</v>
      </c>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row>
    <row r="2" spans="1:42" s="229" customFormat="1" ht="104.25" customHeight="1">
      <c r="A2" s="588" t="s">
        <v>2504</v>
      </c>
      <c r="B2" s="588" t="s">
        <v>2505</v>
      </c>
      <c r="C2" s="588" t="s">
        <v>2506</v>
      </c>
      <c r="D2" s="588" t="s">
        <v>2507</v>
      </c>
      <c r="E2" s="588" t="s">
        <v>2508</v>
      </c>
      <c r="F2" s="588" t="s">
        <v>2509</v>
      </c>
      <c r="G2" s="588" t="s">
        <v>1559</v>
      </c>
      <c r="H2" s="588" t="s">
        <v>2510</v>
      </c>
      <c r="I2" s="588" t="s">
        <v>2511</v>
      </c>
      <c r="J2" s="588" t="s">
        <v>2512</v>
      </c>
      <c r="K2" s="587" t="s">
        <v>2513</v>
      </c>
      <c r="L2" s="587"/>
      <c r="M2" s="587" t="s">
        <v>2514</v>
      </c>
      <c r="N2" s="587"/>
      <c r="O2" s="589" t="s">
        <v>2515</v>
      </c>
      <c r="P2" s="590"/>
      <c r="Q2" s="589" t="s">
        <v>2516</v>
      </c>
      <c r="R2" s="590"/>
      <c r="S2" s="589" t="s">
        <v>2517</v>
      </c>
      <c r="T2" s="590"/>
      <c r="U2" s="587" t="s">
        <v>2518</v>
      </c>
      <c r="V2" s="587"/>
      <c r="W2" s="587"/>
      <c r="X2" s="587" t="s">
        <v>2519</v>
      </c>
      <c r="Y2" s="587"/>
      <c r="Z2" s="587"/>
      <c r="AA2" s="587" t="s">
        <v>2520</v>
      </c>
      <c r="AB2" s="587"/>
      <c r="AC2" s="587" t="s">
        <v>2521</v>
      </c>
      <c r="AD2" s="587"/>
      <c r="AE2" s="587"/>
      <c r="AF2" s="587" t="s">
        <v>2522</v>
      </c>
      <c r="AG2" s="587"/>
      <c r="AH2" s="587"/>
      <c r="AI2" s="587" t="s">
        <v>2523</v>
      </c>
      <c r="AJ2" s="587"/>
      <c r="AK2" s="587" t="s">
        <v>2524</v>
      </c>
      <c r="AL2" s="587"/>
      <c r="AM2" s="587" t="s">
        <v>2525</v>
      </c>
      <c r="AN2" s="587"/>
      <c r="AO2" s="592" t="s">
        <v>2526</v>
      </c>
      <c r="AP2" s="303" t="s">
        <v>1471</v>
      </c>
    </row>
    <row r="3" spans="1:42" s="229" customFormat="1" ht="39.75" customHeight="1">
      <c r="A3" s="588"/>
      <c r="B3" s="588"/>
      <c r="C3" s="588"/>
      <c r="D3" s="588"/>
      <c r="E3" s="588"/>
      <c r="F3" s="588"/>
      <c r="G3" s="588"/>
      <c r="H3" s="588"/>
      <c r="I3" s="588"/>
      <c r="J3" s="588"/>
      <c r="K3" s="230" t="s">
        <v>2527</v>
      </c>
      <c r="L3" s="230" t="s">
        <v>2528</v>
      </c>
      <c r="M3" s="230" t="s">
        <v>2527</v>
      </c>
      <c r="N3" s="230" t="s">
        <v>2528</v>
      </c>
      <c r="O3" s="230" t="s">
        <v>2527</v>
      </c>
      <c r="P3" s="230" t="s">
        <v>2528</v>
      </c>
      <c r="Q3" s="230" t="s">
        <v>2527</v>
      </c>
      <c r="R3" s="230" t="s">
        <v>2528</v>
      </c>
      <c r="S3" s="230" t="s">
        <v>2527</v>
      </c>
      <c r="T3" s="230" t="s">
        <v>2528</v>
      </c>
      <c r="U3" s="230" t="s">
        <v>2527</v>
      </c>
      <c r="V3" s="230" t="s">
        <v>2528</v>
      </c>
      <c r="W3" s="230" t="s">
        <v>79</v>
      </c>
      <c r="X3" s="230" t="s">
        <v>2527</v>
      </c>
      <c r="Y3" s="230" t="s">
        <v>2528</v>
      </c>
      <c r="Z3" s="230" t="s">
        <v>79</v>
      </c>
      <c r="AA3" s="230" t="s">
        <v>2527</v>
      </c>
      <c r="AB3" s="230" t="s">
        <v>2528</v>
      </c>
      <c r="AC3" s="230" t="s">
        <v>2527</v>
      </c>
      <c r="AD3" s="230" t="s">
        <v>2528</v>
      </c>
      <c r="AE3" s="230" t="s">
        <v>79</v>
      </c>
      <c r="AF3" s="230" t="s">
        <v>2527</v>
      </c>
      <c r="AG3" s="230" t="s">
        <v>2528</v>
      </c>
      <c r="AH3" s="230" t="s">
        <v>79</v>
      </c>
      <c r="AI3" s="230" t="s">
        <v>2527</v>
      </c>
      <c r="AJ3" s="230" t="s">
        <v>2528</v>
      </c>
      <c r="AK3" s="230" t="s">
        <v>2527</v>
      </c>
      <c r="AL3" s="230" t="s">
        <v>2528</v>
      </c>
      <c r="AM3" s="230" t="s">
        <v>2527</v>
      </c>
      <c r="AN3" s="230" t="s">
        <v>2528</v>
      </c>
      <c r="AO3" s="593"/>
    </row>
    <row r="4" spans="1:42" s="229" customFormat="1" ht="39.75" customHeight="1">
      <c r="A4" s="231">
        <v>1</v>
      </c>
      <c r="B4" s="232"/>
      <c r="C4" s="232"/>
      <c r="D4" s="232"/>
      <c r="E4" s="232"/>
      <c r="F4" s="233"/>
      <c r="G4" s="234"/>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435"/>
    </row>
    <row r="5" spans="1:42" s="229" customFormat="1" ht="39.75" customHeight="1">
      <c r="A5" s="231">
        <v>2</v>
      </c>
      <c r="B5" s="232"/>
      <c r="C5" s="232"/>
      <c r="D5" s="232"/>
      <c r="E5" s="232"/>
      <c r="F5" s="233"/>
      <c r="G5" s="234"/>
      <c r="H5" s="234"/>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435"/>
    </row>
    <row r="6" spans="1:42" s="229" customFormat="1" ht="39.75" customHeight="1">
      <c r="A6" s="231">
        <v>3</v>
      </c>
      <c r="B6" s="232"/>
      <c r="C6" s="232"/>
      <c r="D6" s="232"/>
      <c r="E6" s="232"/>
      <c r="F6" s="233"/>
      <c r="G6" s="234"/>
      <c r="H6" s="234"/>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435"/>
    </row>
    <row r="7" spans="1:42" s="229" customFormat="1" ht="39.75" customHeight="1">
      <c r="A7" s="231">
        <v>4</v>
      </c>
      <c r="B7" s="232"/>
      <c r="C7" s="232"/>
      <c r="D7" s="232"/>
      <c r="E7" s="232"/>
      <c r="F7" s="233"/>
      <c r="G7" s="234"/>
      <c r="H7" s="234"/>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435"/>
    </row>
    <row r="8" spans="1:42" s="229" customFormat="1" ht="39.75" customHeight="1">
      <c r="A8" s="231">
        <v>5</v>
      </c>
      <c r="B8" s="232"/>
      <c r="C8" s="232"/>
      <c r="D8" s="232"/>
      <c r="E8" s="232"/>
      <c r="F8" s="233"/>
      <c r="G8" s="234"/>
      <c r="H8" s="234"/>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435"/>
    </row>
    <row r="9" spans="1:42" s="229" customFormat="1" ht="39.75" customHeight="1">
      <c r="A9" s="231">
        <v>6</v>
      </c>
      <c r="B9" s="232"/>
      <c r="C9" s="232"/>
      <c r="D9" s="232"/>
      <c r="E9" s="232"/>
      <c r="F9" s="233"/>
      <c r="G9" s="234"/>
      <c r="H9" s="234"/>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435"/>
    </row>
    <row r="10" spans="1:42" s="229" customFormat="1" ht="39.75" customHeight="1">
      <c r="A10" s="231">
        <v>7</v>
      </c>
      <c r="B10" s="232"/>
      <c r="C10" s="232"/>
      <c r="D10" s="232"/>
      <c r="E10" s="232"/>
      <c r="F10" s="233"/>
      <c r="G10" s="234"/>
      <c r="H10" s="234"/>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435"/>
    </row>
    <row r="11" spans="1:42" s="229" customFormat="1" ht="39.75" customHeight="1">
      <c r="A11" s="231">
        <v>8</v>
      </c>
      <c r="B11" s="232"/>
      <c r="C11" s="232"/>
      <c r="D11" s="232"/>
      <c r="E11" s="232"/>
      <c r="F11" s="233"/>
      <c r="G11" s="234"/>
      <c r="H11" s="234"/>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435"/>
    </row>
    <row r="12" spans="1:42" s="229" customFormat="1" ht="39.75" customHeight="1">
      <c r="A12" s="231">
        <v>9</v>
      </c>
      <c r="B12" s="232"/>
      <c r="C12" s="232"/>
      <c r="D12" s="232"/>
      <c r="E12" s="232"/>
      <c r="F12" s="233"/>
      <c r="G12" s="234"/>
      <c r="H12" s="234"/>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435"/>
    </row>
    <row r="13" spans="1:42" s="229" customFormat="1" ht="39.75" customHeight="1">
      <c r="A13" s="231">
        <v>10</v>
      </c>
      <c r="B13" s="232"/>
      <c r="C13" s="232"/>
      <c r="D13" s="232"/>
      <c r="E13" s="232"/>
      <c r="F13" s="233"/>
      <c r="G13" s="234"/>
      <c r="H13" s="234"/>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435"/>
    </row>
    <row r="14" spans="1:42" s="229" customFormat="1" ht="15">
      <c r="B14" s="23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row>
    <row r="15" spans="1:42" s="229" customFormat="1" ht="15" customHeight="1">
      <c r="B15" s="585" t="s">
        <v>2529</v>
      </c>
      <c r="C15" s="586"/>
      <c r="D15" s="586"/>
      <c r="E15" s="586"/>
      <c r="F15" s="586"/>
      <c r="G15" s="586"/>
      <c r="H15" s="586"/>
      <c r="I15" s="586"/>
      <c r="J15" s="586"/>
      <c r="K15" s="586"/>
      <c r="L15" s="586"/>
      <c r="M15" s="586"/>
      <c r="N15" s="586"/>
      <c r="O15" s="586"/>
      <c r="P15" s="586"/>
      <c r="Q15" s="586"/>
      <c r="R15" s="586"/>
      <c r="S15" s="586"/>
      <c r="T15" s="586"/>
      <c r="U15" s="586"/>
      <c r="V15" s="586"/>
      <c r="W15" s="586"/>
      <c r="X15" s="586"/>
      <c r="Y15" s="586"/>
      <c r="Z15" s="586"/>
      <c r="AA15" s="586"/>
      <c r="AB15" s="586"/>
      <c r="AC15" s="586"/>
      <c r="AD15" s="586"/>
      <c r="AE15" s="586"/>
      <c r="AF15" s="586"/>
      <c r="AG15" s="586"/>
      <c r="AH15" s="586"/>
      <c r="AI15" s="586"/>
      <c r="AJ15" s="586"/>
      <c r="AK15" s="586"/>
      <c r="AL15" s="586"/>
      <c r="AM15" s="586"/>
      <c r="AN15" s="586"/>
      <c r="AO15" s="235"/>
    </row>
    <row r="16" spans="1:42" ht="17.25" customHeight="1">
      <c r="B16" s="237"/>
      <c r="C16" s="237"/>
      <c r="D16" s="237"/>
      <c r="E16" s="237"/>
      <c r="F16" s="237"/>
      <c r="G16" s="237"/>
      <c r="H16" s="237"/>
      <c r="I16" s="237"/>
      <c r="J16" s="237"/>
      <c r="K16" s="235"/>
      <c r="L16" s="235"/>
      <c r="M16" s="235"/>
      <c r="N16" s="235"/>
      <c r="O16" s="235"/>
      <c r="P16" s="235"/>
      <c r="Q16" s="235"/>
      <c r="R16" s="235"/>
      <c r="S16" s="235"/>
      <c r="T16" s="235"/>
      <c r="U16" s="235"/>
      <c r="V16" s="235"/>
      <c r="W16" s="235"/>
      <c r="X16" s="235"/>
      <c r="Y16" s="235"/>
      <c r="Z16" s="237"/>
      <c r="AA16" s="237"/>
      <c r="AB16" s="237"/>
      <c r="AC16" s="237"/>
      <c r="AD16" s="237"/>
      <c r="AE16" s="237"/>
      <c r="AF16" s="237"/>
      <c r="AG16" s="237"/>
      <c r="AH16" s="237"/>
      <c r="AI16" s="237"/>
      <c r="AJ16" s="237"/>
      <c r="AK16" s="237"/>
      <c r="AL16" s="237"/>
      <c r="AM16" s="237"/>
      <c r="AN16" s="237"/>
    </row>
    <row r="17" spans="2:25">
      <c r="B17" s="236"/>
      <c r="C17" s="236"/>
      <c r="D17" s="236"/>
      <c r="E17" s="236"/>
      <c r="F17" s="236"/>
      <c r="G17" s="236"/>
      <c r="H17" s="236"/>
      <c r="I17" s="236"/>
      <c r="K17" s="229"/>
      <c r="L17" s="229"/>
      <c r="M17" s="229"/>
      <c r="N17" s="229"/>
      <c r="O17" s="229"/>
      <c r="P17" s="229"/>
      <c r="Q17" s="229"/>
      <c r="R17" s="229"/>
      <c r="S17" s="229"/>
      <c r="T17" s="229"/>
      <c r="U17" s="229"/>
      <c r="V17" s="229"/>
      <c r="W17" s="229"/>
      <c r="X17" s="229"/>
      <c r="Y17" s="229"/>
    </row>
    <row r="18" spans="2:25">
      <c r="B18" s="236"/>
      <c r="C18" s="236"/>
      <c r="D18" s="236"/>
      <c r="E18" s="236"/>
      <c r="F18" s="236"/>
      <c r="G18" s="236"/>
      <c r="H18" s="236"/>
      <c r="I18" s="236"/>
      <c r="K18" s="229"/>
      <c r="L18" s="229"/>
      <c r="M18" s="229"/>
      <c r="N18" s="229"/>
      <c r="O18" s="229"/>
      <c r="P18" s="229"/>
      <c r="Q18" s="229"/>
      <c r="R18" s="229"/>
      <c r="S18" s="229"/>
      <c r="T18" s="229"/>
      <c r="U18" s="229"/>
      <c r="V18" s="229"/>
      <c r="W18" s="229"/>
      <c r="X18" s="229"/>
      <c r="Y18" s="229"/>
    </row>
    <row r="19" spans="2:25">
      <c r="B19" s="236"/>
      <c r="C19" s="236"/>
      <c r="D19" s="236"/>
      <c r="E19" s="236"/>
      <c r="F19" s="236"/>
      <c r="G19" s="236"/>
      <c r="H19" s="236"/>
      <c r="I19" s="236"/>
    </row>
    <row r="20" spans="2:25">
      <c r="B20" s="236"/>
      <c r="C20" s="236"/>
      <c r="D20" s="236"/>
      <c r="E20" s="236"/>
      <c r="F20" s="236"/>
      <c r="G20" s="236"/>
      <c r="H20" s="236"/>
      <c r="I20" s="236"/>
    </row>
    <row r="21" spans="2:25">
      <c r="B21" s="236"/>
      <c r="C21" s="236"/>
      <c r="D21" s="236"/>
      <c r="E21" s="236"/>
      <c r="F21" s="236"/>
      <c r="G21" s="236"/>
      <c r="H21" s="236"/>
      <c r="I21" s="236"/>
    </row>
    <row r="22" spans="2:25">
      <c r="B22" s="236"/>
      <c r="C22" s="236"/>
      <c r="D22" s="236"/>
      <c r="E22" s="236"/>
      <c r="F22" s="236"/>
      <c r="G22" s="236"/>
      <c r="H22" s="236"/>
      <c r="I22" s="236"/>
    </row>
    <row r="23" spans="2:25">
      <c r="B23" s="236"/>
      <c r="C23" s="236"/>
      <c r="D23" s="236"/>
      <c r="E23" s="236"/>
      <c r="F23" s="236"/>
      <c r="G23" s="236"/>
      <c r="H23" s="236"/>
      <c r="I23" s="236"/>
    </row>
    <row r="24" spans="2:25">
      <c r="B24" s="236"/>
      <c r="C24" s="236"/>
      <c r="D24" s="236"/>
      <c r="E24" s="236"/>
      <c r="F24" s="236"/>
      <c r="G24" s="236"/>
      <c r="H24" s="236"/>
      <c r="I24" s="236"/>
    </row>
    <row r="25" spans="2:25">
      <c r="B25" s="236"/>
      <c r="C25" s="236"/>
      <c r="D25" s="236"/>
      <c r="E25" s="236"/>
      <c r="F25" s="236"/>
      <c r="G25" s="236"/>
      <c r="H25" s="236"/>
      <c r="I25" s="236"/>
    </row>
    <row r="26" spans="2:25">
      <c r="B26" s="236"/>
      <c r="C26" s="236"/>
      <c r="D26" s="236"/>
      <c r="E26" s="236"/>
      <c r="F26" s="236"/>
      <c r="G26" s="236"/>
      <c r="H26" s="236"/>
      <c r="I26" s="236"/>
    </row>
    <row r="27" spans="2:25">
      <c r="B27" s="236"/>
      <c r="C27" s="236"/>
      <c r="D27" s="236"/>
      <c r="E27" s="236"/>
      <c r="F27" s="236"/>
      <c r="G27" s="236"/>
      <c r="H27" s="236"/>
      <c r="I27" s="236"/>
    </row>
    <row r="28" spans="2:25">
      <c r="B28" s="236"/>
      <c r="C28" s="236"/>
      <c r="D28" s="236"/>
      <c r="E28" s="236"/>
      <c r="F28" s="236"/>
      <c r="G28" s="236"/>
      <c r="H28" s="236"/>
      <c r="I28" s="236"/>
    </row>
    <row r="29" spans="2:25">
      <c r="B29" s="236"/>
      <c r="C29" s="236"/>
      <c r="D29" s="236"/>
      <c r="E29" s="236"/>
      <c r="F29" s="236"/>
      <c r="G29" s="236"/>
      <c r="H29" s="236"/>
      <c r="I29" s="236"/>
    </row>
    <row r="30" spans="2:25">
      <c r="B30" s="236"/>
      <c r="C30" s="236"/>
      <c r="D30" s="236"/>
      <c r="E30" s="236"/>
      <c r="F30" s="236"/>
      <c r="G30" s="236"/>
      <c r="H30" s="236"/>
      <c r="I30" s="236"/>
    </row>
    <row r="31" spans="2:25">
      <c r="B31" s="236"/>
      <c r="C31" s="236"/>
      <c r="D31" s="236"/>
      <c r="E31" s="236"/>
      <c r="F31" s="236"/>
      <c r="G31" s="236"/>
      <c r="H31" s="236"/>
      <c r="I31" s="236"/>
    </row>
    <row r="32" spans="2:25">
      <c r="B32" s="236"/>
      <c r="C32" s="236"/>
      <c r="D32" s="236"/>
      <c r="E32" s="236"/>
      <c r="F32" s="236"/>
      <c r="G32" s="236"/>
      <c r="H32" s="236"/>
      <c r="I32" s="236"/>
    </row>
    <row r="33" s="236" customFormat="1"/>
    <row r="34" s="236" customFormat="1"/>
    <row r="35" s="236" customFormat="1"/>
    <row r="36" s="236" customFormat="1"/>
    <row r="37" s="236" customFormat="1"/>
    <row r="38" s="236" customFormat="1"/>
    <row r="39" s="236" customFormat="1"/>
    <row r="40" s="236" customFormat="1"/>
    <row r="41" s="236" customFormat="1"/>
    <row r="42" s="236" customFormat="1"/>
    <row r="43" s="236" customFormat="1"/>
    <row r="44" s="236" customFormat="1"/>
    <row r="45" s="236" customFormat="1"/>
    <row r="46" s="236" customFormat="1"/>
    <row r="47" s="236" customFormat="1"/>
    <row r="48" s="236" customFormat="1"/>
    <row r="49" s="236" customFormat="1"/>
    <row r="50" s="236" customFormat="1"/>
    <row r="51" s="236" customFormat="1"/>
    <row r="52" s="236" customFormat="1"/>
    <row r="53" s="236" customFormat="1"/>
    <row r="54" s="236" customFormat="1"/>
    <row r="55" s="236" customFormat="1"/>
    <row r="56" s="236" customFormat="1"/>
    <row r="57" s="236" customFormat="1"/>
    <row r="58" s="236" customFormat="1"/>
    <row r="59" s="236" customFormat="1"/>
    <row r="60" s="236" customFormat="1"/>
    <row r="61" s="236" customFormat="1"/>
    <row r="62" s="236" customFormat="1"/>
    <row r="63" s="236" customFormat="1"/>
    <row r="64" s="236" customFormat="1"/>
    <row r="65" s="236" customFormat="1"/>
    <row r="66" s="236" customFormat="1"/>
    <row r="67" s="236" customFormat="1"/>
    <row r="68" s="236" customFormat="1"/>
    <row r="69" s="236" customFormat="1"/>
    <row r="70" s="236" customFormat="1"/>
    <row r="71" s="236" customFormat="1"/>
    <row r="72" s="236" customFormat="1"/>
    <row r="73" s="236" customFormat="1"/>
    <row r="74" s="236" customFormat="1"/>
    <row r="75" s="236" customFormat="1"/>
    <row r="76" s="236" customFormat="1"/>
    <row r="77" s="236" customFormat="1"/>
    <row r="78" s="236" customFormat="1"/>
    <row r="79" s="236" customFormat="1"/>
    <row r="80" s="236" customFormat="1"/>
    <row r="81" s="236" customFormat="1"/>
    <row r="82" s="236" customFormat="1"/>
    <row r="83" s="236" customFormat="1"/>
  </sheetData>
  <sheetProtection algorithmName="SHA-512" hashValue="LhXwCQoUYX64H3smgqxd6p9yi32Vo413lpQVngSbm+XFdYuk/tlpBP5B3cZm3B/R0cE3bjl8FrP+JBF+N+vzhQ==" saltValue="X3gygu6HZCkCGbAx0GC7SA==" spinCount="100000" sheet="1" objects="1" scenarios="1"/>
  <mergeCells count="26">
    <mergeCell ref="A1:AO1"/>
    <mergeCell ref="A2:A3"/>
    <mergeCell ref="B2:B3"/>
    <mergeCell ref="C2:C3"/>
    <mergeCell ref="D2:D3"/>
    <mergeCell ref="E2:E3"/>
    <mergeCell ref="F2:F3"/>
    <mergeCell ref="G2:G3"/>
    <mergeCell ref="H2:H3"/>
    <mergeCell ref="I2:I3"/>
    <mergeCell ref="AK2:AL2"/>
    <mergeCell ref="AM2:AN2"/>
    <mergeCell ref="AO2:AO3"/>
    <mergeCell ref="B15:AN15"/>
    <mergeCell ref="U2:W2"/>
    <mergeCell ref="X2:Z2"/>
    <mergeCell ref="AA2:AB2"/>
    <mergeCell ref="AC2:AE2"/>
    <mergeCell ref="AF2:AH2"/>
    <mergeCell ref="AI2:AJ2"/>
    <mergeCell ref="J2:J3"/>
    <mergeCell ref="K2:L2"/>
    <mergeCell ref="M2:N2"/>
    <mergeCell ref="O2:P2"/>
    <mergeCell ref="Q2:R2"/>
    <mergeCell ref="S2:T2"/>
  </mergeCells>
  <hyperlinks>
    <hyperlink ref="AP2" location="PORTADA!A1" display="Portada" xr:uid="{21CA355B-E0DA-4313-81F9-B56278A72AE4}"/>
  </hyperlinks>
  <printOptions horizontalCentered="1"/>
  <pageMargins left="0.31496062992125984" right="0.31496062992125984" top="1.1417322834645669" bottom="0.74803149606299213" header="0.31496062992125984" footer="0.31496062992125984"/>
  <pageSetup scale="29"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FCFF-7C0E-4968-A291-523F3F8E03F2}">
  <sheetPr>
    <tabColor theme="6" tint="0.59999389629810485"/>
    <pageSetUpPr fitToPage="1"/>
  </sheetPr>
  <dimension ref="A1:F17"/>
  <sheetViews>
    <sheetView zoomScaleNormal="100" workbookViewId="0">
      <selection activeCell="C1" sqref="C1"/>
    </sheetView>
  </sheetViews>
  <sheetFormatPr baseColWidth="10" defaultColWidth="11.42578125" defaultRowHeight="15"/>
  <cols>
    <col min="1" max="1" width="11.42578125" style="35"/>
    <col min="2" max="2" width="29.7109375" style="250" bestFit="1" customWidth="1"/>
    <col min="3" max="3" width="15.140625" style="260" bestFit="1" customWidth="1"/>
    <col min="4" max="4" width="47" style="250" customWidth="1"/>
    <col min="5" max="5" width="51.85546875" style="250" customWidth="1"/>
    <col min="6" max="6" width="13.85546875" style="35" customWidth="1"/>
    <col min="7" max="16384" width="11.42578125" style="35"/>
  </cols>
  <sheetData>
    <row r="1" spans="1:6" ht="15.75" thickBot="1">
      <c r="B1" s="594" t="s">
        <v>2530</v>
      </c>
      <c r="C1" s="594"/>
      <c r="D1" s="594"/>
      <c r="E1" s="594"/>
      <c r="F1" s="594"/>
    </row>
    <row r="2" spans="1:6" ht="30.75" thickBot="1">
      <c r="A2" s="209" t="s">
        <v>1471</v>
      </c>
      <c r="B2" s="240" t="s">
        <v>2531</v>
      </c>
      <c r="C2" s="241" t="s">
        <v>2532</v>
      </c>
      <c r="D2" s="241" t="s">
        <v>2533</v>
      </c>
      <c r="E2" s="242" t="s">
        <v>2534</v>
      </c>
      <c r="F2" s="243" t="s">
        <v>2535</v>
      </c>
    </row>
    <row r="3" spans="1:6" s="250" customFormat="1" ht="150">
      <c r="A3" s="244" t="s">
        <v>2266</v>
      </c>
      <c r="B3" s="245" t="s">
        <v>2536</v>
      </c>
      <c r="C3" s="246" t="s">
        <v>2532</v>
      </c>
      <c r="D3" s="247" t="s">
        <v>2537</v>
      </c>
      <c r="E3" s="248" t="s">
        <v>2538</v>
      </c>
      <c r="F3" s="249"/>
    </row>
    <row r="4" spans="1:6" ht="153.75" customHeight="1">
      <c r="A4" s="595" t="s">
        <v>2266</v>
      </c>
      <c r="B4" s="597" t="s">
        <v>2539</v>
      </c>
      <c r="C4" s="251" t="s">
        <v>2540</v>
      </c>
      <c r="D4" s="252" t="s">
        <v>2541</v>
      </c>
      <c r="E4" s="248" t="s">
        <v>2542</v>
      </c>
      <c r="F4" s="249"/>
    </row>
    <row r="5" spans="1:6" ht="30">
      <c r="A5" s="596"/>
      <c r="B5" s="597"/>
      <c r="C5" s="251" t="s">
        <v>2543</v>
      </c>
      <c r="D5" s="252" t="s">
        <v>2544</v>
      </c>
      <c r="E5" s="248" t="s">
        <v>2545</v>
      </c>
      <c r="F5" s="249"/>
    </row>
    <row r="6" spans="1:6" ht="45">
      <c r="A6" s="244" t="s">
        <v>2266</v>
      </c>
      <c r="B6" s="253" t="s">
        <v>2546</v>
      </c>
      <c r="C6" s="251" t="s">
        <v>2540</v>
      </c>
      <c r="D6" s="252" t="s">
        <v>2547</v>
      </c>
      <c r="E6" s="248" t="s">
        <v>2542</v>
      </c>
      <c r="F6" s="249"/>
    </row>
    <row r="7" spans="1:6" ht="30">
      <c r="A7" s="595" t="s">
        <v>2266</v>
      </c>
      <c r="B7" s="599" t="s">
        <v>2548</v>
      </c>
      <c r="C7" s="251" t="s">
        <v>2540</v>
      </c>
      <c r="D7" s="252" t="s">
        <v>2549</v>
      </c>
      <c r="E7" s="248" t="s">
        <v>2550</v>
      </c>
      <c r="F7" s="249"/>
    </row>
    <row r="8" spans="1:6" ht="45">
      <c r="A8" s="598"/>
      <c r="B8" s="599"/>
      <c r="C8" s="251" t="s">
        <v>2551</v>
      </c>
      <c r="D8" s="252" t="s">
        <v>2552</v>
      </c>
      <c r="E8" s="248" t="s">
        <v>2553</v>
      </c>
      <c r="F8" s="249"/>
    </row>
    <row r="9" spans="1:6" ht="45">
      <c r="A9" s="598"/>
      <c r="B9" s="599"/>
      <c r="C9" s="251" t="s">
        <v>2543</v>
      </c>
      <c r="D9" s="252" t="s">
        <v>2554</v>
      </c>
      <c r="E9" s="248" t="s">
        <v>2555</v>
      </c>
      <c r="F9" s="249"/>
    </row>
    <row r="10" spans="1:6" ht="30">
      <c r="A10" s="596"/>
      <c r="B10" s="599"/>
      <c r="C10" s="251" t="s">
        <v>2556</v>
      </c>
      <c r="D10" s="252" t="s">
        <v>2557</v>
      </c>
      <c r="E10" s="248" t="s">
        <v>2545</v>
      </c>
      <c r="F10" s="249"/>
    </row>
    <row r="11" spans="1:6" ht="219.75" customHeight="1">
      <c r="A11" s="244" t="s">
        <v>2266</v>
      </c>
      <c r="B11" s="254" t="s">
        <v>2558</v>
      </c>
      <c r="C11" s="251" t="s">
        <v>2540</v>
      </c>
      <c r="D11" s="252" t="s">
        <v>2544</v>
      </c>
      <c r="E11" s="248" t="s">
        <v>2559</v>
      </c>
      <c r="F11" s="249"/>
    </row>
    <row r="12" spans="1:6" ht="191.25" customHeight="1">
      <c r="A12" s="244"/>
      <c r="B12" s="254"/>
      <c r="C12" s="251" t="s">
        <v>2551</v>
      </c>
      <c r="D12" s="252" t="s">
        <v>2560</v>
      </c>
      <c r="E12" s="248" t="s">
        <v>2561</v>
      </c>
      <c r="F12" s="249"/>
    </row>
    <row r="13" spans="1:6" ht="241.5" customHeight="1">
      <c r="A13" s="244" t="s">
        <v>2266</v>
      </c>
      <c r="B13" s="254" t="s">
        <v>2494</v>
      </c>
      <c r="C13" s="251" t="s">
        <v>2540</v>
      </c>
      <c r="D13" s="252" t="s">
        <v>2562</v>
      </c>
      <c r="E13" s="248" t="s">
        <v>2563</v>
      </c>
      <c r="F13" s="249"/>
    </row>
    <row r="14" spans="1:6" ht="45">
      <c r="A14" s="244" t="s">
        <v>2266</v>
      </c>
      <c r="B14" s="254" t="s">
        <v>2564</v>
      </c>
      <c r="C14" s="251" t="s">
        <v>2540</v>
      </c>
      <c r="D14" s="252" t="s">
        <v>2565</v>
      </c>
      <c r="E14" s="248" t="s">
        <v>2566</v>
      </c>
      <c r="F14" s="249"/>
    </row>
    <row r="15" spans="1:6" ht="45.75" thickBot="1">
      <c r="A15" s="244" t="s">
        <v>2266</v>
      </c>
      <c r="B15" s="255" t="s">
        <v>2567</v>
      </c>
      <c r="C15" s="256" t="s">
        <v>2540</v>
      </c>
      <c r="D15" s="257" t="s">
        <v>2568</v>
      </c>
      <c r="E15" s="258" t="s">
        <v>2569</v>
      </c>
      <c r="F15" s="259"/>
    </row>
    <row r="16" spans="1:6">
      <c r="D16" s="175"/>
      <c r="E16" s="175"/>
    </row>
    <row r="17" spans="4:5">
      <c r="D17" s="175"/>
      <c r="E17" s="175"/>
    </row>
  </sheetData>
  <sheetProtection algorithmName="SHA-512" hashValue="gKkb0xL41Va16cCQm4XcZLGfT0ykOvP7GL7Vf6gHjGjRiqVb5p3S69TnpfKjORP0AoQSe8j4x2mPhz0MwJcU1A==" saltValue="2Qlu3bxBpQSkVidaCQMjUw==" spinCount="100000" sheet="1" objects="1" scenarios="1"/>
  <mergeCells count="5">
    <mergeCell ref="B1:F1"/>
    <mergeCell ref="A4:A5"/>
    <mergeCell ref="B4:B5"/>
    <mergeCell ref="A7:A10"/>
    <mergeCell ref="B7:B10"/>
  </mergeCells>
  <dataValidations count="1">
    <dataValidation type="list" allowBlank="1" showInputMessage="1" showErrorMessage="1" sqref="F3:F15" xr:uid="{467F4F37-1181-438F-8734-07C278FA92AF}">
      <formula1>"Cumple, No cumple"</formula1>
    </dataValidation>
  </dataValidations>
  <hyperlinks>
    <hyperlink ref="A2" location="PORTADA!A1" display="Portada" xr:uid="{0435F8A0-D19E-4E35-83B6-C2032F886645}"/>
  </hyperlinks>
  <printOptions horizontalCentered="1"/>
  <pageMargins left="0.31496062992125984" right="0.31496062992125984" top="1.1417322834645669" bottom="0.74803149606299213" header="0.31496062992125984" footer="0.31496062992125984"/>
  <pageSetup scale="83"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F111D-BFBC-41D5-8043-E960C16931BF}">
  <sheetPr>
    <tabColor theme="5" tint="0.79998168889431442"/>
    <pageSetUpPr fitToPage="1"/>
  </sheetPr>
  <dimension ref="A1:D20"/>
  <sheetViews>
    <sheetView zoomScaleNormal="100" workbookViewId="0">
      <selection activeCell="C1" sqref="C1"/>
    </sheetView>
  </sheetViews>
  <sheetFormatPr baseColWidth="10" defaultColWidth="11.42578125" defaultRowHeight="15"/>
  <cols>
    <col min="1" max="1" width="7.7109375" customWidth="1"/>
    <col min="2" max="2" width="90.42578125" style="62" customWidth="1"/>
    <col min="3" max="3" width="15" style="62" customWidth="1"/>
    <col min="4" max="4" width="48" style="62" customWidth="1"/>
  </cols>
  <sheetData>
    <row r="1" spans="1:4">
      <c r="A1" s="291" t="s">
        <v>1471</v>
      </c>
      <c r="B1" s="600" t="s">
        <v>2570</v>
      </c>
      <c r="C1" s="600"/>
      <c r="D1" s="600"/>
    </row>
    <row r="2" spans="1:4" ht="24.75" customHeight="1">
      <c r="B2" s="292" t="s">
        <v>2571</v>
      </c>
      <c r="C2" s="293" t="s">
        <v>1542</v>
      </c>
      <c r="D2" s="292" t="s">
        <v>2572</v>
      </c>
    </row>
    <row r="3" spans="1:4" ht="28.5">
      <c r="A3" s="294" t="s">
        <v>2315</v>
      </c>
      <c r="B3" s="176" t="s">
        <v>2573</v>
      </c>
      <c r="C3" s="295" t="s">
        <v>2574</v>
      </c>
      <c r="D3" s="176" t="s">
        <v>2575</v>
      </c>
    </row>
    <row r="4" spans="1:4" ht="28.5">
      <c r="A4" s="294" t="s">
        <v>2315</v>
      </c>
      <c r="B4" s="176" t="s">
        <v>2576</v>
      </c>
      <c r="C4" s="295" t="s">
        <v>2574</v>
      </c>
      <c r="D4" s="176" t="s">
        <v>2577</v>
      </c>
    </row>
    <row r="5" spans="1:4" ht="42.75">
      <c r="A5" s="294" t="s">
        <v>2315</v>
      </c>
      <c r="B5" s="176" t="s">
        <v>2578</v>
      </c>
      <c r="C5" s="295" t="s">
        <v>2574</v>
      </c>
      <c r="D5" s="176" t="s">
        <v>2575</v>
      </c>
    </row>
    <row r="6" spans="1:4" ht="34.5" customHeight="1">
      <c r="A6" s="294" t="s">
        <v>2315</v>
      </c>
      <c r="B6" s="176" t="s">
        <v>2579</v>
      </c>
      <c r="C6" s="295" t="s">
        <v>2574</v>
      </c>
      <c r="D6" s="176" t="s">
        <v>2580</v>
      </c>
    </row>
    <row r="7" spans="1:4" ht="24.75">
      <c r="A7" s="294" t="s">
        <v>2315</v>
      </c>
      <c r="B7" s="176" t="s">
        <v>2581</v>
      </c>
      <c r="C7" s="295" t="s">
        <v>2574</v>
      </c>
      <c r="D7" s="176" t="s">
        <v>2575</v>
      </c>
    </row>
    <row r="8" spans="1:4" ht="57">
      <c r="A8" s="294" t="s">
        <v>2315</v>
      </c>
      <c r="B8" s="176" t="s">
        <v>2582</v>
      </c>
      <c r="C8" s="296" t="s">
        <v>2583</v>
      </c>
      <c r="D8" s="176" t="s">
        <v>2584</v>
      </c>
    </row>
    <row r="9" spans="1:4" ht="42.75">
      <c r="A9" s="294" t="s">
        <v>2315</v>
      </c>
      <c r="B9" s="176" t="s">
        <v>2585</v>
      </c>
      <c r="C9" s="296" t="s">
        <v>2583</v>
      </c>
      <c r="D9" s="176" t="s">
        <v>2586</v>
      </c>
    </row>
    <row r="10" spans="1:4" ht="57">
      <c r="A10" s="294" t="s">
        <v>2315</v>
      </c>
      <c r="B10" s="176" t="s">
        <v>2587</v>
      </c>
      <c r="C10" s="296" t="s">
        <v>2583</v>
      </c>
      <c r="D10" s="176" t="s">
        <v>2588</v>
      </c>
    </row>
    <row r="11" spans="1:4" ht="57">
      <c r="A11" s="294" t="s">
        <v>2315</v>
      </c>
      <c r="B11" s="176" t="s">
        <v>2589</v>
      </c>
      <c r="C11" s="296" t="s">
        <v>2583</v>
      </c>
      <c r="D11" s="176" t="s">
        <v>2590</v>
      </c>
    </row>
    <row r="12" spans="1:4" ht="51.75" customHeight="1">
      <c r="A12" s="294" t="s">
        <v>2315</v>
      </c>
      <c r="B12" s="176" t="s">
        <v>2591</v>
      </c>
      <c r="C12" s="296" t="s">
        <v>2583</v>
      </c>
      <c r="D12" s="176" t="s">
        <v>2592</v>
      </c>
    </row>
    <row r="13" spans="1:4" ht="57.75" customHeight="1">
      <c r="A13" s="294" t="s">
        <v>2315</v>
      </c>
      <c r="B13" s="176" t="s">
        <v>2593</v>
      </c>
      <c r="C13" s="296" t="s">
        <v>2583</v>
      </c>
      <c r="D13" s="176" t="s">
        <v>2592</v>
      </c>
    </row>
    <row r="14" spans="1:4" ht="28.5">
      <c r="A14" s="294" t="s">
        <v>2315</v>
      </c>
      <c r="B14" s="176" t="s">
        <v>2594</v>
      </c>
      <c r="C14" s="296" t="s">
        <v>2583</v>
      </c>
      <c r="D14" s="176" t="s">
        <v>2595</v>
      </c>
    </row>
    <row r="15" spans="1:4" ht="15.75" customHeight="1">
      <c r="B15" s="601" t="s">
        <v>2596</v>
      </c>
      <c r="C15" s="601"/>
      <c r="D15" s="601"/>
    </row>
    <row r="18" spans="1:4">
      <c r="B18" s="602" t="s">
        <v>2597</v>
      </c>
      <c r="C18" s="602"/>
      <c r="D18" s="602"/>
    </row>
    <row r="19" spans="1:4" ht="249.75" customHeight="1">
      <c r="A19" s="294" t="s">
        <v>2315</v>
      </c>
      <c r="B19" s="603" t="s">
        <v>2598</v>
      </c>
      <c r="C19" s="603"/>
      <c r="D19" s="603"/>
    </row>
    <row r="20" spans="1:4" ht="16.5" customHeight="1">
      <c r="B20" s="604" t="s">
        <v>2599</v>
      </c>
      <c r="C20" s="604"/>
      <c r="D20" s="604"/>
    </row>
  </sheetData>
  <sheetProtection algorithmName="SHA-512" hashValue="BYt9KjRGWtMDEdN7+KAc+KQUPLdBHnLaEgfd8u0NNPIX0IfvHAxJaVSHEqTSFCCMVAXTgrYax+1tAHu8FgVfOw==" saltValue="o2TrRjhOSmt8Tc0MtPhgAQ==" spinCount="100000" sheet="1" objects="1" scenarios="1"/>
  <mergeCells count="5">
    <mergeCell ref="B1:D1"/>
    <mergeCell ref="B15:D15"/>
    <mergeCell ref="B18:D18"/>
    <mergeCell ref="B19:D19"/>
    <mergeCell ref="B20:D20"/>
  </mergeCells>
  <hyperlinks>
    <hyperlink ref="A1" location="PORTADA!A1" display="Portada" xr:uid="{56B653E6-9F05-4260-A15C-09B522C6E196}"/>
  </hyperlinks>
  <printOptions horizontalCentered="1"/>
  <pageMargins left="0.31496062992125984" right="0.31496062992125984" top="1.1417322834645669" bottom="0.74803149606299213" header="0.31496062992125984" footer="0.31496062992125984"/>
  <pageSetup scale="86"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EC984-0988-4628-9795-AD2369BD3FBC}">
  <sheetPr>
    <tabColor rgb="FFEE0000"/>
    <pageSetUpPr fitToPage="1"/>
  </sheetPr>
  <dimension ref="A1:Z63"/>
  <sheetViews>
    <sheetView zoomScaleNormal="100" zoomScalePageLayoutView="80" workbookViewId="0">
      <selection activeCell="C5" sqref="C5"/>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c r="A1" s="31"/>
      <c r="B1" s="31"/>
      <c r="C1" s="31"/>
      <c r="D1" s="31"/>
    </row>
    <row r="2" spans="1:9" ht="30" customHeight="1">
      <c r="A2" s="31"/>
      <c r="B2" s="72" t="s">
        <v>2600</v>
      </c>
      <c r="C2" s="71" t="s">
        <v>1667</v>
      </c>
      <c r="D2" s="71" t="s">
        <v>1668</v>
      </c>
      <c r="E2" s="71" t="s">
        <v>1669</v>
      </c>
      <c r="F2" s="71" t="s">
        <v>2601</v>
      </c>
      <c r="G2" s="71" t="s">
        <v>1671</v>
      </c>
    </row>
    <row r="3" spans="1:9" s="14" customFormat="1" ht="30">
      <c r="A3" s="31"/>
      <c r="B3" s="74" t="s">
        <v>1672</v>
      </c>
      <c r="C3" s="75" t="str" cm="1">
        <f t="array" ref="C3">_xlfn._xlws.FILTER('2.Ambientes Edu. y Protecto'!B3:F92,'2.Ambientes Edu. y Protecto'!D3:D92="NO CUMPLE CONDICIÓN","")</f>
        <v/>
      </c>
      <c r="D3" s="10"/>
      <c r="E3" s="75"/>
      <c r="F3" s="10"/>
      <c r="G3" s="10"/>
      <c r="H3" s="10" t="str">
        <f>CONCATENATE("No ",D3)</f>
        <v xml:space="preserve">No </v>
      </c>
      <c r="I3" s="285" t="s">
        <v>2602</v>
      </c>
    </row>
    <row r="4" spans="1:9" ht="30">
      <c r="A4" s="31"/>
      <c r="B4" s="74" t="s">
        <v>1679</v>
      </c>
      <c r="C4" s="75"/>
      <c r="D4" s="10"/>
      <c r="E4" s="75"/>
      <c r="F4" s="10"/>
      <c r="G4" s="10"/>
      <c r="H4" s="10" t="str">
        <f t="shared" ref="H4:H63" si="0">CONCATENATE("No ",D4)</f>
        <v xml:space="preserve">No </v>
      </c>
      <c r="I4" s="285" t="s">
        <v>2602</v>
      </c>
    </row>
    <row r="5" spans="1:9" ht="30">
      <c r="A5" s="31"/>
      <c r="B5" s="74" t="s">
        <v>1685</v>
      </c>
      <c r="C5" s="75"/>
      <c r="D5" s="10"/>
      <c r="E5" s="75"/>
      <c r="F5" s="10"/>
      <c r="G5" s="10"/>
      <c r="H5" s="10" t="str">
        <f t="shared" si="0"/>
        <v xml:space="preserve">No </v>
      </c>
      <c r="I5" s="285" t="s">
        <v>2602</v>
      </c>
    </row>
    <row r="6" spans="1:9" ht="30">
      <c r="A6" s="31"/>
      <c r="B6" s="74" t="s">
        <v>1694</v>
      </c>
      <c r="C6" s="75"/>
      <c r="D6" s="10"/>
      <c r="E6" s="75"/>
      <c r="F6" s="10"/>
      <c r="G6" s="10"/>
      <c r="H6" s="10" t="str">
        <f t="shared" si="0"/>
        <v xml:space="preserve">No </v>
      </c>
      <c r="I6" s="285" t="s">
        <v>2602</v>
      </c>
    </row>
    <row r="7" spans="1:9" ht="30">
      <c r="A7" s="31"/>
      <c r="B7" s="74" t="s">
        <v>1715</v>
      </c>
      <c r="C7" s="75"/>
      <c r="D7" s="10"/>
      <c r="E7" s="75"/>
      <c r="F7" s="10"/>
      <c r="G7" s="10"/>
      <c r="H7" s="10" t="str">
        <f t="shared" si="0"/>
        <v xml:space="preserve">No </v>
      </c>
      <c r="I7" s="285" t="s">
        <v>2602</v>
      </c>
    </row>
    <row r="8" spans="1:9" ht="30">
      <c r="A8" s="31"/>
      <c r="B8" s="74" t="s">
        <v>1720</v>
      </c>
      <c r="C8" s="75"/>
      <c r="D8" s="10"/>
      <c r="E8" s="75"/>
      <c r="F8" s="10"/>
      <c r="G8" s="10"/>
      <c r="H8" s="10" t="str">
        <f t="shared" si="0"/>
        <v xml:space="preserve">No </v>
      </c>
      <c r="I8" s="285" t="s">
        <v>2602</v>
      </c>
    </row>
    <row r="9" spans="1:9" ht="30">
      <c r="A9" s="31"/>
      <c r="B9" s="74" t="s">
        <v>1729</v>
      </c>
      <c r="C9" s="75"/>
      <c r="D9" s="10"/>
      <c r="E9" s="75"/>
      <c r="F9" s="10"/>
      <c r="G9" s="10"/>
      <c r="H9" s="10" t="str">
        <f t="shared" si="0"/>
        <v xml:space="preserve">No </v>
      </c>
      <c r="I9" s="285" t="s">
        <v>2602</v>
      </c>
    </row>
    <row r="10" spans="1:9" ht="30">
      <c r="B10" s="74" t="s">
        <v>1739</v>
      </c>
      <c r="C10" s="75"/>
      <c r="D10" s="10"/>
      <c r="F10" s="130"/>
      <c r="G10" s="11"/>
      <c r="H10" s="10" t="str">
        <f t="shared" si="0"/>
        <v xml:space="preserve">No </v>
      </c>
      <c r="I10" s="285" t="s">
        <v>2602</v>
      </c>
    </row>
    <row r="11" spans="1:9" ht="30">
      <c r="B11" s="74" t="s">
        <v>1746</v>
      </c>
      <c r="C11" s="75"/>
      <c r="D11" s="10"/>
      <c r="F11" s="130"/>
      <c r="G11" s="11"/>
      <c r="H11" s="10" t="str">
        <f t="shared" si="0"/>
        <v xml:space="preserve">No </v>
      </c>
      <c r="I11" s="285" t="s">
        <v>2602</v>
      </c>
    </row>
    <row r="12" spans="1:9" ht="30">
      <c r="B12" s="74" t="s">
        <v>1746</v>
      </c>
      <c r="C12" s="75"/>
      <c r="D12" s="10"/>
      <c r="F12" s="130"/>
      <c r="G12" s="11"/>
      <c r="H12" s="10" t="str">
        <f t="shared" si="0"/>
        <v xml:space="preserve">No </v>
      </c>
      <c r="I12" s="285" t="s">
        <v>2602</v>
      </c>
    </row>
    <row r="13" spans="1:9" ht="30">
      <c r="B13" s="74" t="s">
        <v>1746</v>
      </c>
      <c r="C13" s="75"/>
      <c r="D13" s="10"/>
      <c r="F13" s="130"/>
      <c r="G13" s="11"/>
      <c r="H13" s="10" t="str">
        <f t="shared" si="0"/>
        <v xml:space="preserve">No </v>
      </c>
      <c r="I13" s="285" t="s">
        <v>2602</v>
      </c>
    </row>
    <row r="14" spans="1:9" ht="30">
      <c r="B14" s="74" t="s">
        <v>1814</v>
      </c>
      <c r="C14" s="75"/>
      <c r="D14" s="10"/>
      <c r="F14" s="130"/>
      <c r="G14" s="11"/>
      <c r="H14" s="10" t="str">
        <f t="shared" si="0"/>
        <v xml:space="preserve">No </v>
      </c>
      <c r="I14" s="285" t="s">
        <v>2602</v>
      </c>
    </row>
    <row r="15" spans="1:9" ht="30">
      <c r="B15" s="74" t="s">
        <v>1829</v>
      </c>
      <c r="C15" s="75"/>
      <c r="D15" s="10"/>
      <c r="F15" s="130"/>
      <c r="G15" s="11"/>
      <c r="H15" s="10" t="str">
        <f t="shared" si="0"/>
        <v xml:space="preserve">No </v>
      </c>
      <c r="I15" s="285" t="s">
        <v>2602</v>
      </c>
    </row>
    <row r="16" spans="1:9" ht="30">
      <c r="B16" s="74" t="s">
        <v>1829</v>
      </c>
      <c r="C16" s="75"/>
      <c r="D16" s="10"/>
      <c r="F16" s="130"/>
      <c r="G16" s="11"/>
      <c r="H16" s="10" t="str">
        <f t="shared" si="0"/>
        <v xml:space="preserve">No </v>
      </c>
      <c r="I16" s="285" t="s">
        <v>2602</v>
      </c>
    </row>
    <row r="17" spans="2:9" ht="30">
      <c r="B17" s="74" t="s">
        <v>1862</v>
      </c>
      <c r="C17" s="75"/>
      <c r="D17" s="10"/>
      <c r="F17" s="130"/>
      <c r="G17" s="11"/>
      <c r="H17" s="10" t="str">
        <f t="shared" si="0"/>
        <v xml:space="preserve">No </v>
      </c>
      <c r="I17" s="285" t="s">
        <v>2602</v>
      </c>
    </row>
    <row r="18" spans="2:9" ht="30">
      <c r="B18" s="74" t="s">
        <v>1877</v>
      </c>
      <c r="C18" s="75"/>
      <c r="D18" s="10"/>
      <c r="F18" s="130"/>
      <c r="G18" s="11"/>
      <c r="H18" s="10" t="str">
        <f t="shared" si="0"/>
        <v xml:space="preserve">No </v>
      </c>
      <c r="I18" s="285" t="s">
        <v>2602</v>
      </c>
    </row>
    <row r="19" spans="2:9">
      <c r="B19" s="74" t="s">
        <v>2603</v>
      </c>
      <c r="C19" s="75" t="str" cm="1">
        <f t="array" ref="C19">_xlfn._xlws.FILTER('3. Salud y Nutrición '!B3:F109,'3. Salud y Nutrición '!D3:D109="NO CUMPLE CONDICIÓN","")</f>
        <v/>
      </c>
      <c r="D19" s="10"/>
      <c r="E19" s="76"/>
      <c r="F19" s="5"/>
      <c r="G19" s="5"/>
      <c r="H19" s="10" t="str">
        <f t="shared" si="0"/>
        <v xml:space="preserve">No </v>
      </c>
      <c r="I19" s="14" t="s">
        <v>2604</v>
      </c>
    </row>
    <row r="20" spans="2:9">
      <c r="B20" s="74" t="s">
        <v>1897</v>
      </c>
      <c r="C20" s="75"/>
      <c r="D20" s="10"/>
      <c r="E20" s="76"/>
      <c r="F20" s="5"/>
      <c r="G20" s="5"/>
      <c r="H20" s="10" t="str">
        <f t="shared" si="0"/>
        <v xml:space="preserve">No </v>
      </c>
      <c r="I20" s="14" t="s">
        <v>2604</v>
      </c>
    </row>
    <row r="21" spans="2:9">
      <c r="B21" s="74" t="s">
        <v>1912</v>
      </c>
      <c r="C21" s="75"/>
      <c r="D21" s="10"/>
      <c r="E21" s="76"/>
      <c r="F21" s="5"/>
      <c r="G21" s="5"/>
      <c r="H21" s="10" t="str">
        <f t="shared" si="0"/>
        <v xml:space="preserve">No </v>
      </c>
      <c r="I21" s="14" t="s">
        <v>2604</v>
      </c>
    </row>
    <row r="22" spans="2:9">
      <c r="B22" s="74" t="s">
        <v>1917</v>
      </c>
      <c r="C22" s="75"/>
      <c r="D22" s="10"/>
      <c r="E22" s="76"/>
      <c r="F22" s="5"/>
      <c r="G22" s="5"/>
      <c r="H22" s="10" t="str">
        <f t="shared" si="0"/>
        <v xml:space="preserve">No </v>
      </c>
      <c r="I22" s="14" t="s">
        <v>2604</v>
      </c>
    </row>
    <row r="23" spans="2:9">
      <c r="B23" s="74" t="s">
        <v>1917</v>
      </c>
      <c r="C23" s="75"/>
      <c r="D23" s="10"/>
      <c r="E23" s="76"/>
      <c r="F23" s="5"/>
      <c r="G23" s="5"/>
      <c r="H23" s="10" t="str">
        <f t="shared" si="0"/>
        <v xml:space="preserve">No </v>
      </c>
      <c r="I23" s="14" t="s">
        <v>2604</v>
      </c>
    </row>
    <row r="24" spans="2:9">
      <c r="B24" s="74" t="s">
        <v>1957</v>
      </c>
      <c r="D24" s="10"/>
      <c r="F24" s="130"/>
      <c r="G24" s="11"/>
      <c r="H24" s="10" t="str">
        <f t="shared" si="0"/>
        <v xml:space="preserve">No </v>
      </c>
      <c r="I24" s="14" t="s">
        <v>2604</v>
      </c>
    </row>
    <row r="25" spans="2:9">
      <c r="B25" s="74" t="s">
        <v>1971</v>
      </c>
      <c r="D25" s="10"/>
      <c r="F25" s="130"/>
      <c r="G25" s="11"/>
      <c r="H25" s="10" t="str">
        <f t="shared" si="0"/>
        <v xml:space="preserve">No </v>
      </c>
      <c r="I25" s="14" t="s">
        <v>2604</v>
      </c>
    </row>
    <row r="26" spans="2:9">
      <c r="B26" s="74" t="s">
        <v>1980</v>
      </c>
      <c r="D26" s="10"/>
      <c r="F26" s="130"/>
      <c r="G26" s="11"/>
      <c r="H26" s="10" t="str">
        <f t="shared" si="0"/>
        <v xml:space="preserve">No </v>
      </c>
      <c r="I26" s="14" t="s">
        <v>2604</v>
      </c>
    </row>
    <row r="27" spans="2:9">
      <c r="B27" s="74" t="s">
        <v>2000</v>
      </c>
      <c r="D27" s="10"/>
      <c r="F27" s="130"/>
      <c r="G27" s="11"/>
      <c r="H27" s="10" t="str">
        <f t="shared" si="0"/>
        <v xml:space="preserve">No </v>
      </c>
      <c r="I27" s="14" t="s">
        <v>2604</v>
      </c>
    </row>
    <row r="28" spans="2:9">
      <c r="B28" s="74" t="s">
        <v>2032</v>
      </c>
      <c r="D28" s="10"/>
      <c r="F28" s="130"/>
      <c r="G28" s="11"/>
      <c r="H28" s="10" t="str">
        <f t="shared" si="0"/>
        <v xml:space="preserve">No </v>
      </c>
      <c r="I28" s="14" t="s">
        <v>2604</v>
      </c>
    </row>
    <row r="29" spans="2:9">
      <c r="B29" s="74" t="s">
        <v>2045</v>
      </c>
      <c r="D29" s="10"/>
      <c r="F29" s="130"/>
      <c r="G29" s="11"/>
      <c r="H29" s="10" t="str">
        <f t="shared" si="0"/>
        <v xml:space="preserve">No </v>
      </c>
      <c r="I29" s="14" t="s">
        <v>2604</v>
      </c>
    </row>
    <row r="30" spans="2:9">
      <c r="B30" s="74" t="s">
        <v>2050</v>
      </c>
      <c r="D30" s="10"/>
      <c r="F30" s="130"/>
      <c r="G30" s="11"/>
      <c r="H30" s="10" t="str">
        <f t="shared" si="0"/>
        <v xml:space="preserve">No </v>
      </c>
      <c r="I30" s="14" t="s">
        <v>2604</v>
      </c>
    </row>
    <row r="31" spans="2:9">
      <c r="B31" s="74" t="s">
        <v>2068</v>
      </c>
      <c r="D31" s="10"/>
      <c r="F31" s="130"/>
      <c r="G31" s="11"/>
      <c r="H31" s="10" t="str">
        <f t="shared" si="0"/>
        <v xml:space="preserve">No </v>
      </c>
      <c r="I31" s="14" t="s">
        <v>2604</v>
      </c>
    </row>
    <row r="32" spans="2:9">
      <c r="B32" s="74" t="s">
        <v>2073</v>
      </c>
      <c r="D32" s="10"/>
      <c r="F32" s="130"/>
      <c r="G32" s="11"/>
      <c r="H32" s="10" t="str">
        <f t="shared" si="0"/>
        <v xml:space="preserve">No </v>
      </c>
      <c r="I32" s="14" t="s">
        <v>2604</v>
      </c>
    </row>
    <row r="33" spans="2:26">
      <c r="B33" s="74" t="s">
        <v>2097</v>
      </c>
      <c r="D33" s="10"/>
      <c r="F33" s="130"/>
      <c r="G33" s="11"/>
      <c r="H33" s="10" t="str">
        <f t="shared" si="0"/>
        <v xml:space="preserve">No </v>
      </c>
      <c r="I33" s="14" t="s">
        <v>2604</v>
      </c>
    </row>
    <row r="34" spans="2:26">
      <c r="B34" s="74" t="s">
        <v>2132</v>
      </c>
      <c r="D34" s="10"/>
      <c r="F34" s="130"/>
      <c r="G34" s="11"/>
      <c r="H34" s="10" t="str">
        <f t="shared" si="0"/>
        <v xml:space="preserve">No </v>
      </c>
      <c r="I34" s="14" t="s">
        <v>2604</v>
      </c>
    </row>
    <row r="35" spans="2:26">
      <c r="B35" s="74" t="s">
        <v>2141</v>
      </c>
      <c r="D35" s="10"/>
      <c r="F35" s="130"/>
      <c r="G35" s="11"/>
      <c r="H35" s="10" t="str">
        <f t="shared" si="0"/>
        <v xml:space="preserve">No </v>
      </c>
      <c r="I35" s="14" t="s">
        <v>2604</v>
      </c>
    </row>
    <row r="36" spans="2:26">
      <c r="B36" s="74" t="s">
        <v>2149</v>
      </c>
      <c r="D36" s="10"/>
      <c r="F36" s="130"/>
      <c r="G36" s="11"/>
      <c r="H36" s="10" t="str">
        <f t="shared" si="0"/>
        <v xml:space="preserve">No </v>
      </c>
      <c r="I36" s="14" t="s">
        <v>2604</v>
      </c>
    </row>
    <row r="37" spans="2:26">
      <c r="B37" s="74" t="s">
        <v>2166</v>
      </c>
      <c r="C37" s="76" t="str" cm="1">
        <f t="array" ref="C37">_xlfn._xlws.FILTER('4. Familia, Comunidades y Redes'!B3:F37,'4. Familia, Comunidades y Redes'!D3:D37="NO CUMPLE CONDICIÓN","")</f>
        <v/>
      </c>
      <c r="D37" s="10"/>
      <c r="E37" s="76"/>
      <c r="F37" s="5"/>
      <c r="G37" s="11"/>
      <c r="H37" s="10" t="str">
        <f t="shared" si="0"/>
        <v xml:space="preserve">No </v>
      </c>
      <c r="I37" s="14" t="s">
        <v>2605</v>
      </c>
    </row>
    <row r="38" spans="2:26">
      <c r="B38" s="74" t="s">
        <v>2172</v>
      </c>
      <c r="C38" s="76"/>
      <c r="D38" s="10"/>
      <c r="E38" s="76"/>
      <c r="F38" s="5"/>
      <c r="G38" s="11"/>
      <c r="H38" s="10" t="str">
        <f t="shared" si="0"/>
        <v xml:space="preserve">No </v>
      </c>
      <c r="I38" s="14" t="s">
        <v>2605</v>
      </c>
    </row>
    <row r="39" spans="2:26">
      <c r="B39" s="74" t="s">
        <v>2186</v>
      </c>
      <c r="C39" s="76"/>
      <c r="D39" s="10"/>
      <c r="E39" s="76"/>
      <c r="F39" s="5"/>
      <c r="G39" s="11"/>
      <c r="H39" s="10" t="str">
        <f t="shared" si="0"/>
        <v xml:space="preserve">No </v>
      </c>
      <c r="I39" s="14" t="s">
        <v>2605</v>
      </c>
    </row>
    <row r="40" spans="2:26">
      <c r="B40" s="74" t="s">
        <v>2199</v>
      </c>
      <c r="C40" s="76"/>
      <c r="D40" s="10"/>
      <c r="E40" s="76"/>
      <c r="F40" s="5"/>
      <c r="G40" s="11"/>
      <c r="H40" s="10" t="str">
        <f t="shared" si="0"/>
        <v xml:space="preserve">No </v>
      </c>
      <c r="I40" s="14" t="s">
        <v>2605</v>
      </c>
    </row>
    <row r="41" spans="2:26">
      <c r="B41" s="74" t="s">
        <v>2208</v>
      </c>
      <c r="C41" s="76"/>
      <c r="D41" s="10"/>
      <c r="E41" s="76"/>
      <c r="F41" s="5"/>
      <c r="G41" s="11"/>
      <c r="H41" s="10" t="str">
        <f t="shared" si="0"/>
        <v xml:space="preserve">No </v>
      </c>
      <c r="I41" s="14" t="s">
        <v>2605</v>
      </c>
    </row>
    <row r="42" spans="2:26">
      <c r="B42" s="74" t="s">
        <v>2217</v>
      </c>
      <c r="C42" s="76"/>
      <c r="D42" s="10"/>
      <c r="E42" s="76"/>
      <c r="F42" s="5"/>
      <c r="G42" s="11"/>
      <c r="H42" s="10" t="str">
        <f t="shared" si="0"/>
        <v xml:space="preserve">No </v>
      </c>
      <c r="I42" s="14" t="s">
        <v>2605</v>
      </c>
    </row>
    <row r="43" spans="2:26">
      <c r="B43" s="74" t="s">
        <v>2234</v>
      </c>
      <c r="C43" s="76"/>
      <c r="D43" s="10"/>
      <c r="E43" s="76"/>
      <c r="F43" s="5"/>
      <c r="G43" s="11"/>
      <c r="H43" s="10" t="str">
        <f t="shared" si="0"/>
        <v xml:space="preserve">No </v>
      </c>
      <c r="I43" s="14" t="s">
        <v>2605</v>
      </c>
    </row>
    <row r="44" spans="2:26">
      <c r="B44" s="74" t="s">
        <v>2244</v>
      </c>
      <c r="C44" s="76" t="str" cm="1">
        <f t="array" ref="C44">_xlfn._xlws.FILTER('5. Proceso Pedagógico'!B3:F29,'5. Proceso Pedagógico'!D3:D29="NO CUMPLE CONDICIÓN","")</f>
        <v/>
      </c>
      <c r="D44" s="10"/>
      <c r="E44" s="76"/>
      <c r="F44" s="5"/>
      <c r="G44" s="11"/>
      <c r="H44" s="10" t="str">
        <f t="shared" si="0"/>
        <v xml:space="preserve">No </v>
      </c>
      <c r="I44" s="285" t="s">
        <v>2606</v>
      </c>
      <c r="J44" s="73"/>
      <c r="K44" s="73"/>
      <c r="L44" s="73"/>
      <c r="M44" s="73"/>
      <c r="N44" s="73"/>
      <c r="O44" s="73"/>
      <c r="P44" s="73"/>
      <c r="Q44" s="73"/>
      <c r="R44" s="73"/>
      <c r="S44" s="73"/>
      <c r="T44" s="73"/>
      <c r="U44" s="73"/>
      <c r="V44" s="73"/>
      <c r="W44" s="73"/>
      <c r="X44" s="73"/>
      <c r="Y44" s="73"/>
      <c r="Z44" s="73"/>
    </row>
    <row r="45" spans="2:26">
      <c r="B45" s="74" t="s">
        <v>2249</v>
      </c>
      <c r="C45" s="76"/>
      <c r="D45" s="10"/>
      <c r="E45" s="76"/>
      <c r="F45" s="5"/>
      <c r="G45" s="11"/>
      <c r="H45" s="10" t="str">
        <f t="shared" si="0"/>
        <v xml:space="preserve">No </v>
      </c>
      <c r="I45" s="285" t="s">
        <v>2606</v>
      </c>
      <c r="J45" s="73"/>
      <c r="K45" s="73"/>
      <c r="L45" s="73"/>
      <c r="M45" s="73"/>
      <c r="N45" s="73"/>
      <c r="O45" s="73"/>
      <c r="P45" s="73"/>
      <c r="Q45" s="73"/>
      <c r="R45" s="73"/>
      <c r="S45" s="73"/>
      <c r="T45" s="73"/>
      <c r="U45" s="73"/>
      <c r="V45" s="73"/>
      <c r="W45" s="73"/>
      <c r="X45" s="73"/>
      <c r="Y45" s="73"/>
      <c r="Z45" s="73"/>
    </row>
    <row r="46" spans="2:26">
      <c r="B46" s="74" t="s">
        <v>2258</v>
      </c>
      <c r="C46" s="76"/>
      <c r="D46" s="10"/>
      <c r="E46" s="76"/>
      <c r="F46" s="5"/>
      <c r="G46" s="11"/>
      <c r="H46" s="10" t="str">
        <f t="shared" si="0"/>
        <v xml:space="preserve">No </v>
      </c>
      <c r="I46" s="285" t="s">
        <v>2606</v>
      </c>
      <c r="J46" s="73"/>
      <c r="K46" s="73"/>
      <c r="L46" s="73"/>
      <c r="M46" s="73"/>
      <c r="N46" s="73"/>
      <c r="O46" s="73"/>
      <c r="P46" s="73"/>
      <c r="Q46" s="73"/>
      <c r="R46" s="73"/>
      <c r="S46" s="73"/>
      <c r="T46" s="73"/>
      <c r="U46" s="73"/>
      <c r="V46" s="73"/>
      <c r="W46" s="73"/>
      <c r="X46" s="73"/>
      <c r="Y46" s="73"/>
      <c r="Z46" s="73"/>
    </row>
    <row r="47" spans="2:26">
      <c r="B47" s="74" t="s">
        <v>2269</v>
      </c>
      <c r="C47" s="76"/>
      <c r="D47" s="10"/>
      <c r="E47" s="76"/>
      <c r="F47" s="5"/>
      <c r="G47" s="11"/>
      <c r="H47" s="10" t="str">
        <f t="shared" si="0"/>
        <v xml:space="preserve">No </v>
      </c>
      <c r="I47" s="285" t="s">
        <v>2606</v>
      </c>
      <c r="J47" s="73"/>
      <c r="K47" s="73"/>
      <c r="L47" s="73"/>
      <c r="M47" s="73"/>
      <c r="N47" s="73"/>
      <c r="O47" s="73"/>
      <c r="P47" s="73"/>
      <c r="Q47" s="73"/>
      <c r="R47" s="73"/>
      <c r="S47" s="73"/>
      <c r="T47" s="73"/>
      <c r="U47" s="73"/>
      <c r="V47" s="73"/>
      <c r="W47" s="73"/>
      <c r="X47" s="73"/>
      <c r="Y47" s="73"/>
      <c r="Z47" s="73"/>
    </row>
    <row r="48" spans="2:26">
      <c r="B48" s="74" t="s">
        <v>2283</v>
      </c>
      <c r="C48" s="76"/>
      <c r="D48" s="10"/>
      <c r="E48" s="76"/>
      <c r="F48" s="5"/>
      <c r="G48" s="11"/>
      <c r="H48" s="10" t="str">
        <f t="shared" si="0"/>
        <v xml:space="preserve">No </v>
      </c>
      <c r="I48" s="285" t="s">
        <v>2606</v>
      </c>
      <c r="J48" s="73"/>
      <c r="K48" s="73"/>
      <c r="L48" s="73"/>
      <c r="M48" s="73"/>
      <c r="N48" s="73"/>
      <c r="O48" s="73"/>
      <c r="P48" s="73"/>
      <c r="Q48" s="73"/>
      <c r="R48" s="73"/>
      <c r="S48" s="73"/>
      <c r="T48" s="73"/>
      <c r="U48" s="73"/>
      <c r="V48" s="73"/>
      <c r="W48" s="73"/>
      <c r="X48" s="73"/>
      <c r="Y48" s="73"/>
      <c r="Z48" s="73"/>
    </row>
    <row r="49" spans="2:26">
      <c r="B49" s="74" t="s">
        <v>2607</v>
      </c>
      <c r="C49" s="76"/>
      <c r="D49" s="10"/>
      <c r="E49" s="76"/>
      <c r="F49" s="5"/>
      <c r="G49" s="11"/>
      <c r="H49" s="10" t="str">
        <f t="shared" si="0"/>
        <v xml:space="preserve">No </v>
      </c>
      <c r="I49" s="285" t="s">
        <v>2606</v>
      </c>
      <c r="J49" s="73"/>
      <c r="K49" s="73"/>
      <c r="L49" s="73"/>
      <c r="M49" s="73"/>
      <c r="N49" s="73"/>
      <c r="O49" s="73"/>
      <c r="P49" s="73"/>
      <c r="Q49" s="73"/>
      <c r="R49" s="73"/>
      <c r="S49" s="73"/>
      <c r="T49" s="73"/>
      <c r="U49" s="73"/>
      <c r="V49" s="73"/>
      <c r="W49" s="73"/>
      <c r="X49" s="73"/>
      <c r="Y49" s="73"/>
      <c r="Z49" s="73"/>
    </row>
    <row r="50" spans="2:26">
      <c r="B50" s="74" t="s">
        <v>2303</v>
      </c>
      <c r="C50" s="76" t="str" cm="1">
        <f t="array" ref="C50">_xlfn._xlws.FILTER('6. Administrativo y Gestión'!B3:F20,'6. Administrativo y Gestión'!D3:D20="NO CUMPLE CONDICIÓN","")</f>
        <v/>
      </c>
      <c r="D50" s="10"/>
      <c r="E50" s="76"/>
      <c r="F50" s="5"/>
      <c r="G50" s="11"/>
      <c r="H50" s="10" t="str">
        <f t="shared" si="0"/>
        <v xml:space="preserve">No </v>
      </c>
      <c r="I50" s="14" t="s">
        <v>2608</v>
      </c>
      <c r="J50" s="73"/>
      <c r="K50" s="73"/>
      <c r="L50" s="73"/>
      <c r="M50" s="73"/>
      <c r="N50" s="73"/>
      <c r="O50" s="73"/>
      <c r="P50" s="73"/>
      <c r="Q50" s="73"/>
      <c r="R50" s="73"/>
      <c r="S50" s="73"/>
      <c r="T50" s="73"/>
      <c r="U50" s="73"/>
      <c r="V50" s="73"/>
      <c r="W50" s="73"/>
      <c r="X50" s="73"/>
      <c r="Y50" s="73"/>
      <c r="Z50" s="73"/>
    </row>
    <row r="51" spans="2:26">
      <c r="B51" s="74" t="s">
        <v>2312</v>
      </c>
      <c r="C51" s="76"/>
      <c r="D51" s="10"/>
      <c r="E51" s="76"/>
      <c r="F51" s="5"/>
      <c r="G51" s="11"/>
      <c r="H51" s="10" t="str">
        <f t="shared" si="0"/>
        <v xml:space="preserve">No </v>
      </c>
      <c r="I51" s="14" t="s">
        <v>2608</v>
      </c>
      <c r="J51" s="73"/>
      <c r="K51" s="73"/>
      <c r="L51" s="73"/>
      <c r="M51" s="73"/>
      <c r="N51" s="73"/>
      <c r="O51" s="73"/>
      <c r="P51" s="73"/>
      <c r="Q51" s="73"/>
      <c r="R51" s="73"/>
      <c r="S51" s="73"/>
      <c r="T51" s="73"/>
      <c r="U51" s="73"/>
      <c r="V51" s="73"/>
      <c r="W51" s="73"/>
      <c r="X51" s="73"/>
      <c r="Y51" s="73"/>
      <c r="Z51" s="73"/>
    </row>
    <row r="52" spans="2:26">
      <c r="B52" s="74" t="s">
        <v>2328</v>
      </c>
      <c r="C52" s="76"/>
      <c r="D52" s="10"/>
      <c r="E52" s="76"/>
      <c r="F52" s="5"/>
      <c r="G52" s="11"/>
      <c r="H52" s="10" t="str">
        <f t="shared" si="0"/>
        <v xml:space="preserve">No </v>
      </c>
      <c r="I52" s="14" t="s">
        <v>2608</v>
      </c>
      <c r="J52" s="73"/>
      <c r="K52" s="73"/>
      <c r="L52" s="73"/>
      <c r="M52" s="73"/>
      <c r="N52" s="73"/>
      <c r="O52" s="73"/>
      <c r="P52" s="73"/>
      <c r="Q52" s="73"/>
      <c r="R52" s="73"/>
      <c r="S52" s="73"/>
      <c r="T52" s="73"/>
      <c r="U52" s="73"/>
      <c r="V52" s="73"/>
      <c r="W52" s="73"/>
      <c r="X52" s="73"/>
      <c r="Y52" s="73"/>
      <c r="Z52" s="73"/>
    </row>
    <row r="53" spans="2:26">
      <c r="B53" s="74" t="s">
        <v>2335</v>
      </c>
      <c r="C53" s="76"/>
      <c r="D53" s="10"/>
      <c r="E53" s="76"/>
      <c r="F53" s="5"/>
      <c r="G53" s="11"/>
      <c r="H53" s="10" t="str">
        <f t="shared" si="0"/>
        <v xml:space="preserve">No </v>
      </c>
      <c r="I53" s="14" t="s">
        <v>2608</v>
      </c>
      <c r="J53" s="73"/>
      <c r="K53" s="73"/>
      <c r="L53" s="73"/>
      <c r="M53" s="73"/>
      <c r="N53" s="73"/>
      <c r="O53" s="73"/>
      <c r="P53" s="73"/>
      <c r="Q53" s="73"/>
      <c r="R53" s="73"/>
      <c r="S53" s="73"/>
      <c r="T53" s="73"/>
      <c r="U53" s="73"/>
      <c r="V53" s="73"/>
      <c r="W53" s="73"/>
      <c r="X53" s="73"/>
      <c r="Y53" s="73"/>
      <c r="Z53" s="73"/>
    </row>
    <row r="54" spans="2:26">
      <c r="B54" s="74" t="s">
        <v>2340</v>
      </c>
      <c r="C54" s="76"/>
      <c r="D54" s="10"/>
      <c r="E54" s="76"/>
      <c r="F54" s="5"/>
      <c r="G54" s="11"/>
      <c r="H54" s="10" t="str">
        <f t="shared" si="0"/>
        <v xml:space="preserve">No </v>
      </c>
      <c r="I54" s="14" t="s">
        <v>2608</v>
      </c>
      <c r="J54" s="73"/>
      <c r="K54" s="73"/>
      <c r="L54" s="73"/>
      <c r="M54" s="73"/>
      <c r="N54" s="73"/>
      <c r="O54" s="73"/>
      <c r="P54" s="73"/>
      <c r="Q54" s="73"/>
      <c r="R54" s="73"/>
      <c r="S54" s="73"/>
      <c r="T54" s="73"/>
      <c r="U54" s="73"/>
      <c r="V54" s="73"/>
      <c r="W54" s="73"/>
      <c r="X54" s="73"/>
      <c r="Y54" s="73"/>
      <c r="Z54" s="73"/>
    </row>
    <row r="55" spans="2:26">
      <c r="B55" s="74" t="s">
        <v>2350</v>
      </c>
      <c r="C55" s="75" t="str" cm="1">
        <f t="array" ref="C55">_xlfn._xlws.FILTER('7. Financiero'!B3:F18,'7. Financiero'!D3:D18="NO CUMPLE CONDICIÓN","")</f>
        <v/>
      </c>
      <c r="D55" s="10"/>
      <c r="E55" s="76"/>
      <c r="F55" s="5"/>
      <c r="G55" s="11"/>
      <c r="H55" s="10" t="str">
        <f t="shared" si="0"/>
        <v xml:space="preserve">No </v>
      </c>
      <c r="I55" s="14" t="s">
        <v>2609</v>
      </c>
    </row>
    <row r="56" spans="2:26">
      <c r="B56" s="74" t="s">
        <v>2359</v>
      </c>
      <c r="C56" s="76"/>
      <c r="D56" s="10"/>
      <c r="E56" s="76"/>
      <c r="F56" s="5"/>
      <c r="G56" s="11"/>
      <c r="H56" s="10" t="str">
        <f t="shared" si="0"/>
        <v xml:space="preserve">No </v>
      </c>
      <c r="I56" s="14" t="s">
        <v>2609</v>
      </c>
    </row>
    <row r="57" spans="2:26">
      <c r="B57" s="74" t="s">
        <v>2368</v>
      </c>
      <c r="C57" s="76"/>
      <c r="D57" s="10"/>
      <c r="E57" s="76"/>
      <c r="F57" s="5"/>
      <c r="G57" s="11"/>
      <c r="H57" s="10" t="str">
        <f t="shared" si="0"/>
        <v xml:space="preserve">No </v>
      </c>
      <c r="I57" s="14" t="s">
        <v>2609</v>
      </c>
    </row>
    <row r="58" spans="2:26">
      <c r="B58" s="74" t="s">
        <v>2386</v>
      </c>
      <c r="C58" s="76" t="str" cm="1">
        <f t="array" ref="C58">_xlfn._xlws.FILTER('8. Talento Humano'!B3:F26,'8. Talento Humano'!D3:D26="NO CUMPLE CONDICIÓN","")</f>
        <v/>
      </c>
      <c r="D58" s="10"/>
      <c r="E58" s="76"/>
      <c r="F58" s="5"/>
      <c r="G58" s="11"/>
      <c r="H58" s="10" t="str">
        <f t="shared" si="0"/>
        <v xml:space="preserve">No </v>
      </c>
      <c r="I58" s="14" t="s">
        <v>2610</v>
      </c>
    </row>
    <row r="59" spans="2:26">
      <c r="B59" s="74" t="s">
        <v>2393</v>
      </c>
      <c r="C59" s="76"/>
      <c r="D59" s="10"/>
      <c r="E59" s="76"/>
      <c r="F59" s="5"/>
      <c r="G59" s="11"/>
      <c r="H59" s="10" t="str">
        <f t="shared" si="0"/>
        <v xml:space="preserve">No </v>
      </c>
      <c r="I59" s="14" t="s">
        <v>2610</v>
      </c>
    </row>
    <row r="60" spans="2:26">
      <c r="B60" s="74" t="s">
        <v>2409</v>
      </c>
      <c r="C60" s="76"/>
      <c r="D60" s="10"/>
      <c r="E60" s="76"/>
      <c r="F60" s="5"/>
      <c r="G60" s="11"/>
      <c r="H60" s="10" t="str">
        <f t="shared" si="0"/>
        <v xml:space="preserve">No </v>
      </c>
      <c r="I60" s="14" t="s">
        <v>2610</v>
      </c>
    </row>
    <row r="61" spans="2:26">
      <c r="B61" s="74" t="s">
        <v>2414</v>
      </c>
      <c r="C61" s="76"/>
      <c r="D61" s="10"/>
      <c r="E61" s="76"/>
      <c r="F61" s="5"/>
      <c r="G61" s="11"/>
      <c r="H61" s="10" t="str">
        <f t="shared" si="0"/>
        <v xml:space="preserve">No </v>
      </c>
      <c r="I61" s="14" t="s">
        <v>2610</v>
      </c>
    </row>
    <row r="62" spans="2:26">
      <c r="B62" s="74" t="s">
        <v>2422</v>
      </c>
      <c r="C62" s="76"/>
      <c r="D62" s="10"/>
      <c r="E62" s="76"/>
      <c r="F62" s="5"/>
      <c r="G62" s="11"/>
      <c r="H62" s="10" t="str">
        <f t="shared" si="0"/>
        <v xml:space="preserve">No </v>
      </c>
      <c r="I62" s="14" t="s">
        <v>2610</v>
      </c>
    </row>
    <row r="63" spans="2:26">
      <c r="B63" s="74" t="s">
        <v>2440</v>
      </c>
      <c r="C63" s="76"/>
      <c r="D63" s="10"/>
      <c r="E63" s="76"/>
      <c r="F63" s="5"/>
      <c r="G63" s="11"/>
      <c r="H63" s="10" t="str">
        <f t="shared" si="0"/>
        <v xml:space="preserve">No </v>
      </c>
      <c r="I63" s="14" t="s">
        <v>2610</v>
      </c>
    </row>
  </sheetData>
  <sheetProtection algorithmName="SHA-512" hashValue="RBc1GkRDo/XdQ84neY1sUh0jdSuFsLhythT+4B8j/9YbIrvonH5ETvpUjN3Kz3RwZrk9dca/X1lleNoiV1Ue3g==" saltValue="5EOSbdjtev9O5ETwMATuDQ==" spinCount="100000" sheet="1" objects="1" scenarios="1"/>
  <phoneticPr fontId="30"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593D-DAF6-4879-84C3-DC889128D8B2}">
  <sheetPr codeName="Hoja30">
    <tabColor rgb="FFFF0000"/>
    <pageSetUpPr fitToPage="1"/>
  </sheetPr>
  <dimension ref="A1:H40"/>
  <sheetViews>
    <sheetView zoomScaleNormal="100" workbookViewId="0">
      <selection activeCell="C1" sqref="C1"/>
    </sheetView>
  </sheetViews>
  <sheetFormatPr baseColWidth="10" defaultColWidth="11.42578125" defaultRowHeight="15.75"/>
  <cols>
    <col min="1" max="1" width="11.140625" style="144"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 min="8" max="8" width="9.140625" customWidth="1"/>
  </cols>
  <sheetData>
    <row r="1" spans="1:8" ht="21.75" customHeight="1">
      <c r="A1" s="563" t="s">
        <v>2611</v>
      </c>
      <c r="B1" s="564"/>
      <c r="C1" s="564"/>
      <c r="D1" s="564"/>
      <c r="E1" s="564"/>
      <c r="F1" s="564"/>
      <c r="G1" s="565"/>
      <c r="H1" s="450" t="s">
        <v>1471</v>
      </c>
    </row>
    <row r="2" spans="1:8" ht="45.75" thickBot="1">
      <c r="A2" s="141" t="s">
        <v>2612</v>
      </c>
      <c r="B2" s="77" t="s">
        <v>1668</v>
      </c>
      <c r="C2" s="77" t="s">
        <v>1669</v>
      </c>
      <c r="D2" s="77" t="s">
        <v>1670</v>
      </c>
      <c r="E2" s="77" t="s">
        <v>1671</v>
      </c>
      <c r="F2" s="77" t="s">
        <v>2613</v>
      </c>
      <c r="G2" s="78" t="s">
        <v>2614</v>
      </c>
    </row>
    <row r="3" spans="1:8" ht="27">
      <c r="A3" s="142" t="str" cm="1">
        <f t="array" ref="A3">_xlfn._xlws.FILTER(TEMP!C3:I63,TEMP!E3:E63="NO CUMPLE CONDICIÓN","")</f>
        <v/>
      </c>
      <c r="B3" s="131"/>
      <c r="C3" s="132"/>
      <c r="D3" s="135"/>
      <c r="E3" s="145"/>
      <c r="F3" s="136"/>
      <c r="G3" s="137"/>
    </row>
    <row r="4" spans="1:8" ht="27">
      <c r="A4" s="143"/>
      <c r="B4" s="133"/>
      <c r="C4" s="134"/>
      <c r="D4" s="138"/>
      <c r="E4" s="146"/>
      <c r="F4" s="139"/>
      <c r="G4" s="140"/>
    </row>
    <row r="5" spans="1:8" ht="27">
      <c r="A5" s="143"/>
      <c r="B5" s="133"/>
      <c r="C5" s="134"/>
      <c r="D5" s="138"/>
      <c r="E5" s="146"/>
      <c r="F5" s="139"/>
      <c r="G5" s="140"/>
    </row>
    <row r="6" spans="1:8" ht="27">
      <c r="A6" s="143"/>
      <c r="B6" s="133"/>
      <c r="C6" s="134"/>
      <c r="D6" s="138"/>
      <c r="E6" s="146"/>
      <c r="F6" s="139"/>
      <c r="G6" s="140"/>
    </row>
    <row r="7" spans="1:8" ht="27">
      <c r="A7" s="143"/>
      <c r="B7" s="133"/>
      <c r="C7" s="134"/>
      <c r="D7" s="138"/>
      <c r="E7" s="146"/>
      <c r="F7" s="139"/>
      <c r="G7" s="140"/>
    </row>
    <row r="8" spans="1:8" ht="27">
      <c r="A8" s="143"/>
      <c r="B8" s="133"/>
      <c r="C8" s="134"/>
      <c r="D8" s="138"/>
      <c r="E8" s="146"/>
      <c r="F8" s="139"/>
      <c r="G8" s="140"/>
    </row>
    <row r="9" spans="1:8" ht="27">
      <c r="A9" s="143"/>
      <c r="B9" s="133"/>
      <c r="C9" s="134"/>
      <c r="D9" s="138"/>
      <c r="E9" s="146"/>
      <c r="F9" s="139"/>
      <c r="G9" s="140"/>
    </row>
    <row r="10" spans="1:8" ht="27">
      <c r="A10" s="143"/>
      <c r="B10" s="133"/>
      <c r="C10" s="134"/>
      <c r="D10" s="138"/>
      <c r="E10" s="146"/>
      <c r="F10" s="139"/>
      <c r="G10" s="140"/>
    </row>
    <row r="11" spans="1:8" ht="27">
      <c r="A11" s="143"/>
      <c r="B11" s="133"/>
      <c r="C11" s="134"/>
      <c r="D11" s="138"/>
      <c r="E11" s="146"/>
      <c r="F11" s="139"/>
      <c r="G11" s="140"/>
    </row>
    <row r="12" spans="1:8" ht="27">
      <c r="A12" s="143"/>
      <c r="B12" s="133"/>
      <c r="C12" s="134"/>
      <c r="D12" s="138"/>
      <c r="E12" s="146"/>
      <c r="F12" s="139"/>
      <c r="G12" s="140"/>
    </row>
    <row r="13" spans="1:8" ht="27">
      <c r="A13" s="143"/>
      <c r="B13" s="133"/>
      <c r="C13" s="134"/>
      <c r="D13" s="138"/>
      <c r="E13" s="146"/>
      <c r="F13" s="139"/>
      <c r="G13" s="140"/>
    </row>
    <row r="14" spans="1:8" ht="27">
      <c r="A14" s="143"/>
      <c r="B14" s="133"/>
      <c r="C14" s="134"/>
      <c r="D14" s="138"/>
      <c r="E14" s="146"/>
      <c r="F14" s="139"/>
      <c r="G14" s="140"/>
    </row>
    <row r="15" spans="1:8" ht="27">
      <c r="A15" s="143"/>
      <c r="B15" s="133"/>
      <c r="C15" s="134"/>
      <c r="D15" s="138"/>
      <c r="E15" s="146"/>
      <c r="F15" s="139"/>
      <c r="G15" s="140"/>
    </row>
    <row r="16" spans="1:8" ht="27">
      <c r="A16" s="143"/>
      <c r="B16" s="133"/>
      <c r="C16" s="134"/>
      <c r="D16" s="138"/>
      <c r="E16" s="146"/>
      <c r="F16" s="139"/>
      <c r="G16" s="140"/>
    </row>
    <row r="17" spans="1:7" ht="27">
      <c r="A17" s="143"/>
      <c r="B17" s="133"/>
      <c r="C17" s="134"/>
      <c r="D17" s="138"/>
      <c r="E17" s="146"/>
      <c r="F17" s="139"/>
      <c r="G17" s="140"/>
    </row>
    <row r="18" spans="1:7" ht="27">
      <c r="A18" s="143"/>
      <c r="B18" s="133"/>
      <c r="C18" s="134"/>
      <c r="D18" s="138"/>
      <c r="E18" s="146"/>
      <c r="F18" s="139"/>
      <c r="G18" s="140"/>
    </row>
    <row r="19" spans="1:7" ht="50.1" customHeight="1">
      <c r="A19" s="143"/>
      <c r="B19" s="133"/>
      <c r="C19" s="134"/>
      <c r="D19" s="138"/>
      <c r="E19" s="146"/>
      <c r="F19" s="139"/>
      <c r="G19" s="140"/>
    </row>
    <row r="20" spans="1:7" ht="50.1" customHeight="1">
      <c r="A20" s="143"/>
      <c r="B20" s="133"/>
      <c r="C20" s="134"/>
      <c r="D20" s="138"/>
      <c r="E20" s="146"/>
      <c r="F20" s="139"/>
      <c r="G20" s="140"/>
    </row>
    <row r="21" spans="1:7" ht="50.1" customHeight="1">
      <c r="A21" s="143"/>
      <c r="B21" s="133"/>
      <c r="C21" s="134"/>
      <c r="D21" s="138"/>
      <c r="E21" s="146"/>
      <c r="F21" s="139"/>
      <c r="G21" s="140"/>
    </row>
    <row r="22" spans="1:7" ht="50.1" customHeight="1">
      <c r="A22" s="143"/>
      <c r="B22" s="133"/>
      <c r="C22" s="134"/>
      <c r="D22" s="138"/>
      <c r="E22" s="146"/>
      <c r="F22" s="139"/>
      <c r="G22" s="140"/>
    </row>
    <row r="23" spans="1:7" ht="50.1" customHeight="1">
      <c r="A23" s="143"/>
      <c r="B23" s="133"/>
      <c r="C23" s="134"/>
      <c r="D23" s="138"/>
      <c r="E23" s="146"/>
      <c r="F23" s="139"/>
      <c r="G23" s="140"/>
    </row>
    <row r="24" spans="1:7" ht="50.1" customHeight="1">
      <c r="A24" s="143"/>
      <c r="B24" s="133"/>
      <c r="C24" s="134"/>
      <c r="D24" s="138"/>
      <c r="E24" s="146"/>
      <c r="F24" s="139"/>
      <c r="G24" s="140"/>
    </row>
    <row r="25" spans="1:7" ht="50.1" customHeight="1">
      <c r="A25" s="143"/>
      <c r="B25" s="133"/>
      <c r="C25" s="134"/>
      <c r="D25" s="138"/>
      <c r="E25" s="146"/>
      <c r="F25" s="139"/>
      <c r="G25" s="140"/>
    </row>
    <row r="26" spans="1:7" ht="50.1" customHeight="1">
      <c r="A26" s="143"/>
      <c r="B26" s="133"/>
      <c r="C26" s="134"/>
      <c r="D26" s="138"/>
      <c r="E26" s="146"/>
      <c r="F26" s="139"/>
      <c r="G26" s="140"/>
    </row>
    <row r="27" spans="1:7" ht="50.1" customHeight="1">
      <c r="A27" s="143"/>
      <c r="B27" s="133"/>
      <c r="C27" s="134"/>
      <c r="D27" s="138"/>
      <c r="E27" s="146"/>
      <c r="F27" s="139"/>
      <c r="G27" s="140"/>
    </row>
    <row r="28" spans="1:7" ht="50.1" customHeight="1">
      <c r="A28" s="143"/>
      <c r="B28" s="133"/>
      <c r="C28" s="134"/>
      <c r="D28" s="138"/>
      <c r="E28" s="146"/>
      <c r="F28" s="139"/>
      <c r="G28" s="140"/>
    </row>
    <row r="29" spans="1:7" ht="50.1" customHeight="1">
      <c r="A29" s="143"/>
      <c r="B29" s="133"/>
      <c r="C29" s="134"/>
      <c r="D29" s="138"/>
      <c r="E29" s="146"/>
      <c r="F29" s="139"/>
      <c r="G29" s="140"/>
    </row>
    <row r="30" spans="1:7" ht="50.1" customHeight="1">
      <c r="A30" s="143"/>
      <c r="B30" s="133"/>
      <c r="C30" s="134"/>
      <c r="D30" s="138"/>
      <c r="E30" s="146"/>
      <c r="F30" s="139"/>
      <c r="G30" s="140"/>
    </row>
    <row r="31" spans="1:7" ht="50.1" customHeight="1">
      <c r="A31" s="143"/>
      <c r="B31" s="133"/>
      <c r="C31" s="134"/>
      <c r="D31" s="138"/>
      <c r="E31" s="146"/>
      <c r="F31" s="139"/>
      <c r="G31" s="140"/>
    </row>
    <row r="32" spans="1:7" ht="50.1" customHeight="1">
      <c r="A32" s="143"/>
      <c r="B32" s="133"/>
      <c r="C32" s="134"/>
      <c r="D32" s="138"/>
      <c r="E32" s="146"/>
      <c r="F32" s="139"/>
      <c r="G32" s="140"/>
    </row>
    <row r="33" spans="1:7" ht="50.1" customHeight="1">
      <c r="A33" s="143"/>
      <c r="B33" s="133"/>
      <c r="C33" s="134"/>
      <c r="D33" s="138"/>
      <c r="E33" s="146"/>
      <c r="F33" s="139"/>
      <c r="G33" s="140"/>
    </row>
    <row r="34" spans="1:7" ht="50.1" customHeight="1">
      <c r="A34" s="143"/>
      <c r="B34" s="133"/>
      <c r="C34" s="134"/>
      <c r="D34" s="138"/>
      <c r="E34" s="146"/>
      <c r="F34" s="139"/>
      <c r="G34" s="140"/>
    </row>
    <row r="35" spans="1:7" ht="50.1" customHeight="1">
      <c r="A35" s="143"/>
      <c r="B35" s="133"/>
      <c r="C35" s="134"/>
      <c r="D35" s="138"/>
      <c r="E35" s="146"/>
      <c r="F35" s="139"/>
      <c r="G35" s="140"/>
    </row>
    <row r="36" spans="1:7" ht="50.1" customHeight="1">
      <c r="A36" s="143"/>
      <c r="B36" s="133"/>
      <c r="C36" s="134"/>
      <c r="D36" s="138"/>
      <c r="E36" s="146"/>
      <c r="F36" s="139"/>
      <c r="G36" s="140"/>
    </row>
    <row r="37" spans="1:7" ht="50.1" customHeight="1">
      <c r="A37" s="143"/>
      <c r="B37" s="133"/>
      <c r="C37" s="134"/>
      <c r="D37" s="138"/>
      <c r="E37" s="146"/>
      <c r="F37" s="139"/>
      <c r="G37" s="140"/>
    </row>
    <row r="38" spans="1:7" ht="50.1" customHeight="1">
      <c r="A38" s="143"/>
      <c r="B38" s="133"/>
      <c r="C38" s="134"/>
      <c r="D38" s="138"/>
      <c r="E38" s="146"/>
      <c r="F38" s="139"/>
      <c r="G38" s="140"/>
    </row>
    <row r="39" spans="1:7" ht="50.1" customHeight="1">
      <c r="A39" s="143"/>
      <c r="B39" s="133"/>
      <c r="C39" s="134"/>
      <c r="D39" s="138"/>
      <c r="E39" s="146"/>
      <c r="F39" s="139"/>
      <c r="G39" s="140"/>
    </row>
    <row r="40" spans="1:7" ht="50.1" customHeight="1">
      <c r="A40" s="143"/>
      <c r="B40" s="133"/>
      <c r="C40" s="134"/>
      <c r="D40" s="138"/>
      <c r="E40" s="146"/>
      <c r="F40" s="139"/>
      <c r="G40" s="140"/>
    </row>
  </sheetData>
  <sheetProtection algorithmName="SHA-512" hashValue="nAm0LEOu1Yllg4D0ddsZsOggGQ0R7utuNRgEvCmMh1HYX0POJLOhxI+UwwhJI4FOGxh46Mglu1CHh04aDqaJ5w==" saltValue="oXBn6WmAeSf21dxA2gMqFQ==" spinCount="100000" sheet="1" formatRows="0"/>
  <mergeCells count="1">
    <mergeCell ref="A1:G1"/>
  </mergeCells>
  <hyperlinks>
    <hyperlink ref="H1" location="PORTADA!A1" display="Portada" xr:uid="{E8B6C371-DF9F-49C6-A459-12DF3E4E6783}"/>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9FCB-D9F2-4B70-A4C8-E037D4223C62}">
  <sheetPr codeName="Hoja6">
    <pageSetUpPr fitToPage="1"/>
  </sheetPr>
  <dimension ref="A1:E38"/>
  <sheetViews>
    <sheetView showGridLines="0" tabSelected="1" zoomScale="90" zoomScaleNormal="90" workbookViewId="0">
      <selection activeCell="C1" sqref="C1"/>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500" t="s">
        <v>2655</v>
      </c>
    </row>
    <row r="2" spans="1:5" ht="23.25" customHeight="1">
      <c r="A2" s="1"/>
      <c r="B2" s="502" t="s">
        <v>1468</v>
      </c>
      <c r="C2" s="503"/>
      <c r="D2" s="503"/>
      <c r="E2" s="501"/>
    </row>
    <row r="3" spans="1:5">
      <c r="B3" s="503"/>
      <c r="C3" s="503"/>
      <c r="D3" s="503"/>
      <c r="E3" s="501"/>
    </row>
    <row r="4" spans="1:5" ht="24" customHeight="1">
      <c r="A4" s="1"/>
      <c r="B4" s="503"/>
      <c r="C4" s="503"/>
      <c r="D4" s="503"/>
      <c r="E4" s="501"/>
    </row>
    <row r="5" spans="1:5" ht="30.6" customHeight="1">
      <c r="A5" s="1"/>
      <c r="B5" s="1"/>
      <c r="C5" s="1"/>
      <c r="D5" s="1"/>
      <c r="E5" s="501"/>
    </row>
    <row r="6" spans="1:5" ht="15.6" customHeight="1">
      <c r="A6" s="1"/>
      <c r="B6" s="1"/>
      <c r="C6" s="1"/>
      <c r="D6" s="1"/>
      <c r="E6" s="50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504"/>
      <c r="B35" s="505"/>
      <c r="C35" s="505"/>
      <c r="D35" s="505"/>
      <c r="E35" s="505"/>
    </row>
    <row r="38" spans="1:5" ht="54" customHeight="1">
      <c r="A38" s="506" t="s">
        <v>1469</v>
      </c>
      <c r="B38" s="505"/>
      <c r="C38" s="505"/>
      <c r="D38" s="505"/>
      <c r="E38" s="505"/>
    </row>
  </sheetData>
  <sheetProtection algorithmName="SHA-512" hashValue="tVoo/l3NoZApfv6ftoz/aOKCuGWzvIX9iJiYSpZmD015jGdY03wJZ6khUWE+2KUTjRHhoxlWmQQXitPu9esfJg==" saltValue="z2CbbnwzvxKlMSGYiC0okQ=="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23CEF-34B6-4F9A-A8C7-EF60060F50CE}">
  <sheetPr codeName="Hoja31">
    <tabColor rgb="FF00B0F0"/>
    <pageSetUpPr fitToPage="1"/>
  </sheetPr>
  <dimension ref="A1:J45"/>
  <sheetViews>
    <sheetView zoomScaleNormal="100" workbookViewId="0">
      <selection activeCell="C1" sqref="C1"/>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 min="7" max="7" width="8.42578125" customWidth="1"/>
  </cols>
  <sheetData>
    <row r="1" spans="1:10" ht="21.75" thickBot="1">
      <c r="A1" s="642" t="s">
        <v>2615</v>
      </c>
      <c r="B1" s="643"/>
      <c r="C1" s="643"/>
      <c r="D1" s="643"/>
      <c r="E1" s="643"/>
      <c r="F1" s="644"/>
      <c r="G1" s="450" t="s">
        <v>1471</v>
      </c>
    </row>
    <row r="2" spans="1:10" ht="33" customHeight="1" thickBot="1">
      <c r="A2" s="645" t="s">
        <v>2616</v>
      </c>
      <c r="B2" s="646"/>
      <c r="C2" s="647" t="s">
        <v>2617</v>
      </c>
      <c r="D2" s="647"/>
      <c r="E2" s="647"/>
      <c r="F2" s="648"/>
    </row>
    <row r="3" spans="1:10" s="34" customFormat="1" ht="15.75" customHeight="1">
      <c r="A3" s="649" t="s">
        <v>2618</v>
      </c>
      <c r="B3" s="650"/>
      <c r="C3" s="651" t="s">
        <v>2619</v>
      </c>
      <c r="D3" s="651"/>
      <c r="E3" s="651"/>
      <c r="F3" s="652"/>
      <c r="G3" s="31"/>
      <c r="H3" s="31"/>
      <c r="I3" s="31"/>
      <c r="J3" s="31"/>
    </row>
    <row r="4" spans="1:10" ht="14.25" customHeight="1">
      <c r="A4" s="649"/>
      <c r="B4" s="650"/>
      <c r="C4" s="110" t="s">
        <v>2620</v>
      </c>
      <c r="D4" s="110" t="s">
        <v>2621</v>
      </c>
      <c r="E4" s="110" t="s">
        <v>2622</v>
      </c>
      <c r="F4" s="111" t="s">
        <v>2623</v>
      </c>
      <c r="G4" s="31"/>
      <c r="H4" s="31"/>
      <c r="I4" s="31"/>
      <c r="J4" s="31"/>
    </row>
    <row r="5" spans="1:10" s="14" customFormat="1" ht="15.75" customHeight="1">
      <c r="A5" s="621" t="s">
        <v>2624</v>
      </c>
      <c r="B5" s="622"/>
      <c r="C5" s="38">
        <f>+'2.Ambientes Edu. y Protecto'!D95</f>
        <v>0</v>
      </c>
      <c r="D5" s="38">
        <f>+'2.Ambientes Edu. y Protecto'!D96</f>
        <v>0</v>
      </c>
      <c r="E5" s="38">
        <f>+'2.Ambientes Edu. y Protecto'!D97</f>
        <v>16</v>
      </c>
      <c r="F5" s="112">
        <f>SUM(C5:E5)</f>
        <v>16</v>
      </c>
      <c r="G5" s="31"/>
      <c r="H5" s="31"/>
      <c r="I5" s="31"/>
      <c r="J5" s="31"/>
    </row>
    <row r="6" spans="1:10">
      <c r="A6" s="621" t="s">
        <v>2625</v>
      </c>
      <c r="B6" s="622"/>
      <c r="C6" s="82">
        <f>+'3. Salud y Nutrición '!D112</f>
        <v>0</v>
      </c>
      <c r="D6" s="82">
        <f>+'3. Salud y Nutrición '!D113</f>
        <v>0</v>
      </c>
      <c r="E6" s="82">
        <f>+'3. Salud y Nutrición '!D114</f>
        <v>18</v>
      </c>
      <c r="F6" s="112">
        <f t="shared" ref="F6:F11" si="0">SUM(C6:E6)</f>
        <v>18</v>
      </c>
      <c r="G6" s="31"/>
      <c r="H6" s="31"/>
      <c r="I6" s="31"/>
      <c r="J6" s="31"/>
    </row>
    <row r="7" spans="1:10">
      <c r="A7" s="621" t="s">
        <v>2626</v>
      </c>
      <c r="B7" s="622"/>
      <c r="C7" s="82">
        <f>+'4. Familia, Comunidades y Redes'!D40</f>
        <v>0</v>
      </c>
      <c r="D7" s="82">
        <f>+'4. Familia, Comunidades y Redes'!D41</f>
        <v>0</v>
      </c>
      <c r="E7" s="82">
        <f>+'4. Familia, Comunidades y Redes'!D42</f>
        <v>7</v>
      </c>
      <c r="F7" s="112">
        <f t="shared" si="0"/>
        <v>7</v>
      </c>
      <c r="G7" s="31"/>
      <c r="H7" s="31"/>
      <c r="I7" s="31"/>
      <c r="J7" s="31"/>
    </row>
    <row r="8" spans="1:10">
      <c r="A8" s="621" t="s">
        <v>2627</v>
      </c>
      <c r="B8" s="622"/>
      <c r="C8" s="82">
        <f>+'5. Proceso Pedagógico'!D32</f>
        <v>0</v>
      </c>
      <c r="D8" s="82">
        <f>+'5. Proceso Pedagógico'!D33</f>
        <v>0</v>
      </c>
      <c r="E8" s="82">
        <f>+'5. Proceso Pedagógico'!D34</f>
        <v>6</v>
      </c>
      <c r="F8" s="112">
        <f t="shared" si="0"/>
        <v>6</v>
      </c>
      <c r="G8" s="31"/>
      <c r="H8" s="31"/>
      <c r="I8" s="31"/>
      <c r="J8" s="31"/>
    </row>
    <row r="9" spans="1:10">
      <c r="A9" s="621" t="s">
        <v>2628</v>
      </c>
      <c r="B9" s="622"/>
      <c r="C9" s="82">
        <f>+'6. Administrativo y Gestión'!D22</f>
        <v>0</v>
      </c>
      <c r="D9" s="82">
        <f>+'6. Administrativo y Gestión'!D23</f>
        <v>0</v>
      </c>
      <c r="E9" s="82">
        <f>+'6. Administrativo y Gestión'!D24</f>
        <v>5</v>
      </c>
      <c r="F9" s="112">
        <f t="shared" si="0"/>
        <v>5</v>
      </c>
      <c r="G9" s="31"/>
      <c r="H9" s="31"/>
      <c r="I9" s="31"/>
      <c r="J9" s="31"/>
    </row>
    <row r="10" spans="1:10">
      <c r="A10" s="621" t="s">
        <v>2629</v>
      </c>
      <c r="B10" s="622"/>
      <c r="C10" s="82">
        <f>+'7. Financiero'!D20</f>
        <v>0</v>
      </c>
      <c r="D10" s="82">
        <f>+'7. Financiero'!D21</f>
        <v>0</v>
      </c>
      <c r="E10" s="82">
        <f>+'7. Financiero'!D22</f>
        <v>3</v>
      </c>
      <c r="F10" s="112">
        <f t="shared" si="0"/>
        <v>3</v>
      </c>
      <c r="G10" s="31"/>
      <c r="H10" s="31"/>
      <c r="I10" s="31"/>
      <c r="J10" s="31"/>
    </row>
    <row r="11" spans="1:10">
      <c r="A11" s="621" t="s">
        <v>2630</v>
      </c>
      <c r="B11" s="622"/>
      <c r="C11" s="82">
        <f>+'8. Talento Humano'!D29</f>
        <v>0</v>
      </c>
      <c r="D11" s="82">
        <f>+'8. Talento Humano'!D30</f>
        <v>0</v>
      </c>
      <c r="E11" s="82">
        <f>+'8. Talento Humano'!D31</f>
        <v>6</v>
      </c>
      <c r="F11" s="112">
        <f t="shared" si="0"/>
        <v>6</v>
      </c>
      <c r="G11" s="31"/>
      <c r="H11" s="31"/>
      <c r="I11" s="31"/>
      <c r="J11" s="31"/>
    </row>
    <row r="12" spans="1:10">
      <c r="A12" s="623" t="s">
        <v>2631</v>
      </c>
      <c r="B12" s="624"/>
      <c r="C12" s="113">
        <f>SUM(C5:C11)</f>
        <v>0</v>
      </c>
      <c r="D12" s="113">
        <f>SUM(D5:D11)</f>
        <v>0</v>
      </c>
      <c r="E12" s="113">
        <f>SUM(E5:E11)</f>
        <v>61</v>
      </c>
      <c r="F12" s="114">
        <f>SUM(F5:F11)</f>
        <v>61</v>
      </c>
    </row>
    <row r="13" spans="1:10" ht="30.75" thickBot="1">
      <c r="A13" s="115"/>
      <c r="B13" s="116"/>
      <c r="C13" s="117" t="s">
        <v>2632</v>
      </c>
      <c r="D13" s="118" t="s">
        <v>2633</v>
      </c>
      <c r="E13" s="117" t="s">
        <v>2632</v>
      </c>
      <c r="F13" s="119"/>
    </row>
    <row r="14" spans="1:10">
      <c r="A14" s="625" t="s">
        <v>1635</v>
      </c>
      <c r="B14" s="626"/>
      <c r="C14" s="626"/>
      <c r="D14" s="626"/>
      <c r="E14" s="626"/>
      <c r="F14" s="627"/>
    </row>
    <row r="15" spans="1:10" ht="47.25" customHeight="1">
      <c r="A15" s="628"/>
      <c r="B15" s="629"/>
      <c r="C15" s="629"/>
      <c r="D15" s="629"/>
      <c r="E15" s="629"/>
      <c r="F15" s="630"/>
    </row>
    <row r="16" spans="1:10" ht="51.75" customHeight="1" thickBot="1">
      <c r="A16" s="631"/>
      <c r="B16" s="632"/>
      <c r="C16" s="632"/>
      <c r="D16" s="632"/>
      <c r="E16" s="632"/>
      <c r="F16" s="633"/>
    </row>
    <row r="17" spans="1:7" ht="25.5" customHeight="1">
      <c r="A17" s="625" t="s">
        <v>1637</v>
      </c>
      <c r="B17" s="626"/>
      <c r="C17" s="626"/>
      <c r="D17" s="626"/>
      <c r="E17" s="626"/>
      <c r="F17" s="627"/>
    </row>
    <row r="18" spans="1:7">
      <c r="A18" s="634"/>
      <c r="B18" s="635"/>
      <c r="C18" s="635"/>
      <c r="D18" s="635"/>
      <c r="E18" s="635"/>
      <c r="F18" s="636"/>
    </row>
    <row r="19" spans="1:7">
      <c r="A19" s="634"/>
      <c r="B19" s="635"/>
      <c r="C19" s="635"/>
      <c r="D19" s="635"/>
      <c r="E19" s="635"/>
      <c r="F19" s="636"/>
    </row>
    <row r="20" spans="1:7">
      <c r="A20" s="634"/>
      <c r="B20" s="635"/>
      <c r="C20" s="635"/>
      <c r="D20" s="635"/>
      <c r="E20" s="635"/>
      <c r="F20" s="636"/>
    </row>
    <row r="21" spans="1:7">
      <c r="A21" s="634"/>
      <c r="B21" s="635"/>
      <c r="C21" s="635"/>
      <c r="D21" s="635"/>
      <c r="E21" s="635"/>
      <c r="F21" s="636"/>
    </row>
    <row r="22" spans="1:7">
      <c r="A22" s="634"/>
      <c r="B22" s="635"/>
      <c r="C22" s="635"/>
      <c r="D22" s="635"/>
      <c r="E22" s="635"/>
      <c r="F22" s="636"/>
    </row>
    <row r="23" spans="1:7">
      <c r="A23" s="634"/>
      <c r="B23" s="635"/>
      <c r="C23" s="635"/>
      <c r="D23" s="635"/>
      <c r="E23" s="635"/>
      <c r="F23" s="636"/>
    </row>
    <row r="24" spans="1:7">
      <c r="A24" s="634"/>
      <c r="B24" s="635"/>
      <c r="C24" s="635"/>
      <c r="D24" s="635"/>
      <c r="E24" s="635"/>
      <c r="F24" s="636"/>
    </row>
    <row r="25" spans="1:7" ht="18" customHeight="1">
      <c r="A25" s="634"/>
      <c r="B25" s="635"/>
      <c r="C25" s="635"/>
      <c r="D25" s="635"/>
      <c r="E25" s="635"/>
      <c r="F25" s="636"/>
    </row>
    <row r="26" spans="1:7" ht="18" customHeight="1">
      <c r="A26" s="634"/>
      <c r="B26" s="635"/>
      <c r="C26" s="635"/>
      <c r="D26" s="635"/>
      <c r="E26" s="635"/>
      <c r="F26" s="636"/>
    </row>
    <row r="27" spans="1:7">
      <c r="A27" s="634"/>
      <c r="B27" s="635"/>
      <c r="C27" s="635"/>
      <c r="D27" s="635"/>
      <c r="E27" s="635"/>
      <c r="F27" s="636"/>
    </row>
    <row r="28" spans="1:7">
      <c r="A28" s="634"/>
      <c r="B28" s="635"/>
      <c r="C28" s="635"/>
      <c r="D28" s="635"/>
      <c r="E28" s="635"/>
      <c r="F28" s="636"/>
    </row>
    <row r="29" spans="1:7" ht="15" customHeight="1">
      <c r="A29" s="634"/>
      <c r="B29" s="635"/>
      <c r="C29" s="635"/>
      <c r="D29" s="635"/>
      <c r="E29" s="635"/>
      <c r="F29" s="636"/>
    </row>
    <row r="30" spans="1:7" ht="68.25" customHeight="1">
      <c r="A30" s="637" t="s">
        <v>2634</v>
      </c>
      <c r="B30" s="637"/>
      <c r="C30" s="638" t="s">
        <v>2635</v>
      </c>
      <c r="D30" s="638"/>
      <c r="E30" s="638"/>
      <c r="F30" s="638"/>
    </row>
    <row r="31" spans="1:7" ht="29.45" customHeight="1">
      <c r="A31" s="639" t="s">
        <v>2636</v>
      </c>
      <c r="B31" s="640"/>
      <c r="C31" s="640"/>
      <c r="D31" s="640"/>
      <c r="E31" s="640"/>
      <c r="F31" s="641"/>
      <c r="G31" s="40"/>
    </row>
    <row r="32" spans="1:7" ht="19.350000000000001" customHeight="1">
      <c r="A32" s="613" t="s">
        <v>2637</v>
      </c>
      <c r="B32" s="614"/>
      <c r="C32" s="615" t="s">
        <v>2638</v>
      </c>
      <c r="D32" s="616"/>
      <c r="E32" s="614"/>
      <c r="F32" s="41" t="s">
        <v>2639</v>
      </c>
      <c r="G32" s="40"/>
    </row>
    <row r="33" spans="1:10" ht="30" customHeight="1">
      <c r="A33" s="605"/>
      <c r="B33" s="606"/>
      <c r="C33" s="607"/>
      <c r="D33" s="608"/>
      <c r="E33" s="606"/>
      <c r="F33" s="120"/>
      <c r="G33" s="40"/>
      <c r="H33" s="39"/>
      <c r="I33" s="39"/>
      <c r="J33" s="39"/>
    </row>
    <row r="34" spans="1:10" ht="30" customHeight="1">
      <c r="A34" s="605"/>
      <c r="B34" s="606"/>
      <c r="C34" s="607"/>
      <c r="D34" s="608"/>
      <c r="E34" s="606"/>
      <c r="F34" s="120"/>
      <c r="G34" s="40"/>
    </row>
    <row r="35" spans="1:10" ht="30" customHeight="1">
      <c r="A35" s="605"/>
      <c r="B35" s="606"/>
      <c r="C35" s="607"/>
      <c r="D35" s="608"/>
      <c r="E35" s="606"/>
      <c r="F35" s="120"/>
      <c r="G35" s="40"/>
    </row>
    <row r="36" spans="1:10" ht="30" customHeight="1">
      <c r="A36" s="605"/>
      <c r="B36" s="606"/>
      <c r="C36" s="607"/>
      <c r="D36" s="608"/>
      <c r="E36" s="606"/>
      <c r="F36" s="120"/>
      <c r="G36" s="40"/>
    </row>
    <row r="37" spans="1:10" ht="30" customHeight="1" thickBot="1">
      <c r="A37" s="609"/>
      <c r="B37" s="610"/>
      <c r="C37" s="611"/>
      <c r="D37" s="612"/>
      <c r="E37" s="610"/>
      <c r="F37" s="121"/>
      <c r="G37" s="40"/>
    </row>
    <row r="38" spans="1:10" ht="15.75" thickBot="1">
      <c r="A38" s="617"/>
      <c r="B38" s="617"/>
      <c r="C38" s="617"/>
      <c r="D38" s="617"/>
      <c r="E38" s="617"/>
      <c r="F38" s="42"/>
      <c r="G38" s="40"/>
    </row>
    <row r="39" spans="1:10">
      <c r="A39" s="618" t="s">
        <v>2640</v>
      </c>
      <c r="B39" s="619"/>
      <c r="C39" s="619"/>
      <c r="D39" s="619"/>
      <c r="E39" s="619"/>
      <c r="F39" s="620"/>
      <c r="G39" s="40"/>
    </row>
    <row r="40" spans="1:10">
      <c r="A40" s="613" t="s">
        <v>2637</v>
      </c>
      <c r="B40" s="614"/>
      <c r="C40" s="615" t="s">
        <v>2638</v>
      </c>
      <c r="D40" s="616"/>
      <c r="E40" s="614"/>
      <c r="F40" s="41" t="s">
        <v>2639</v>
      </c>
      <c r="G40" s="40"/>
    </row>
    <row r="41" spans="1:10" ht="30" customHeight="1">
      <c r="A41" s="605"/>
      <c r="B41" s="606"/>
      <c r="C41" s="607"/>
      <c r="D41" s="608"/>
      <c r="E41" s="606"/>
      <c r="F41" s="120"/>
      <c r="G41" s="40"/>
    </row>
    <row r="42" spans="1:10" ht="30" customHeight="1">
      <c r="A42" s="605"/>
      <c r="B42" s="606"/>
      <c r="C42" s="607"/>
      <c r="D42" s="608"/>
      <c r="E42" s="606"/>
      <c r="F42" s="120"/>
      <c r="G42" s="40"/>
    </row>
    <row r="43" spans="1:10" ht="30" customHeight="1">
      <c r="A43" s="605"/>
      <c r="B43" s="606"/>
      <c r="C43" s="607"/>
      <c r="D43" s="608"/>
      <c r="E43" s="606"/>
      <c r="F43" s="120"/>
      <c r="G43" s="40"/>
    </row>
    <row r="44" spans="1:10" ht="30" customHeight="1">
      <c r="A44" s="605"/>
      <c r="B44" s="606"/>
      <c r="C44" s="607"/>
      <c r="D44" s="608"/>
      <c r="E44" s="606"/>
      <c r="F44" s="120"/>
      <c r="G44" s="40"/>
    </row>
    <row r="45" spans="1:10" ht="30" customHeight="1" thickBot="1">
      <c r="A45" s="609"/>
      <c r="B45" s="610"/>
      <c r="C45" s="611"/>
      <c r="D45" s="612"/>
      <c r="E45" s="610"/>
      <c r="F45" s="121"/>
      <c r="G45" s="40"/>
    </row>
  </sheetData>
  <sheetProtection algorithmName="SHA-512" hashValue="ntjBwG7pYQKWprsg3pOi3VIdze5Q+PQmRd0PqMaqu3DqzFmBkSPAHuw0DckGRJMn6ucBuJXHDZ1zizBff+zrqQ==" saltValue="1D9awj0EFFBKjnSmVLpBfg==" spinCount="100000" sheet="1" formatRows="0"/>
  <mergeCells count="47">
    <mergeCell ref="A10:B10"/>
    <mergeCell ref="A1:F1"/>
    <mergeCell ref="A2:B2"/>
    <mergeCell ref="C2:F2"/>
    <mergeCell ref="A3:B4"/>
    <mergeCell ref="C3:F3"/>
    <mergeCell ref="A5:B5"/>
    <mergeCell ref="A6:B6"/>
    <mergeCell ref="A7:B7"/>
    <mergeCell ref="A8:B8"/>
    <mergeCell ref="A9:B9"/>
    <mergeCell ref="A33:B33"/>
    <mergeCell ref="C33:E33"/>
    <mergeCell ref="A11:B11"/>
    <mergeCell ref="A12:B12"/>
    <mergeCell ref="A14:F14"/>
    <mergeCell ref="A15:F16"/>
    <mergeCell ref="A17:F17"/>
    <mergeCell ref="A18:F29"/>
    <mergeCell ref="A30:B30"/>
    <mergeCell ref="C30:F30"/>
    <mergeCell ref="A31:F31"/>
    <mergeCell ref="A32:B32"/>
    <mergeCell ref="C32:E32"/>
    <mergeCell ref="A40:B40"/>
    <mergeCell ref="C40:E40"/>
    <mergeCell ref="A34:B34"/>
    <mergeCell ref="C34:E34"/>
    <mergeCell ref="A35:B35"/>
    <mergeCell ref="C35:E35"/>
    <mergeCell ref="A36:B36"/>
    <mergeCell ref="C36:E36"/>
    <mergeCell ref="A37:B37"/>
    <mergeCell ref="C37:E37"/>
    <mergeCell ref="A38:B38"/>
    <mergeCell ref="C38:E38"/>
    <mergeCell ref="A39:F39"/>
    <mergeCell ref="A44:B44"/>
    <mergeCell ref="C44:E44"/>
    <mergeCell ref="A45:B45"/>
    <mergeCell ref="C45:E45"/>
    <mergeCell ref="A41:B41"/>
    <mergeCell ref="C41:E41"/>
    <mergeCell ref="A42:B42"/>
    <mergeCell ref="C42:E42"/>
    <mergeCell ref="A43:B43"/>
    <mergeCell ref="C43:E43"/>
  </mergeCells>
  <hyperlinks>
    <hyperlink ref="G1" location="PORTADA!A1" display="Portada" xr:uid="{D4DCDE98-F72E-4DAC-BA14-DA2A796D36CC}"/>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9A3CC-B1C7-405B-9D96-75259FB9B42E}">
  <dimension ref="A1:NK4"/>
  <sheetViews>
    <sheetView topLeftCell="BI1" workbookViewId="0">
      <selection activeCell="BO3" sqref="BO3"/>
    </sheetView>
  </sheetViews>
  <sheetFormatPr baseColWidth="10" defaultColWidth="11.42578125" defaultRowHeight="15"/>
  <cols>
    <col min="1" max="1" width="20" bestFit="1" customWidth="1"/>
    <col min="3" max="3" width="20" bestFit="1" customWidth="1"/>
    <col min="8" max="9" width="20" bestFit="1" customWidth="1"/>
    <col min="14" max="14" width="20" bestFit="1" customWidth="1"/>
    <col min="17" max="18" width="20" bestFit="1" customWidth="1"/>
    <col min="21" max="21" width="20" bestFit="1" customWidth="1"/>
    <col min="38" max="38" width="20" bestFit="1" customWidth="1"/>
    <col min="68" max="68" width="12.42578125" customWidth="1"/>
    <col min="174" max="174" width="11.7109375" bestFit="1" customWidth="1"/>
  </cols>
  <sheetData>
    <row r="1" spans="1:375" ht="15.75" thickBot="1">
      <c r="A1" s="653" t="s">
        <v>2641</v>
      </c>
      <c r="B1" s="654"/>
      <c r="C1" s="654"/>
      <c r="D1" s="654"/>
      <c r="E1" s="654"/>
      <c r="F1" s="654"/>
      <c r="G1" s="654"/>
      <c r="H1" s="654"/>
      <c r="I1" s="654"/>
      <c r="J1" s="654"/>
      <c r="K1" s="654"/>
      <c r="L1" s="654"/>
      <c r="M1" s="655"/>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c r="BH1" s="388"/>
      <c r="BI1" s="388"/>
      <c r="BJ1" s="388"/>
      <c r="BK1" s="388"/>
      <c r="BL1" s="388"/>
      <c r="BM1" s="388"/>
      <c r="BN1" s="388"/>
      <c r="BO1" s="472" t="s">
        <v>2642</v>
      </c>
      <c r="BP1" s="473"/>
      <c r="BQ1" s="473"/>
      <c r="BR1" s="473"/>
      <c r="BS1" s="473"/>
      <c r="BT1" s="473"/>
      <c r="BU1" s="473"/>
      <c r="BV1" s="473"/>
      <c r="BW1" s="473"/>
      <c r="BX1" s="473"/>
      <c r="BY1" s="473"/>
      <c r="BZ1" s="473"/>
      <c r="CA1" s="473"/>
      <c r="CB1" s="473"/>
      <c r="CC1" s="473"/>
      <c r="CD1" s="473"/>
      <c r="CE1" s="473"/>
      <c r="CF1" s="473"/>
      <c r="CG1" s="473"/>
      <c r="CH1" s="473"/>
      <c r="CI1" s="473"/>
      <c r="CJ1" s="473"/>
      <c r="CK1" s="473"/>
      <c r="CL1" s="473"/>
      <c r="CM1" s="473"/>
      <c r="CN1" s="473"/>
      <c r="CO1" s="473"/>
      <c r="CP1" s="473"/>
      <c r="CQ1" s="473"/>
      <c r="CR1" s="473"/>
      <c r="CS1" s="473"/>
      <c r="CT1" s="473"/>
      <c r="CU1" s="473"/>
      <c r="CV1" s="473"/>
      <c r="CW1" s="473"/>
      <c r="CX1" s="473"/>
      <c r="CY1" s="473"/>
      <c r="CZ1" s="473"/>
      <c r="DA1" s="473"/>
      <c r="DB1" s="473"/>
      <c r="DC1" s="473"/>
      <c r="DD1" s="473"/>
      <c r="DE1" s="473"/>
      <c r="DF1" s="473"/>
      <c r="DG1" s="473"/>
      <c r="DH1" s="473"/>
      <c r="DI1" s="473"/>
      <c r="DJ1" s="473"/>
      <c r="DK1" s="473"/>
      <c r="DL1" s="473"/>
      <c r="DM1" s="473"/>
      <c r="DN1" s="473"/>
      <c r="DO1" s="473"/>
      <c r="DP1" s="473"/>
      <c r="DQ1" s="473"/>
      <c r="DR1" s="473"/>
      <c r="DS1" s="473"/>
      <c r="DT1" s="473"/>
      <c r="DU1" s="473"/>
      <c r="DV1" s="473"/>
      <c r="DW1" s="473"/>
      <c r="DX1" s="473"/>
      <c r="DY1" s="473"/>
      <c r="DZ1" s="473"/>
      <c r="EA1" s="473"/>
      <c r="EB1" s="473"/>
      <c r="EC1" s="473"/>
      <c r="ED1" s="473"/>
      <c r="EE1" s="473"/>
      <c r="EF1" s="473"/>
      <c r="EG1" s="473"/>
      <c r="EH1" s="473"/>
      <c r="EI1" s="473"/>
      <c r="EJ1" s="473"/>
      <c r="EK1" s="473"/>
      <c r="EL1" s="473"/>
      <c r="EM1" s="473"/>
      <c r="EN1" s="473"/>
      <c r="EO1" s="473"/>
      <c r="EP1" s="473"/>
      <c r="EQ1" s="473"/>
      <c r="ER1" s="473"/>
      <c r="ES1" s="473"/>
      <c r="ET1" s="473"/>
      <c r="EU1" s="473"/>
      <c r="EV1" s="473"/>
      <c r="EW1" s="473"/>
      <c r="EX1" s="473"/>
      <c r="EY1" s="473"/>
      <c r="EZ1" s="473"/>
      <c r="FA1" s="474" t="s">
        <v>2643</v>
      </c>
      <c r="FB1" s="474"/>
      <c r="FC1" s="474"/>
      <c r="FD1" s="474"/>
      <c r="FE1" s="474"/>
      <c r="FF1" s="474"/>
      <c r="FG1" s="474"/>
      <c r="FH1" s="474"/>
      <c r="FI1" s="474"/>
      <c r="FJ1" s="474"/>
      <c r="FK1" s="474"/>
      <c r="FL1" s="474"/>
      <c r="FM1" s="474"/>
      <c r="FN1" s="474"/>
      <c r="FO1" s="474"/>
      <c r="FP1" s="474"/>
      <c r="FQ1" s="474"/>
      <c r="FR1" s="474"/>
      <c r="FS1" s="474"/>
      <c r="FT1" s="474"/>
      <c r="FU1" s="474"/>
      <c r="FV1" s="474"/>
      <c r="FW1" s="474"/>
      <c r="FX1" s="474"/>
      <c r="FY1" s="474"/>
      <c r="FZ1" s="474"/>
      <c r="GA1" s="474"/>
      <c r="GB1" s="474"/>
      <c r="GC1" s="474"/>
      <c r="GD1" s="474"/>
      <c r="GE1" s="474"/>
      <c r="GF1" s="474"/>
      <c r="GG1" s="474"/>
      <c r="GH1" s="474"/>
      <c r="GI1" s="474"/>
      <c r="GJ1" s="474"/>
      <c r="GK1" s="474"/>
      <c r="GL1" s="474"/>
      <c r="GM1" s="474"/>
      <c r="GN1" s="474"/>
      <c r="GO1" s="474"/>
      <c r="GP1" s="474"/>
      <c r="GQ1" s="474"/>
      <c r="GR1" s="474"/>
      <c r="GS1" s="474"/>
      <c r="GT1" s="474"/>
      <c r="GU1" s="474"/>
      <c r="GV1" s="474"/>
      <c r="GW1" s="474"/>
      <c r="GX1" s="474"/>
      <c r="GY1" s="474"/>
      <c r="GZ1" s="474"/>
      <c r="HA1" s="474"/>
      <c r="HB1" s="474"/>
      <c r="HC1" s="474"/>
      <c r="HD1" s="474"/>
      <c r="HE1" s="474"/>
      <c r="HF1" s="474"/>
      <c r="HG1" s="474"/>
      <c r="HH1" s="474"/>
      <c r="HI1" s="474"/>
      <c r="HJ1" s="474"/>
      <c r="HK1" s="474"/>
      <c r="HL1" s="474"/>
      <c r="HM1" s="474"/>
      <c r="HN1" s="474"/>
      <c r="HO1" s="474"/>
      <c r="HP1" s="474"/>
      <c r="HQ1" s="474"/>
      <c r="HR1" s="474"/>
      <c r="HS1" s="474"/>
      <c r="HT1" s="474"/>
      <c r="HU1" s="474"/>
      <c r="HV1" s="474"/>
      <c r="HW1" s="474"/>
      <c r="HX1" s="474"/>
      <c r="HY1" s="474"/>
      <c r="HZ1" s="474"/>
      <c r="IA1" s="474"/>
      <c r="IB1" s="474"/>
      <c r="IC1" s="474"/>
      <c r="ID1" s="474"/>
      <c r="IE1" s="474"/>
      <c r="IF1" s="474"/>
      <c r="IG1" s="474"/>
      <c r="IH1" s="474"/>
      <c r="II1" s="474"/>
      <c r="IJ1" s="474"/>
      <c r="IK1" s="474"/>
      <c r="IL1" s="474"/>
      <c r="IM1" s="474"/>
      <c r="IN1" s="474"/>
      <c r="IO1" s="474"/>
      <c r="IP1" s="474"/>
      <c r="IQ1" s="474"/>
      <c r="IR1" s="474"/>
      <c r="IS1" s="474"/>
      <c r="IT1" s="474"/>
      <c r="IU1" s="474"/>
      <c r="IV1" s="474"/>
      <c r="IW1" s="474"/>
      <c r="IX1" s="475" t="s">
        <v>2644</v>
      </c>
      <c r="IY1" s="391"/>
      <c r="IZ1" s="475"/>
      <c r="JA1" s="475"/>
      <c r="JB1" s="475"/>
      <c r="JC1" s="475"/>
      <c r="JD1" s="475"/>
      <c r="JE1" s="475"/>
      <c r="JF1" s="475"/>
      <c r="JG1" s="475"/>
      <c r="JH1" s="475"/>
      <c r="JI1" s="475"/>
      <c r="JJ1" s="475"/>
      <c r="JK1" s="475"/>
      <c r="JL1" s="475"/>
      <c r="JM1" s="475"/>
      <c r="JN1" s="475"/>
      <c r="JO1" s="475"/>
      <c r="JP1" s="475"/>
      <c r="JQ1" s="475"/>
      <c r="JR1" s="475"/>
      <c r="JS1" s="475"/>
      <c r="JT1" s="475"/>
      <c r="JU1" s="475"/>
      <c r="JV1" s="475"/>
      <c r="JW1" s="475"/>
      <c r="JX1" s="475"/>
      <c r="JY1" s="475"/>
      <c r="JZ1" s="476"/>
      <c r="KA1" s="476"/>
      <c r="KB1" s="476"/>
      <c r="KC1" s="476"/>
      <c r="KD1" s="476"/>
      <c r="KE1" s="477"/>
      <c r="KF1" s="478" t="s">
        <v>2243</v>
      </c>
      <c r="KG1" s="479"/>
      <c r="KH1" s="479"/>
      <c r="KI1" s="479"/>
      <c r="KJ1" s="479"/>
      <c r="KK1" s="479"/>
      <c r="KL1" s="479"/>
      <c r="KM1" s="479"/>
      <c r="KN1" s="479"/>
      <c r="KO1" s="479"/>
      <c r="KP1" s="479"/>
      <c r="KQ1" s="479"/>
      <c r="KR1" s="479"/>
      <c r="KS1" s="479"/>
      <c r="KT1" s="479"/>
      <c r="KU1" s="479"/>
      <c r="KV1" s="479"/>
      <c r="KW1" s="479"/>
      <c r="KX1" s="479"/>
      <c r="KY1" s="479"/>
      <c r="KZ1" s="479"/>
      <c r="LA1" s="479"/>
      <c r="LB1" s="479"/>
      <c r="LC1" s="479"/>
      <c r="LD1" s="479"/>
      <c r="LE1" s="479"/>
      <c r="LF1" s="392" t="s">
        <v>2302</v>
      </c>
      <c r="LG1" s="392"/>
      <c r="LH1" s="392"/>
      <c r="LI1" s="392"/>
      <c r="LJ1" s="392"/>
      <c r="LK1" s="392"/>
      <c r="LL1" s="392"/>
      <c r="LM1" s="392"/>
      <c r="LN1" s="392"/>
      <c r="LO1" s="392"/>
      <c r="LP1" s="392"/>
      <c r="LQ1" s="392"/>
      <c r="LR1" s="392"/>
      <c r="LS1" s="392"/>
      <c r="LT1" s="392"/>
      <c r="LU1" s="392"/>
      <c r="LV1" s="392"/>
      <c r="LW1" s="392"/>
      <c r="LX1" s="480" t="s">
        <v>2349</v>
      </c>
      <c r="LY1" s="481"/>
      <c r="LZ1" s="481"/>
      <c r="MA1" s="481"/>
      <c r="MB1" s="481"/>
      <c r="MC1" s="481"/>
      <c r="MD1" s="481"/>
      <c r="ME1" s="481"/>
      <c r="MF1" s="481"/>
      <c r="MG1" s="482"/>
      <c r="MH1" s="483"/>
      <c r="MI1" s="483"/>
      <c r="MJ1" s="483"/>
      <c r="MK1" s="483"/>
      <c r="ML1" s="483"/>
      <c r="MM1" s="484"/>
      <c r="MN1" s="485" t="s">
        <v>2645</v>
      </c>
      <c r="MO1" s="485"/>
      <c r="MP1" s="485"/>
      <c r="MQ1" s="485"/>
      <c r="MR1" s="485"/>
      <c r="MS1" s="485"/>
      <c r="MT1" s="485"/>
      <c r="MU1" s="485"/>
      <c r="MV1" s="485"/>
      <c r="MW1" s="485"/>
      <c r="MX1" s="485"/>
      <c r="MY1" s="485"/>
      <c r="MZ1" s="485"/>
      <c r="NA1" s="485"/>
      <c r="NB1" s="485"/>
      <c r="NC1" s="485"/>
      <c r="ND1" s="485"/>
      <c r="NE1" s="485"/>
      <c r="NF1" s="485"/>
      <c r="NG1" s="485"/>
      <c r="NH1" s="485"/>
      <c r="NI1" s="485"/>
      <c r="NJ1" s="485"/>
      <c r="NK1" s="485"/>
    </row>
    <row r="2" spans="1:375" ht="15.75" thickBot="1">
      <c r="A2" s="656" t="s">
        <v>2646</v>
      </c>
      <c r="B2" s="657"/>
      <c r="C2" s="657"/>
      <c r="D2" s="657"/>
      <c r="E2" s="657"/>
      <c r="F2" s="657"/>
      <c r="G2" s="657"/>
      <c r="H2" s="657"/>
      <c r="I2" s="657"/>
      <c r="J2" s="657"/>
      <c r="K2" s="657"/>
      <c r="L2" s="657"/>
      <c r="M2" s="658"/>
      <c r="N2" s="659" t="s">
        <v>2647</v>
      </c>
      <c r="O2" s="660"/>
      <c r="P2" s="660"/>
      <c r="Q2" s="660"/>
      <c r="R2" s="660"/>
      <c r="S2" s="660"/>
      <c r="T2" s="660"/>
      <c r="U2" s="660"/>
      <c r="V2" s="660"/>
      <c r="W2" s="660"/>
      <c r="X2" s="660"/>
      <c r="Y2" s="660"/>
      <c r="Z2" s="660"/>
      <c r="AA2" s="660"/>
      <c r="AB2" s="660"/>
      <c r="AC2" s="660"/>
      <c r="AD2" s="660"/>
      <c r="AE2" s="660"/>
      <c r="AF2" s="486" t="s">
        <v>1645</v>
      </c>
      <c r="AG2" s="487"/>
      <c r="AH2" s="487"/>
      <c r="AI2" s="487"/>
      <c r="AJ2" s="487"/>
      <c r="AK2" s="487"/>
      <c r="AL2" s="487"/>
      <c r="AM2" s="487"/>
      <c r="AN2" s="487"/>
      <c r="AO2" s="487"/>
      <c r="AP2" s="487"/>
      <c r="AQ2" s="487"/>
      <c r="AR2" s="487"/>
      <c r="AS2" s="487"/>
      <c r="AT2" s="488"/>
      <c r="AU2" s="489" t="s">
        <v>1662</v>
      </c>
      <c r="AV2" s="490"/>
      <c r="AW2" s="490"/>
      <c r="AX2" s="490"/>
      <c r="AY2" s="490"/>
      <c r="AZ2" s="490"/>
      <c r="BA2" s="490"/>
      <c r="BB2" s="490"/>
      <c r="BC2" s="490"/>
      <c r="BD2" s="490"/>
      <c r="BE2" s="490"/>
      <c r="BF2" s="490"/>
      <c r="BG2" s="490"/>
      <c r="BH2" s="490"/>
      <c r="BI2" s="490"/>
      <c r="BJ2" s="490"/>
      <c r="BK2" s="490"/>
      <c r="BL2" s="490"/>
      <c r="BM2" s="490"/>
      <c r="BN2" s="491"/>
      <c r="BO2" s="453" t="s">
        <v>1672</v>
      </c>
      <c r="BP2" s="45" t="s">
        <v>1676</v>
      </c>
      <c r="BQ2" s="47" t="s">
        <v>1679</v>
      </c>
      <c r="BR2" s="54" t="s">
        <v>1682</v>
      </c>
      <c r="BS2" s="47" t="s">
        <v>1685</v>
      </c>
      <c r="BT2" s="45" t="s">
        <v>1688</v>
      </c>
      <c r="BU2" s="45" t="s">
        <v>1690</v>
      </c>
      <c r="BV2" s="45" t="s">
        <v>1692</v>
      </c>
      <c r="BW2" s="47" t="s">
        <v>1694</v>
      </c>
      <c r="BX2" s="45" t="s">
        <v>1697</v>
      </c>
      <c r="BY2" s="45" t="s">
        <v>1700</v>
      </c>
      <c r="BZ2" s="45" t="s">
        <v>1703</v>
      </c>
      <c r="CA2" s="45" t="s">
        <v>1706</v>
      </c>
      <c r="CB2" s="45" t="s">
        <v>1709</v>
      </c>
      <c r="CC2" s="45" t="s">
        <v>1711</v>
      </c>
      <c r="CD2" s="45" t="s">
        <v>1713</v>
      </c>
      <c r="CE2" s="47" t="s">
        <v>1715</v>
      </c>
      <c r="CF2" s="45" t="s">
        <v>1718</v>
      </c>
      <c r="CG2" s="47" t="s">
        <v>1720</v>
      </c>
      <c r="CH2" s="45" t="s">
        <v>1723</v>
      </c>
      <c r="CI2" s="45" t="s">
        <v>1726</v>
      </c>
      <c r="CJ2" s="47" t="s">
        <v>1729</v>
      </c>
      <c r="CK2" s="45" t="s">
        <v>1732</v>
      </c>
      <c r="CL2" s="45" t="s">
        <v>1735</v>
      </c>
      <c r="CM2" s="45" t="s">
        <v>1737</v>
      </c>
      <c r="CN2" s="47" t="s">
        <v>1739</v>
      </c>
      <c r="CO2" s="45" t="s">
        <v>1742</v>
      </c>
      <c r="CP2" s="45" t="s">
        <v>1744</v>
      </c>
      <c r="CQ2" s="47" t="s">
        <v>1746</v>
      </c>
      <c r="CR2" s="47" t="s">
        <v>1746</v>
      </c>
      <c r="CS2" s="47" t="s">
        <v>1746</v>
      </c>
      <c r="CT2" s="45" t="s">
        <v>1750</v>
      </c>
      <c r="CU2" s="45" t="s">
        <v>1753</v>
      </c>
      <c r="CV2" s="45" t="s">
        <v>1755</v>
      </c>
      <c r="CW2" s="45" t="s">
        <v>1757</v>
      </c>
      <c r="CX2" s="45" t="s">
        <v>1759</v>
      </c>
      <c r="CY2" s="45" t="s">
        <v>1761</v>
      </c>
      <c r="CZ2" s="45" t="s">
        <v>1763</v>
      </c>
      <c r="DA2" s="45" t="s">
        <v>1765</v>
      </c>
      <c r="DB2" s="45" t="s">
        <v>1767</v>
      </c>
      <c r="DC2" s="45" t="s">
        <v>1769</v>
      </c>
      <c r="DD2" s="45" t="s">
        <v>1771</v>
      </c>
      <c r="DE2" s="45" t="s">
        <v>1774</v>
      </c>
      <c r="DF2" s="45" t="s">
        <v>1776</v>
      </c>
      <c r="DG2" s="45" t="s">
        <v>1778</v>
      </c>
      <c r="DH2" s="45" t="s">
        <v>1780</v>
      </c>
      <c r="DI2" s="45" t="s">
        <v>1782</v>
      </c>
      <c r="DJ2" s="45" t="s">
        <v>1784</v>
      </c>
      <c r="DK2" s="45" t="s">
        <v>1786</v>
      </c>
      <c r="DL2" s="45" t="s">
        <v>1788</v>
      </c>
      <c r="DM2" s="45" t="s">
        <v>1790</v>
      </c>
      <c r="DN2" s="45" t="s">
        <v>1792</v>
      </c>
      <c r="DO2" s="45" t="s">
        <v>1794</v>
      </c>
      <c r="DP2" s="45" t="s">
        <v>1796</v>
      </c>
      <c r="DQ2" s="45" t="s">
        <v>1798</v>
      </c>
      <c r="DR2" s="45" t="s">
        <v>1800</v>
      </c>
      <c r="DS2" s="45" t="s">
        <v>1802</v>
      </c>
      <c r="DT2" s="45" t="s">
        <v>1804</v>
      </c>
      <c r="DU2" s="45" t="s">
        <v>1807</v>
      </c>
      <c r="DV2" s="45" t="s">
        <v>1809</v>
      </c>
      <c r="DW2" s="45" t="s">
        <v>1811</v>
      </c>
      <c r="DX2" s="47" t="s">
        <v>1814</v>
      </c>
      <c r="DY2" s="54" t="s">
        <v>1817</v>
      </c>
      <c r="DZ2" s="54" t="s">
        <v>1819</v>
      </c>
      <c r="EA2" s="54" t="s">
        <v>1821</v>
      </c>
      <c r="EB2" s="54" t="s">
        <v>1824</v>
      </c>
      <c r="EC2" s="54" t="s">
        <v>1826</v>
      </c>
      <c r="ED2" s="47" t="s">
        <v>1829</v>
      </c>
      <c r="EE2" s="47" t="s">
        <v>1829</v>
      </c>
      <c r="EF2" s="45" t="s">
        <v>1832</v>
      </c>
      <c r="EG2" s="45" t="s">
        <v>1835</v>
      </c>
      <c r="EH2" s="45" t="s">
        <v>1837</v>
      </c>
      <c r="EI2" s="45" t="s">
        <v>1840</v>
      </c>
      <c r="EJ2" s="45" t="s">
        <v>1843</v>
      </c>
      <c r="EK2" s="45" t="s">
        <v>1845</v>
      </c>
      <c r="EL2" s="45" t="s">
        <v>1847</v>
      </c>
      <c r="EM2" s="45" t="s">
        <v>1849</v>
      </c>
      <c r="EN2" s="45" t="s">
        <v>1851</v>
      </c>
      <c r="EO2" s="45" t="s">
        <v>1853</v>
      </c>
      <c r="EP2" s="45" t="s">
        <v>1856</v>
      </c>
      <c r="EQ2" s="45" t="s">
        <v>1858</v>
      </c>
      <c r="ER2" s="45" t="s">
        <v>1860</v>
      </c>
      <c r="ES2" s="47" t="s">
        <v>1862</v>
      </c>
      <c r="ET2" s="45" t="s">
        <v>1865</v>
      </c>
      <c r="EU2" s="45" t="s">
        <v>1868</v>
      </c>
      <c r="EV2" s="45" t="s">
        <v>1870</v>
      </c>
      <c r="EW2" s="45" t="s">
        <v>1872</v>
      </c>
      <c r="EX2" s="45" t="s">
        <v>1874</v>
      </c>
      <c r="EY2" s="47" t="s">
        <v>1877</v>
      </c>
      <c r="EZ2" s="228" t="s">
        <v>1879</v>
      </c>
      <c r="FA2" s="44" t="s">
        <v>1887</v>
      </c>
      <c r="FB2" s="54" t="s">
        <v>1891</v>
      </c>
      <c r="FC2" s="54" t="s">
        <v>1894</v>
      </c>
      <c r="FD2" s="47" t="s">
        <v>1897</v>
      </c>
      <c r="FE2" s="54" t="s">
        <v>1900</v>
      </c>
      <c r="FF2" s="54" t="s">
        <v>1903</v>
      </c>
      <c r="FG2" s="54" t="s">
        <v>1906</v>
      </c>
      <c r="FH2" s="54" t="s">
        <v>1909</v>
      </c>
      <c r="FI2" s="47" t="s">
        <v>1912</v>
      </c>
      <c r="FJ2" s="54" t="s">
        <v>1915</v>
      </c>
      <c r="FK2" s="47" t="s">
        <v>1917</v>
      </c>
      <c r="FL2" s="47" t="s">
        <v>1917</v>
      </c>
      <c r="FM2" s="54" t="s">
        <v>1920</v>
      </c>
      <c r="FN2" s="54" t="s">
        <v>1923</v>
      </c>
      <c r="FO2" s="54" t="s">
        <v>1926</v>
      </c>
      <c r="FP2" s="54" t="s">
        <v>1929</v>
      </c>
      <c r="FQ2" s="54" t="s">
        <v>1932</v>
      </c>
      <c r="FR2" s="54" t="s">
        <v>1935</v>
      </c>
      <c r="FS2" s="54" t="s">
        <v>1938</v>
      </c>
      <c r="FT2" s="54" t="s">
        <v>1941</v>
      </c>
      <c r="FU2" s="54" t="s">
        <v>1943</v>
      </c>
      <c r="FV2" s="54" t="s">
        <v>1946</v>
      </c>
      <c r="FW2" s="54" t="s">
        <v>1948</v>
      </c>
      <c r="FX2" s="54" t="s">
        <v>1951</v>
      </c>
      <c r="FY2" s="54" t="s">
        <v>1954</v>
      </c>
      <c r="FZ2" s="322" t="s">
        <v>1957</v>
      </c>
      <c r="GA2" s="45" t="s">
        <v>1960</v>
      </c>
      <c r="GB2" s="45" t="s">
        <v>1963</v>
      </c>
      <c r="GC2" s="45" t="s">
        <v>1965</v>
      </c>
      <c r="GD2" s="45" t="s">
        <v>1968</v>
      </c>
      <c r="GE2" s="47" t="s">
        <v>1971</v>
      </c>
      <c r="GF2" s="54" t="s">
        <v>1974</v>
      </c>
      <c r="GG2" s="54" t="s">
        <v>1976</v>
      </c>
      <c r="GH2" s="54" t="s">
        <v>1978</v>
      </c>
      <c r="GI2" s="47" t="s">
        <v>1980</v>
      </c>
      <c r="GJ2" s="54" t="s">
        <v>1984</v>
      </c>
      <c r="GK2" s="54" t="s">
        <v>1987</v>
      </c>
      <c r="GL2" s="54" t="s">
        <v>1989</v>
      </c>
      <c r="GM2" s="54" t="s">
        <v>1991</v>
      </c>
      <c r="GN2" s="54" t="s">
        <v>1993</v>
      </c>
      <c r="GO2" s="54" t="s">
        <v>1995</v>
      </c>
      <c r="GP2" s="54" t="s">
        <v>1998</v>
      </c>
      <c r="GQ2" s="47" t="s">
        <v>2000</v>
      </c>
      <c r="GR2" s="45" t="s">
        <v>2003</v>
      </c>
      <c r="GS2" s="45" t="s">
        <v>2006</v>
      </c>
      <c r="GT2" s="45" t="s">
        <v>2009</v>
      </c>
      <c r="GU2" s="54" t="s">
        <v>2013</v>
      </c>
      <c r="GV2" s="54" t="s">
        <v>2016</v>
      </c>
      <c r="GW2" s="54" t="s">
        <v>2019</v>
      </c>
      <c r="GX2" s="54" t="s">
        <v>2021</v>
      </c>
      <c r="GY2" s="45" t="s">
        <v>2023</v>
      </c>
      <c r="GZ2" s="45" t="s">
        <v>2026</v>
      </c>
      <c r="HA2" s="45" t="s">
        <v>2029</v>
      </c>
      <c r="HB2" s="47" t="s">
        <v>2032</v>
      </c>
      <c r="HC2" s="54" t="s">
        <v>2035</v>
      </c>
      <c r="HD2" s="54" t="s">
        <v>2038</v>
      </c>
      <c r="HE2" s="54" t="s">
        <v>2041</v>
      </c>
      <c r="HF2" s="54" t="s">
        <v>2043</v>
      </c>
      <c r="HG2" s="47" t="s">
        <v>2045</v>
      </c>
      <c r="HH2" s="45" t="s">
        <v>2048</v>
      </c>
      <c r="HI2" s="47" t="s">
        <v>2050</v>
      </c>
      <c r="HJ2" s="45" t="s">
        <v>2053</v>
      </c>
      <c r="HK2" s="45" t="s">
        <v>2056</v>
      </c>
      <c r="HL2" s="54" t="s">
        <v>2060</v>
      </c>
      <c r="HM2" s="54" t="s">
        <v>2062</v>
      </c>
      <c r="HN2" s="54" t="s">
        <v>2065</v>
      </c>
      <c r="HO2" s="47" t="s">
        <v>2068</v>
      </c>
      <c r="HP2" s="54" t="s">
        <v>2071</v>
      </c>
      <c r="HQ2" s="47" t="s">
        <v>2073</v>
      </c>
      <c r="HR2" s="45" t="s">
        <v>2076</v>
      </c>
      <c r="HS2" s="45" t="s">
        <v>2079</v>
      </c>
      <c r="HT2" s="45" t="s">
        <v>2082</v>
      </c>
      <c r="HU2" s="45" t="s">
        <v>2085</v>
      </c>
      <c r="HV2" s="45" t="s">
        <v>2088</v>
      </c>
      <c r="HW2" s="45" t="s">
        <v>2091</v>
      </c>
      <c r="HX2" s="45" t="s">
        <v>2094</v>
      </c>
      <c r="HY2" s="47" t="s">
        <v>2097</v>
      </c>
      <c r="HZ2" s="45" t="s">
        <v>2100</v>
      </c>
      <c r="IA2" s="45" t="s">
        <v>2103</v>
      </c>
      <c r="IB2" s="45" t="s">
        <v>2106</v>
      </c>
      <c r="IC2" s="45" t="s">
        <v>2109</v>
      </c>
      <c r="ID2" s="45" t="s">
        <v>2112</v>
      </c>
      <c r="IE2" s="45" t="s">
        <v>2115</v>
      </c>
      <c r="IF2" s="45" t="s">
        <v>2118</v>
      </c>
      <c r="IG2" s="45" t="s">
        <v>2121</v>
      </c>
      <c r="IH2" s="54" t="s">
        <v>2124</v>
      </c>
      <c r="II2" s="54" t="s">
        <v>2127</v>
      </c>
      <c r="IJ2" s="54" t="s">
        <v>2129</v>
      </c>
      <c r="IK2" s="47" t="s">
        <v>2132</v>
      </c>
      <c r="IL2" s="45" t="s">
        <v>2135</v>
      </c>
      <c r="IM2" s="45" t="s">
        <v>2138</v>
      </c>
      <c r="IN2" s="47" t="s">
        <v>2141</v>
      </c>
      <c r="IO2" s="45" t="s">
        <v>2144</v>
      </c>
      <c r="IP2" s="45" t="s">
        <v>2147</v>
      </c>
      <c r="IQ2" s="47" t="s">
        <v>2149</v>
      </c>
      <c r="IR2" s="45" t="s">
        <v>2152</v>
      </c>
      <c r="IS2" s="45" t="s">
        <v>2155</v>
      </c>
      <c r="IT2" s="45" t="s">
        <v>2157</v>
      </c>
      <c r="IU2" s="45" t="s">
        <v>2159</v>
      </c>
      <c r="IV2" s="54" t="s">
        <v>2161</v>
      </c>
      <c r="IW2" s="228" t="s">
        <v>2163</v>
      </c>
      <c r="IX2" s="44" t="s">
        <v>2166</v>
      </c>
      <c r="IY2" s="45" t="s">
        <v>2170</v>
      </c>
      <c r="IZ2" s="47" t="s">
        <v>2172</v>
      </c>
      <c r="JA2" s="45" t="s">
        <v>2175</v>
      </c>
      <c r="JB2" s="45" t="s">
        <v>2177</v>
      </c>
      <c r="JC2" s="45" t="s">
        <v>2179</v>
      </c>
      <c r="JD2" s="45" t="s">
        <v>2182</v>
      </c>
      <c r="JE2" s="45" t="s">
        <v>2184</v>
      </c>
      <c r="JF2" s="47" t="s">
        <v>2186</v>
      </c>
      <c r="JG2" s="45" t="s">
        <v>2189</v>
      </c>
      <c r="JH2" s="45" t="s">
        <v>2191</v>
      </c>
      <c r="JI2" s="45" t="s">
        <v>2193</v>
      </c>
      <c r="JJ2" s="45" t="s">
        <v>2195</v>
      </c>
      <c r="JK2" s="45" t="s">
        <v>2197</v>
      </c>
      <c r="JL2" s="47" t="s">
        <v>2199</v>
      </c>
      <c r="JM2" s="45" t="s">
        <v>2202</v>
      </c>
      <c r="JN2" s="45" t="s">
        <v>2204</v>
      </c>
      <c r="JO2" s="45" t="s">
        <v>2206</v>
      </c>
      <c r="JP2" s="47" t="s">
        <v>2208</v>
      </c>
      <c r="JQ2" s="54" t="s">
        <v>2211</v>
      </c>
      <c r="JR2" s="54" t="s">
        <v>2213</v>
      </c>
      <c r="JS2" s="54" t="s">
        <v>2215</v>
      </c>
      <c r="JT2" s="47" t="s">
        <v>2217</v>
      </c>
      <c r="JU2" s="45" t="s">
        <v>2220</v>
      </c>
      <c r="JV2" s="45" t="s">
        <v>2222</v>
      </c>
      <c r="JW2" s="45" t="s">
        <v>2224</v>
      </c>
      <c r="JX2" s="45" t="s">
        <v>2226</v>
      </c>
      <c r="JY2" s="45" t="s">
        <v>2228</v>
      </c>
      <c r="JZ2" s="45" t="s">
        <v>2230</v>
      </c>
      <c r="KA2" s="45" t="s">
        <v>2232</v>
      </c>
      <c r="KB2" s="47" t="s">
        <v>2234</v>
      </c>
      <c r="KC2" s="45" t="s">
        <v>2237</v>
      </c>
      <c r="KD2" s="45" t="s">
        <v>2239</v>
      </c>
      <c r="KE2" s="393" t="s">
        <v>2241</v>
      </c>
      <c r="KF2" s="44" t="s">
        <v>2244</v>
      </c>
      <c r="KG2" s="45" t="s">
        <v>2247</v>
      </c>
      <c r="KH2" s="47" t="s">
        <v>2249</v>
      </c>
      <c r="KI2" s="45" t="s">
        <v>2252</v>
      </c>
      <c r="KJ2" s="356"/>
      <c r="KK2" s="45" t="s">
        <v>2256</v>
      </c>
      <c r="KL2" s="47" t="s">
        <v>2258</v>
      </c>
      <c r="KM2" s="345"/>
      <c r="KN2" s="45" t="s">
        <v>2262</v>
      </c>
      <c r="KO2" s="45" t="s">
        <v>2264</v>
      </c>
      <c r="KP2" s="45" t="s">
        <v>2267</v>
      </c>
      <c r="KQ2" s="47" t="s">
        <v>2269</v>
      </c>
      <c r="KR2" s="45" t="s">
        <v>2273</v>
      </c>
      <c r="KS2" s="45" t="s">
        <v>2275</v>
      </c>
      <c r="KT2" s="45" t="s">
        <v>2277</v>
      </c>
      <c r="KU2" s="45" t="s">
        <v>2279</v>
      </c>
      <c r="KV2" s="45" t="s">
        <v>2281</v>
      </c>
      <c r="KW2" s="47" t="s">
        <v>2283</v>
      </c>
      <c r="KX2" s="45" t="s">
        <v>2286</v>
      </c>
      <c r="KY2" s="45" t="s">
        <v>2288</v>
      </c>
      <c r="KZ2" s="45" t="s">
        <v>2290</v>
      </c>
      <c r="LA2" s="45" t="s">
        <v>2292</v>
      </c>
      <c r="LB2" s="47">
        <v>5.6</v>
      </c>
      <c r="LC2" s="45" t="s">
        <v>2296</v>
      </c>
      <c r="LD2" s="45" t="s">
        <v>2298</v>
      </c>
      <c r="LE2" s="395" t="s">
        <v>2300</v>
      </c>
      <c r="LF2" s="44" t="s">
        <v>2303</v>
      </c>
      <c r="LG2" s="54" t="s">
        <v>2307</v>
      </c>
      <c r="LH2" s="54" t="s">
        <v>2309</v>
      </c>
      <c r="LI2" s="47" t="s">
        <v>2312</v>
      </c>
      <c r="LJ2" s="54" t="s">
        <v>2316</v>
      </c>
      <c r="LK2" s="54" t="s">
        <v>2319</v>
      </c>
      <c r="LL2" s="54" t="s">
        <v>2322</v>
      </c>
      <c r="LM2" s="54" t="s">
        <v>2324</v>
      </c>
      <c r="LN2" s="54" t="s">
        <v>2326</v>
      </c>
      <c r="LO2" s="47" t="s">
        <v>2328</v>
      </c>
      <c r="LP2" s="45" t="s">
        <v>2331</v>
      </c>
      <c r="LQ2" s="45" t="s">
        <v>2333</v>
      </c>
      <c r="LR2" s="47" t="s">
        <v>2335</v>
      </c>
      <c r="LS2" s="45" t="s">
        <v>2338</v>
      </c>
      <c r="LT2" s="47" t="s">
        <v>2340</v>
      </c>
      <c r="LU2" s="45" t="s">
        <v>2343</v>
      </c>
      <c r="LV2" s="168" t="s">
        <v>2345</v>
      </c>
      <c r="LW2" s="402" t="s">
        <v>2347</v>
      </c>
      <c r="LX2" s="322" t="s">
        <v>2350</v>
      </c>
      <c r="LY2" s="213" t="s">
        <v>2353</v>
      </c>
      <c r="LZ2" s="213" t="s">
        <v>2355</v>
      </c>
      <c r="MA2" s="213" t="s">
        <v>2357</v>
      </c>
      <c r="MB2" s="322" t="s">
        <v>2359</v>
      </c>
      <c r="MC2" s="213" t="s">
        <v>2362</v>
      </c>
      <c r="MD2" s="213" t="s">
        <v>2364</v>
      </c>
      <c r="ME2" s="213" t="s">
        <v>2366</v>
      </c>
      <c r="MF2" s="322" t="s">
        <v>2368</v>
      </c>
      <c r="MG2" s="213" t="s">
        <v>2371</v>
      </c>
      <c r="MH2" s="213" t="s">
        <v>2373</v>
      </c>
      <c r="MI2" s="213" t="s">
        <v>2375</v>
      </c>
      <c r="MJ2" s="213" t="s">
        <v>2377</v>
      </c>
      <c r="MK2" s="213" t="s">
        <v>2379</v>
      </c>
      <c r="ML2" s="213" t="s">
        <v>2381</v>
      </c>
      <c r="MM2" s="445" t="s">
        <v>2383</v>
      </c>
      <c r="MN2" s="44" t="s">
        <v>2386</v>
      </c>
      <c r="MO2" s="54" t="s">
        <v>2389</v>
      </c>
      <c r="MP2" s="54" t="s">
        <v>2391</v>
      </c>
      <c r="MQ2" s="59" t="s">
        <v>2393</v>
      </c>
      <c r="MR2" s="45" t="s">
        <v>2396</v>
      </c>
      <c r="MS2" s="45" t="s">
        <v>2399</v>
      </c>
      <c r="MT2" s="45" t="s">
        <v>2402</v>
      </c>
      <c r="MU2" s="45" t="s">
        <v>2405</v>
      </c>
      <c r="MV2" s="45" t="s">
        <v>2407</v>
      </c>
      <c r="MW2" s="47" t="s">
        <v>2409</v>
      </c>
      <c r="MX2" s="54" t="s">
        <v>2412</v>
      </c>
      <c r="MY2" s="47" t="s">
        <v>2414</v>
      </c>
      <c r="MZ2" s="54" t="s">
        <v>2416</v>
      </c>
      <c r="NA2" s="45" t="s">
        <v>2419</v>
      </c>
      <c r="NB2" s="47" t="s">
        <v>2422</v>
      </c>
      <c r="NC2" s="45" t="s">
        <v>2425</v>
      </c>
      <c r="ND2" s="45" t="s">
        <v>2427</v>
      </c>
      <c r="NE2" s="45" t="s">
        <v>2430</v>
      </c>
      <c r="NF2" s="45" t="s">
        <v>2432</v>
      </c>
      <c r="NG2" s="45" t="s">
        <v>2434</v>
      </c>
      <c r="NH2" s="45" t="s">
        <v>2437</v>
      </c>
      <c r="NI2" s="47" t="s">
        <v>2440</v>
      </c>
      <c r="NJ2" s="54" t="s">
        <v>2442</v>
      </c>
      <c r="NK2" s="228" t="s">
        <v>2444</v>
      </c>
    </row>
    <row r="3" spans="1:375" ht="136.5" customHeight="1" thickBot="1">
      <c r="A3" s="492" t="str">
        <f>'1. Información General'!A2</f>
        <v xml:space="preserve">Nombre de la Institución </v>
      </c>
      <c r="B3" s="493" t="str">
        <f>'1. Información General'!E2</f>
        <v>NIT</v>
      </c>
      <c r="C3" s="493" t="str">
        <f>'1. Información General'!A3</f>
        <v>Dirección de la Sede Administrativa</v>
      </c>
      <c r="D3" s="493" t="str">
        <f>'1. Información General'!E3</f>
        <v>Teléfono o Celular</v>
      </c>
      <c r="E3" s="493" t="str">
        <f>'1. Información General'!A4</f>
        <v>Departamento de la sede administrativa</v>
      </c>
      <c r="F3" s="493" t="str">
        <f>'1. Información General'!C4</f>
        <v>Municipio o Ciudad de la sede administrativa</v>
      </c>
      <c r="G3" s="493" t="str">
        <f>'1. Información General'!A5</f>
        <v>Número de Personería Jurídica</v>
      </c>
      <c r="H3" s="493" t="str">
        <f>'1. Información General'!C5</f>
        <v>Entidad que otorgó la Personería Jurídica</v>
      </c>
      <c r="I3" s="493" t="str">
        <f>'1. Información General'!A6</f>
        <v>Nombre y Apellidos del Representante Legal</v>
      </c>
      <c r="J3" s="493" t="str">
        <f>'1. Información General'!E6</f>
        <v>Celular</v>
      </c>
      <c r="K3" s="493" t="str">
        <f>'1. Información General'!A7</f>
        <v>Tipo de Documento</v>
      </c>
      <c r="L3" s="493" t="str">
        <f>'1. Información General'!C7</f>
        <v>Número</v>
      </c>
      <c r="M3" s="494" t="str">
        <f>'1. Información General'!E7</f>
        <v>Correo Electrónico de notificación</v>
      </c>
      <c r="N3" s="390" t="str">
        <f>'1. Información General'!A10</f>
        <v>Nombre de la Sede de la Unidad de Servicio</v>
      </c>
      <c r="O3" s="493" t="str">
        <f>'1. Información General'!E10</f>
        <v>zona urbana o rural</v>
      </c>
      <c r="P3" s="493" t="str">
        <f>'1. Información General'!A11</f>
        <v>Departamento de la sede de la Unidad de Servicio</v>
      </c>
      <c r="Q3" s="493" t="str">
        <f>'1. Información General'!C11</f>
        <v>Municipio o Ciudad de la sede de la Unidad de Servicio</v>
      </c>
      <c r="R3" s="493" t="str">
        <f>'1. Información General'!A12</f>
        <v>Dirección de la Sede / Unidad de Servicio</v>
      </c>
      <c r="S3" s="493" t="str">
        <f>'1. Información General'!E12</f>
        <v>Teléfono o Celular</v>
      </c>
      <c r="T3" s="493" t="str">
        <f>'1. Información General'!A13</f>
        <v>Seleccione el estado de tenencia del inmueble:</v>
      </c>
      <c r="U3" s="493" t="str">
        <f>'1. Información General'!C13</f>
        <v>Indique las entidades o personas (naturales o jurídicas) que participan en la tenencia del inmueble.</v>
      </c>
      <c r="V3" s="493" t="str">
        <f>'1. Información General'!A14</f>
        <v>Cupos asignados a la Sede</v>
      </c>
      <c r="W3" s="493" t="str">
        <f>'1. Información General'!C14</f>
        <v>Cupos Atendidos en la Visita</v>
      </c>
      <c r="X3" s="493" t="str">
        <f>'1. Información General'!A15</f>
        <v>Nombre del Responsable del servicio</v>
      </c>
      <c r="Y3" s="493" t="str">
        <f>'1. Información General'!E15</f>
        <v>Celular</v>
      </c>
      <c r="Z3" s="493" t="str">
        <f>'1. Información General'!A16</f>
        <v>Tipo de Documento</v>
      </c>
      <c r="AA3" s="493" t="str">
        <f>'1. Información General'!C16</f>
        <v>Número</v>
      </c>
      <c r="AB3" s="493" t="str">
        <f>'1. Información General'!E16</f>
        <v>Correo Electrónico</v>
      </c>
      <c r="AC3" s="493" t="str">
        <f>'1. Información General'!A17</f>
        <v>Coordenadas Georreferenciadas en Google Maps</v>
      </c>
      <c r="AD3" s="495" t="str">
        <f>'1. Información General'!C17</f>
        <v>Latitud N</v>
      </c>
      <c r="AE3" s="496" t="str">
        <f>'1. Información General'!E17</f>
        <v>Longitud W</v>
      </c>
      <c r="AF3" s="497" t="str">
        <f>'1. Información General'!A20</f>
        <v>Tipo de Visita</v>
      </c>
      <c r="AG3" s="497" t="str">
        <f>'1. Información General'!C20</f>
        <v>Fecha de Inicio Visita</v>
      </c>
      <c r="AH3" s="497" t="str">
        <f>'1. Información General'!E20</f>
        <v>Fecha de finalización Visita</v>
      </c>
      <c r="AI3" s="497" t="str">
        <f>'1. Información General'!A21</f>
        <v>Número de auto de la visita</v>
      </c>
      <c r="AJ3" s="498" t="str">
        <f>'1. Información General'!E21</f>
        <v>Número de bitácora</v>
      </c>
      <c r="AK3" s="497" t="str">
        <f>'1. Información General'!A22</f>
        <v>Proceso</v>
      </c>
      <c r="AL3" s="497" t="str">
        <f>'1. Información General'!C22</f>
        <v>Dirección / Subdirección</v>
      </c>
      <c r="AM3" s="497" t="str">
        <f>'1. Información General'!C25</f>
        <v>Gestantes</v>
      </c>
      <c r="AN3" s="497" t="str">
        <f>'1. Información General'!C26</f>
        <v>0 - 3 meses</v>
      </c>
      <c r="AO3" s="497" t="str">
        <f>'1. Información General'!C27</f>
        <v>3 - 6 meses</v>
      </c>
      <c r="AP3" s="497" t="str">
        <f>'1. Información General'!C28</f>
        <v>6 meses - 4 años, 11 meses y 29 días</v>
      </c>
      <c r="AQ3" s="497" t="str">
        <f>'1. Información General'!C29</f>
        <v>5 años - 5 años, 11 meses y 29 días</v>
      </c>
      <c r="AR3" s="497" t="str">
        <f>'1. Información General'!C30</f>
        <v>Otro</v>
      </c>
      <c r="AS3" s="497" t="str">
        <f>'1. Información General'!A31</f>
        <v>Modalidad</v>
      </c>
      <c r="AT3" s="497" t="str">
        <f>'1. Información General'!D31</f>
        <v>Servicio</v>
      </c>
      <c r="AU3" s="497" t="str">
        <f>'1. Información General'!A34</f>
        <v>Regional 1</v>
      </c>
      <c r="AV3" s="497" t="str">
        <f>'1. Información General'!C34</f>
        <v>Centro Zonal</v>
      </c>
      <c r="AW3" s="497" t="str">
        <f>'1. Información General'!A35</f>
        <v>Número del Contrato</v>
      </c>
      <c r="AX3" s="497" t="str">
        <f>'1. Información General'!C35</f>
        <v>Fecha de Inicio Contrato</v>
      </c>
      <c r="AY3" s="497" t="str">
        <f>'1. Información General'!E35</f>
        <v>Fecha Final Contrato</v>
      </c>
      <c r="AZ3" s="497" t="str">
        <f>'1. Información General'!A36</f>
        <v>Supervisor del Contrato</v>
      </c>
      <c r="BA3" s="497" t="str">
        <f>'1. Información General'!E36</f>
        <v>Correo Electrónico del supervisor</v>
      </c>
      <c r="BB3" s="497" t="str">
        <f>'1. Información General'!A37</f>
        <v>Cupos del Contrato</v>
      </c>
      <c r="BC3" s="497" t="str">
        <f>'1. Información General'!C37</f>
        <v>Cupos Activos</v>
      </c>
      <c r="BD3" s="497" t="str">
        <f>'1. Información General'!E37</f>
        <v>Cupos Atendidos en la Visita</v>
      </c>
      <c r="BE3" s="497" t="str">
        <f>'1. Información General'!A38</f>
        <v>Regional 2</v>
      </c>
      <c r="BF3" s="497" t="str">
        <f>'1. Información General'!C38</f>
        <v>Centro Zonal</v>
      </c>
      <c r="BG3" s="497" t="str">
        <f>'1. Información General'!A39</f>
        <v>Número del Contrato</v>
      </c>
      <c r="BH3" s="497" t="str">
        <f>'1. Información General'!C39</f>
        <v>Fecha de Inicio Contrato</v>
      </c>
      <c r="BI3" s="497" t="str">
        <f>'1. Información General'!E39</f>
        <v>Fecha Final Contrato</v>
      </c>
      <c r="BJ3" s="497" t="str">
        <f>'1. Información General'!A40</f>
        <v>Supervisor del Contrato</v>
      </c>
      <c r="BK3" s="497" t="str">
        <f>'1. Información General'!E40</f>
        <v>Correo Electrónico del supervisor</v>
      </c>
      <c r="BL3" s="497" t="str">
        <f>'1. Información General'!A41</f>
        <v>Cupos del Contrato</v>
      </c>
      <c r="BM3" s="497" t="str">
        <f>'1. Información General'!C41</f>
        <v>Cupos Activos</v>
      </c>
      <c r="BN3" s="497" t="str">
        <f>'1. Información General'!E41</f>
        <v>Cupos Atendidos en la Visita</v>
      </c>
      <c r="BO3" s="452" t="s">
        <v>1673</v>
      </c>
      <c r="BP3" s="290" t="s">
        <v>1677</v>
      </c>
      <c r="BQ3" s="499" t="s">
        <v>1680</v>
      </c>
      <c r="BR3" s="408" t="s">
        <v>1683</v>
      </c>
      <c r="BS3" s="80" t="s">
        <v>1686</v>
      </c>
      <c r="BT3" s="290" t="s">
        <v>1689</v>
      </c>
      <c r="BU3" s="290" t="s">
        <v>1691</v>
      </c>
      <c r="BV3" s="289" t="s">
        <v>2648</v>
      </c>
      <c r="BW3" s="169" t="s">
        <v>1695</v>
      </c>
      <c r="BX3" s="289" t="s">
        <v>1698</v>
      </c>
      <c r="BY3" s="290" t="s">
        <v>1701</v>
      </c>
      <c r="BZ3" s="289" t="s">
        <v>1704</v>
      </c>
      <c r="CA3" s="46" t="s">
        <v>1707</v>
      </c>
      <c r="CB3" s="46" t="s">
        <v>1710</v>
      </c>
      <c r="CC3" s="289" t="s">
        <v>1712</v>
      </c>
      <c r="CD3" s="46" t="s">
        <v>1714</v>
      </c>
      <c r="CE3" s="169" t="s">
        <v>1716</v>
      </c>
      <c r="CF3" s="286" t="s">
        <v>1719</v>
      </c>
      <c r="CG3" s="80" t="s">
        <v>1721</v>
      </c>
      <c r="CH3" s="46" t="s">
        <v>1724</v>
      </c>
      <c r="CI3" s="46" t="s">
        <v>1727</v>
      </c>
      <c r="CJ3" s="80" t="s">
        <v>1730</v>
      </c>
      <c r="CK3" s="286" t="s">
        <v>1733</v>
      </c>
      <c r="CL3" s="48" t="s">
        <v>1736</v>
      </c>
      <c r="CM3" s="48" t="s">
        <v>1738</v>
      </c>
      <c r="CN3" s="80" t="s">
        <v>1740</v>
      </c>
      <c r="CO3" s="289" t="s">
        <v>1743</v>
      </c>
      <c r="CP3" s="46" t="s">
        <v>1745</v>
      </c>
      <c r="CQ3" s="80" t="s">
        <v>1747</v>
      </c>
      <c r="CR3" s="80" t="s">
        <v>1749</v>
      </c>
      <c r="CS3" s="80" t="s">
        <v>1749</v>
      </c>
      <c r="CT3" s="46" t="s">
        <v>1751</v>
      </c>
      <c r="CU3" s="286" t="s">
        <v>1754</v>
      </c>
      <c r="CV3" s="46" t="s">
        <v>1756</v>
      </c>
      <c r="CW3" s="46" t="s">
        <v>1758</v>
      </c>
      <c r="CX3" s="46" t="s">
        <v>1760</v>
      </c>
      <c r="CY3" s="46" t="s">
        <v>1762</v>
      </c>
      <c r="CZ3" s="46" t="s">
        <v>1764</v>
      </c>
      <c r="DA3" s="46" t="s">
        <v>1766</v>
      </c>
      <c r="DB3" s="46" t="s">
        <v>1768</v>
      </c>
      <c r="DC3" s="46" t="s">
        <v>1770</v>
      </c>
      <c r="DD3" s="46" t="s">
        <v>1772</v>
      </c>
      <c r="DE3" s="46" t="s">
        <v>1775</v>
      </c>
      <c r="DF3" s="46" t="s">
        <v>1777</v>
      </c>
      <c r="DG3" s="46" t="s">
        <v>1779</v>
      </c>
      <c r="DH3" s="46" t="s">
        <v>1781</v>
      </c>
      <c r="DI3" s="48" t="s">
        <v>1783</v>
      </c>
      <c r="DJ3" s="46" t="s">
        <v>1785</v>
      </c>
      <c r="DK3" s="46" t="s">
        <v>1787</v>
      </c>
      <c r="DL3" s="46" t="s">
        <v>1789</v>
      </c>
      <c r="DM3" s="46" t="s">
        <v>1791</v>
      </c>
      <c r="DN3" s="46" t="s">
        <v>1793</v>
      </c>
      <c r="DO3" s="46" t="s">
        <v>1795</v>
      </c>
      <c r="DP3" s="46" t="s">
        <v>1797</v>
      </c>
      <c r="DQ3" s="46" t="s">
        <v>1799</v>
      </c>
      <c r="DR3" s="46" t="s">
        <v>1801</v>
      </c>
      <c r="DS3" s="46" t="s">
        <v>1803</v>
      </c>
      <c r="DT3" s="46" t="s">
        <v>1805</v>
      </c>
      <c r="DU3" s="46" t="s">
        <v>1808</v>
      </c>
      <c r="DV3" s="46" t="s">
        <v>1810</v>
      </c>
      <c r="DW3" s="46" t="s">
        <v>1812</v>
      </c>
      <c r="DX3" s="80" t="s">
        <v>1815</v>
      </c>
      <c r="DY3" s="289" t="s">
        <v>1818</v>
      </c>
      <c r="DZ3" s="46" t="s">
        <v>1820</v>
      </c>
      <c r="EA3" s="48" t="s">
        <v>1822</v>
      </c>
      <c r="EB3" s="46" t="s">
        <v>1825</v>
      </c>
      <c r="EC3" s="46" t="s">
        <v>1827</v>
      </c>
      <c r="ED3" s="80" t="s">
        <v>1830</v>
      </c>
      <c r="EE3" s="80" t="s">
        <v>1830</v>
      </c>
      <c r="EF3" s="46" t="s">
        <v>1833</v>
      </c>
      <c r="EG3" s="46" t="s">
        <v>1836</v>
      </c>
      <c r="EH3" s="57" t="s">
        <v>1838</v>
      </c>
      <c r="EI3" s="46" t="s">
        <v>1841</v>
      </c>
      <c r="EJ3" s="46" t="s">
        <v>1844</v>
      </c>
      <c r="EK3" s="46" t="s">
        <v>1846</v>
      </c>
      <c r="EL3" s="46" t="s">
        <v>1848</v>
      </c>
      <c r="EM3" s="46" t="s">
        <v>1850</v>
      </c>
      <c r="EN3" s="46" t="s">
        <v>1852</v>
      </c>
      <c r="EO3" s="46" t="s">
        <v>2649</v>
      </c>
      <c r="EP3" s="46" t="s">
        <v>1857</v>
      </c>
      <c r="EQ3" s="286" t="s">
        <v>2650</v>
      </c>
      <c r="ER3" s="286" t="s">
        <v>1861</v>
      </c>
      <c r="ES3" s="80" t="s">
        <v>1863</v>
      </c>
      <c r="ET3" s="46" t="s">
        <v>1866</v>
      </c>
      <c r="EU3" s="46" t="s">
        <v>1869</v>
      </c>
      <c r="EV3" s="286" t="s">
        <v>1871</v>
      </c>
      <c r="EW3" s="46" t="s">
        <v>1873</v>
      </c>
      <c r="EX3" s="46" t="s">
        <v>1875</v>
      </c>
      <c r="EY3" s="80" t="s">
        <v>1878</v>
      </c>
      <c r="EZ3" s="451" t="s">
        <v>1880</v>
      </c>
      <c r="FA3" s="217" t="s">
        <v>1888</v>
      </c>
      <c r="FB3" s="290" t="s">
        <v>1892</v>
      </c>
      <c r="FC3" s="289" t="s">
        <v>1895</v>
      </c>
      <c r="FD3" s="169" t="s">
        <v>1898</v>
      </c>
      <c r="FE3" s="289" t="s">
        <v>2651</v>
      </c>
      <c r="FF3" s="290" t="s">
        <v>2652</v>
      </c>
      <c r="FG3" s="289" t="s">
        <v>1907</v>
      </c>
      <c r="FH3" s="289" t="s">
        <v>1910</v>
      </c>
      <c r="FI3" s="169" t="s">
        <v>1913</v>
      </c>
      <c r="FJ3" s="289" t="s">
        <v>1916</v>
      </c>
      <c r="FK3" s="169" t="s">
        <v>1918</v>
      </c>
      <c r="FL3" s="169" t="s">
        <v>1918</v>
      </c>
      <c r="FM3" s="289" t="s">
        <v>1921</v>
      </c>
      <c r="FN3" s="289" t="s">
        <v>1924</v>
      </c>
      <c r="FO3" s="57" t="s">
        <v>1927</v>
      </c>
      <c r="FP3" s="57" t="s">
        <v>1930</v>
      </c>
      <c r="FQ3" s="289" t="s">
        <v>1933</v>
      </c>
      <c r="FR3" s="290" t="s">
        <v>1936</v>
      </c>
      <c r="FS3" s="289" t="s">
        <v>1939</v>
      </c>
      <c r="FT3" s="286" t="s">
        <v>1942</v>
      </c>
      <c r="FU3" s="289" t="s">
        <v>1944</v>
      </c>
      <c r="FV3" s="289" t="s">
        <v>1947</v>
      </c>
      <c r="FW3" s="289" t="s">
        <v>1949</v>
      </c>
      <c r="FX3" s="289" t="s">
        <v>1952</v>
      </c>
      <c r="FY3" s="289" t="s">
        <v>1955</v>
      </c>
      <c r="FZ3" s="169" t="s">
        <v>1958</v>
      </c>
      <c r="GA3" s="286" t="s">
        <v>1961</v>
      </c>
      <c r="GB3" s="46" t="s">
        <v>1964</v>
      </c>
      <c r="GC3" s="46" t="s">
        <v>1966</v>
      </c>
      <c r="GD3" s="289" t="s">
        <v>1969</v>
      </c>
      <c r="GE3" s="169" t="s">
        <v>1972</v>
      </c>
      <c r="GF3" s="46" t="s">
        <v>1975</v>
      </c>
      <c r="GG3" s="289" t="s">
        <v>1977</v>
      </c>
      <c r="GH3" s="46" t="s">
        <v>1979</v>
      </c>
      <c r="GI3" s="169" t="s">
        <v>1981</v>
      </c>
      <c r="GJ3" s="289" t="s">
        <v>1985</v>
      </c>
      <c r="GK3" s="48" t="s">
        <v>1988</v>
      </c>
      <c r="GL3" s="286" t="s">
        <v>1990</v>
      </c>
      <c r="GM3" s="48" t="s">
        <v>1992</v>
      </c>
      <c r="GN3" s="48" t="s">
        <v>1992</v>
      </c>
      <c r="GO3" s="289" t="s">
        <v>1996</v>
      </c>
      <c r="GP3" s="289" t="s">
        <v>1999</v>
      </c>
      <c r="GQ3" s="169" t="s">
        <v>2001</v>
      </c>
      <c r="GR3" s="289" t="s">
        <v>2004</v>
      </c>
      <c r="GS3" s="46" t="s">
        <v>2007</v>
      </c>
      <c r="GT3" s="289" t="s">
        <v>2010</v>
      </c>
      <c r="GU3" s="289" t="s">
        <v>2014</v>
      </c>
      <c r="GV3" s="289" t="s">
        <v>2017</v>
      </c>
      <c r="GW3" s="289" t="s">
        <v>2020</v>
      </c>
      <c r="GX3" s="289" t="s">
        <v>2022</v>
      </c>
      <c r="GY3" s="290" t="s">
        <v>2024</v>
      </c>
      <c r="GZ3" s="289" t="s">
        <v>2027</v>
      </c>
      <c r="HA3" s="289" t="s">
        <v>2030</v>
      </c>
      <c r="HB3" s="169" t="s">
        <v>2033</v>
      </c>
      <c r="HC3" s="289" t="s">
        <v>2036</v>
      </c>
      <c r="HD3" s="289" t="s">
        <v>2039</v>
      </c>
      <c r="HE3" s="289" t="s">
        <v>2042</v>
      </c>
      <c r="HF3" s="289" t="s">
        <v>2044</v>
      </c>
      <c r="HG3" s="169" t="s">
        <v>2046</v>
      </c>
      <c r="HH3" s="290" t="s">
        <v>2049</v>
      </c>
      <c r="HI3" s="169" t="s">
        <v>2051</v>
      </c>
      <c r="HJ3" s="289" t="s">
        <v>2054</v>
      </c>
      <c r="HK3" s="289" t="s">
        <v>2057</v>
      </c>
      <c r="HL3" s="289" t="s">
        <v>2061</v>
      </c>
      <c r="HM3" s="289" t="s">
        <v>2063</v>
      </c>
      <c r="HN3" s="289" t="s">
        <v>2066</v>
      </c>
      <c r="HO3" s="169" t="s">
        <v>2069</v>
      </c>
      <c r="HP3" s="289" t="s">
        <v>2072</v>
      </c>
      <c r="HQ3" s="169" t="s">
        <v>2074</v>
      </c>
      <c r="HR3" s="46" t="s">
        <v>2077</v>
      </c>
      <c r="HS3" s="289" t="s">
        <v>2080</v>
      </c>
      <c r="HT3" s="289" t="s">
        <v>2083</v>
      </c>
      <c r="HU3" s="335" t="s">
        <v>2086</v>
      </c>
      <c r="HV3" s="289" t="s">
        <v>2089</v>
      </c>
      <c r="HW3" s="289" t="s">
        <v>2092</v>
      </c>
      <c r="HX3" s="289" t="s">
        <v>2095</v>
      </c>
      <c r="HY3" s="169" t="s">
        <v>2098</v>
      </c>
      <c r="HZ3" s="289" t="s">
        <v>2101</v>
      </c>
      <c r="IA3" s="289" t="s">
        <v>2104</v>
      </c>
      <c r="IB3" s="289" t="s">
        <v>2107</v>
      </c>
      <c r="IC3" s="289" t="s">
        <v>2110</v>
      </c>
      <c r="ID3" s="289" t="s">
        <v>2113</v>
      </c>
      <c r="IE3" s="289" t="s">
        <v>2116</v>
      </c>
      <c r="IF3" s="289" t="s">
        <v>2119</v>
      </c>
      <c r="IG3" s="289" t="s">
        <v>2122</v>
      </c>
      <c r="IH3" s="289" t="s">
        <v>2125</v>
      </c>
      <c r="II3" s="289" t="s">
        <v>2128</v>
      </c>
      <c r="IJ3" s="289" t="s">
        <v>2130</v>
      </c>
      <c r="IK3" s="169" t="s">
        <v>2133</v>
      </c>
      <c r="IL3" s="289" t="s">
        <v>2136</v>
      </c>
      <c r="IM3" s="46" t="s">
        <v>2139</v>
      </c>
      <c r="IN3" s="169" t="s">
        <v>2142</v>
      </c>
      <c r="IO3" s="289" t="s">
        <v>2653</v>
      </c>
      <c r="IP3" s="289" t="s">
        <v>2148</v>
      </c>
      <c r="IQ3" s="169" t="s">
        <v>2150</v>
      </c>
      <c r="IR3" s="289" t="s">
        <v>2153</v>
      </c>
      <c r="IS3" s="289" t="s">
        <v>2156</v>
      </c>
      <c r="IT3" s="289" t="s">
        <v>2158</v>
      </c>
      <c r="IU3" s="289" t="s">
        <v>2160</v>
      </c>
      <c r="IV3" s="289" t="s">
        <v>2162</v>
      </c>
      <c r="IW3" s="341" t="s">
        <v>2654</v>
      </c>
      <c r="IX3" s="217" t="s">
        <v>2167</v>
      </c>
      <c r="IY3" s="289" t="s">
        <v>2171</v>
      </c>
      <c r="IZ3" s="169" t="s">
        <v>2173</v>
      </c>
      <c r="JA3" s="46" t="s">
        <v>2176</v>
      </c>
      <c r="JB3" s="46" t="s">
        <v>2178</v>
      </c>
      <c r="JC3" s="289" t="s">
        <v>2180</v>
      </c>
      <c r="JD3" s="46" t="s">
        <v>2183</v>
      </c>
      <c r="JE3" s="46" t="s">
        <v>2185</v>
      </c>
      <c r="JF3" s="169" t="s">
        <v>2187</v>
      </c>
      <c r="JG3" s="289" t="s">
        <v>2190</v>
      </c>
      <c r="JH3" s="57" t="s">
        <v>2192</v>
      </c>
      <c r="JI3" s="289" t="s">
        <v>2194</v>
      </c>
      <c r="JJ3" s="289" t="s">
        <v>2196</v>
      </c>
      <c r="JK3" s="289" t="s">
        <v>2198</v>
      </c>
      <c r="JL3" s="169" t="s">
        <v>2200</v>
      </c>
      <c r="JM3" s="289" t="s">
        <v>2203</v>
      </c>
      <c r="JN3" s="289" t="s">
        <v>2205</v>
      </c>
      <c r="JO3" s="289" t="s">
        <v>2207</v>
      </c>
      <c r="JP3" s="169" t="s">
        <v>2209</v>
      </c>
      <c r="JQ3" s="289" t="s">
        <v>2212</v>
      </c>
      <c r="JR3" s="352" t="s">
        <v>2214</v>
      </c>
      <c r="JS3" s="289" t="s">
        <v>2216</v>
      </c>
      <c r="JT3" s="169" t="s">
        <v>2218</v>
      </c>
      <c r="JU3" s="46" t="s">
        <v>2221</v>
      </c>
      <c r="JV3" s="46" t="s">
        <v>2223</v>
      </c>
      <c r="JW3" s="46" t="s">
        <v>2225</v>
      </c>
      <c r="JX3" s="46" t="s">
        <v>2227</v>
      </c>
      <c r="JY3" s="46" t="s">
        <v>2229</v>
      </c>
      <c r="JZ3" s="46" t="s">
        <v>2231</v>
      </c>
      <c r="KA3" s="289" t="s">
        <v>2233</v>
      </c>
      <c r="KB3" s="169" t="s">
        <v>2235</v>
      </c>
      <c r="KC3" s="46" t="s">
        <v>2238</v>
      </c>
      <c r="KD3" s="46" t="s">
        <v>2240</v>
      </c>
      <c r="KE3" s="394" t="s">
        <v>2242</v>
      </c>
      <c r="KF3" s="396" t="s">
        <v>2245</v>
      </c>
      <c r="KG3" s="397" t="s">
        <v>2248</v>
      </c>
      <c r="KH3" s="398" t="s">
        <v>2250</v>
      </c>
      <c r="KI3" s="195" t="s">
        <v>2253</v>
      </c>
      <c r="KJ3" s="399" t="s">
        <v>2255</v>
      </c>
      <c r="KK3" s="341" t="s">
        <v>2257</v>
      </c>
      <c r="KL3" s="398" t="s">
        <v>2259</v>
      </c>
      <c r="KM3" s="399" t="s">
        <v>2261</v>
      </c>
      <c r="KN3" s="341" t="s">
        <v>2263</v>
      </c>
      <c r="KO3" s="341" t="s">
        <v>2265</v>
      </c>
      <c r="KP3" s="341" t="s">
        <v>2268</v>
      </c>
      <c r="KQ3" s="400" t="s">
        <v>2270</v>
      </c>
      <c r="KR3" s="79" t="s">
        <v>2274</v>
      </c>
      <c r="KS3" s="341" t="s">
        <v>2276</v>
      </c>
      <c r="KT3" s="195" t="s">
        <v>2278</v>
      </c>
      <c r="KU3" s="195" t="s">
        <v>2280</v>
      </c>
      <c r="KV3" s="195" t="s">
        <v>2282</v>
      </c>
      <c r="KW3" s="400" t="s">
        <v>2284</v>
      </c>
      <c r="KX3" s="195" t="s">
        <v>2287</v>
      </c>
      <c r="KY3" s="341" t="s">
        <v>2289</v>
      </c>
      <c r="KZ3" s="195" t="s">
        <v>2291</v>
      </c>
      <c r="LA3" s="195" t="s">
        <v>2293</v>
      </c>
      <c r="LB3" s="400" t="s">
        <v>2294</v>
      </c>
      <c r="LC3" s="58" t="s">
        <v>2297</v>
      </c>
      <c r="LD3" s="195" t="s">
        <v>2299</v>
      </c>
      <c r="LE3" s="401" t="s">
        <v>2301</v>
      </c>
      <c r="LF3" s="217" t="s">
        <v>2304</v>
      </c>
      <c r="LG3" s="284" t="s">
        <v>2308</v>
      </c>
      <c r="LH3" s="284" t="s">
        <v>2310</v>
      </c>
      <c r="LI3" s="169" t="s">
        <v>2313</v>
      </c>
      <c r="LJ3" s="290" t="s">
        <v>2317</v>
      </c>
      <c r="LK3" s="177" t="s">
        <v>2320</v>
      </c>
      <c r="LL3" s="56" t="s">
        <v>2323</v>
      </c>
      <c r="LM3" s="56" t="s">
        <v>2325</v>
      </c>
      <c r="LN3" s="56" t="s">
        <v>2327</v>
      </c>
      <c r="LO3" s="55" t="s">
        <v>2329</v>
      </c>
      <c r="LP3" s="48" t="s">
        <v>2332</v>
      </c>
      <c r="LQ3" s="368" t="s">
        <v>2334</v>
      </c>
      <c r="LR3" s="369" t="s">
        <v>2336</v>
      </c>
      <c r="LS3" s="371" t="s">
        <v>2339</v>
      </c>
      <c r="LT3" s="55" t="s">
        <v>2341</v>
      </c>
      <c r="LU3" s="48" t="s">
        <v>2344</v>
      </c>
      <c r="LV3" s="372" t="s">
        <v>2346</v>
      </c>
      <c r="LW3" s="403" t="s">
        <v>2348</v>
      </c>
      <c r="LX3" s="80" t="s">
        <v>2351</v>
      </c>
      <c r="LY3" s="426" t="s">
        <v>2354</v>
      </c>
      <c r="LZ3" s="426" t="s">
        <v>2356</v>
      </c>
      <c r="MA3" s="426" t="s">
        <v>2358</v>
      </c>
      <c r="MB3" s="434" t="s">
        <v>2360</v>
      </c>
      <c r="MC3" s="426" t="s">
        <v>2363</v>
      </c>
      <c r="MD3" s="426" t="s">
        <v>2365</v>
      </c>
      <c r="ME3" s="426" t="s">
        <v>2367</v>
      </c>
      <c r="MF3" s="80" t="s">
        <v>2369</v>
      </c>
      <c r="MG3" s="429" t="s">
        <v>2372</v>
      </c>
      <c r="MH3" s="426" t="s">
        <v>2374</v>
      </c>
      <c r="MI3" s="426" t="s">
        <v>2376</v>
      </c>
      <c r="MJ3" s="426" t="s">
        <v>2378</v>
      </c>
      <c r="MK3" s="426" t="s">
        <v>2380</v>
      </c>
      <c r="ML3" s="426" t="s">
        <v>2382</v>
      </c>
      <c r="MM3" s="446" t="s">
        <v>2384</v>
      </c>
      <c r="MN3" s="217" t="s">
        <v>2387</v>
      </c>
      <c r="MO3" s="290" t="s">
        <v>2390</v>
      </c>
      <c r="MP3" s="290" t="s">
        <v>2392</v>
      </c>
      <c r="MQ3" s="219" t="s">
        <v>2394</v>
      </c>
      <c r="MR3" s="375" t="s">
        <v>2397</v>
      </c>
      <c r="MS3" s="221" t="s">
        <v>2400</v>
      </c>
      <c r="MT3" s="221" t="s">
        <v>2403</v>
      </c>
      <c r="MU3" s="221" t="s">
        <v>2406</v>
      </c>
      <c r="MV3" s="221" t="s">
        <v>2408</v>
      </c>
      <c r="MW3" s="219" t="s">
        <v>2410</v>
      </c>
      <c r="MX3" s="223" t="s">
        <v>2413</v>
      </c>
      <c r="MY3" s="219" t="s">
        <v>2415</v>
      </c>
      <c r="MZ3" s="221" t="s">
        <v>2417</v>
      </c>
      <c r="NA3" s="220" t="s">
        <v>2420</v>
      </c>
      <c r="NB3" s="219" t="s">
        <v>2423</v>
      </c>
      <c r="NC3" s="223" t="s">
        <v>2426</v>
      </c>
      <c r="ND3" s="220" t="s">
        <v>2428</v>
      </c>
      <c r="NE3" s="377" t="s">
        <v>2431</v>
      </c>
      <c r="NF3" s="224" t="s">
        <v>2433</v>
      </c>
      <c r="NG3" s="225" t="s">
        <v>2435</v>
      </c>
      <c r="NH3" s="227" t="s">
        <v>2438</v>
      </c>
      <c r="NI3" s="80" t="s">
        <v>2441</v>
      </c>
      <c r="NJ3" s="46" t="s">
        <v>2443</v>
      </c>
      <c r="NK3" s="195" t="s">
        <v>2445</v>
      </c>
    </row>
    <row r="4" spans="1:375">
      <c r="A4">
        <f>'1. Información General'!B2</f>
        <v>0</v>
      </c>
      <c r="B4">
        <f>'1. Información General'!F2</f>
        <v>0</v>
      </c>
      <c r="C4">
        <f>'1. Información General'!B3</f>
        <v>0</v>
      </c>
      <c r="D4" s="389">
        <f>'1. Información General'!F3</f>
        <v>0</v>
      </c>
      <c r="E4">
        <f>'1. Información General'!B4</f>
        <v>0</v>
      </c>
      <c r="F4">
        <f>'1. Información General'!D4</f>
        <v>0</v>
      </c>
      <c r="G4">
        <f>'1. Información General'!B5</f>
        <v>0</v>
      </c>
      <c r="H4">
        <f>'1. Información General'!D5</f>
        <v>0</v>
      </c>
      <c r="I4">
        <f>'1. Información General'!B6</f>
        <v>0</v>
      </c>
      <c r="J4" s="389">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389">
        <f>'1. Información General'!F12</f>
        <v>0</v>
      </c>
      <c r="T4">
        <f>'1. Información General'!B13</f>
        <v>0</v>
      </c>
      <c r="U4">
        <f>'1. Información General'!D13</f>
        <v>0</v>
      </c>
      <c r="V4">
        <f>'1. Información General'!B14</f>
        <v>0</v>
      </c>
      <c r="W4">
        <f>'1. Información General'!D14</f>
        <v>0</v>
      </c>
      <c r="X4">
        <f>'1. Información General'!B15</f>
        <v>0</v>
      </c>
      <c r="Y4" s="389">
        <f>'1. Información General'!F15</f>
        <v>0</v>
      </c>
      <c r="Z4">
        <f>'1. Información General'!B16</f>
        <v>0</v>
      </c>
      <c r="AA4">
        <f>'1. Información General'!D16</f>
        <v>0</v>
      </c>
      <c r="AB4">
        <f>'1. Información General'!F16</f>
        <v>0</v>
      </c>
      <c r="AC4">
        <f>'1. Información General'!B17</f>
        <v>0</v>
      </c>
      <c r="AD4" t="str">
        <f>'1. Información General'!D17</f>
        <v xml:space="preserve"> </v>
      </c>
      <c r="AE4" t="str">
        <f>'1. Información General'!F17</f>
        <v xml:space="preserve"> </v>
      </c>
      <c r="AF4">
        <f>'1. Información General'!B20</f>
        <v>0</v>
      </c>
      <c r="AG4" s="406">
        <f>'1. Información General'!D20</f>
        <v>0</v>
      </c>
      <c r="AH4" s="406">
        <f>'1. Información General'!F20</f>
        <v>0</v>
      </c>
      <c r="AI4">
        <f>'1. Información General'!B21</f>
        <v>0</v>
      </c>
      <c r="AJ4">
        <f>'1. Información General'!F21</f>
        <v>0</v>
      </c>
      <c r="AK4" t="str">
        <f>'1. Información General'!B22</f>
        <v>PROMOCIÓN Y PREVENCIÓN</v>
      </c>
      <c r="AL4" t="str">
        <f>'1. Información General'!D22</f>
        <v>PRIMERA INFANCIA</v>
      </c>
      <c r="AM4" t="b">
        <f>'1. Información General'!B25</f>
        <v>0</v>
      </c>
      <c r="AN4" t="b">
        <f>'1. Información General'!B26</f>
        <v>0</v>
      </c>
      <c r="AO4" t="b">
        <f>'1. Información General'!B27</f>
        <v>0</v>
      </c>
      <c r="AP4" t="b">
        <f>'1. Información General'!B28</f>
        <v>0</v>
      </c>
      <c r="AQ4" t="b">
        <f>'1. Información General'!B29</f>
        <v>0</v>
      </c>
      <c r="AR4" t="b">
        <f>'1. Información General'!B30</f>
        <v>0</v>
      </c>
      <c r="AS4" t="str">
        <f>'1. Información General'!B31</f>
        <v>INSTITUCIONAL</v>
      </c>
      <c r="AT4" t="str">
        <f>'1. Información General'!E31</f>
        <v>CENTRO DE DESARROLLO INFANTIL - CDI</v>
      </c>
      <c r="AU4">
        <f>'1. Información General'!B34</f>
        <v>0</v>
      </c>
      <c r="AV4">
        <f>'1. Información General'!D34</f>
        <v>0</v>
      </c>
      <c r="AW4">
        <f>'1. Información General'!B35</f>
        <v>0</v>
      </c>
      <c r="AX4" s="406">
        <f>'1. Información General'!D35</f>
        <v>0</v>
      </c>
      <c r="AY4" s="406">
        <f>'1. Información General'!F35</f>
        <v>0</v>
      </c>
      <c r="AZ4">
        <f>'1. Información General'!B36</f>
        <v>0</v>
      </c>
      <c r="BA4">
        <f>'1. Información General'!F36</f>
        <v>0</v>
      </c>
      <c r="BB4">
        <f>'1. Información General'!B37</f>
        <v>0</v>
      </c>
      <c r="BC4">
        <f>'1. Información General'!D37</f>
        <v>0</v>
      </c>
      <c r="BD4">
        <f>'1. Información General'!F37</f>
        <v>0</v>
      </c>
      <c r="BE4">
        <f>'1. Información General'!B38</f>
        <v>0</v>
      </c>
      <c r="BF4">
        <f>'1. Información General'!D38</f>
        <v>0</v>
      </c>
      <c r="BG4">
        <f>'1. Información General'!B39</f>
        <v>0</v>
      </c>
      <c r="BH4" s="406">
        <f>'1. Información General'!D39</f>
        <v>0</v>
      </c>
      <c r="BI4" s="406">
        <f>'1. Información General'!F39</f>
        <v>0</v>
      </c>
      <c r="BJ4">
        <f>'1. Información General'!B40</f>
        <v>0</v>
      </c>
      <c r="BK4">
        <f>'1. Información General'!F40</f>
        <v>0</v>
      </c>
      <c r="BL4">
        <f>'1. Información General'!B41</f>
        <v>0</v>
      </c>
      <c r="BM4">
        <f>'1. Información General'!D41</f>
        <v>0</v>
      </c>
      <c r="BN4">
        <f>'1. Información General'!F41</f>
        <v>0</v>
      </c>
      <c r="BO4" t="str">
        <f>+'2.Ambientes Edu. y Protecto'!$D3</f>
        <v>NO APLICA</v>
      </c>
      <c r="BP4">
        <f>+'2.Ambientes Edu. y Protecto'!$D4</f>
        <v>0</v>
      </c>
      <c r="BQ4" t="str">
        <f>+'2.Ambientes Edu. y Protecto'!$D5</f>
        <v>NO APLICA</v>
      </c>
      <c r="BR4">
        <f>+'2.Ambientes Edu. y Protecto'!$D6</f>
        <v>0</v>
      </c>
      <c r="BS4" t="str">
        <f>+'2.Ambientes Edu. y Protecto'!$D7</f>
        <v>NO APLICA</v>
      </c>
      <c r="BT4">
        <f>+'2.Ambientes Edu. y Protecto'!$D8</f>
        <v>0</v>
      </c>
      <c r="BU4">
        <f>+'2.Ambientes Edu. y Protecto'!$D9</f>
        <v>0</v>
      </c>
      <c r="BV4">
        <f>+'2.Ambientes Edu. y Protecto'!$D10</f>
        <v>0</v>
      </c>
      <c r="BW4" t="str">
        <f>+'2.Ambientes Edu. y Protecto'!$D11</f>
        <v>NO APLICA</v>
      </c>
      <c r="BX4">
        <f>+'2.Ambientes Edu. y Protecto'!$D12</f>
        <v>0</v>
      </c>
      <c r="BY4">
        <f>+'2.Ambientes Edu. y Protecto'!$D13</f>
        <v>0</v>
      </c>
      <c r="BZ4">
        <f>+'2.Ambientes Edu. y Protecto'!$D14</f>
        <v>0</v>
      </c>
      <c r="CA4">
        <f>+'2.Ambientes Edu. y Protecto'!$D15</f>
        <v>0</v>
      </c>
      <c r="CB4">
        <f>+'2.Ambientes Edu. y Protecto'!$D16</f>
        <v>0</v>
      </c>
      <c r="CC4">
        <f>+'2.Ambientes Edu. y Protecto'!$D17</f>
        <v>0</v>
      </c>
      <c r="CD4">
        <f>+'2.Ambientes Edu. y Protecto'!$D18</f>
        <v>0</v>
      </c>
      <c r="CE4" t="str">
        <f>+'2.Ambientes Edu. y Protecto'!$D19</f>
        <v>NO APLICA</v>
      </c>
      <c r="CF4">
        <f>+'2.Ambientes Edu. y Protecto'!$D20</f>
        <v>0</v>
      </c>
      <c r="CG4" t="str">
        <f>+'2.Ambientes Edu. y Protecto'!$D21</f>
        <v>NO APLICA</v>
      </c>
      <c r="CH4">
        <f>+'2.Ambientes Edu. y Protecto'!$D22</f>
        <v>0</v>
      </c>
      <c r="CI4">
        <f>+'2.Ambientes Edu. y Protecto'!$D23</f>
        <v>0</v>
      </c>
      <c r="CJ4" t="str">
        <f>+'2.Ambientes Edu. y Protecto'!$D24</f>
        <v>NO APLICA</v>
      </c>
      <c r="CK4">
        <f>+'2.Ambientes Edu. y Protecto'!$D25</f>
        <v>0</v>
      </c>
      <c r="CL4">
        <f>+'2.Ambientes Edu. y Protecto'!$D26</f>
        <v>0</v>
      </c>
      <c r="CM4">
        <f>+'2.Ambientes Edu. y Protecto'!$D27</f>
        <v>0</v>
      </c>
      <c r="CN4" t="str">
        <f>+'2.Ambientes Edu. y Protecto'!$D28</f>
        <v>NO APLICA</v>
      </c>
      <c r="CO4">
        <f>+'2.Ambientes Edu. y Protecto'!$D29</f>
        <v>0</v>
      </c>
      <c r="CP4">
        <f>+'2.Ambientes Edu. y Protecto'!$D30</f>
        <v>0</v>
      </c>
      <c r="CQ4" t="str">
        <f>+'2.Ambientes Edu. y Protecto'!$D31</f>
        <v>NO APLICA</v>
      </c>
      <c r="CR4" t="str">
        <f>+'2.Ambientes Edu. y Protecto'!$D32</f>
        <v>NO APLICA</v>
      </c>
      <c r="CS4" t="str">
        <f>+'2.Ambientes Edu. y Protecto'!$D33</f>
        <v>NO APLICA</v>
      </c>
      <c r="CT4">
        <f>+'2.Ambientes Edu. y Protecto'!$D34</f>
        <v>0</v>
      </c>
      <c r="CU4">
        <f>+'2.Ambientes Edu. y Protecto'!$D35</f>
        <v>0</v>
      </c>
      <c r="CV4">
        <f>+'2.Ambientes Edu. y Protecto'!$D36</f>
        <v>0</v>
      </c>
      <c r="CW4">
        <f>+'2.Ambientes Edu. y Protecto'!$D37</f>
        <v>0</v>
      </c>
      <c r="CX4">
        <f>+'2.Ambientes Edu. y Protecto'!$D38</f>
        <v>0</v>
      </c>
      <c r="CY4">
        <f>+'2.Ambientes Edu. y Protecto'!$D39</f>
        <v>0</v>
      </c>
      <c r="CZ4">
        <f>+'2.Ambientes Edu. y Protecto'!$D40</f>
        <v>0</v>
      </c>
      <c r="DA4">
        <f>+'2.Ambientes Edu. y Protecto'!$D41</f>
        <v>0</v>
      </c>
      <c r="DB4">
        <f>+'2.Ambientes Edu. y Protecto'!$D42</f>
        <v>0</v>
      </c>
      <c r="DC4">
        <f>+'2.Ambientes Edu. y Protecto'!$D43</f>
        <v>0</v>
      </c>
      <c r="DD4">
        <f>+'2.Ambientes Edu. y Protecto'!$D44</f>
        <v>0</v>
      </c>
      <c r="DE4">
        <f>+'2.Ambientes Edu. y Protecto'!$D45</f>
        <v>0</v>
      </c>
      <c r="DF4">
        <f>+'2.Ambientes Edu. y Protecto'!$D46</f>
        <v>0</v>
      </c>
      <c r="DG4">
        <f>+'2.Ambientes Edu. y Protecto'!$D47</f>
        <v>0</v>
      </c>
      <c r="DH4">
        <f>+'2.Ambientes Edu. y Protecto'!$D48</f>
        <v>0</v>
      </c>
      <c r="DI4">
        <f>+'2.Ambientes Edu. y Protecto'!$D49</f>
        <v>0</v>
      </c>
      <c r="DJ4">
        <f>+'2.Ambientes Edu. y Protecto'!$D50</f>
        <v>0</v>
      </c>
      <c r="DK4">
        <f>+'2.Ambientes Edu. y Protecto'!$D51</f>
        <v>0</v>
      </c>
      <c r="DL4">
        <f>+'2.Ambientes Edu. y Protecto'!$D52</f>
        <v>0</v>
      </c>
      <c r="DM4">
        <f>+'2.Ambientes Edu. y Protecto'!$D53</f>
        <v>0</v>
      </c>
      <c r="DN4">
        <f>+'2.Ambientes Edu. y Protecto'!$D54</f>
        <v>0</v>
      </c>
      <c r="DO4">
        <f>+'2.Ambientes Edu. y Protecto'!$D55</f>
        <v>0</v>
      </c>
      <c r="DP4">
        <f>+'2.Ambientes Edu. y Protecto'!$D56</f>
        <v>0</v>
      </c>
      <c r="DQ4">
        <f>+'2.Ambientes Edu. y Protecto'!$D57</f>
        <v>0</v>
      </c>
      <c r="DR4">
        <f>+'2.Ambientes Edu. y Protecto'!$D58</f>
        <v>0</v>
      </c>
      <c r="DS4">
        <f>+'2.Ambientes Edu. y Protecto'!$D59</f>
        <v>0</v>
      </c>
      <c r="DT4">
        <f>+'2.Ambientes Edu. y Protecto'!$D60</f>
        <v>0</v>
      </c>
      <c r="DU4">
        <f>+'2.Ambientes Edu. y Protecto'!$D61</f>
        <v>0</v>
      </c>
      <c r="DV4">
        <f>+'2.Ambientes Edu. y Protecto'!$D62</f>
        <v>0</v>
      </c>
      <c r="DW4">
        <f>+'2.Ambientes Edu. y Protecto'!$D63</f>
        <v>0</v>
      </c>
      <c r="DX4" t="str">
        <f>+'2.Ambientes Edu. y Protecto'!$D64</f>
        <v>NO APLICA</v>
      </c>
      <c r="DY4">
        <f>+'2.Ambientes Edu. y Protecto'!$D65</f>
        <v>0</v>
      </c>
      <c r="DZ4">
        <f>+'2.Ambientes Edu. y Protecto'!$D66</f>
        <v>0</v>
      </c>
      <c r="EA4">
        <f>+'2.Ambientes Edu. y Protecto'!$D67</f>
        <v>0</v>
      </c>
      <c r="EB4">
        <f>+'2.Ambientes Edu. y Protecto'!$D68</f>
        <v>0</v>
      </c>
      <c r="EC4">
        <f>+'2.Ambientes Edu. y Protecto'!$D69</f>
        <v>0</v>
      </c>
      <c r="ED4" t="str">
        <f>+'2.Ambientes Edu. y Protecto'!$D70</f>
        <v>NO APLICA</v>
      </c>
      <c r="EE4" t="str">
        <f>+'2.Ambientes Edu. y Protecto'!$D71</f>
        <v>NO APLICA</v>
      </c>
      <c r="EF4">
        <f>+'2.Ambientes Edu. y Protecto'!$D72</f>
        <v>0</v>
      </c>
      <c r="EG4">
        <f>+'2.Ambientes Edu. y Protecto'!$D73</f>
        <v>0</v>
      </c>
      <c r="EH4">
        <f>+'2.Ambientes Edu. y Protecto'!$D74</f>
        <v>0</v>
      </c>
      <c r="EI4">
        <f>+'2.Ambientes Edu. y Protecto'!$D75</f>
        <v>0</v>
      </c>
      <c r="EJ4">
        <f>+'2.Ambientes Edu. y Protecto'!$D76</f>
        <v>0</v>
      </c>
      <c r="EK4">
        <f>+'2.Ambientes Edu. y Protecto'!$D77</f>
        <v>0</v>
      </c>
      <c r="EL4">
        <f>+'2.Ambientes Edu. y Protecto'!$D78</f>
        <v>0</v>
      </c>
      <c r="EM4">
        <f>+'2.Ambientes Edu. y Protecto'!$D79</f>
        <v>0</v>
      </c>
      <c r="EN4">
        <f>+'2.Ambientes Edu. y Protecto'!$D80</f>
        <v>0</v>
      </c>
      <c r="EO4">
        <f>+'2.Ambientes Edu. y Protecto'!$D81</f>
        <v>0</v>
      </c>
      <c r="EP4">
        <f>+'2.Ambientes Edu. y Protecto'!$D82</f>
        <v>0</v>
      </c>
      <c r="EQ4">
        <f>+'2.Ambientes Edu. y Protecto'!$D83</f>
        <v>0</v>
      </c>
      <c r="ER4">
        <f>+'2.Ambientes Edu. y Protecto'!$D84</f>
        <v>0</v>
      </c>
      <c r="ES4" t="str">
        <f>+'2.Ambientes Edu. y Protecto'!$D85</f>
        <v>NO APLICA</v>
      </c>
      <c r="ET4">
        <f>+'2.Ambientes Edu. y Protecto'!$D86</f>
        <v>0</v>
      </c>
      <c r="EU4">
        <f>+'2.Ambientes Edu. y Protecto'!$D87</f>
        <v>0</v>
      </c>
      <c r="EV4">
        <f>+'2.Ambientes Edu. y Protecto'!$D88</f>
        <v>0</v>
      </c>
      <c r="EW4">
        <f>+'2.Ambientes Edu. y Protecto'!$D89</f>
        <v>0</v>
      </c>
      <c r="EX4">
        <f>+'2.Ambientes Edu. y Protecto'!$D90</f>
        <v>0</v>
      </c>
      <c r="EY4" t="str">
        <f>+'2.Ambientes Edu. y Protecto'!$D91</f>
        <v>NO APLICA</v>
      </c>
      <c r="EZ4">
        <f>+'2.Ambientes Edu. y Protecto'!$D92</f>
        <v>0</v>
      </c>
      <c r="FA4" t="str">
        <f>'3. Salud y Nutrición '!$D3</f>
        <v>NO APLICA</v>
      </c>
      <c r="FB4">
        <f>'3. Salud y Nutrición '!$D4</f>
        <v>0</v>
      </c>
      <c r="FC4">
        <f>'3. Salud y Nutrición '!$D5</f>
        <v>0</v>
      </c>
      <c r="FD4" t="str">
        <f>'3. Salud y Nutrición '!$D6</f>
        <v>NO APLICA</v>
      </c>
      <c r="FE4">
        <f>'3. Salud y Nutrición '!$D7</f>
        <v>0</v>
      </c>
      <c r="FF4">
        <f>'3. Salud y Nutrición '!$D8</f>
        <v>0</v>
      </c>
      <c r="FG4">
        <f>'3. Salud y Nutrición '!$D9</f>
        <v>0</v>
      </c>
      <c r="FH4">
        <f>'3. Salud y Nutrición '!$D10</f>
        <v>0</v>
      </c>
      <c r="FI4" t="str">
        <f>'3. Salud y Nutrición '!$D11</f>
        <v>NO APLICA</v>
      </c>
      <c r="FJ4">
        <f>'3. Salud y Nutrición '!$D12</f>
        <v>0</v>
      </c>
      <c r="FK4" t="str">
        <f>'3. Salud y Nutrición '!$D13</f>
        <v>NO APLICA</v>
      </c>
      <c r="FL4" t="str">
        <f>'3. Salud y Nutrición '!$D14</f>
        <v>NO APLICA</v>
      </c>
      <c r="FM4">
        <f>'3. Salud y Nutrición '!$D15</f>
        <v>0</v>
      </c>
      <c r="FN4">
        <f>'3. Salud y Nutrición '!$D16</f>
        <v>0</v>
      </c>
      <c r="FO4">
        <f>'3. Salud y Nutrición '!$D17</f>
        <v>0</v>
      </c>
      <c r="FP4">
        <f>'3. Salud y Nutrición '!$D18</f>
        <v>0</v>
      </c>
      <c r="FQ4">
        <f>'3. Salud y Nutrición '!$D19</f>
        <v>0</v>
      </c>
      <c r="FR4">
        <f>'3. Salud y Nutrición '!$D20</f>
        <v>0</v>
      </c>
      <c r="FS4">
        <f>'3. Salud y Nutrición '!$D21</f>
        <v>0</v>
      </c>
      <c r="FT4">
        <f>'3. Salud y Nutrición '!$D22</f>
        <v>0</v>
      </c>
      <c r="FU4">
        <f>'3. Salud y Nutrición '!$D23</f>
        <v>0</v>
      </c>
      <c r="FV4">
        <f>'3. Salud y Nutrición '!$D24</f>
        <v>0</v>
      </c>
      <c r="FW4">
        <f>'3. Salud y Nutrición '!$D25</f>
        <v>0</v>
      </c>
      <c r="FX4">
        <f>'3. Salud y Nutrición '!$D26</f>
        <v>0</v>
      </c>
      <c r="FY4">
        <f>'3. Salud y Nutrición '!$D27</f>
        <v>0</v>
      </c>
      <c r="FZ4" t="str">
        <f>'3. Salud y Nutrición '!$D28</f>
        <v>NO APLICA</v>
      </c>
      <c r="GA4">
        <f>'3. Salud y Nutrición '!$D29</f>
        <v>0</v>
      </c>
      <c r="GB4">
        <f>'3. Salud y Nutrición '!$D30</f>
        <v>0</v>
      </c>
      <c r="GC4">
        <f>'3. Salud y Nutrición '!$D31</f>
        <v>0</v>
      </c>
      <c r="GD4">
        <f>'3. Salud y Nutrición '!$D32</f>
        <v>0</v>
      </c>
      <c r="GE4" t="str">
        <f>'3. Salud y Nutrición '!$D33</f>
        <v>NO APLICA</v>
      </c>
      <c r="GF4">
        <f>'3. Salud y Nutrición '!$D34</f>
        <v>0</v>
      </c>
      <c r="GG4">
        <f>'3. Salud y Nutrición '!$D35</f>
        <v>0</v>
      </c>
      <c r="GH4">
        <f>'3. Salud y Nutrición '!$D36</f>
        <v>0</v>
      </c>
      <c r="GI4" t="str">
        <f>'3. Salud y Nutrición '!$D37</f>
        <v>NO APLICA</v>
      </c>
      <c r="GJ4">
        <f>'3. Salud y Nutrición '!$D39</f>
        <v>0</v>
      </c>
      <c r="GK4">
        <f>'3. Salud y Nutrición '!$D40</f>
        <v>0</v>
      </c>
      <c r="GL4">
        <f>'3. Salud y Nutrición '!$D41</f>
        <v>0</v>
      </c>
      <c r="GM4">
        <f>'3. Salud y Nutrición '!$D42</f>
        <v>0</v>
      </c>
      <c r="GN4">
        <f>'3. Salud y Nutrición '!$D43</f>
        <v>0</v>
      </c>
      <c r="GO4">
        <f>'3. Salud y Nutrición '!$D44</f>
        <v>0</v>
      </c>
      <c r="GP4">
        <f>'3. Salud y Nutrición '!$D45</f>
        <v>0</v>
      </c>
      <c r="GQ4" t="str">
        <f>'3. Salud y Nutrición '!$D46</f>
        <v>NO APLICA</v>
      </c>
      <c r="GR4">
        <f>'3. Salud y Nutrición '!$D47</f>
        <v>0</v>
      </c>
      <c r="GS4">
        <f>'3. Salud y Nutrición '!$D48</f>
        <v>0</v>
      </c>
      <c r="GT4">
        <f>'3. Salud y Nutrición '!$D49</f>
        <v>0</v>
      </c>
      <c r="GU4">
        <f>'3. Salud y Nutrición '!$D51</f>
        <v>0</v>
      </c>
      <c r="GV4">
        <f>'3. Salud y Nutrición '!$D52</f>
        <v>0</v>
      </c>
      <c r="GW4">
        <f>'3. Salud y Nutrición '!$D53</f>
        <v>0</v>
      </c>
      <c r="GX4">
        <f>'3. Salud y Nutrición '!$D54</f>
        <v>0</v>
      </c>
      <c r="GY4">
        <f>'3. Salud y Nutrición '!$D55</f>
        <v>0</v>
      </c>
      <c r="GZ4">
        <f>'3. Salud y Nutrición '!$D56</f>
        <v>0</v>
      </c>
      <c r="HA4">
        <f>'3. Salud y Nutrición '!$D57</f>
        <v>0</v>
      </c>
      <c r="HB4" t="str">
        <f>'3. Salud y Nutrición '!$D58</f>
        <v>NO APLICA</v>
      </c>
      <c r="HC4">
        <f>'3. Salud y Nutrición '!$D59</f>
        <v>0</v>
      </c>
      <c r="HD4">
        <f>'3. Salud y Nutrición '!$D60</f>
        <v>0</v>
      </c>
      <c r="HE4">
        <f>'3. Salud y Nutrición '!$D62</f>
        <v>0</v>
      </c>
      <c r="HF4">
        <f>'3. Salud y Nutrición '!$D63</f>
        <v>0</v>
      </c>
      <c r="HG4" t="str">
        <f>'3. Salud y Nutrición '!$D64</f>
        <v>NO APLICA</v>
      </c>
      <c r="HH4">
        <f>'3. Salud y Nutrición '!$D65</f>
        <v>0</v>
      </c>
      <c r="HI4" t="str">
        <f>'3. Salud y Nutrición '!$D66</f>
        <v>NO APLICA</v>
      </c>
      <c r="HJ4">
        <f>'3. Salud y Nutrición '!$D67</f>
        <v>0</v>
      </c>
      <c r="HK4">
        <f>'3. Salud y Nutrición '!$D68</f>
        <v>0</v>
      </c>
      <c r="HL4">
        <f>'3. Salud y Nutrición '!$D70</f>
        <v>0</v>
      </c>
      <c r="HM4">
        <f>'3. Salud y Nutrición '!$D71</f>
        <v>0</v>
      </c>
      <c r="HN4">
        <f>'3. Salud y Nutrición '!$D72</f>
        <v>0</v>
      </c>
      <c r="HO4" t="str">
        <f>'3. Salud y Nutrición '!$D73</f>
        <v>NO APLICA</v>
      </c>
      <c r="HP4">
        <f>'3. Salud y Nutrición '!$D74</f>
        <v>0</v>
      </c>
      <c r="HQ4" t="str">
        <f>'3. Salud y Nutrición '!$D75</f>
        <v>NO APLICA</v>
      </c>
      <c r="HR4">
        <f>'3. Salud y Nutrición '!$D77</f>
        <v>0</v>
      </c>
      <c r="HS4">
        <f>'3. Salud y Nutrición '!$D78</f>
        <v>0</v>
      </c>
      <c r="HT4">
        <f>'3. Salud y Nutrición '!$D79</f>
        <v>0</v>
      </c>
      <c r="HU4">
        <f>'3. Salud y Nutrición '!$D80</f>
        <v>0</v>
      </c>
      <c r="HV4">
        <f>'3. Salud y Nutrición '!$D81</f>
        <v>0</v>
      </c>
      <c r="HW4">
        <f>'3. Salud y Nutrición '!$D82</f>
        <v>0</v>
      </c>
      <c r="HX4">
        <f>'3. Salud y Nutrición '!$D83</f>
        <v>0</v>
      </c>
      <c r="HY4" t="str">
        <f>'3. Salud y Nutrición '!$D84</f>
        <v>NO APLICA</v>
      </c>
      <c r="HZ4">
        <f>'3. Salud y Nutrición '!$D85</f>
        <v>0</v>
      </c>
      <c r="IA4">
        <f>'3. Salud y Nutrición '!$D86</f>
        <v>0</v>
      </c>
      <c r="IB4">
        <f>'3. Salud y Nutrición '!$D87</f>
        <v>0</v>
      </c>
      <c r="IC4">
        <f>'3. Salud y Nutrición '!$D88</f>
        <v>0</v>
      </c>
      <c r="ID4">
        <f>'3. Salud y Nutrición '!$D89</f>
        <v>0</v>
      </c>
      <c r="IE4">
        <f>'3. Salud y Nutrición '!$D90</f>
        <v>0</v>
      </c>
      <c r="IF4">
        <f>'3. Salud y Nutrición '!$D91</f>
        <v>0</v>
      </c>
      <c r="IG4">
        <f>'3. Salud y Nutrición '!$D92</f>
        <v>0</v>
      </c>
      <c r="IH4">
        <f>'3. Salud y Nutrición '!$D94</f>
        <v>0</v>
      </c>
      <c r="II4">
        <f>'3. Salud y Nutrición '!$D95</f>
        <v>0</v>
      </c>
      <c r="IJ4">
        <f>'3. Salud y Nutrición '!$D96</f>
        <v>0</v>
      </c>
      <c r="IK4" t="str">
        <f>'3. Salud y Nutrición '!$D97</f>
        <v>NO APLICA</v>
      </c>
      <c r="IL4">
        <f>'3. Salud y Nutrición '!$D98</f>
        <v>0</v>
      </c>
      <c r="IM4">
        <f>'3. Salud y Nutrición '!$D99</f>
        <v>0</v>
      </c>
      <c r="IN4" t="str">
        <f>'3. Salud y Nutrición '!$D100</f>
        <v>NO APLICA</v>
      </c>
      <c r="IO4">
        <f>'3. Salud y Nutrición '!$D101</f>
        <v>0</v>
      </c>
      <c r="IP4">
        <f>'3. Salud y Nutrición '!$D102</f>
        <v>0</v>
      </c>
      <c r="IQ4" t="str">
        <f>'3. Salud y Nutrición '!$D103</f>
        <v>NO APLICA</v>
      </c>
      <c r="IR4">
        <f>'3. Salud y Nutrición '!$D104</f>
        <v>0</v>
      </c>
      <c r="IS4">
        <f>'3. Salud y Nutrición '!$D105</f>
        <v>0</v>
      </c>
      <c r="IT4">
        <f>'3. Salud y Nutrición '!$D106</f>
        <v>0</v>
      </c>
      <c r="IU4">
        <f>'3. Salud y Nutrición '!$D107</f>
        <v>0</v>
      </c>
      <c r="IV4">
        <f>'3. Salud y Nutrición '!$D108</f>
        <v>0</v>
      </c>
      <c r="IW4">
        <f>'3. Salud y Nutrición '!$D109</f>
        <v>0</v>
      </c>
      <c r="IX4" t="str">
        <f>'4. Familia, Comunidades y Redes'!$D3</f>
        <v>NO APLICA</v>
      </c>
      <c r="IY4">
        <f>'4. Familia, Comunidades y Redes'!$D4</f>
        <v>0</v>
      </c>
      <c r="IZ4" t="str">
        <f>'4. Familia, Comunidades y Redes'!$D5</f>
        <v>NO APLICA</v>
      </c>
      <c r="JA4">
        <f>'4. Familia, Comunidades y Redes'!$D6</f>
        <v>0</v>
      </c>
      <c r="JB4">
        <f>'4. Familia, Comunidades y Redes'!$D7</f>
        <v>0</v>
      </c>
      <c r="JC4">
        <f>'4. Familia, Comunidades y Redes'!$D8</f>
        <v>0</v>
      </c>
      <c r="JD4">
        <f>'4. Familia, Comunidades y Redes'!$D10</f>
        <v>0</v>
      </c>
      <c r="JE4">
        <f>'4. Familia, Comunidades y Redes'!$D11</f>
        <v>0</v>
      </c>
      <c r="JF4" t="str">
        <f>'4. Familia, Comunidades y Redes'!$D12</f>
        <v>NO APLICA</v>
      </c>
      <c r="JG4">
        <f>'4. Familia, Comunidades y Redes'!$D13</f>
        <v>0</v>
      </c>
      <c r="JH4">
        <f>'4. Familia, Comunidades y Redes'!$D14</f>
        <v>0</v>
      </c>
      <c r="JI4">
        <f>'4. Familia, Comunidades y Redes'!$D15</f>
        <v>0</v>
      </c>
      <c r="JJ4">
        <f>'4. Familia, Comunidades y Redes'!$D16</f>
        <v>0</v>
      </c>
      <c r="JK4">
        <f>'4. Familia, Comunidades y Redes'!$D17</f>
        <v>0</v>
      </c>
      <c r="JL4" t="str">
        <f>'4. Familia, Comunidades y Redes'!$D18</f>
        <v>NO APLICA</v>
      </c>
      <c r="JM4">
        <f>'4. Familia, Comunidades y Redes'!$D19</f>
        <v>0</v>
      </c>
      <c r="JN4">
        <f>'4. Familia, Comunidades y Redes'!$D20</f>
        <v>0</v>
      </c>
      <c r="JO4">
        <f>'4. Familia, Comunidades y Redes'!$D21</f>
        <v>0</v>
      </c>
      <c r="JP4" t="str">
        <f>'4. Familia, Comunidades y Redes'!$D22</f>
        <v>NO APLICA</v>
      </c>
      <c r="JQ4">
        <f>'4. Familia, Comunidades y Redes'!$D23</f>
        <v>0</v>
      </c>
      <c r="JR4">
        <f>'4. Familia, Comunidades y Redes'!$D24</f>
        <v>0</v>
      </c>
      <c r="JS4">
        <f>'4. Familia, Comunidades y Redes'!$D25</f>
        <v>0</v>
      </c>
      <c r="JT4" t="str">
        <f>'4. Familia, Comunidades y Redes'!$D26</f>
        <v>NO APLICA</v>
      </c>
      <c r="JU4">
        <f>'4. Familia, Comunidades y Redes'!$D27</f>
        <v>0</v>
      </c>
      <c r="JV4">
        <f>'4. Familia, Comunidades y Redes'!$D28</f>
        <v>0</v>
      </c>
      <c r="JW4">
        <f>'4. Familia, Comunidades y Redes'!$D29</f>
        <v>0</v>
      </c>
      <c r="JX4">
        <f>'4. Familia, Comunidades y Redes'!$D30</f>
        <v>0</v>
      </c>
      <c r="JY4">
        <f>'4. Familia, Comunidades y Redes'!$D31</f>
        <v>0</v>
      </c>
      <c r="JZ4">
        <f>'4. Familia, Comunidades y Redes'!$D32</f>
        <v>0</v>
      </c>
      <c r="KA4">
        <f>'4. Familia, Comunidades y Redes'!$D33</f>
        <v>0</v>
      </c>
      <c r="KB4" t="str">
        <f>'4. Familia, Comunidades y Redes'!$D34</f>
        <v>NO APLICA</v>
      </c>
      <c r="KC4">
        <f>'4. Familia, Comunidades y Redes'!$D35</f>
        <v>0</v>
      </c>
      <c r="KD4">
        <f>'4. Familia, Comunidades y Redes'!$D36</f>
        <v>0</v>
      </c>
      <c r="KE4">
        <f>'4. Familia, Comunidades y Redes'!$D37</f>
        <v>0</v>
      </c>
      <c r="KF4" t="str">
        <f>'5. Proceso Pedagógico'!$D3</f>
        <v>NO APLICA</v>
      </c>
      <c r="KG4">
        <f>'5. Proceso Pedagógico'!$D4</f>
        <v>0</v>
      </c>
      <c r="KH4" t="str">
        <f>'5. Proceso Pedagógico'!$D5</f>
        <v>NO APLICA</v>
      </c>
      <c r="KI4">
        <f>'5. Proceso Pedagógico'!$D6</f>
        <v>0</v>
      </c>
      <c r="KJ4">
        <f>'5. Proceso Pedagógico'!$D7</f>
        <v>0</v>
      </c>
      <c r="KK4">
        <f>'5. Proceso Pedagógico'!$D8</f>
        <v>0</v>
      </c>
      <c r="KL4" t="str">
        <f>'5. Proceso Pedagógico'!$D9</f>
        <v>NO APLICA</v>
      </c>
      <c r="KM4">
        <f>'5. Proceso Pedagógico'!$D10</f>
        <v>0</v>
      </c>
      <c r="KN4">
        <f>'5. Proceso Pedagógico'!$D11</f>
        <v>0</v>
      </c>
      <c r="KO4">
        <f>'5. Proceso Pedagógico'!$D12</f>
        <v>0</v>
      </c>
      <c r="KP4">
        <f>'5. Proceso Pedagógico'!$D13</f>
        <v>0</v>
      </c>
      <c r="KQ4" t="str">
        <f>'5. Proceso Pedagógico'!$D14</f>
        <v>NO APLICA</v>
      </c>
      <c r="KR4">
        <f>'5. Proceso Pedagógico'!$D16</f>
        <v>0</v>
      </c>
      <c r="KS4">
        <f>'5. Proceso Pedagógico'!$D17</f>
        <v>0</v>
      </c>
      <c r="KT4">
        <f>'5. Proceso Pedagógico'!$D18</f>
        <v>0</v>
      </c>
      <c r="KU4">
        <f>'5. Proceso Pedagógico'!$D19</f>
        <v>0</v>
      </c>
      <c r="KV4">
        <f>'5. Proceso Pedagógico'!$D20</f>
        <v>0</v>
      </c>
      <c r="KW4" t="str">
        <f>'5. Proceso Pedagógico'!$D21</f>
        <v>NO APLICA</v>
      </c>
      <c r="KX4">
        <f>'5. Proceso Pedagógico'!$D22</f>
        <v>0</v>
      </c>
      <c r="KY4">
        <f>'5. Proceso Pedagógico'!$D23</f>
        <v>0</v>
      </c>
      <c r="KZ4">
        <f>'5. Proceso Pedagógico'!$D24</f>
        <v>0</v>
      </c>
      <c r="LA4">
        <f>'5. Proceso Pedagógico'!$D25</f>
        <v>0</v>
      </c>
      <c r="LB4" t="str">
        <f>'5. Proceso Pedagógico'!$D26</f>
        <v>NO APLICA</v>
      </c>
      <c r="LC4">
        <f>'5. Proceso Pedagógico'!$D27</f>
        <v>0</v>
      </c>
      <c r="LD4">
        <f>'5. Proceso Pedagógico'!$D28</f>
        <v>0</v>
      </c>
      <c r="LE4">
        <f>'5. Proceso Pedagógico'!$D29</f>
        <v>0</v>
      </c>
      <c r="LF4" t="str">
        <f>'6. Administrativo y Gestión'!$D3</f>
        <v>NO APLICA</v>
      </c>
      <c r="LG4">
        <f>'6. Administrativo y Gestión'!$D4</f>
        <v>0</v>
      </c>
      <c r="LH4">
        <f>'6. Administrativo y Gestión'!$D5</f>
        <v>0</v>
      </c>
      <c r="LI4" t="str">
        <f>'6. Administrativo y Gestión'!$D6</f>
        <v>NO APLICA</v>
      </c>
      <c r="LJ4">
        <f>'6. Administrativo y Gestión'!$D7</f>
        <v>0</v>
      </c>
      <c r="LK4">
        <f>'6. Administrativo y Gestión'!$D8</f>
        <v>0</v>
      </c>
      <c r="LL4">
        <f>'6. Administrativo y Gestión'!$D9</f>
        <v>0</v>
      </c>
      <c r="LM4">
        <f>'6. Administrativo y Gestión'!$D10</f>
        <v>0</v>
      </c>
      <c r="LN4">
        <f>'6. Administrativo y Gestión'!$D11</f>
        <v>0</v>
      </c>
      <c r="LO4" t="str">
        <f>'6. Administrativo y Gestión'!$D12</f>
        <v>NO APLICA</v>
      </c>
      <c r="LP4">
        <f>'6. Administrativo y Gestión'!$D13</f>
        <v>0</v>
      </c>
      <c r="LQ4">
        <f>'6. Administrativo y Gestión'!$D14</f>
        <v>0</v>
      </c>
      <c r="LR4" t="str">
        <f>'6. Administrativo y Gestión'!$D15</f>
        <v>NO APLICA</v>
      </c>
      <c r="LS4">
        <f>'6. Administrativo y Gestión'!$D16</f>
        <v>0</v>
      </c>
      <c r="LT4" t="str">
        <f>'6. Administrativo y Gestión'!$D17</f>
        <v>NO APLICA</v>
      </c>
      <c r="LU4">
        <f>'6. Administrativo y Gestión'!$D18</f>
        <v>0</v>
      </c>
      <c r="LV4">
        <f>'6. Administrativo y Gestión'!$D19</f>
        <v>0</v>
      </c>
      <c r="LW4">
        <f>'6. Administrativo y Gestión'!$D20</f>
        <v>0</v>
      </c>
      <c r="LX4" t="str">
        <f>+'7. Financiero'!$D3</f>
        <v>NO APLICA</v>
      </c>
      <c r="LY4">
        <f>+'7. Financiero'!$D4</f>
        <v>0</v>
      </c>
      <c r="LZ4">
        <f>+'7. Financiero'!$D5</f>
        <v>0</v>
      </c>
      <c r="MA4">
        <f>+'7. Financiero'!$D6</f>
        <v>0</v>
      </c>
      <c r="MB4" t="str">
        <f>+'7. Financiero'!$D7</f>
        <v>NO APLICA</v>
      </c>
      <c r="MC4">
        <f>+'7. Financiero'!$D8</f>
        <v>0</v>
      </c>
      <c r="MD4">
        <f>+'7. Financiero'!$D9</f>
        <v>0</v>
      </c>
      <c r="ME4">
        <f>+'7. Financiero'!$D10</f>
        <v>0</v>
      </c>
      <c r="MF4" t="str">
        <f>+'7. Financiero'!$D11</f>
        <v>NO APLICA</v>
      </c>
      <c r="MG4">
        <f>+'7. Financiero'!$D12</f>
        <v>0</v>
      </c>
      <c r="MH4">
        <f>+'7. Financiero'!$D13</f>
        <v>0</v>
      </c>
      <c r="MI4">
        <f>+'7. Financiero'!$D14</f>
        <v>0</v>
      </c>
      <c r="MJ4">
        <f>+'7. Financiero'!$D15</f>
        <v>0</v>
      </c>
      <c r="MK4">
        <f>+'7. Financiero'!$D16</f>
        <v>0</v>
      </c>
      <c r="ML4">
        <f>+'7. Financiero'!$D17</f>
        <v>0</v>
      </c>
      <c r="MM4">
        <f>+'7. Financiero'!$D18</f>
        <v>0</v>
      </c>
      <c r="MN4" t="str">
        <f>'8. Talento Humano'!$D3</f>
        <v>NO APLICA</v>
      </c>
      <c r="MO4">
        <f>'8. Talento Humano'!$D4</f>
        <v>0</v>
      </c>
      <c r="MP4">
        <f>'8. Talento Humano'!$D5</f>
        <v>0</v>
      </c>
      <c r="MQ4" t="str">
        <f>'8. Talento Humano'!$D6</f>
        <v>NO APLICA</v>
      </c>
      <c r="MR4">
        <f>'8. Talento Humano'!$D7</f>
        <v>0</v>
      </c>
      <c r="MS4">
        <f>'8. Talento Humano'!$D8</f>
        <v>0</v>
      </c>
      <c r="MT4">
        <f>'8. Talento Humano'!$D9</f>
        <v>0</v>
      </c>
      <c r="MU4">
        <f>'8. Talento Humano'!$D10</f>
        <v>0</v>
      </c>
      <c r="MV4">
        <f>'8. Talento Humano'!$D11</f>
        <v>0</v>
      </c>
      <c r="MW4" t="str">
        <f>'8. Talento Humano'!$D12</f>
        <v>NO APLICA</v>
      </c>
      <c r="MX4">
        <f>'8. Talento Humano'!$D13</f>
        <v>0</v>
      </c>
      <c r="MY4" t="str">
        <f>'8. Talento Humano'!$D14</f>
        <v>NO APLICA</v>
      </c>
      <c r="MZ4">
        <f>'8. Talento Humano'!$D15</f>
        <v>0</v>
      </c>
      <c r="NA4">
        <f>'8. Talento Humano'!$D16</f>
        <v>0</v>
      </c>
      <c r="NB4" t="str">
        <f>'8. Talento Humano'!$D17</f>
        <v>NO APLICA</v>
      </c>
      <c r="NC4">
        <f>'8. Talento Humano'!$D18</f>
        <v>0</v>
      </c>
      <c r="ND4">
        <f>'8. Talento Humano'!$D19</f>
        <v>0</v>
      </c>
      <c r="NE4">
        <f>'8. Talento Humano'!$D20</f>
        <v>0</v>
      </c>
      <c r="NF4">
        <f>'8. Talento Humano'!$D21</f>
        <v>0</v>
      </c>
      <c r="NG4">
        <f>'8. Talento Humano'!$D22</f>
        <v>0</v>
      </c>
      <c r="NH4">
        <f>'8. Talento Humano'!$D23</f>
        <v>0</v>
      </c>
      <c r="NI4" t="str">
        <f>'8. Talento Humano'!$D24</f>
        <v>NO APLICA</v>
      </c>
      <c r="NJ4">
        <f>'8. Talento Humano'!$D25</f>
        <v>0</v>
      </c>
      <c r="NK4">
        <f>'8. Talento Humano'!$D26</f>
        <v>0</v>
      </c>
    </row>
  </sheetData>
  <sheetProtection algorithmName="SHA-512" hashValue="+YnHJawaWM88OSFBKiH1c2bcSK3DkHrr6w4ZLfxmXDfLrVIN6PLWDbYBJHhossaZWvNxwTZPhxw2BX98QrQEJQ==" saltValue="9Ja1WtGjN64xB/9Ahrm7Ug==" spinCount="100000" sheet="1" objects="1" scenarios="1"/>
  <mergeCells count="3">
    <mergeCell ref="A1:M1"/>
    <mergeCell ref="A2:M2"/>
    <mergeCell ref="N2:A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D527-3122-4009-82AC-2A5695263BFA}">
  <sheetPr>
    <tabColor rgb="FF002060"/>
    <pageSetUpPr fitToPage="1"/>
  </sheetPr>
  <dimension ref="A1:E97"/>
  <sheetViews>
    <sheetView zoomScaleNormal="100" workbookViewId="0">
      <selection activeCell="C1" sqref="C1"/>
    </sheetView>
  </sheetViews>
  <sheetFormatPr baseColWidth="10" defaultColWidth="11.42578125" defaultRowHeight="15"/>
  <cols>
    <col min="1" max="1" width="86.85546875" style="83" customWidth="1"/>
    <col min="2" max="2" width="150.85546875" style="29" customWidth="1"/>
    <col min="3" max="3" width="8.7109375" customWidth="1"/>
  </cols>
  <sheetData>
    <row r="1" spans="1:5" ht="17.25" thickBot="1">
      <c r="A1" s="515" t="s">
        <v>1470</v>
      </c>
      <c r="B1" s="516"/>
      <c r="C1" s="450" t="s">
        <v>1471</v>
      </c>
    </row>
    <row r="2" spans="1:5" ht="17.25" customHeight="1">
      <c r="A2" s="156" t="s">
        <v>1472</v>
      </c>
      <c r="B2" s="156" t="s">
        <v>1473</v>
      </c>
      <c r="E2" t="str">
        <f>UPPER(D1)</f>
        <v/>
      </c>
    </row>
    <row r="3" spans="1:5" ht="17.25" thickBot="1">
      <c r="A3" s="515" t="s">
        <v>1474</v>
      </c>
      <c r="B3" s="516"/>
    </row>
    <row r="4" spans="1:5" ht="16.5">
      <c r="A4" s="517" t="s">
        <v>1475</v>
      </c>
      <c r="B4" s="517"/>
    </row>
    <row r="5" spans="1:5">
      <c r="A5" s="83" t="s">
        <v>1476</v>
      </c>
      <c r="B5" s="29" t="s">
        <v>1477</v>
      </c>
    </row>
    <row r="6" spans="1:5">
      <c r="A6" s="83" t="s">
        <v>1478</v>
      </c>
      <c r="B6" s="29" t="s">
        <v>1479</v>
      </c>
    </row>
    <row r="7" spans="1:5">
      <c r="A7" s="83" t="s">
        <v>1480</v>
      </c>
      <c r="B7" s="29" t="s">
        <v>1481</v>
      </c>
    </row>
    <row r="8" spans="1:5">
      <c r="A8" s="83" t="s">
        <v>1482</v>
      </c>
      <c r="B8" s="29" t="s">
        <v>1483</v>
      </c>
    </row>
    <row r="9" spans="1:5" ht="17.25" customHeight="1">
      <c r="A9" s="83" t="s">
        <v>1484</v>
      </c>
      <c r="B9" s="29" t="s">
        <v>1485</v>
      </c>
    </row>
    <row r="10" spans="1:5">
      <c r="A10" s="83" t="s">
        <v>1486</v>
      </c>
      <c r="B10" s="29" t="s">
        <v>1487</v>
      </c>
    </row>
    <row r="11" spans="1:5">
      <c r="A11" s="83" t="s">
        <v>1488</v>
      </c>
      <c r="B11" s="29" t="s">
        <v>1489</v>
      </c>
    </row>
    <row r="12" spans="1:5">
      <c r="A12" s="83" t="s">
        <v>1490</v>
      </c>
      <c r="B12" s="29" t="s">
        <v>1491</v>
      </c>
    </row>
    <row r="13" spans="1:5">
      <c r="A13" s="83" t="s">
        <v>1492</v>
      </c>
      <c r="B13" s="29" t="s">
        <v>1493</v>
      </c>
    </row>
    <row r="14" spans="1:5">
      <c r="A14" s="83" t="s">
        <v>1494</v>
      </c>
      <c r="B14" s="29" t="s">
        <v>1495</v>
      </c>
    </row>
    <row r="15" spans="1:5">
      <c r="A15" s="83" t="s">
        <v>1496</v>
      </c>
      <c r="B15" s="29" t="s">
        <v>1497</v>
      </c>
    </row>
    <row r="16" spans="1:5" ht="15.75" thickBot="1">
      <c r="A16" s="83" t="s">
        <v>1498</v>
      </c>
      <c r="B16" s="29" t="s">
        <v>1499</v>
      </c>
    </row>
    <row r="17" spans="1:2" ht="16.5">
      <c r="A17" s="517" t="s">
        <v>1500</v>
      </c>
      <c r="B17" s="517"/>
    </row>
    <row r="18" spans="1:2" ht="30">
      <c r="A18" s="157" t="s">
        <v>1501</v>
      </c>
      <c r="B18" s="29" t="s">
        <v>1502</v>
      </c>
    </row>
    <row r="19" spans="1:2">
      <c r="A19" s="83" t="s">
        <v>1503</v>
      </c>
      <c r="B19" s="29" t="s">
        <v>1504</v>
      </c>
    </row>
    <row r="20" spans="1:2">
      <c r="A20" s="83" t="s">
        <v>1505</v>
      </c>
      <c r="B20" s="29" t="s">
        <v>1506</v>
      </c>
    </row>
    <row r="21" spans="1:2">
      <c r="A21" s="83" t="s">
        <v>1507</v>
      </c>
      <c r="B21" s="29" t="s">
        <v>1508</v>
      </c>
    </row>
    <row r="22" spans="1:2">
      <c r="A22" s="83" t="s">
        <v>1509</v>
      </c>
      <c r="B22" s="29" t="s">
        <v>1510</v>
      </c>
    </row>
    <row r="23" spans="1:2">
      <c r="A23" s="83" t="s">
        <v>1511</v>
      </c>
      <c r="B23" s="29" t="s">
        <v>1512</v>
      </c>
    </row>
    <row r="24" spans="1:2">
      <c r="A24" s="83" t="s">
        <v>1482</v>
      </c>
      <c r="B24" s="29" t="s">
        <v>1513</v>
      </c>
    </row>
    <row r="25" spans="1:2">
      <c r="A25" s="83" t="s">
        <v>1514</v>
      </c>
      <c r="B25" s="29" t="s">
        <v>1515</v>
      </c>
    </row>
    <row r="26" spans="1:2" ht="30">
      <c r="A26" s="83" t="s">
        <v>1516</v>
      </c>
      <c r="B26" s="29" t="s">
        <v>1517</v>
      </c>
    </row>
    <row r="27" spans="1:2">
      <c r="A27" s="83" t="s">
        <v>1518</v>
      </c>
      <c r="B27" s="29" t="s">
        <v>1519</v>
      </c>
    </row>
    <row r="28" spans="1:2">
      <c r="A28" s="83" t="s">
        <v>1520</v>
      </c>
      <c r="B28" s="29" t="s">
        <v>1521</v>
      </c>
    </row>
    <row r="29" spans="1:2">
      <c r="A29" s="83" t="s">
        <v>1522</v>
      </c>
      <c r="B29" s="29" t="s">
        <v>1523</v>
      </c>
    </row>
    <row r="30" spans="1:2">
      <c r="A30" s="83" t="s">
        <v>1524</v>
      </c>
      <c r="B30" s="29" t="s">
        <v>1525</v>
      </c>
    </row>
    <row r="31" spans="1:2">
      <c r="A31" s="83" t="s">
        <v>1494</v>
      </c>
      <c r="B31" s="29" t="s">
        <v>1526</v>
      </c>
    </row>
    <row r="32" spans="1:2">
      <c r="A32" s="83" t="s">
        <v>1496</v>
      </c>
      <c r="B32" s="29" t="s">
        <v>1527</v>
      </c>
    </row>
    <row r="33" spans="1:3">
      <c r="A33" s="83" t="s">
        <v>1528</v>
      </c>
      <c r="B33" s="29" t="s">
        <v>1529</v>
      </c>
    </row>
    <row r="34" spans="1:3" ht="75">
      <c r="A34" s="83" t="s">
        <v>1530</v>
      </c>
      <c r="B34" s="29" t="s">
        <v>1531</v>
      </c>
    </row>
    <row r="35" spans="1:3">
      <c r="A35" s="83" t="s">
        <v>1532</v>
      </c>
      <c r="B35" s="29" t="s">
        <v>1533</v>
      </c>
    </row>
    <row r="36" spans="1:3" ht="15.75" thickBot="1">
      <c r="A36" s="83" t="s">
        <v>1534</v>
      </c>
      <c r="B36" s="29" t="s">
        <v>1533</v>
      </c>
    </row>
    <row r="37" spans="1:3" ht="16.5">
      <c r="A37" s="517" t="s">
        <v>1535</v>
      </c>
      <c r="B37" s="517"/>
    </row>
    <row r="38" spans="1:3">
      <c r="A38" s="83" t="s">
        <v>1536</v>
      </c>
      <c r="B38" s="29" t="s">
        <v>1537</v>
      </c>
    </row>
    <row r="39" spans="1:3">
      <c r="A39" s="83" t="s">
        <v>1538</v>
      </c>
      <c r="B39" s="29" t="s">
        <v>1539</v>
      </c>
    </row>
    <row r="40" spans="1:3">
      <c r="A40" s="83" t="s">
        <v>1540</v>
      </c>
      <c r="B40" s="29" t="s">
        <v>1541</v>
      </c>
    </row>
    <row r="41" spans="1:3">
      <c r="A41" s="83" t="s">
        <v>1542</v>
      </c>
      <c r="B41" s="29" t="s">
        <v>1543</v>
      </c>
    </row>
    <row r="42" spans="1:3">
      <c r="A42" s="83" t="s">
        <v>1544</v>
      </c>
      <c r="B42" s="29" t="s">
        <v>1545</v>
      </c>
    </row>
    <row r="43" spans="1:3" ht="110.25" customHeight="1">
      <c r="A43" s="83" t="s">
        <v>1546</v>
      </c>
      <c r="B43" s="297" t="s">
        <v>1547</v>
      </c>
      <c r="C43" s="62"/>
    </row>
    <row r="44" spans="1:3">
      <c r="A44" s="83" t="s">
        <v>1548</v>
      </c>
      <c r="B44" s="29" t="s">
        <v>1549</v>
      </c>
      <c r="C44" s="62"/>
    </row>
    <row r="45" spans="1:3" ht="15.75" thickBot="1">
      <c r="A45" s="83" t="s">
        <v>1550</v>
      </c>
      <c r="B45" s="29" t="s">
        <v>1551</v>
      </c>
      <c r="C45" s="62"/>
    </row>
    <row r="46" spans="1:3" ht="16.5">
      <c r="A46" s="517" t="s">
        <v>1552</v>
      </c>
      <c r="B46" s="517"/>
    </row>
    <row r="47" spans="1:3">
      <c r="A47" s="83" t="s">
        <v>1553</v>
      </c>
      <c r="B47" s="29" t="s">
        <v>1554</v>
      </c>
    </row>
    <row r="48" spans="1:3">
      <c r="A48" s="83" t="s">
        <v>1555</v>
      </c>
      <c r="B48" s="29" t="s">
        <v>1556</v>
      </c>
    </row>
    <row r="49" spans="1:2">
      <c r="A49" s="83" t="s">
        <v>1557</v>
      </c>
      <c r="B49" s="29" t="s">
        <v>1558</v>
      </c>
    </row>
    <row r="50" spans="1:2">
      <c r="A50" s="83" t="s">
        <v>1559</v>
      </c>
      <c r="B50" s="29" t="s">
        <v>1560</v>
      </c>
    </row>
    <row r="51" spans="1:2">
      <c r="A51" s="83" t="s">
        <v>1561</v>
      </c>
      <c r="B51" s="29" t="s">
        <v>1562</v>
      </c>
    </row>
    <row r="52" spans="1:2">
      <c r="A52" s="83" t="s">
        <v>1563</v>
      </c>
      <c r="B52" s="29" t="s">
        <v>1564</v>
      </c>
    </row>
    <row r="53" spans="1:2">
      <c r="A53" s="83" t="s">
        <v>1565</v>
      </c>
      <c r="B53" s="29" t="s">
        <v>1566</v>
      </c>
    </row>
    <row r="54" spans="1:2">
      <c r="A54" s="83" t="s">
        <v>1567</v>
      </c>
      <c r="B54" s="29" t="s">
        <v>1568</v>
      </c>
    </row>
    <row r="55" spans="1:2">
      <c r="A55" s="83" t="s">
        <v>1569</v>
      </c>
      <c r="B55" s="29" t="s">
        <v>1570</v>
      </c>
    </row>
    <row r="56" spans="1:2">
      <c r="A56" s="83" t="s">
        <v>1571</v>
      </c>
      <c r="B56" s="29" t="s">
        <v>1572</v>
      </c>
    </row>
    <row r="57" spans="1:2" ht="65.25" customHeight="1">
      <c r="A57" s="83" t="s">
        <v>1520</v>
      </c>
      <c r="B57" s="29" t="s">
        <v>1573</v>
      </c>
    </row>
    <row r="58" spans="1:2" ht="16.5">
      <c r="A58" s="518" t="s">
        <v>1574</v>
      </c>
      <c r="B58" s="519"/>
    </row>
    <row r="59" spans="1:2">
      <c r="A59" s="520" t="s">
        <v>1575</v>
      </c>
      <c r="B59" s="158" t="s">
        <v>1576</v>
      </c>
    </row>
    <row r="60" spans="1:2">
      <c r="A60" s="520"/>
      <c r="B60" s="159" t="s">
        <v>1577</v>
      </c>
    </row>
    <row r="61" spans="1:2">
      <c r="A61" s="520"/>
      <c r="B61" s="160" t="s">
        <v>1578</v>
      </c>
    </row>
    <row r="62" spans="1:2">
      <c r="A62" s="520"/>
      <c r="B62" s="161" t="s">
        <v>1579</v>
      </c>
    </row>
    <row r="63" spans="1:2">
      <c r="A63" s="520"/>
      <c r="B63" s="162" t="s">
        <v>1580</v>
      </c>
    </row>
    <row r="64" spans="1:2">
      <c r="A64" s="170" t="s">
        <v>1581</v>
      </c>
      <c r="B64" s="158" t="s">
        <v>1582</v>
      </c>
    </row>
    <row r="65" spans="1:2" ht="90">
      <c r="A65" s="170" t="s">
        <v>1583</v>
      </c>
      <c r="B65" s="158" t="s">
        <v>1584</v>
      </c>
    </row>
    <row r="66" spans="1:2" ht="45">
      <c r="A66" s="170" t="s">
        <v>1585</v>
      </c>
      <c r="B66" s="158" t="s">
        <v>1586</v>
      </c>
    </row>
    <row r="67" spans="1:2">
      <c r="A67" s="521" t="s">
        <v>1587</v>
      </c>
      <c r="B67" s="522"/>
    </row>
    <row r="68" spans="1:2" ht="75">
      <c r="A68" s="298" t="s">
        <v>1588</v>
      </c>
      <c r="B68" s="298" t="s">
        <v>1589</v>
      </c>
    </row>
    <row r="69" spans="1:2" ht="45">
      <c r="A69" s="299" t="s">
        <v>1590</v>
      </c>
      <c r="B69" s="158" t="s">
        <v>1591</v>
      </c>
    </row>
    <row r="70" spans="1:2" ht="120">
      <c r="A70" s="299" t="s">
        <v>1592</v>
      </c>
      <c r="B70" s="158" t="s">
        <v>1593</v>
      </c>
    </row>
    <row r="71" spans="1:2">
      <c r="A71" s="523" t="s">
        <v>1594</v>
      </c>
      <c r="B71" s="524"/>
    </row>
    <row r="72" spans="1:2" ht="30">
      <c r="A72" s="300" t="s">
        <v>1595</v>
      </c>
      <c r="B72" s="174" t="s">
        <v>1596</v>
      </c>
    </row>
    <row r="73" spans="1:2" ht="120">
      <c r="A73" s="173" t="s">
        <v>1597</v>
      </c>
      <c r="B73" s="174" t="s">
        <v>1598</v>
      </c>
    </row>
    <row r="74" spans="1:2" ht="23.25" customHeight="1">
      <c r="A74" s="514" t="s">
        <v>1599</v>
      </c>
      <c r="B74" s="514"/>
    </row>
    <row r="75" spans="1:2" ht="144.75" customHeight="1">
      <c r="A75" s="171" t="s">
        <v>1600</v>
      </c>
      <c r="B75" s="171" t="s">
        <v>1601</v>
      </c>
    </row>
    <row r="76" spans="1:2" ht="24.75" customHeight="1">
      <c r="A76" s="514" t="s">
        <v>1602</v>
      </c>
      <c r="B76" s="514"/>
    </row>
    <row r="77" spans="1:2" ht="42" customHeight="1">
      <c r="A77" s="405" t="s">
        <v>1603</v>
      </c>
      <c r="B77" s="171" t="s">
        <v>1604</v>
      </c>
    </row>
    <row r="78" spans="1:2" ht="28.5" customHeight="1">
      <c r="A78" s="507" t="s">
        <v>1605</v>
      </c>
      <c r="B78" s="508"/>
    </row>
    <row r="79" spans="1:2" ht="30.75" customHeight="1">
      <c r="A79" s="171" t="s">
        <v>1606</v>
      </c>
      <c r="B79" s="171" t="s">
        <v>1607</v>
      </c>
    </row>
    <row r="80" spans="1:2" ht="43.5" customHeight="1">
      <c r="A80" s="171" t="s">
        <v>1608</v>
      </c>
      <c r="B80" s="172" t="s">
        <v>1609</v>
      </c>
    </row>
    <row r="81" spans="1:3" ht="29.25" customHeight="1">
      <c r="A81" s="171" t="s">
        <v>1610</v>
      </c>
      <c r="B81" s="172" t="s">
        <v>1611</v>
      </c>
    </row>
    <row r="82" spans="1:3" ht="83.25" customHeight="1">
      <c r="A82" s="171" t="s">
        <v>1612</v>
      </c>
      <c r="B82" s="172" t="s">
        <v>1613</v>
      </c>
    </row>
    <row r="83" spans="1:3" ht="30.75" customHeight="1">
      <c r="A83" s="509" t="s">
        <v>1614</v>
      </c>
      <c r="B83" s="510"/>
    </row>
    <row r="84" spans="1:3" ht="38.25" customHeight="1">
      <c r="A84" s="171" t="s">
        <v>1615</v>
      </c>
      <c r="B84" s="428" t="s">
        <v>1616</v>
      </c>
    </row>
    <row r="85" spans="1:3" ht="50.25" customHeight="1">
      <c r="A85" s="171" t="s">
        <v>1617</v>
      </c>
      <c r="B85" s="428" t="s">
        <v>1618</v>
      </c>
      <c r="C85" s="427"/>
    </row>
    <row r="86" spans="1:3" ht="24.75" customHeight="1">
      <c r="A86" s="430" t="s">
        <v>1619</v>
      </c>
      <c r="B86" s="405" t="s">
        <v>1620</v>
      </c>
      <c r="C86" s="427"/>
    </row>
    <row r="87" spans="1:3">
      <c r="A87" s="509" t="s">
        <v>1621</v>
      </c>
      <c r="B87" s="510"/>
    </row>
    <row r="88" spans="1:3" ht="36" customHeight="1">
      <c r="A88" s="171" t="s">
        <v>1622</v>
      </c>
      <c r="B88" s="171" t="s">
        <v>1623</v>
      </c>
    </row>
    <row r="89" spans="1:3" ht="121.5" customHeight="1">
      <c r="A89" s="171" t="s">
        <v>1624</v>
      </c>
      <c r="B89" s="171" t="s">
        <v>1625</v>
      </c>
    </row>
    <row r="90" spans="1:3" ht="16.5">
      <c r="A90" s="511" t="s">
        <v>1626</v>
      </c>
      <c r="B90" s="511"/>
    </row>
    <row r="91" spans="1:3" ht="30">
      <c r="A91" s="173" t="s">
        <v>1627</v>
      </c>
      <c r="B91" s="174" t="s">
        <v>1628</v>
      </c>
    </row>
    <row r="92" spans="1:3" ht="16.5">
      <c r="A92" s="512" t="s">
        <v>1629</v>
      </c>
      <c r="B92" s="512"/>
    </row>
    <row r="93" spans="1:3">
      <c r="A93" s="172" t="s">
        <v>1630</v>
      </c>
      <c r="B93" s="172" t="s">
        <v>1631</v>
      </c>
    </row>
    <row r="94" spans="1:3" ht="16.5">
      <c r="A94" s="513" t="s">
        <v>1632</v>
      </c>
      <c r="B94" s="513"/>
    </row>
    <row r="95" spans="1:3" ht="30">
      <c r="A95" s="170" t="s">
        <v>1633</v>
      </c>
      <c r="B95" s="158" t="s">
        <v>1634</v>
      </c>
    </row>
    <row r="96" spans="1:3" ht="30">
      <c r="A96" s="170" t="s">
        <v>1635</v>
      </c>
      <c r="B96" s="158" t="s">
        <v>1636</v>
      </c>
    </row>
    <row r="97" spans="1:2">
      <c r="A97" s="170" t="s">
        <v>1637</v>
      </c>
      <c r="B97" s="158" t="s">
        <v>1638</v>
      </c>
    </row>
  </sheetData>
  <sheetProtection algorithmName="SHA-512" hashValue="MGTeDYo5Yg0ZTMEdSx3G6jZH8eXIxIanKqlcCqPVRqu+yn8mZBAQS7DUoW81E/OdF6Y1+wQfq5JP6+tqS8VJeg==" saltValue="I3H6hiYKkjlDueWS+YnTww==" spinCount="100000" sheet="1" formatRows="0"/>
  <mergeCells count="18">
    <mergeCell ref="A76:B76"/>
    <mergeCell ref="A1:B1"/>
    <mergeCell ref="A3:B3"/>
    <mergeCell ref="A4:B4"/>
    <mergeCell ref="A17:B17"/>
    <mergeCell ref="A37:B37"/>
    <mergeCell ref="A46:B46"/>
    <mergeCell ref="A58:B58"/>
    <mergeCell ref="A59:A63"/>
    <mergeCell ref="A67:B67"/>
    <mergeCell ref="A71:B71"/>
    <mergeCell ref="A74:B74"/>
    <mergeCell ref="A78:B78"/>
    <mergeCell ref="A87:B87"/>
    <mergeCell ref="A90:B90"/>
    <mergeCell ref="A92:B92"/>
    <mergeCell ref="A94:B94"/>
    <mergeCell ref="A83:B83"/>
  </mergeCells>
  <hyperlinks>
    <hyperlink ref="C1" location="PORTADA!A1" display="Portada" xr:uid="{A7AA3844-92FB-4448-A586-0A8E9DFB077E}"/>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799-7C25-4EE0-A2E8-662B53C4B09B}">
  <sheetPr>
    <tabColor rgb="FFF57C00"/>
    <pageSetUpPr fitToPage="1"/>
  </sheetPr>
  <dimension ref="A1:G41"/>
  <sheetViews>
    <sheetView zoomScale="110" zoomScaleNormal="110" workbookViewId="0">
      <selection activeCell="C1" sqref="C1"/>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c r="A1" s="530" t="s">
        <v>1639</v>
      </c>
      <c r="B1" s="531"/>
      <c r="C1" s="531"/>
      <c r="D1" s="531"/>
      <c r="E1" s="531"/>
      <c r="F1" s="532"/>
      <c r="G1" s="450" t="s">
        <v>1471</v>
      </c>
    </row>
    <row r="2" spans="1:7" ht="29.25" customHeight="1" thickBot="1">
      <c r="A2" s="12" t="s">
        <v>1640</v>
      </c>
      <c r="B2" s="525"/>
      <c r="C2" s="525"/>
      <c r="D2" s="554"/>
      <c r="E2" s="12" t="s">
        <v>1478</v>
      </c>
      <c r="F2" s="95"/>
    </row>
    <row r="3" spans="1:7" ht="36" customHeight="1" thickBot="1">
      <c r="A3" s="12" t="s">
        <v>1480</v>
      </c>
      <c r="B3" s="525"/>
      <c r="C3" s="525"/>
      <c r="D3" s="525"/>
      <c r="E3" s="12" t="s">
        <v>1482</v>
      </c>
      <c r="F3" s="96"/>
    </row>
    <row r="4" spans="1:7" ht="33.6" customHeight="1" thickBot="1">
      <c r="A4" s="12" t="s">
        <v>1484</v>
      </c>
      <c r="B4" s="97"/>
      <c r="C4" s="12" t="s">
        <v>1486</v>
      </c>
      <c r="D4" s="535"/>
      <c r="E4" s="535"/>
      <c r="F4" s="536"/>
    </row>
    <row r="5" spans="1:7" ht="30.75" thickBot="1">
      <c r="A5" s="12" t="s">
        <v>1488</v>
      </c>
      <c r="B5" s="95"/>
      <c r="C5" s="12" t="s">
        <v>1490</v>
      </c>
      <c r="D5" s="558"/>
      <c r="E5" s="558"/>
      <c r="F5" s="559"/>
    </row>
    <row r="6" spans="1:7" ht="31.5" customHeight="1" thickBot="1">
      <c r="A6" s="12" t="s">
        <v>1492</v>
      </c>
      <c r="B6" s="558"/>
      <c r="C6" s="558"/>
      <c r="D6" s="559"/>
      <c r="E6" s="12" t="s">
        <v>1524</v>
      </c>
      <c r="F6" s="96"/>
    </row>
    <row r="7" spans="1:7" ht="30" customHeight="1" thickBot="1">
      <c r="A7" s="12" t="s">
        <v>1494</v>
      </c>
      <c r="B7" s="95"/>
      <c r="C7" s="12" t="s">
        <v>1496</v>
      </c>
      <c r="D7" s="95"/>
      <c r="E7" s="12" t="s">
        <v>1498</v>
      </c>
      <c r="F7" s="95"/>
    </row>
    <row r="8" spans="1:7" ht="9" customHeight="1" thickBot="1">
      <c r="A8" s="27"/>
      <c r="B8" s="27"/>
      <c r="C8" s="27"/>
      <c r="D8" s="27"/>
      <c r="E8" s="27"/>
      <c r="F8" s="27"/>
    </row>
    <row r="9" spans="1:7" ht="15.75" thickBot="1">
      <c r="A9" s="555" t="s">
        <v>1641</v>
      </c>
      <c r="B9" s="556"/>
      <c r="C9" s="556"/>
      <c r="D9" s="556"/>
      <c r="E9" s="556"/>
      <c r="F9" s="557"/>
    </row>
    <row r="10" spans="1:7" ht="45.75" thickBot="1">
      <c r="A10" s="12" t="s">
        <v>1503</v>
      </c>
      <c r="B10" s="525"/>
      <c r="C10" s="525"/>
      <c r="D10" s="554"/>
      <c r="E10" s="12" t="s">
        <v>1642</v>
      </c>
      <c r="F10" s="95"/>
    </row>
    <row r="11" spans="1:7" ht="53.25" customHeight="1" thickBot="1">
      <c r="A11" s="12" t="s">
        <v>1507</v>
      </c>
      <c r="B11" s="97"/>
      <c r="C11" s="12" t="s">
        <v>1509</v>
      </c>
      <c r="D11" s="535"/>
      <c r="E11" s="535"/>
      <c r="F11" s="536"/>
    </row>
    <row r="12" spans="1:7" ht="30.75" thickBot="1">
      <c r="A12" s="12" t="s">
        <v>1511</v>
      </c>
      <c r="B12" s="525"/>
      <c r="C12" s="525"/>
      <c r="D12" s="525"/>
      <c r="E12" s="12" t="s">
        <v>1482</v>
      </c>
      <c r="F12" s="96"/>
    </row>
    <row r="13" spans="1:7" ht="60.75" thickBot="1">
      <c r="A13" s="12" t="s">
        <v>1643</v>
      </c>
      <c r="B13" s="151"/>
      <c r="C13" s="12" t="s">
        <v>1516</v>
      </c>
      <c r="D13" s="558"/>
      <c r="E13" s="558"/>
      <c r="F13" s="559"/>
    </row>
    <row r="14" spans="1:7" ht="37.5" customHeight="1" thickBot="1">
      <c r="A14" s="12" t="s">
        <v>1644</v>
      </c>
      <c r="B14" s="95"/>
      <c r="C14" s="12" t="s">
        <v>1520</v>
      </c>
      <c r="D14" s="95"/>
      <c r="E14" s="526"/>
      <c r="F14" s="527"/>
    </row>
    <row r="15" spans="1:7" ht="45.75" thickBot="1">
      <c r="A15" s="12" t="s">
        <v>1522</v>
      </c>
      <c r="B15" s="525"/>
      <c r="C15" s="525"/>
      <c r="D15" s="554"/>
      <c r="E15" s="12" t="s">
        <v>1524</v>
      </c>
      <c r="F15" s="96"/>
    </row>
    <row r="16" spans="1:7" ht="22.35" customHeight="1" thickBot="1">
      <c r="A16" s="12" t="s">
        <v>1494</v>
      </c>
      <c r="B16" s="95"/>
      <c r="C16" s="12" t="s">
        <v>1496</v>
      </c>
      <c r="D16" s="95"/>
      <c r="E16" s="12" t="s">
        <v>1528</v>
      </c>
      <c r="F16" s="95"/>
    </row>
    <row r="17" spans="1:6" ht="48.6" customHeight="1" thickBot="1">
      <c r="A17" s="12" t="s">
        <v>1530</v>
      </c>
      <c r="B17" s="155"/>
      <c r="C17" s="153" t="s">
        <v>1532</v>
      </c>
      <c r="D17" s="152" t="str">
        <f>IFERROR(LEFT($B$17,FIND(",",$B$17)-1)," ")</f>
        <v xml:space="preserve"> </v>
      </c>
      <c r="E17" s="154" t="s">
        <v>1534</v>
      </c>
      <c r="F17" s="152" t="str">
        <f>IFERROR(RIGHT($B$17,FIND(",",$B$17))," ")</f>
        <v xml:space="preserve"> </v>
      </c>
    </row>
    <row r="18" spans="1:6" ht="15.75" thickBot="1">
      <c r="A18" s="27"/>
      <c r="B18" s="27"/>
      <c r="C18" s="27"/>
      <c r="D18" s="27"/>
      <c r="E18" s="27"/>
      <c r="F18" s="27"/>
    </row>
    <row r="19" spans="1:6" ht="15.75" thickBot="1">
      <c r="A19" s="530" t="s">
        <v>1645</v>
      </c>
      <c r="B19" s="531"/>
      <c r="C19" s="531"/>
      <c r="D19" s="531"/>
      <c r="E19" s="531"/>
      <c r="F19" s="532"/>
    </row>
    <row r="20" spans="1:6" ht="30.75" thickBot="1">
      <c r="A20" s="12" t="s">
        <v>1536</v>
      </c>
      <c r="B20" s="98"/>
      <c r="C20" s="12" t="s">
        <v>1538</v>
      </c>
      <c r="D20" s="99"/>
      <c r="E20" s="12" t="s">
        <v>1646</v>
      </c>
      <c r="F20" s="99"/>
    </row>
    <row r="21" spans="1:6" ht="30.75" thickBot="1">
      <c r="A21" s="12" t="s">
        <v>1647</v>
      </c>
      <c r="B21" s="533"/>
      <c r="C21" s="533"/>
      <c r="D21" s="533"/>
      <c r="E21" s="301" t="s">
        <v>1648</v>
      </c>
      <c r="F21" s="98"/>
    </row>
    <row r="22" spans="1:6" ht="35.25" customHeight="1" thickBot="1">
      <c r="A22" s="12" t="s">
        <v>1542</v>
      </c>
      <c r="B22" s="302" t="s">
        <v>1649</v>
      </c>
      <c r="C22" s="13" t="s">
        <v>1544</v>
      </c>
      <c r="D22" s="537" t="s">
        <v>1650</v>
      </c>
      <c r="E22" s="537"/>
      <c r="F22" s="538"/>
    </row>
    <row r="23" spans="1:6" ht="23.25" customHeight="1" thickBot="1">
      <c r="A23" s="539" t="s">
        <v>1651</v>
      </c>
      <c r="B23" s="542" t="s">
        <v>1652</v>
      </c>
      <c r="C23" s="543"/>
      <c r="D23" s="543"/>
      <c r="E23" s="543"/>
      <c r="F23" s="544"/>
    </row>
    <row r="24" spans="1:6" ht="20.25" customHeight="1" thickBot="1">
      <c r="A24" s="540"/>
      <c r="B24" s="85" t="s">
        <v>1653</v>
      </c>
      <c r="C24" s="85" t="s">
        <v>1654</v>
      </c>
      <c r="D24" s="545" t="s">
        <v>1655</v>
      </c>
      <c r="E24" s="546"/>
      <c r="F24" s="547"/>
    </row>
    <row r="25" spans="1:6" ht="19.5" customHeight="1">
      <c r="A25" s="540"/>
      <c r="B25" s="411" t="b">
        <v>0</v>
      </c>
      <c r="C25" s="412" t="s">
        <v>1656</v>
      </c>
      <c r="D25" s="548"/>
      <c r="E25" s="549"/>
      <c r="F25" s="550"/>
    </row>
    <row r="26" spans="1:6" ht="19.5" customHeight="1">
      <c r="A26" s="540"/>
      <c r="B26" s="411" t="b">
        <v>0</v>
      </c>
      <c r="C26" s="412" t="s">
        <v>1657</v>
      </c>
      <c r="D26" s="548"/>
      <c r="E26" s="549"/>
      <c r="F26" s="550"/>
    </row>
    <row r="27" spans="1:6" ht="18" customHeight="1">
      <c r="A27" s="540"/>
      <c r="B27" s="411" t="b">
        <v>0</v>
      </c>
      <c r="C27" s="412" t="s">
        <v>1658</v>
      </c>
      <c r="D27" s="548"/>
      <c r="E27" s="549"/>
      <c r="F27" s="550"/>
    </row>
    <row r="28" spans="1:6" ht="33.75" customHeight="1">
      <c r="A28" s="540"/>
      <c r="B28" s="411" t="b">
        <v>0</v>
      </c>
      <c r="C28" s="412" t="s">
        <v>1659</v>
      </c>
      <c r="D28" s="548"/>
      <c r="E28" s="549"/>
      <c r="F28" s="550"/>
    </row>
    <row r="29" spans="1:6" ht="31.5" customHeight="1">
      <c r="A29" s="540"/>
      <c r="B29" s="411" t="b">
        <v>0</v>
      </c>
      <c r="C29" s="412" t="s">
        <v>1660</v>
      </c>
      <c r="D29" s="548"/>
      <c r="E29" s="549"/>
      <c r="F29" s="550"/>
    </row>
    <row r="30" spans="1:6" ht="20.25" customHeight="1" thickBot="1">
      <c r="A30" s="541"/>
      <c r="B30" s="411" t="b">
        <v>0</v>
      </c>
      <c r="C30" s="412" t="s">
        <v>1661</v>
      </c>
      <c r="D30" s="551"/>
      <c r="E30" s="552"/>
      <c r="F30" s="553"/>
    </row>
    <row r="31" spans="1:6" ht="31.5" customHeight="1" thickBot="1">
      <c r="A31" s="12" t="s">
        <v>1548</v>
      </c>
      <c r="B31" s="528" t="s">
        <v>108</v>
      </c>
      <c r="C31" s="529"/>
      <c r="D31" s="84" t="s">
        <v>1550</v>
      </c>
      <c r="E31" s="528" t="s">
        <v>101</v>
      </c>
      <c r="F31" s="529"/>
    </row>
    <row r="32" spans="1:6" ht="8.25" customHeight="1" thickBot="1"/>
    <row r="33" spans="1:6" ht="15.75" thickBot="1">
      <c r="A33" s="530" t="s">
        <v>1662</v>
      </c>
      <c r="B33" s="531"/>
      <c r="C33" s="531"/>
      <c r="D33" s="531"/>
      <c r="E33" s="531"/>
      <c r="F33" s="532"/>
    </row>
    <row r="34" spans="1:6" ht="20.25" customHeight="1" thickBot="1">
      <c r="A34" s="12" t="s">
        <v>1663</v>
      </c>
      <c r="B34" s="97"/>
      <c r="C34" s="12" t="s">
        <v>1555</v>
      </c>
      <c r="D34" s="533"/>
      <c r="E34" s="533"/>
      <c r="F34" s="534"/>
    </row>
    <row r="35" spans="1:6" ht="30.75" thickBot="1">
      <c r="A35" s="12" t="s">
        <v>1557</v>
      </c>
      <c r="B35" s="163"/>
      <c r="C35" s="12" t="s">
        <v>1559</v>
      </c>
      <c r="D35" s="164"/>
      <c r="E35" s="12" t="s">
        <v>1561</v>
      </c>
      <c r="F35" s="164"/>
    </row>
    <row r="36" spans="1:6" ht="30.75" thickBot="1">
      <c r="A36" s="12" t="s">
        <v>1563</v>
      </c>
      <c r="B36" s="525"/>
      <c r="C36" s="525"/>
      <c r="D36" s="525"/>
      <c r="E36" s="12" t="s">
        <v>1567</v>
      </c>
      <c r="F36" s="95"/>
    </row>
    <row r="37" spans="1:6" ht="30.75" thickBot="1">
      <c r="A37" s="12" t="s">
        <v>1569</v>
      </c>
      <c r="B37" s="95"/>
      <c r="C37" s="12" t="s">
        <v>1571</v>
      </c>
      <c r="D37" s="95"/>
      <c r="E37" s="12" t="s">
        <v>1520</v>
      </c>
      <c r="F37" s="95"/>
    </row>
    <row r="38" spans="1:6" ht="20.25" customHeight="1" thickBot="1">
      <c r="A38" s="12" t="s">
        <v>1664</v>
      </c>
      <c r="B38" s="97"/>
      <c r="C38" s="12" t="s">
        <v>1555</v>
      </c>
      <c r="D38" s="535"/>
      <c r="E38" s="535"/>
      <c r="F38" s="536"/>
    </row>
    <row r="39" spans="1:6" ht="30.75" thickBot="1">
      <c r="A39" s="12" t="s">
        <v>1557</v>
      </c>
      <c r="B39" s="163"/>
      <c r="C39" s="12" t="s">
        <v>1559</v>
      </c>
      <c r="D39" s="164"/>
      <c r="E39" s="12" t="s">
        <v>1561</v>
      </c>
      <c r="F39" s="164"/>
    </row>
    <row r="40" spans="1:6" ht="30.75" thickBot="1">
      <c r="A40" s="12" t="s">
        <v>1563</v>
      </c>
      <c r="B40" s="525"/>
      <c r="C40" s="525"/>
      <c r="D40" s="525"/>
      <c r="E40" s="12" t="s">
        <v>1567</v>
      </c>
      <c r="F40" s="449"/>
    </row>
    <row r="41" spans="1:6" ht="30.75" thickBot="1">
      <c r="A41" s="12" t="s">
        <v>1569</v>
      </c>
      <c r="B41" s="163"/>
      <c r="C41" s="12" t="s">
        <v>1571</v>
      </c>
      <c r="D41" s="163"/>
      <c r="E41" s="12" t="s">
        <v>1520</v>
      </c>
      <c r="F41" s="163"/>
    </row>
  </sheetData>
  <sheetProtection algorithmName="SHA-512" hashValue="RvEUxCB3/I3fRWLrAh0p4Z8FY/TQHjE2QT1tWd00axODycsC/1o/eR5ON8IjTkJh//xsqmPUyaBGb6WqBETPog==" saltValue="jH1WmZnfM39+FkDc/20O2g==" spinCount="100000" sheet="1" objects="1" scenarios="1" formatRows="0"/>
  <mergeCells count="27">
    <mergeCell ref="B6:D6"/>
    <mergeCell ref="A1:F1"/>
    <mergeCell ref="B2:D2"/>
    <mergeCell ref="B3:D3"/>
    <mergeCell ref="D4:F4"/>
    <mergeCell ref="D5:F5"/>
    <mergeCell ref="A9:F9"/>
    <mergeCell ref="B10:D10"/>
    <mergeCell ref="D11:F11"/>
    <mergeCell ref="B12:D12"/>
    <mergeCell ref="D13:F13"/>
    <mergeCell ref="B40:D40"/>
    <mergeCell ref="E14:F14"/>
    <mergeCell ref="B31:C31"/>
    <mergeCell ref="E31:F31"/>
    <mergeCell ref="A33:F33"/>
    <mergeCell ref="D34:F34"/>
    <mergeCell ref="B36:D36"/>
    <mergeCell ref="D38:F38"/>
    <mergeCell ref="A19:F19"/>
    <mergeCell ref="B21:D21"/>
    <mergeCell ref="D22:F22"/>
    <mergeCell ref="A23:A30"/>
    <mergeCell ref="B23:F23"/>
    <mergeCell ref="D24:F24"/>
    <mergeCell ref="D25:F30"/>
    <mergeCell ref="B15:D15"/>
  </mergeCells>
  <dataValidations count="9">
    <dataValidation type="list" allowBlank="1" showInputMessage="1" showErrorMessage="1" sqref="D38:F38" xr:uid="{7037CFDA-ADAD-4E08-A04D-54E9D7F82661}">
      <formula1>INDIRECT($B$38)</formula1>
    </dataValidation>
    <dataValidation type="list" allowBlank="1" showInputMessage="1" showErrorMessage="1" sqref="B13" xr:uid="{FBD78F25-8252-43CB-90ED-86D8B45A0331}">
      <formula1>"Propiedad ICBF,En Comodato,En Convenio Interadministrativo,Propiedad del Operador,Arriendo,Propiedad Entidad Territorial,Otro"</formula1>
    </dataValidation>
    <dataValidation showInputMessage="1" showErrorMessage="1" promptTitle="RANGOS DE EDAD: ETAPA DE LA VIDA" sqref="B23 D24 B24:C30" xr:uid="{3116A163-BE9E-435F-88C9-DC307CB39340}"/>
    <dataValidation type="list" allowBlank="1" showInputMessage="1" showErrorMessage="1" sqref="D11:F11" xr:uid="{6A8A845F-38A5-443E-8478-3A2BDCAEF1E3}">
      <formula1>INDIRECT($B$11)</formula1>
    </dataValidation>
    <dataValidation type="list" allowBlank="1" showInputMessage="1" showErrorMessage="1" sqref="D4:F4" xr:uid="{5826801D-D78E-44A2-9648-4A91CC925A49}">
      <formula1>INDIRECT($B$4)</formula1>
    </dataValidation>
    <dataValidation type="list" allowBlank="1" showInputMessage="1" showErrorMessage="1" sqref="D34:F34" xr:uid="{2B01F443-7420-4021-8C55-5BED5BDD2CAC}">
      <formula1>INDIRECT($B$34)</formula1>
    </dataValidation>
    <dataValidation type="list" allowBlank="1" showInputMessage="1" showErrorMessage="1" sqref="F10" xr:uid="{7241FB56-0B4F-45C8-9EAB-4F5830468404}">
      <formula1>"Rural,Úrbano"</formula1>
    </dataValidation>
    <dataValidation type="list" allowBlank="1" showInputMessage="1" showErrorMessage="1" sqref="B7 B16" xr:uid="{0755A592-1916-4606-99BB-DD68A3B01ADE}">
      <formula1>"Cédula,Cédula de Extranjeria,Pasaporte,PPT"</formula1>
    </dataValidation>
    <dataValidation type="list" allowBlank="1" showInputMessage="1" showErrorMessage="1" sqref="B20" xr:uid="{8E823541-DF1C-45F1-BDCD-43F1991D24D2}">
      <formula1>"Visita de Inspección,Visita de Vigilancia"</formula1>
    </dataValidation>
  </dataValidations>
  <hyperlinks>
    <hyperlink ref="G1" location="PORTADA!A1" display="Portada" xr:uid="{84E5B2F7-35BE-41A5-B830-ECEC4D6DF86C}"/>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CEAC3BD3-E935-4BC1-AA8E-23380E1FC174}">
          <x14:formula1>
            <xm:f>LISTAS!$D$171:$AJ$171</xm:f>
          </x14:formula1>
          <xm:sqref>B34 B38</xm:sqref>
        </x14:dataValidation>
        <x14:dataValidation type="list" allowBlank="1" showInputMessage="1" showErrorMessage="1" xr:uid="{77D3779C-547C-42A6-9752-3D5C0624B6F7}">
          <x14:formula1>
            <xm:f>LISTAS!$D$204:$AJ$204</xm:f>
          </x14:formula1>
          <xm:sqref>B4 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1C4C-BD68-418C-94DC-2FCCC8862B22}">
  <sheetPr>
    <tabColor rgb="FFFFFF00"/>
    <pageSetUpPr fitToPage="1"/>
  </sheetPr>
  <dimension ref="A1:K97"/>
  <sheetViews>
    <sheetView zoomScale="90" zoomScaleNormal="90" zoomScalePageLayoutView="60" workbookViewId="0">
      <selection activeCell="C1" sqref="C1"/>
    </sheetView>
  </sheetViews>
  <sheetFormatPr baseColWidth="10" defaultColWidth="11.42578125" defaultRowHeight="15"/>
  <cols>
    <col min="1" max="1" width="7.42578125" style="89" customWidth="1"/>
    <col min="2" max="2" width="7.85546875" style="14" customWidth="1"/>
    <col min="3" max="3" width="108" style="310" customWidth="1"/>
    <col min="4" max="4" width="22.7109375" customWidth="1"/>
    <col min="5" max="5" width="90.85546875" customWidth="1"/>
    <col min="6" max="6" width="37.42578125" customWidth="1"/>
    <col min="7" max="7" width="11.42578125" hidden="1" customWidth="1"/>
  </cols>
  <sheetData>
    <row r="1" spans="1:7" s="34" customFormat="1" ht="21.75" customHeight="1" thickBot="1">
      <c r="A1" s="303" t="s">
        <v>1471</v>
      </c>
      <c r="B1" s="560" t="s">
        <v>1665</v>
      </c>
      <c r="C1" s="561"/>
      <c r="D1" s="561"/>
      <c r="E1" s="562"/>
      <c r="F1" s="30"/>
    </row>
    <row r="2" spans="1:7" s="32" customFormat="1" ht="59.25" customHeight="1" thickBot="1">
      <c r="A2" s="86" t="s">
        <v>1666</v>
      </c>
      <c r="B2" s="50" t="s">
        <v>1667</v>
      </c>
      <c r="C2" s="304" t="s">
        <v>1668</v>
      </c>
      <c r="D2" s="51" t="s">
        <v>1669</v>
      </c>
      <c r="E2" s="179" t="s">
        <v>1670</v>
      </c>
      <c r="F2" s="180" t="s">
        <v>1671</v>
      </c>
    </row>
    <row r="3" spans="1:7" ht="48.95" customHeight="1">
      <c r="A3" s="87"/>
      <c r="B3" s="455" t="s">
        <v>1672</v>
      </c>
      <c r="C3" s="456" t="s">
        <v>1673</v>
      </c>
      <c r="D3" s="457" t="str">
        <f>IF(COUNTIF(D4:D4,"NO CUMPLE")&gt;0,"NO CUMPLE CONDICIÓN",IF(COUNTIF(D4:D4,"CUMPLE")=0,"NO APLICA","CUMPLE"))</f>
        <v>NO APLICA</v>
      </c>
      <c r="E3" s="458" t="str">
        <f>CONCATENATE(IF(D4="NO CUMPLE",CONCATENATE(E4," / "),""))</f>
        <v/>
      </c>
      <c r="F3" s="459" t="s">
        <v>1674</v>
      </c>
      <c r="G3" s="14">
        <f>IF(D3="CUMPLE",1,IF(D3="NO CUMPLE CONDICIÓN",2,3))</f>
        <v>3</v>
      </c>
    </row>
    <row r="4" spans="1:7" ht="198" customHeight="1">
      <c r="A4" s="88" t="s">
        <v>1675</v>
      </c>
      <c r="B4" s="45" t="s">
        <v>1676</v>
      </c>
      <c r="C4" s="286" t="s">
        <v>1677</v>
      </c>
      <c r="D4" s="105"/>
      <c r="E4" s="276"/>
      <c r="F4" s="305" t="s">
        <v>1678</v>
      </c>
      <c r="G4" s="14"/>
    </row>
    <row r="5" spans="1:7" ht="68.25" customHeight="1">
      <c r="A5" s="448"/>
      <c r="B5" s="460" t="s">
        <v>1679</v>
      </c>
      <c r="C5" s="471" t="s">
        <v>1680</v>
      </c>
      <c r="D5" s="461" t="str">
        <f>IF(COUNTIF(D6:D6,"NO CUMPLE")&gt;0,"NO CUMPLE CONDICIÓN",IF(COUNTIF(D6:D6,"CUMPLE")=0,"NO APLICA","CUMPLE"))</f>
        <v>NO APLICA</v>
      </c>
      <c r="E5" s="462" t="str">
        <f>CONCATENATE(IF(D6="NO CUMPLE",CONCATENATE(E6," / "),""))</f>
        <v/>
      </c>
      <c r="F5" s="463" t="s">
        <v>1681</v>
      </c>
      <c r="G5" s="14">
        <f>IF(D5="CUMPLE",1,IF(D5="NO CUMPLE CONDICIÓN",2,3))</f>
        <v>3</v>
      </c>
    </row>
    <row r="6" spans="1:7" ht="282" customHeight="1" thickBot="1">
      <c r="A6" s="88" t="s">
        <v>1675</v>
      </c>
      <c r="B6" s="45" t="s">
        <v>1682</v>
      </c>
      <c r="C6" s="454" t="s">
        <v>1683</v>
      </c>
      <c r="D6" s="105"/>
      <c r="E6" s="276"/>
      <c r="F6" s="305" t="s">
        <v>1684</v>
      </c>
      <c r="G6" s="14"/>
    </row>
    <row r="7" spans="1:7" ht="71.45" customHeight="1">
      <c r="B7" s="460" t="s">
        <v>1685</v>
      </c>
      <c r="C7" s="464" t="s">
        <v>1686</v>
      </c>
      <c r="D7" s="461" t="str">
        <f>IF(COUNTIF(D8:D10,"NO CUMPLE")&gt;0,"NO CUMPLE CONDICIÓN",IF(COUNTIF(D8:D10,"CUMPLE")=0,"NO APLICA","CUMPLE"))</f>
        <v>NO APLICA</v>
      </c>
      <c r="E7" s="465" t="str">
        <f>CONCATENATE(IF(D8="NO CUMPLE",CONCATENATE(E8," / "),""),IF(D9="NO CUMPLE",CONCATENATE(E9," / "),""),IF(D10="NO CUMPLE",CONCATENATE(E10," / "),""))</f>
        <v/>
      </c>
      <c r="F7" s="459" t="s">
        <v>1687</v>
      </c>
      <c r="G7" s="14">
        <f t="shared" ref="G7:G91" si="0">IF(D7="CUMPLE",1,IF(D7="NO CUMPLE CONDICIÓN",2,3))</f>
        <v>3</v>
      </c>
    </row>
    <row r="8" spans="1:7" ht="127.5" customHeight="1">
      <c r="A8" s="88" t="s">
        <v>1675</v>
      </c>
      <c r="B8" s="45" t="s">
        <v>1688</v>
      </c>
      <c r="C8" s="286" t="s">
        <v>1689</v>
      </c>
      <c r="D8" s="105"/>
      <c r="E8" s="468"/>
      <c r="F8" s="305" t="s">
        <v>1687</v>
      </c>
      <c r="G8" s="14"/>
    </row>
    <row r="9" spans="1:7" ht="205.5" customHeight="1">
      <c r="A9" s="88" t="s">
        <v>1675</v>
      </c>
      <c r="B9" s="45" t="s">
        <v>1690</v>
      </c>
      <c r="C9" s="286" t="s">
        <v>1691</v>
      </c>
      <c r="D9" s="105"/>
      <c r="E9" s="468"/>
      <c r="F9" s="305" t="s">
        <v>1687</v>
      </c>
      <c r="G9" s="14"/>
    </row>
    <row r="10" spans="1:7" ht="228.95" customHeight="1" thickBot="1">
      <c r="A10" s="88" t="s">
        <v>1675</v>
      </c>
      <c r="B10" s="45" t="s">
        <v>1692</v>
      </c>
      <c r="C10" s="46" t="s">
        <v>1693</v>
      </c>
      <c r="D10" s="105"/>
      <c r="E10" s="468"/>
      <c r="F10" s="305" t="s">
        <v>1687</v>
      </c>
      <c r="G10" s="14"/>
    </row>
    <row r="11" spans="1:7" ht="41.25">
      <c r="B11" s="460" t="s">
        <v>1694</v>
      </c>
      <c r="C11" s="466" t="s">
        <v>1695</v>
      </c>
      <c r="D11" s="461" t="str">
        <f>IF(COUNTIF(D12:D18,"NO CUMPLE")&gt;0,"NO CUMPLE CONDICIÓN",IF(COUNTIF(D12:D18,"CUMPLE")=0,"NO APLICA","CUMPLE"))</f>
        <v>NO APLICA</v>
      </c>
      <c r="E11" s="462" t="str">
        <f>CONCATENATE(IF(D12="NO CUMPLE",CONCATENATE(E12," / "),""),IF(D13="NO CUMPLE",CONCATENATE(E13," / "),""),IF(D14="NO CUMPLE",CONCATENATE(E14," / "),""),IF(D15="NO CUMPLE",CONCATENATE(E15," / "),""),IF(D16="NO CUMPLE",CONCATENATE(E16," / "),""),IF(D17="NO CUMPLE",CONCATENATE(E17," / "),""),IF(D18="NO CUMPLE",CONCATENATE(E18," / "),""))</f>
        <v/>
      </c>
      <c r="F11" s="459" t="s">
        <v>1696</v>
      </c>
      <c r="G11" s="14">
        <f t="shared" si="0"/>
        <v>3</v>
      </c>
    </row>
    <row r="12" spans="1:7" ht="343.5" customHeight="1">
      <c r="A12" s="88" t="s">
        <v>1675</v>
      </c>
      <c r="B12" s="45" t="s">
        <v>1697</v>
      </c>
      <c r="C12" s="46" t="s">
        <v>1698</v>
      </c>
      <c r="D12" s="105"/>
      <c r="E12" s="468"/>
      <c r="F12" s="305" t="s">
        <v>1699</v>
      </c>
      <c r="G12" s="14"/>
    </row>
    <row r="13" spans="1:7" ht="158.1" customHeight="1">
      <c r="A13" s="88" t="s">
        <v>1675</v>
      </c>
      <c r="B13" s="45" t="s">
        <v>1700</v>
      </c>
      <c r="C13" s="286" t="s">
        <v>1701</v>
      </c>
      <c r="D13" s="105"/>
      <c r="E13" s="468"/>
      <c r="F13" s="305" t="s">
        <v>1702</v>
      </c>
      <c r="G13" s="14"/>
    </row>
    <row r="14" spans="1:7" ht="106.5" customHeight="1">
      <c r="A14" s="88" t="s">
        <v>1675</v>
      </c>
      <c r="B14" s="45" t="s">
        <v>1703</v>
      </c>
      <c r="C14" s="46" t="s">
        <v>1704</v>
      </c>
      <c r="D14" s="105"/>
      <c r="E14" s="468"/>
      <c r="F14" s="305" t="s">
        <v>1705</v>
      </c>
      <c r="G14" s="14"/>
    </row>
    <row r="15" spans="1:7" ht="71.25">
      <c r="A15" s="88" t="s">
        <v>1675</v>
      </c>
      <c r="B15" s="45" t="s">
        <v>1706</v>
      </c>
      <c r="C15" s="46" t="s">
        <v>1707</v>
      </c>
      <c r="D15" s="105"/>
      <c r="E15" s="468"/>
      <c r="F15" s="305" t="s">
        <v>1699</v>
      </c>
      <c r="G15" s="14"/>
    </row>
    <row r="16" spans="1:7" ht="190.5" customHeight="1">
      <c r="A16" s="306" t="s">
        <v>1708</v>
      </c>
      <c r="B16" s="45" t="s">
        <v>1709</v>
      </c>
      <c r="C16" s="46" t="s">
        <v>1710</v>
      </c>
      <c r="D16" s="105"/>
      <c r="E16" s="468"/>
      <c r="F16" s="305" t="s">
        <v>1699</v>
      </c>
      <c r="G16" s="14"/>
    </row>
    <row r="17" spans="1:7" ht="348.6" customHeight="1">
      <c r="A17" s="306" t="s">
        <v>1708</v>
      </c>
      <c r="B17" s="45" t="s">
        <v>1711</v>
      </c>
      <c r="C17" s="46" t="s">
        <v>1712</v>
      </c>
      <c r="D17" s="105"/>
      <c r="E17" s="468"/>
      <c r="F17" s="305" t="s">
        <v>1699</v>
      </c>
      <c r="G17" s="14"/>
    </row>
    <row r="18" spans="1:7" ht="69" customHeight="1" thickBot="1">
      <c r="A18" s="88" t="s">
        <v>1675</v>
      </c>
      <c r="B18" s="45" t="s">
        <v>1713</v>
      </c>
      <c r="C18" s="46" t="s">
        <v>1714</v>
      </c>
      <c r="D18" s="200"/>
      <c r="E18" s="469"/>
      <c r="F18" s="305" t="s">
        <v>1699</v>
      </c>
      <c r="G18" s="14"/>
    </row>
    <row r="19" spans="1:7" ht="65.099999999999994" customHeight="1">
      <c r="B19" s="460" t="s">
        <v>1715</v>
      </c>
      <c r="C19" s="466" t="s">
        <v>1716</v>
      </c>
      <c r="D19" s="461" t="str">
        <f>IF(COUNTIF(D20:D20,"NO CUMPLE")&gt;0,"NO CUMPLE CONDICIÓN",IF(COUNTIF(D20:D20,"CUMPLE")=0,"NO APLICA","CUMPLE"))</f>
        <v>NO APLICA</v>
      </c>
      <c r="E19" s="465" t="str">
        <f>CONCATENATE(IF(D20="NO CUMPLE",CONCATENATE(E20," / "),""))</f>
        <v/>
      </c>
      <c r="F19" s="459" t="s">
        <v>1717</v>
      </c>
      <c r="G19" s="14">
        <f t="shared" si="0"/>
        <v>3</v>
      </c>
    </row>
    <row r="20" spans="1:7" ht="204.95" customHeight="1" thickBot="1">
      <c r="A20" s="88" t="s">
        <v>1675</v>
      </c>
      <c r="B20" s="45" t="s">
        <v>1718</v>
      </c>
      <c r="C20" s="286" t="s">
        <v>1719</v>
      </c>
      <c r="D20" s="105"/>
      <c r="E20" s="468"/>
      <c r="F20" s="305" t="s">
        <v>1717</v>
      </c>
      <c r="G20" s="14"/>
    </row>
    <row r="21" spans="1:7" ht="43.5" customHeight="1">
      <c r="B21" s="460" t="s">
        <v>1720</v>
      </c>
      <c r="C21" s="464" t="s">
        <v>1721</v>
      </c>
      <c r="D21" s="461" t="str">
        <f>IF(COUNTIF(D22:D23,"NO CUMPLE")&gt;0,"NO CUMPLE CONDICIÓN",IF(COUNTIF(D22:D23,"CUMPLE")=0,"NO APLICA","CUMPLE"))</f>
        <v>NO APLICA</v>
      </c>
      <c r="E21" s="465" t="str">
        <f>CONCATENATE(IF(D22="NO CUMPLE",CONCATENATE(E22," / "),""),IF(D23="NO CUMPLE",CONCATENATE(E23," / "),""))</f>
        <v/>
      </c>
      <c r="F21" s="459" t="s">
        <v>1722</v>
      </c>
      <c r="G21" s="14">
        <f t="shared" si="0"/>
        <v>3</v>
      </c>
    </row>
    <row r="22" spans="1:7" ht="270.60000000000002" customHeight="1">
      <c r="A22" s="88" t="s">
        <v>1675</v>
      </c>
      <c r="B22" s="45" t="s">
        <v>1723</v>
      </c>
      <c r="C22" s="46" t="s">
        <v>1724</v>
      </c>
      <c r="D22" s="105"/>
      <c r="E22" s="468"/>
      <c r="F22" s="305" t="s">
        <v>1725</v>
      </c>
      <c r="G22" s="14"/>
    </row>
    <row r="23" spans="1:7" ht="79.5" customHeight="1" thickBot="1">
      <c r="A23" s="88" t="s">
        <v>1675</v>
      </c>
      <c r="B23" s="45" t="s">
        <v>1726</v>
      </c>
      <c r="C23" s="46" t="s">
        <v>1727</v>
      </c>
      <c r="D23" s="105"/>
      <c r="E23" s="468"/>
      <c r="F23" s="305" t="s">
        <v>1728</v>
      </c>
      <c r="G23" s="14"/>
    </row>
    <row r="24" spans="1:7" ht="33">
      <c r="B24" s="460" t="s">
        <v>1729</v>
      </c>
      <c r="C24" s="464" t="s">
        <v>1730</v>
      </c>
      <c r="D24" s="461" t="str">
        <f>IF(COUNTIF(D25:D27,"NO CUMPLE")&gt;0,"NO CUMPLE CONDICIÓN",IF(COUNTIF(D25:D27,"CUMPLE")=0,"NO APLICA","CUMPLE"))</f>
        <v>NO APLICA</v>
      </c>
      <c r="E24" s="465" t="str">
        <f>CONCATENATE(IF(D25="NO CUMPLE",CONCATENATE(E25," / "),""),IF(D26="NO CUMPLE",CONCATENATE(E26," / "),""),IF(D27="NO CUMPLE",CONCATENATE(E27," / "),""))</f>
        <v/>
      </c>
      <c r="F24" s="459" t="s">
        <v>1731</v>
      </c>
      <c r="G24" s="14">
        <f t="shared" si="0"/>
        <v>3</v>
      </c>
    </row>
    <row r="25" spans="1:7" ht="210.95" customHeight="1">
      <c r="A25" s="88" t="s">
        <v>1675</v>
      </c>
      <c r="B25" s="45" t="s">
        <v>1732</v>
      </c>
      <c r="C25" s="286" t="s">
        <v>1733</v>
      </c>
      <c r="D25" s="105"/>
      <c r="E25" s="468"/>
      <c r="F25" s="305" t="s">
        <v>1734</v>
      </c>
      <c r="G25" s="14"/>
    </row>
    <row r="26" spans="1:7" ht="146.1" customHeight="1">
      <c r="A26" s="88" t="s">
        <v>1675</v>
      </c>
      <c r="B26" s="45" t="s">
        <v>1735</v>
      </c>
      <c r="C26" s="48" t="s">
        <v>1736</v>
      </c>
      <c r="D26" s="105"/>
      <c r="E26" s="468"/>
      <c r="F26" s="305" t="s">
        <v>1734</v>
      </c>
      <c r="G26" s="14"/>
    </row>
    <row r="27" spans="1:7" ht="87.95" customHeight="1" thickBot="1">
      <c r="A27" s="88" t="s">
        <v>1675</v>
      </c>
      <c r="B27" s="45" t="s">
        <v>1737</v>
      </c>
      <c r="C27" s="48" t="s">
        <v>1738</v>
      </c>
      <c r="D27" s="105"/>
      <c r="E27" s="468"/>
      <c r="F27" s="305" t="s">
        <v>1734</v>
      </c>
      <c r="G27" s="14"/>
    </row>
    <row r="28" spans="1:7" ht="45" customHeight="1">
      <c r="B28" s="460" t="s">
        <v>1739</v>
      </c>
      <c r="C28" s="464" t="s">
        <v>1740</v>
      </c>
      <c r="D28" s="461" t="str">
        <f>IF(COUNTIF(D29:D30,"NO CUMPLE")&gt;0,"NO CUMPLE CONDICIÓN",IF(COUNTIF(D29:D30,"CUMPLE")=0,"NO APLICA","CUMPLE"))</f>
        <v>NO APLICA</v>
      </c>
      <c r="E28" s="465" t="str">
        <f>CONCATENATE(IF(D29="NO CUMPLE",CONCATENATE(E29," / "),""),IF(D30="NO CUMPLE",CONCATENATE(E30," / "),""))</f>
        <v/>
      </c>
      <c r="F28" s="459" t="s">
        <v>1741</v>
      </c>
      <c r="G28" s="14">
        <f t="shared" ref="G28" si="1">IF(D28="CUMPLE",1,IF(D28="NO CUMPLE CONDICIÓN",2,3))</f>
        <v>3</v>
      </c>
    </row>
    <row r="29" spans="1:7" ht="163.5" customHeight="1">
      <c r="A29" s="88" t="s">
        <v>1675</v>
      </c>
      <c r="B29" s="45" t="s">
        <v>1742</v>
      </c>
      <c r="C29" s="46" t="s">
        <v>1743</v>
      </c>
      <c r="D29" s="105"/>
      <c r="E29" s="468"/>
      <c r="F29" s="305" t="s">
        <v>1741</v>
      </c>
      <c r="G29" s="14"/>
    </row>
    <row r="30" spans="1:7" ht="40.5" customHeight="1" thickBot="1">
      <c r="A30" s="88" t="s">
        <v>1675</v>
      </c>
      <c r="B30" s="45" t="s">
        <v>1744</v>
      </c>
      <c r="C30" s="46" t="s">
        <v>1745</v>
      </c>
      <c r="D30" s="105"/>
      <c r="E30" s="468"/>
      <c r="F30" s="305" t="s">
        <v>1741</v>
      </c>
      <c r="G30" s="14"/>
    </row>
    <row r="31" spans="1:7" s="14" customFormat="1" ht="96" customHeight="1" thickBot="1">
      <c r="A31" s="87"/>
      <c r="B31" s="460" t="s">
        <v>1746</v>
      </c>
      <c r="C31" s="464" t="s">
        <v>1747</v>
      </c>
      <c r="D31" s="461" t="str">
        <f>IF(COUNTIF(D34:D43,"NO CUMPLE")&gt;0,"NO CUMPLE CONDICIÓN",IF(COUNTIF(D34:D43,"CUMPLE")=0,"NO APLICA","CUMPLE"))</f>
        <v>NO APLICA</v>
      </c>
      <c r="E31" s="465"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1" s="467" t="s">
        <v>1748</v>
      </c>
      <c r="G31" s="14">
        <f t="shared" ref="G31:G33" si="2">IF(D31="CUMPLE",1,IF(D31="NO CUMPLE CONDICIÓN",2,3))</f>
        <v>3</v>
      </c>
    </row>
    <row r="32" spans="1:7" s="14" customFormat="1" ht="96" customHeight="1" thickBot="1">
      <c r="A32" s="87"/>
      <c r="B32" s="460" t="s">
        <v>1746</v>
      </c>
      <c r="C32" s="464" t="s">
        <v>1749</v>
      </c>
      <c r="D32" s="461" t="str">
        <f>IF(COUNTIF(D44:D53,"NO CUMPLE")&gt;0,"NO CUMPLE CONDICIÓN",IF(COUNTIF(D44:D53,"CUMPLE")=0,"NO APLICA","CUMPLE"))</f>
        <v>NO APLICA</v>
      </c>
      <c r="E32" s="465" t="str">
        <f>CONCATENATE(IF(D44="NO CUMPLE",CONCATENATE(E44," / "),""),IF(D45="NO CUMPLE",CONCATENATE(E45," / "),""),IF(D46="NO CUMPLE",CONCATENATE(E46," / "),""),IF(D47="NO CUMPLE",CONCATENATE(E47," / "),""),IF(D48="NO CUMPLE",CONCATENATE(E48," / "),""),IF(D49="NO CUMPLE",CONCATENATE(E49," / "),""),IF(D50="NO CUMPLE",CONCATENATE(E50," / "),""),IF(D51="NO CUMPLE",CONCATENATE(E51," / "),""),IF(D52="NO CUMPLE",CONCATENATE(E52," / "),""),IF(D53="NO CUMPLE",CONCATENATE(E53," / "),""))</f>
        <v/>
      </c>
      <c r="F32" s="467" t="s">
        <v>1748</v>
      </c>
      <c r="G32" s="14">
        <f t="shared" si="2"/>
        <v>3</v>
      </c>
    </row>
    <row r="33" spans="1:7" s="14" customFormat="1" ht="96" customHeight="1">
      <c r="A33" s="87"/>
      <c r="B33" s="460" t="s">
        <v>1746</v>
      </c>
      <c r="C33" s="464" t="s">
        <v>1749</v>
      </c>
      <c r="D33" s="461" t="str">
        <f>IF(COUNTIF(D54:D63,"NO CUMPLE")&gt;0,"NO CUMPLE CONDICIÓN",IF(COUNTIF(D54:D63,"CUMPLE")=0,"NO APLICA","CUMPLE"))</f>
        <v>NO APLICA</v>
      </c>
      <c r="E33" s="465" t="str">
        <f>CONCATENATE(IF(D54="NO CUMPLE",CONCATENATE(E54," / "),""),IF(D55="NO CUMPLE",CONCATENATE(E55," / "),""),IF(D56="NO CUMPLE",CONCATENATE(E56," / "),""),IF(D57="NO CUMPLE",CONCATENATE(E57," / "),""),IF(D58="NO CUMPLE",CONCATENATE(E58," / "),""),IF(D59="NO CUMPLE",CONCATENATE(E59," / "),""),IF(D60="NO CUMPLE",CONCATENATE(E60," / "),""),IF(D61="NO CUMPLE",CONCATENATE(E61," / "),""),IF(D62="NO CUMPLE",CONCATENATE(E62," / "),""),IF(D63="NO CUMPLE",CONCATENATE(E63," / "),""))</f>
        <v/>
      </c>
      <c r="F33" s="467" t="s">
        <v>1748</v>
      </c>
      <c r="G33" s="14">
        <f t="shared" si="2"/>
        <v>3</v>
      </c>
    </row>
    <row r="34" spans="1:7" ht="45" customHeight="1">
      <c r="A34" s="88" t="s">
        <v>1675</v>
      </c>
      <c r="B34" s="45" t="s">
        <v>1750</v>
      </c>
      <c r="C34" s="46" t="s">
        <v>1751</v>
      </c>
      <c r="D34" s="105"/>
      <c r="E34" s="468"/>
      <c r="F34" s="305" t="s">
        <v>1752</v>
      </c>
      <c r="G34" s="14"/>
    </row>
    <row r="35" spans="1:7" ht="96.75" customHeight="1">
      <c r="A35" s="88" t="s">
        <v>1675</v>
      </c>
      <c r="B35" s="45" t="s">
        <v>1753</v>
      </c>
      <c r="C35" s="286" t="s">
        <v>1754</v>
      </c>
      <c r="D35" s="105"/>
      <c r="E35" s="468"/>
      <c r="F35" s="305" t="s">
        <v>1752</v>
      </c>
      <c r="G35" s="14"/>
    </row>
    <row r="36" spans="1:7" ht="92.25" customHeight="1">
      <c r="A36" s="88" t="s">
        <v>1675</v>
      </c>
      <c r="B36" s="45" t="s">
        <v>1755</v>
      </c>
      <c r="C36" s="46" t="s">
        <v>1756</v>
      </c>
      <c r="D36" s="105"/>
      <c r="E36" s="468"/>
      <c r="F36" s="305" t="s">
        <v>1752</v>
      </c>
      <c r="G36" s="14"/>
    </row>
    <row r="37" spans="1:7" ht="33" customHeight="1">
      <c r="A37" s="88" t="s">
        <v>1675</v>
      </c>
      <c r="B37" s="45" t="s">
        <v>1757</v>
      </c>
      <c r="C37" s="46" t="s">
        <v>1758</v>
      </c>
      <c r="D37" s="105"/>
      <c r="E37" s="468"/>
      <c r="F37" s="305" t="s">
        <v>1752</v>
      </c>
      <c r="G37" s="14"/>
    </row>
    <row r="38" spans="1:7" ht="63" customHeight="1">
      <c r="A38" s="88" t="s">
        <v>1675</v>
      </c>
      <c r="B38" s="45" t="s">
        <v>1759</v>
      </c>
      <c r="C38" s="46" t="s">
        <v>1760</v>
      </c>
      <c r="D38" s="105"/>
      <c r="E38" s="468"/>
      <c r="F38" s="305" t="s">
        <v>1752</v>
      </c>
      <c r="G38" s="14"/>
    </row>
    <row r="39" spans="1:7" ht="60.95" customHeight="1">
      <c r="A39" s="88" t="s">
        <v>1675</v>
      </c>
      <c r="B39" s="45" t="s">
        <v>1761</v>
      </c>
      <c r="C39" s="46" t="s">
        <v>1762</v>
      </c>
      <c r="D39" s="105"/>
      <c r="E39" s="468"/>
      <c r="F39" s="305" t="s">
        <v>1752</v>
      </c>
      <c r="G39" s="14"/>
    </row>
    <row r="40" spans="1:7" ht="40.5" customHeight="1">
      <c r="A40" s="88" t="s">
        <v>1675</v>
      </c>
      <c r="B40" s="45" t="s">
        <v>1763</v>
      </c>
      <c r="C40" s="46" t="s">
        <v>1764</v>
      </c>
      <c r="D40" s="105"/>
      <c r="E40" s="468"/>
      <c r="F40" s="305" t="s">
        <v>1752</v>
      </c>
      <c r="G40" s="14"/>
    </row>
    <row r="41" spans="1:7" ht="33" customHeight="1">
      <c r="A41" s="88" t="s">
        <v>1675</v>
      </c>
      <c r="B41" s="45" t="s">
        <v>1765</v>
      </c>
      <c r="C41" s="46" t="s">
        <v>1766</v>
      </c>
      <c r="D41" s="105"/>
      <c r="E41" s="468"/>
      <c r="F41" s="305" t="s">
        <v>1752</v>
      </c>
      <c r="G41" s="14"/>
    </row>
    <row r="42" spans="1:7" ht="45" customHeight="1">
      <c r="A42" s="88" t="s">
        <v>1675</v>
      </c>
      <c r="B42" s="45" t="s">
        <v>1767</v>
      </c>
      <c r="C42" s="46" t="s">
        <v>1768</v>
      </c>
      <c r="D42" s="105"/>
      <c r="E42" s="468"/>
      <c r="F42" s="305" t="s">
        <v>1752</v>
      </c>
      <c r="G42" s="14"/>
    </row>
    <row r="43" spans="1:7" ht="33" customHeight="1">
      <c r="A43" s="88" t="s">
        <v>1675</v>
      </c>
      <c r="B43" s="45" t="s">
        <v>1769</v>
      </c>
      <c r="C43" s="46" t="s">
        <v>1770</v>
      </c>
      <c r="D43" s="105"/>
      <c r="E43" s="468"/>
      <c r="F43" s="305" t="s">
        <v>1752</v>
      </c>
      <c r="G43" s="14"/>
    </row>
    <row r="44" spans="1:7" ht="33" customHeight="1">
      <c r="A44" s="88" t="s">
        <v>1675</v>
      </c>
      <c r="B44" s="45" t="s">
        <v>1771</v>
      </c>
      <c r="C44" s="46" t="s">
        <v>1772</v>
      </c>
      <c r="D44" s="105"/>
      <c r="E44" s="468"/>
      <c r="F44" s="305" t="s">
        <v>1773</v>
      </c>
      <c r="G44" s="14"/>
    </row>
    <row r="45" spans="1:7" ht="33" customHeight="1">
      <c r="A45" s="88" t="s">
        <v>1675</v>
      </c>
      <c r="B45" s="45" t="s">
        <v>1774</v>
      </c>
      <c r="C45" s="46" t="s">
        <v>1775</v>
      </c>
      <c r="D45" s="105"/>
      <c r="E45" s="468"/>
      <c r="F45" s="305" t="s">
        <v>1773</v>
      </c>
      <c r="G45" s="14"/>
    </row>
    <row r="46" spans="1:7" ht="45.95" customHeight="1">
      <c r="A46" s="88" t="s">
        <v>1675</v>
      </c>
      <c r="B46" s="45" t="s">
        <v>1776</v>
      </c>
      <c r="C46" s="46" t="s">
        <v>1777</v>
      </c>
      <c r="D46" s="105"/>
      <c r="E46" s="468"/>
      <c r="F46" s="305" t="s">
        <v>1773</v>
      </c>
      <c r="G46" s="14"/>
    </row>
    <row r="47" spans="1:7" ht="65.45" customHeight="1">
      <c r="A47" s="88" t="s">
        <v>1675</v>
      </c>
      <c r="B47" s="45" t="s">
        <v>1778</v>
      </c>
      <c r="C47" s="46" t="s">
        <v>1779</v>
      </c>
      <c r="D47" s="105"/>
      <c r="E47" s="468"/>
      <c r="F47" s="305" t="s">
        <v>1773</v>
      </c>
      <c r="G47" s="14"/>
    </row>
    <row r="48" spans="1:7" ht="86.25">
      <c r="A48" s="88" t="s">
        <v>1675</v>
      </c>
      <c r="B48" s="45" t="s">
        <v>1780</v>
      </c>
      <c r="C48" s="46" t="s">
        <v>1781</v>
      </c>
      <c r="D48" s="105"/>
      <c r="E48" s="468"/>
      <c r="F48" s="305" t="s">
        <v>1773</v>
      </c>
      <c r="G48" s="14"/>
    </row>
    <row r="49" spans="1:7" ht="43.5" customHeight="1">
      <c r="A49" s="88" t="s">
        <v>1675</v>
      </c>
      <c r="B49" s="45" t="s">
        <v>1782</v>
      </c>
      <c r="C49" s="48" t="s">
        <v>1783</v>
      </c>
      <c r="D49" s="105"/>
      <c r="E49" s="468"/>
      <c r="F49" s="305" t="s">
        <v>1773</v>
      </c>
      <c r="G49" s="14"/>
    </row>
    <row r="50" spans="1:7" ht="24.95" customHeight="1">
      <c r="A50" s="88" t="s">
        <v>1675</v>
      </c>
      <c r="B50" s="45" t="s">
        <v>1784</v>
      </c>
      <c r="C50" s="46" t="s">
        <v>1785</v>
      </c>
      <c r="D50" s="105"/>
      <c r="E50" s="468"/>
      <c r="F50" s="305" t="s">
        <v>1773</v>
      </c>
      <c r="G50" s="14"/>
    </row>
    <row r="51" spans="1:7" ht="28.5" customHeight="1">
      <c r="A51" s="88" t="s">
        <v>1675</v>
      </c>
      <c r="B51" s="45" t="s">
        <v>1786</v>
      </c>
      <c r="C51" s="46" t="s">
        <v>1787</v>
      </c>
      <c r="D51" s="105"/>
      <c r="E51" s="468"/>
      <c r="F51" s="305" t="s">
        <v>1773</v>
      </c>
      <c r="G51" s="14"/>
    </row>
    <row r="52" spans="1:7" ht="66.75" customHeight="1">
      <c r="A52" s="88" t="s">
        <v>1675</v>
      </c>
      <c r="B52" s="45" t="s">
        <v>1788</v>
      </c>
      <c r="C52" s="46" t="s">
        <v>1789</v>
      </c>
      <c r="D52" s="105"/>
      <c r="E52" s="468"/>
      <c r="F52" s="305" t="s">
        <v>1773</v>
      </c>
      <c r="G52" s="14"/>
    </row>
    <row r="53" spans="1:7" ht="47.45" customHeight="1">
      <c r="A53" s="88" t="s">
        <v>1675</v>
      </c>
      <c r="B53" s="45" t="s">
        <v>1790</v>
      </c>
      <c r="C53" s="46" t="s">
        <v>1791</v>
      </c>
      <c r="D53" s="105"/>
      <c r="E53" s="468"/>
      <c r="F53" s="305" t="s">
        <v>1773</v>
      </c>
      <c r="G53" s="14"/>
    </row>
    <row r="54" spans="1:7" ht="88.5" customHeight="1">
      <c r="A54" s="88" t="s">
        <v>1675</v>
      </c>
      <c r="B54" s="45" t="s">
        <v>1792</v>
      </c>
      <c r="C54" s="46" t="s">
        <v>1793</v>
      </c>
      <c r="D54" s="105"/>
      <c r="E54" s="468"/>
      <c r="F54" s="305" t="s">
        <v>1773</v>
      </c>
      <c r="G54" s="14"/>
    </row>
    <row r="55" spans="1:7" ht="71.45" customHeight="1">
      <c r="A55" s="88" t="s">
        <v>1675</v>
      </c>
      <c r="B55" s="45" t="s">
        <v>1794</v>
      </c>
      <c r="C55" s="46" t="s">
        <v>1795</v>
      </c>
      <c r="D55" s="105"/>
      <c r="E55" s="468"/>
      <c r="F55" s="305" t="s">
        <v>1773</v>
      </c>
      <c r="G55" s="14"/>
    </row>
    <row r="56" spans="1:7" ht="206.25" customHeight="1">
      <c r="A56" s="88" t="s">
        <v>1675</v>
      </c>
      <c r="B56" s="45" t="s">
        <v>1796</v>
      </c>
      <c r="C56" s="46" t="s">
        <v>1797</v>
      </c>
      <c r="D56" s="105"/>
      <c r="E56" s="468"/>
      <c r="F56" s="305" t="s">
        <v>1773</v>
      </c>
      <c r="G56" s="14"/>
    </row>
    <row r="57" spans="1:7" ht="86.25">
      <c r="A57" s="88" t="s">
        <v>1675</v>
      </c>
      <c r="B57" s="45" t="s">
        <v>1798</v>
      </c>
      <c r="C57" s="46" t="s">
        <v>1799</v>
      </c>
      <c r="D57" s="105"/>
      <c r="E57" s="468"/>
      <c r="F57" s="305" t="s">
        <v>1773</v>
      </c>
      <c r="G57" s="14"/>
    </row>
    <row r="58" spans="1:7" ht="33" customHeight="1">
      <c r="A58" s="88" t="s">
        <v>1675</v>
      </c>
      <c r="B58" s="45" t="s">
        <v>1800</v>
      </c>
      <c r="C58" s="46" t="s">
        <v>1801</v>
      </c>
      <c r="D58" s="105"/>
      <c r="E58" s="468"/>
      <c r="F58" s="305" t="s">
        <v>1773</v>
      </c>
      <c r="G58" s="14"/>
    </row>
    <row r="59" spans="1:7" ht="50.45" customHeight="1">
      <c r="A59" s="88" t="s">
        <v>1675</v>
      </c>
      <c r="B59" s="45" t="s">
        <v>1802</v>
      </c>
      <c r="C59" s="46" t="s">
        <v>1803</v>
      </c>
      <c r="D59" s="105"/>
      <c r="E59" s="468"/>
      <c r="F59" s="305" t="s">
        <v>1773</v>
      </c>
      <c r="G59" s="14"/>
    </row>
    <row r="60" spans="1:7" ht="39.6" customHeight="1">
      <c r="A60" s="88" t="s">
        <v>1675</v>
      </c>
      <c r="B60" s="45" t="s">
        <v>1804</v>
      </c>
      <c r="C60" s="46" t="s">
        <v>1805</v>
      </c>
      <c r="D60" s="105"/>
      <c r="E60" s="468"/>
      <c r="F60" s="305" t="s">
        <v>1806</v>
      </c>
      <c r="G60" s="14"/>
    </row>
    <row r="61" spans="1:7" ht="39.6" customHeight="1">
      <c r="A61" s="88" t="s">
        <v>1675</v>
      </c>
      <c r="B61" s="45" t="s">
        <v>1807</v>
      </c>
      <c r="C61" s="46" t="s">
        <v>1808</v>
      </c>
      <c r="D61" s="105"/>
      <c r="E61" s="468"/>
      <c r="F61" s="305" t="s">
        <v>1806</v>
      </c>
      <c r="G61" s="14"/>
    </row>
    <row r="62" spans="1:7" ht="39.6" customHeight="1">
      <c r="A62" s="88" t="s">
        <v>1675</v>
      </c>
      <c r="B62" s="45" t="s">
        <v>1809</v>
      </c>
      <c r="C62" s="46" t="s">
        <v>1810</v>
      </c>
      <c r="D62" s="105"/>
      <c r="E62" s="468"/>
      <c r="F62" s="305" t="s">
        <v>1806</v>
      </c>
      <c r="G62" s="14"/>
    </row>
    <row r="63" spans="1:7" ht="43.5" customHeight="1" thickBot="1">
      <c r="A63" s="88" t="s">
        <v>1675</v>
      </c>
      <c r="B63" s="45" t="s">
        <v>1811</v>
      </c>
      <c r="C63" s="46" t="s">
        <v>1812</v>
      </c>
      <c r="D63" s="105"/>
      <c r="E63" s="468"/>
      <c r="F63" s="305" t="s">
        <v>1813</v>
      </c>
      <c r="G63" s="14"/>
    </row>
    <row r="64" spans="1:7" s="14" customFormat="1" ht="107.25" customHeight="1">
      <c r="A64" s="87"/>
      <c r="B64" s="460" t="s">
        <v>1814</v>
      </c>
      <c r="C64" s="464" t="s">
        <v>1815</v>
      </c>
      <c r="D64" s="461" t="str">
        <f>IF(COUNTIF(D65:D69,"NO CUMPLE")&gt;0,"NO CUMPLE CONDICIÓN",IF(COUNTIF(D65:D69,"CUMPLE")=0,"NO APLICA","CUMPLE"))</f>
        <v>NO APLICA</v>
      </c>
      <c r="E64" s="465" t="str">
        <f>CONCATENATE(IF(D65="NO CUMPLE",CONCATENATE(E65," / "),""),IF(D66="NO CUMPLE",CONCATENATE(E66," / "),""),IF(D67="NO CUMPLE",CONCATENATE(E67," / "),""),IF(D68="NO CUMPLE",CONCATENATE(E68," / "),""),IF(D69="NO CUMPLE",CONCATENATE(E69," / "),""))</f>
        <v/>
      </c>
      <c r="F64" s="467" t="s">
        <v>1816</v>
      </c>
      <c r="G64" s="14">
        <f t="shared" ref="G64" si="3">IF(D64="CUMPLE",1,IF(D64="NO CUMPLE CONDICIÓN",2,3))</f>
        <v>3</v>
      </c>
    </row>
    <row r="65" spans="1:11" ht="142.5" customHeight="1">
      <c r="A65" s="88" t="s">
        <v>1675</v>
      </c>
      <c r="B65" s="45" t="s">
        <v>1817</v>
      </c>
      <c r="C65" s="46" t="s">
        <v>1818</v>
      </c>
      <c r="D65" s="105"/>
      <c r="E65" s="468"/>
      <c r="F65" s="305" t="s">
        <v>1816</v>
      </c>
      <c r="G65" s="14"/>
    </row>
    <row r="66" spans="1:11" ht="93" customHeight="1">
      <c r="A66" s="88" t="s">
        <v>1675</v>
      </c>
      <c r="B66" s="54" t="s">
        <v>1819</v>
      </c>
      <c r="C66" s="46" t="s">
        <v>1820</v>
      </c>
      <c r="D66" s="105"/>
      <c r="E66" s="468"/>
      <c r="F66" s="305" t="s">
        <v>1816</v>
      </c>
      <c r="G66" s="14"/>
    </row>
    <row r="67" spans="1:11" ht="96.95" customHeight="1">
      <c r="A67" s="88" t="s">
        <v>1675</v>
      </c>
      <c r="B67" s="54" t="s">
        <v>1821</v>
      </c>
      <c r="C67" s="48" t="s">
        <v>1822</v>
      </c>
      <c r="D67" s="105"/>
      <c r="E67" s="468"/>
      <c r="F67" s="305" t="s">
        <v>1823</v>
      </c>
      <c r="G67" s="14"/>
    </row>
    <row r="68" spans="1:11" ht="114.95" customHeight="1">
      <c r="A68" s="88" t="s">
        <v>1675</v>
      </c>
      <c r="B68" s="54" t="s">
        <v>1824</v>
      </c>
      <c r="C68" s="46" t="s">
        <v>1825</v>
      </c>
      <c r="D68" s="105"/>
      <c r="E68" s="468"/>
      <c r="F68" s="305" t="s">
        <v>1823</v>
      </c>
      <c r="G68" s="14"/>
    </row>
    <row r="69" spans="1:11" ht="102" customHeight="1" thickBot="1">
      <c r="A69" s="88" t="s">
        <v>1675</v>
      </c>
      <c r="B69" s="54" t="s">
        <v>1826</v>
      </c>
      <c r="C69" s="46" t="s">
        <v>1827</v>
      </c>
      <c r="D69" s="105"/>
      <c r="E69" s="468"/>
      <c r="F69" s="305" t="s">
        <v>1823</v>
      </c>
      <c r="G69" s="14"/>
    </row>
    <row r="70" spans="1:11" ht="129" thickBot="1">
      <c r="A70" s="308" t="s">
        <v>1828</v>
      </c>
      <c r="B70" s="460" t="s">
        <v>1829</v>
      </c>
      <c r="C70" s="464" t="s">
        <v>1830</v>
      </c>
      <c r="D70" s="461" t="str">
        <f>IF(COUNTIF(D72:D78,"NO CUMPLE")&gt;0,"NO CUMPLE CONDICIÓN",IF(COUNTIF(D72:D78,"CUMPLE")=0,"NO APLICA","CUMPLE"))</f>
        <v>NO APLICA</v>
      </c>
      <c r="E70" s="465" t="str">
        <f>CONCATENATE(IF(D72="NO CUMPLE",CONCATENATE(E72," / "),""),IF(D73="NO CUMPLE",CONCATENATE(E73," / "),""),IF(D74="NO CUMPLE",CONCATENATE(E74," / "),""),IF(D75="NO CUMPLE",CONCATENATE(E75," / "),""),IF(D76="NO CUMPLE",CONCATENATE(E76," / "),""),IF(D77="NO CUMPLE",CONCATENATE(E77," / "),""),IF(D78="NO CUMPLE",CONCATENATE(E78," / "),""))</f>
        <v/>
      </c>
      <c r="F70" s="467" t="s">
        <v>1831</v>
      </c>
      <c r="G70" s="14">
        <f t="shared" ref="G70:G71" si="4">IF(D70="CUMPLE",1,IF(D70="NO CUMPLE CONDICIÓN",2,3))</f>
        <v>3</v>
      </c>
    </row>
    <row r="71" spans="1:11" ht="128.25">
      <c r="A71" s="181"/>
      <c r="B71" s="460" t="s">
        <v>1829</v>
      </c>
      <c r="C71" s="464" t="s">
        <v>1830</v>
      </c>
      <c r="D71" s="461" t="str">
        <f>IF(COUNTIF(D79:D84,"NO CUMPLE")&gt;0,"NO CUMPLE CONDICIÓN",IF(COUNTIF(D79:D83,"CUMPLE")=0,"NO APLICA","CUMPLE"))</f>
        <v>NO APLICA</v>
      </c>
      <c r="E71" s="465" t="str">
        <f>CONCATENATE(IF(D79="NO CUMPLE",CONCATENATE(E79," / "),""),IF(D80="NO CUMPLE",CONCATENATE(E80," / "),""),IF(D81="NO CUMPLE",CONCATENATE(E81," / "),""),IF(D82="NO CUMPLE",CONCATENATE(E82," / "),""),IF(D83="NO CUMPLE",CONCATENATE(E83," / "),""),IF(D84="NO CUMPLE",CONCATENATE(E84," / "),""))</f>
        <v/>
      </c>
      <c r="F71" s="467" t="s">
        <v>1831</v>
      </c>
      <c r="G71" s="14">
        <f t="shared" si="4"/>
        <v>3</v>
      </c>
    </row>
    <row r="72" spans="1:11" ht="100.5">
      <c r="A72" s="88" t="s">
        <v>1675</v>
      </c>
      <c r="B72" s="45" t="s">
        <v>1832</v>
      </c>
      <c r="C72" s="46" t="s">
        <v>1833</v>
      </c>
      <c r="D72" s="105"/>
      <c r="E72" s="468"/>
      <c r="F72" s="305" t="s">
        <v>1834</v>
      </c>
      <c r="G72" s="14"/>
    </row>
    <row r="73" spans="1:11" ht="44.45" customHeight="1">
      <c r="A73" s="88" t="s">
        <v>1675</v>
      </c>
      <c r="B73" s="45" t="s">
        <v>1835</v>
      </c>
      <c r="C73" s="46" t="s">
        <v>1836</v>
      </c>
      <c r="D73" s="105"/>
      <c r="E73" s="468"/>
      <c r="F73" s="305" t="s">
        <v>1834</v>
      </c>
      <c r="G73" s="14"/>
    </row>
    <row r="74" spans="1:11" ht="131.25" customHeight="1">
      <c r="A74" s="88" t="s">
        <v>1675</v>
      </c>
      <c r="B74" s="45" t="s">
        <v>1837</v>
      </c>
      <c r="C74" s="48" t="s">
        <v>1838</v>
      </c>
      <c r="D74" s="105"/>
      <c r="E74" s="468"/>
      <c r="F74" s="305" t="s">
        <v>1839</v>
      </c>
      <c r="G74" s="14"/>
    </row>
    <row r="75" spans="1:11" ht="55.5" customHeight="1">
      <c r="A75" s="88" t="s">
        <v>1675</v>
      </c>
      <c r="B75" s="45" t="s">
        <v>1840</v>
      </c>
      <c r="C75" s="46" t="s">
        <v>1841</v>
      </c>
      <c r="D75" s="105"/>
      <c r="E75" s="468"/>
      <c r="F75" s="305" t="s">
        <v>1842</v>
      </c>
      <c r="G75" s="14"/>
    </row>
    <row r="76" spans="1:11" ht="201" customHeight="1">
      <c r="A76" s="88" t="s">
        <v>1675</v>
      </c>
      <c r="B76" s="45" t="s">
        <v>1843</v>
      </c>
      <c r="C76" s="46" t="s">
        <v>1844</v>
      </c>
      <c r="D76" s="105"/>
      <c r="E76" s="468"/>
      <c r="F76" s="305" t="s">
        <v>1842</v>
      </c>
      <c r="G76" s="14"/>
    </row>
    <row r="77" spans="1:11" ht="114" customHeight="1">
      <c r="A77" s="88" t="s">
        <v>1675</v>
      </c>
      <c r="B77" s="45" t="s">
        <v>1845</v>
      </c>
      <c r="C77" s="46" t="s">
        <v>1846</v>
      </c>
      <c r="D77" s="105"/>
      <c r="E77" s="468"/>
      <c r="F77" s="305" t="s">
        <v>1842</v>
      </c>
      <c r="G77" s="14"/>
      <c r="K77" s="62"/>
    </row>
    <row r="78" spans="1:11" ht="186" customHeight="1">
      <c r="A78" s="88" t="s">
        <v>1675</v>
      </c>
      <c r="B78" s="45" t="s">
        <v>1847</v>
      </c>
      <c r="C78" s="46" t="s">
        <v>1848</v>
      </c>
      <c r="D78" s="105"/>
      <c r="E78" s="468"/>
      <c r="F78" s="305" t="s">
        <v>1842</v>
      </c>
      <c r="G78" s="14"/>
    </row>
    <row r="79" spans="1:11" ht="40.5" customHeight="1">
      <c r="A79" s="88" t="s">
        <v>1675</v>
      </c>
      <c r="B79" s="45" t="s">
        <v>1849</v>
      </c>
      <c r="C79" s="46" t="s">
        <v>1850</v>
      </c>
      <c r="D79" s="105"/>
      <c r="E79" s="468"/>
      <c r="F79" s="305" t="s">
        <v>1842</v>
      </c>
      <c r="G79" s="14"/>
    </row>
    <row r="80" spans="1:11" ht="72.599999999999994" customHeight="1">
      <c r="A80" s="88" t="s">
        <v>1675</v>
      </c>
      <c r="B80" s="45" t="s">
        <v>1851</v>
      </c>
      <c r="C80" s="46" t="s">
        <v>1852</v>
      </c>
      <c r="D80" s="105"/>
      <c r="E80" s="468"/>
      <c r="F80" s="305" t="s">
        <v>1842</v>
      </c>
      <c r="G80" s="14"/>
    </row>
    <row r="81" spans="1:7" ht="157.5" customHeight="1">
      <c r="A81" s="88"/>
      <c r="B81" s="45" t="s">
        <v>1853</v>
      </c>
      <c r="C81" s="46" t="s">
        <v>1854</v>
      </c>
      <c r="D81" s="105"/>
      <c r="E81" s="468"/>
      <c r="F81" s="305" t="s">
        <v>1855</v>
      </c>
      <c r="G81" s="14"/>
    </row>
    <row r="82" spans="1:7" ht="38.25" customHeight="1">
      <c r="A82" s="88" t="s">
        <v>1675</v>
      </c>
      <c r="B82" s="45" t="s">
        <v>1856</v>
      </c>
      <c r="C82" s="46" t="s">
        <v>1857</v>
      </c>
      <c r="D82" s="105"/>
      <c r="E82" s="468"/>
      <c r="F82" s="305" t="s">
        <v>1855</v>
      </c>
      <c r="G82" s="14"/>
    </row>
    <row r="83" spans="1:7" ht="178.5" customHeight="1">
      <c r="A83" s="88" t="s">
        <v>1675</v>
      </c>
      <c r="B83" s="45" t="s">
        <v>1858</v>
      </c>
      <c r="C83" s="286" t="s">
        <v>1859</v>
      </c>
      <c r="D83" s="105"/>
      <c r="E83" s="468"/>
      <c r="F83" s="305" t="s">
        <v>1855</v>
      </c>
      <c r="G83" s="14"/>
    </row>
    <row r="84" spans="1:7" ht="70.5" customHeight="1" thickBot="1">
      <c r="A84" s="88" t="s">
        <v>1675</v>
      </c>
      <c r="B84" s="45" t="s">
        <v>1860</v>
      </c>
      <c r="C84" s="286" t="s">
        <v>1861</v>
      </c>
      <c r="D84" s="105"/>
      <c r="E84" s="468"/>
      <c r="F84" s="305" t="s">
        <v>1855</v>
      </c>
      <c r="G84" s="14"/>
    </row>
    <row r="85" spans="1:7" ht="132" customHeight="1" thickBot="1">
      <c r="B85" s="460" t="s">
        <v>1862</v>
      </c>
      <c r="C85" s="464" t="s">
        <v>1863</v>
      </c>
      <c r="D85" s="461" t="str">
        <f>IF(COUNTIF(D86:D90,"NO CUMPLE")&gt;0,"NO CUMPLE CONDICIÓN",IF(COUNTIF(D86:D90,"CUMPLE")=0,"NO APLICA","CUMPLE"))</f>
        <v>NO APLICA</v>
      </c>
      <c r="E85" s="465" t="str">
        <f>CONCATENATE(IF(D86="NO CUMPLE",CONCATENATE(E86," / "),""),IF(D87="NO CUMPLE",CONCATENATE(E87," / "),""),IF(D88="NO CUMPLE",CONCATENATE(E88," / "),""),IF(D89="NO CUMPLE",CONCATENATE(E89," / "),""),IF(D90="NO CUMPLE",CONCATENATE(E90," / "),""))</f>
        <v/>
      </c>
      <c r="F85" s="467" t="s">
        <v>1864</v>
      </c>
      <c r="G85" s="14">
        <f t="shared" si="0"/>
        <v>3</v>
      </c>
    </row>
    <row r="86" spans="1:7" ht="65.25" customHeight="1">
      <c r="A86" s="88" t="s">
        <v>1675</v>
      </c>
      <c r="B86" s="45" t="s">
        <v>1865</v>
      </c>
      <c r="C86" s="46" t="s">
        <v>1866</v>
      </c>
      <c r="D86" s="105"/>
      <c r="E86" s="468"/>
      <c r="F86" s="419" t="s">
        <v>1867</v>
      </c>
      <c r="G86" s="14"/>
    </row>
    <row r="87" spans="1:7" ht="78.75" customHeight="1">
      <c r="A87" s="88" t="s">
        <v>1675</v>
      </c>
      <c r="B87" s="45" t="s">
        <v>1868</v>
      </c>
      <c r="C87" s="46" t="s">
        <v>1869</v>
      </c>
      <c r="D87" s="105"/>
      <c r="E87" s="468"/>
      <c r="F87" s="305" t="s">
        <v>1867</v>
      </c>
      <c r="G87" s="14"/>
    </row>
    <row r="88" spans="1:7" ht="66" customHeight="1">
      <c r="A88" s="88" t="s">
        <v>1675</v>
      </c>
      <c r="B88" s="45" t="s">
        <v>1870</v>
      </c>
      <c r="C88" s="286" t="s">
        <v>1871</v>
      </c>
      <c r="D88" s="105"/>
      <c r="E88" s="468"/>
      <c r="F88" s="305" t="s">
        <v>1867</v>
      </c>
      <c r="G88" s="14"/>
    </row>
    <row r="89" spans="1:7" ht="79.5" customHeight="1">
      <c r="A89" s="88" t="s">
        <v>1675</v>
      </c>
      <c r="B89" s="45" t="s">
        <v>1872</v>
      </c>
      <c r="C89" s="46" t="s">
        <v>1873</v>
      </c>
      <c r="D89" s="105"/>
      <c r="E89" s="468"/>
      <c r="F89" s="305" t="s">
        <v>1867</v>
      </c>
      <c r="G89" s="14"/>
    </row>
    <row r="90" spans="1:7" ht="41.45" customHeight="1" thickBot="1">
      <c r="A90" s="88" t="s">
        <v>1675</v>
      </c>
      <c r="B90" s="45" t="s">
        <v>1874</v>
      </c>
      <c r="C90" s="46" t="s">
        <v>1875</v>
      </c>
      <c r="D90" s="105"/>
      <c r="E90" s="468"/>
      <c r="F90" s="305" t="s">
        <v>1876</v>
      </c>
      <c r="G90" s="14"/>
    </row>
    <row r="91" spans="1:7" s="14" customFormat="1" ht="41.45" customHeight="1" thickBot="1">
      <c r="A91" s="87"/>
      <c r="B91" s="460" t="s">
        <v>1877</v>
      </c>
      <c r="C91" s="464" t="s">
        <v>1878</v>
      </c>
      <c r="D91" s="461" t="str">
        <f>IF(COUNTIF(D92:D92,"NO CUMPLE")&gt;0,"NO CUMPLE CONDICIÓN",IF(COUNTIF(D92:D92,"CUMPLE")=0,"NO APLICA","CUMPLE"))</f>
        <v>NO APLICA</v>
      </c>
      <c r="E91" s="465" t="str">
        <f>CONCATENATE(IF(D92="NO CUMPLE",CONCATENATE(E92," / "),""))</f>
        <v/>
      </c>
      <c r="F91" s="467" t="s">
        <v>1867</v>
      </c>
      <c r="G91" s="14">
        <f t="shared" si="0"/>
        <v>3</v>
      </c>
    </row>
    <row r="92" spans="1:7" ht="41.45" customHeight="1" thickBot="1">
      <c r="A92" s="88" t="s">
        <v>1675</v>
      </c>
      <c r="B92" s="228" t="s">
        <v>1879</v>
      </c>
      <c r="C92" s="79" t="s">
        <v>1880</v>
      </c>
      <c r="D92" s="106"/>
      <c r="E92" s="470"/>
      <c r="F92" s="419" t="s">
        <v>1867</v>
      </c>
      <c r="G92" s="14"/>
    </row>
    <row r="93" spans="1:7">
      <c r="D93" t="s">
        <v>1881</v>
      </c>
    </row>
    <row r="95" spans="1:7" hidden="1">
      <c r="C95" s="309" t="s">
        <v>1882</v>
      </c>
      <c r="D95">
        <f>COUNTIF(G3:G92,1)</f>
        <v>0</v>
      </c>
    </row>
    <row r="96" spans="1:7" hidden="1">
      <c r="C96" s="309" t="s">
        <v>1883</v>
      </c>
      <c r="D96">
        <f>COUNTIF(G3:G92,2)</f>
        <v>0</v>
      </c>
    </row>
    <row r="97" spans="3:4" hidden="1">
      <c r="C97" s="309" t="s">
        <v>1884</v>
      </c>
      <c r="D97">
        <f>COUNTIF(G3:G92,3)</f>
        <v>16</v>
      </c>
    </row>
  </sheetData>
  <sheetProtection algorithmName="SHA-512" hashValue="5ImkztzWdtcPn8v88Ce+LtWXVXKD1dYgg+GIFZSTUcVjSnD2z4n49NTYnxGyCw/IJjlZNPhmqpqCMglKm8zaew==" saltValue="h2Pd9TlQTtVptVlmn8L65Q==" spinCount="100000" sheet="1" formatRows="0" autoFilter="0"/>
  <autoFilter ref="A2:K93" xr:uid="{D9E81C4C-BD68-418C-94DC-2FCCC8862B22}"/>
  <mergeCells count="1">
    <mergeCell ref="B1:E1"/>
  </mergeCells>
  <phoneticPr fontId="30" type="noConversion"/>
  <conditionalFormatting sqref="D3">
    <cfRule type="cellIs" dxfId="128" priority="25" operator="equal">
      <formula>"NO CUMPLE CONDICIÓN"</formula>
    </cfRule>
    <cfRule type="cellIs" dxfId="127" priority="26" operator="equal">
      <formula>"No Cumple"</formula>
    </cfRule>
  </conditionalFormatting>
  <conditionalFormatting sqref="D5">
    <cfRule type="cellIs" dxfId="126" priority="23" operator="equal">
      <formula>"NO CUMPLE CONDICIÓN"</formula>
    </cfRule>
    <cfRule type="cellIs" dxfId="125" priority="24" operator="equal">
      <formula>"No Cumple"</formula>
    </cfRule>
  </conditionalFormatting>
  <conditionalFormatting sqref="D7">
    <cfRule type="cellIs" dxfId="124" priority="21" operator="equal">
      <formula>"NO CUMPLE CONDICIÓN"</formula>
    </cfRule>
    <cfRule type="cellIs" dxfId="123" priority="22" operator="equal">
      <formula>"No Cumple"</formula>
    </cfRule>
  </conditionalFormatting>
  <conditionalFormatting sqref="D11">
    <cfRule type="cellIs" dxfId="122" priority="19" operator="equal">
      <formula>"NO CUMPLE CONDICIÓN"</formula>
    </cfRule>
    <cfRule type="cellIs" dxfId="121" priority="20" operator="equal">
      <formula>"No Cumple"</formula>
    </cfRule>
  </conditionalFormatting>
  <conditionalFormatting sqref="D19">
    <cfRule type="cellIs" dxfId="120" priority="41" operator="equal">
      <formula>"NO CUMPLE CONDICIÓN"</formula>
    </cfRule>
    <cfRule type="cellIs" dxfId="119" priority="42" operator="equal">
      <formula>"No Cumple"</formula>
    </cfRule>
  </conditionalFormatting>
  <conditionalFormatting sqref="D21">
    <cfRule type="cellIs" dxfId="118" priority="11" operator="equal">
      <formula>"NO CUMPLE CONDICIÓN"</formula>
    </cfRule>
    <cfRule type="cellIs" dxfId="117" priority="12" operator="equal">
      <formula>"No Cumple"</formula>
    </cfRule>
  </conditionalFormatting>
  <conditionalFormatting sqref="D24">
    <cfRule type="cellIs" dxfId="116" priority="9" operator="equal">
      <formula>"NO CUMPLE CONDICIÓN"</formula>
    </cfRule>
    <cfRule type="cellIs" dxfId="115" priority="10" operator="equal">
      <formula>"No Cumple"</formula>
    </cfRule>
  </conditionalFormatting>
  <conditionalFormatting sqref="D28">
    <cfRule type="cellIs" dxfId="114" priority="7" operator="equal">
      <formula>"NO CUMPLE CONDICIÓN"</formula>
    </cfRule>
    <cfRule type="cellIs" dxfId="113" priority="8" operator="equal">
      <formula>"No Cumple"</formula>
    </cfRule>
  </conditionalFormatting>
  <conditionalFormatting sqref="D31:D33">
    <cfRule type="cellIs" dxfId="112" priority="33" operator="equal">
      <formula>"NO CUMPLE CONDICIÓN"</formula>
    </cfRule>
    <cfRule type="cellIs" dxfId="111" priority="34" operator="equal">
      <formula>"No Cumple"</formula>
    </cfRule>
  </conditionalFormatting>
  <conditionalFormatting sqref="D64">
    <cfRule type="cellIs" dxfId="110" priority="31" operator="equal">
      <formula>"NO CUMPLE CONDICIÓN"</formula>
    </cfRule>
    <cfRule type="cellIs" dxfId="109" priority="32" operator="equal">
      <formula>"No Cumple"</formula>
    </cfRule>
  </conditionalFormatting>
  <conditionalFormatting sqref="D70:D71">
    <cfRule type="cellIs" dxfId="108" priority="29" operator="equal">
      <formula>"NO CUMPLE CONDICIÓN"</formula>
    </cfRule>
    <cfRule type="cellIs" dxfId="107" priority="30" operator="equal">
      <formula>"No Cumple"</formula>
    </cfRule>
  </conditionalFormatting>
  <conditionalFormatting sqref="D85">
    <cfRule type="cellIs" dxfId="106" priority="1" operator="equal">
      <formula>"NO CUMPLE CONDICIÓN"</formula>
    </cfRule>
    <cfRule type="cellIs" dxfId="105" priority="2" operator="equal">
      <formula>"No Cumple"</formula>
    </cfRule>
  </conditionalFormatting>
  <conditionalFormatting sqref="D91">
    <cfRule type="cellIs" dxfId="104" priority="3" operator="equal">
      <formula>"NO CUMPLE CONDICIÓN"</formula>
    </cfRule>
    <cfRule type="cellIs" dxfId="103" priority="4" operator="equal">
      <formula>"No Cumple"</formula>
    </cfRule>
  </conditionalFormatting>
  <dataValidations count="2">
    <dataValidation type="list" allowBlank="1" showInputMessage="1" showErrorMessage="1" sqref="D62:D63 D82 D20 D86:D90 D22:D23 D25 D6 D15 D27 D92 D45:D46 D40 D72:D74 D52:D60 D65:D69 D4" xr:uid="{AD6C7655-16C9-4DFA-87E6-05A63EE3243B}">
      <formula1>"CUMPLE,NO CUMPLE"</formula1>
    </dataValidation>
    <dataValidation type="list" allowBlank="1" showInputMessage="1" showErrorMessage="1" sqref="D8:D10 D26 D83:D84 D16:D18 D29:D30 D61 D47:D51 D41:D44 D34:D39 D75:D81 D12:D14" xr:uid="{FAB498AA-8904-4DBE-9540-4D07E9ABAF3D}">
      <formula1>"CUMPLE,NO CUMPLE,NO APLICA"</formula1>
    </dataValidation>
  </dataValidations>
  <hyperlinks>
    <hyperlink ref="A70" location="'Tabla 1. Áreas y Baños'!Área_de_impresión" display="Click" xr:uid="{C0C1C212-2981-4D92-95BC-4B73A66BD5F3}"/>
    <hyperlink ref="A1" location="PORTADA!A1" display="Portada" xr:uid="{94229C51-80E2-4901-B6F8-D4212DA9B61C}"/>
  </hyperlinks>
  <printOptions horizontalCentered="1"/>
  <pageMargins left="0.31496062992125984" right="0.31496062992125984" top="1.1417322834645669" bottom="0.74803149606299213" header="0.31496062992125984" footer="0.31496062992125984"/>
  <pageSetup scale="57"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B6F8B-F1F9-4A4B-82C4-DE07CD09E448}">
  <sheetPr>
    <tabColor rgb="FFF2CEEF"/>
    <pageSetUpPr fitToPage="1"/>
  </sheetPr>
  <dimension ref="A1:G114"/>
  <sheetViews>
    <sheetView zoomScale="85" zoomScaleNormal="85" workbookViewId="0">
      <selection activeCell="C1" sqref="C1"/>
    </sheetView>
  </sheetViews>
  <sheetFormatPr baseColWidth="10" defaultColWidth="11.42578125" defaultRowHeight="15"/>
  <cols>
    <col min="1" max="1" width="9.28515625" style="89" customWidth="1"/>
    <col min="2" max="2" width="7.140625" style="14" customWidth="1"/>
    <col min="3" max="3" width="88.42578125" customWidth="1"/>
    <col min="4" max="4" width="19.85546875" customWidth="1"/>
    <col min="5" max="5" width="99" customWidth="1"/>
    <col min="6" max="6" width="53.140625" style="342" customWidth="1"/>
    <col min="7" max="7" width="11.42578125" style="14" hidden="1" customWidth="1"/>
  </cols>
  <sheetData>
    <row r="1" spans="1:7" s="34" customFormat="1" ht="20.25" customHeight="1" thickBot="1">
      <c r="A1" s="311" t="s">
        <v>1885</v>
      </c>
      <c r="B1" s="563" t="s">
        <v>1886</v>
      </c>
      <c r="C1" s="564"/>
      <c r="D1" s="564"/>
      <c r="E1" s="565"/>
      <c r="F1" s="312"/>
      <c r="G1" s="61"/>
    </row>
    <row r="2" spans="1:7" s="32" customFormat="1" ht="74.25" customHeight="1" thickBot="1">
      <c r="A2" s="313" t="s">
        <v>1666</v>
      </c>
      <c r="B2" s="210" t="s">
        <v>1667</v>
      </c>
      <c r="C2" s="314" t="s">
        <v>1668</v>
      </c>
      <c r="D2" s="211" t="s">
        <v>1669</v>
      </c>
      <c r="E2" s="52" t="s">
        <v>1670</v>
      </c>
      <c r="F2" s="315" t="s">
        <v>1671</v>
      </c>
      <c r="G2" s="43"/>
    </row>
    <row r="3" spans="1:7" ht="60.6" customHeight="1">
      <c r="A3" s="316"/>
      <c r="B3" s="44" t="s">
        <v>1887</v>
      </c>
      <c r="C3" s="217" t="s">
        <v>1888</v>
      </c>
      <c r="D3" s="65" t="str">
        <f>IF(COUNTIF(D4:D5,"NO CUMPLE")&gt;0,"NO CUMPLE CONDICIÓN",IF(COUNTIF(D4:D5,"CUMPLE")=0,"NO APLICA","CUMPLE"))</f>
        <v>NO APLICA</v>
      </c>
      <c r="E3" s="212" t="str">
        <f>CONCATENATE(IF(D4="NO CUMPLE",CONCATENATE(E4," / "),""),IF(D5="NO CUMPLE",CONCATENATE(E5," / "),""))</f>
        <v/>
      </c>
      <c r="F3" s="317" t="s">
        <v>1889</v>
      </c>
      <c r="G3" s="14">
        <f>IF(D3="CUMPLE",1,IF(D3="NO CUMPLE CONDICIÓN",2,3))</f>
        <v>3</v>
      </c>
    </row>
    <row r="4" spans="1:7" s="35" customFormat="1" ht="195.6" customHeight="1">
      <c r="A4" s="318" t="s">
        <v>1890</v>
      </c>
      <c r="B4" s="54" t="s">
        <v>1891</v>
      </c>
      <c r="C4" s="290" t="s">
        <v>1892</v>
      </c>
      <c r="D4" s="200"/>
      <c r="E4" s="103"/>
      <c r="F4" s="319" t="s">
        <v>1893</v>
      </c>
      <c r="G4" s="260"/>
    </row>
    <row r="5" spans="1:7" s="35" customFormat="1" ht="56.1" customHeight="1">
      <c r="A5" s="318" t="s">
        <v>1890</v>
      </c>
      <c r="B5" s="54" t="s">
        <v>1894</v>
      </c>
      <c r="C5" s="289" t="s">
        <v>1895</v>
      </c>
      <c r="D5" s="200"/>
      <c r="E5" s="103"/>
      <c r="F5" s="319" t="s">
        <v>1896</v>
      </c>
      <c r="G5" s="260"/>
    </row>
    <row r="6" spans="1:7" s="35" customFormat="1" ht="81" customHeight="1">
      <c r="A6" s="320"/>
      <c r="B6" s="47" t="s">
        <v>1897</v>
      </c>
      <c r="C6" s="169" t="s">
        <v>1898</v>
      </c>
      <c r="D6" s="66" t="str">
        <f>IF(COUNTIF(D7:D10,"NO CUMPLE")&gt;0,"NO CUMPLE CONDICIÓN",IF(COUNTIF(D7:D10,"CUMPLE")=0,"NO APLICA","CUMPLE"))</f>
        <v>NO APLICA</v>
      </c>
      <c r="E6" s="60" t="str">
        <f>CONCATENATE(IF(D7="NO CUMPLE",CONCATENATE(E7," / "),""),IF(D8="NO CUMPLE",CONCATENATE(E8," / "),""),IF(D9="NO CUMPLE",CONCATENATE(E9," / "),""),IF(D10="NO CUMPLE",CONCATENATE(E10," / "),""))</f>
        <v/>
      </c>
      <c r="F6" s="317" t="s">
        <v>1899</v>
      </c>
      <c r="G6" s="14">
        <f>IF(D6="CUMPLE",1,IF(D6="NO CUMPLE CONDICIÓN",2,3))</f>
        <v>3</v>
      </c>
    </row>
    <row r="7" spans="1:7" s="35" customFormat="1" ht="251.25" customHeight="1">
      <c r="A7" s="318" t="s">
        <v>1890</v>
      </c>
      <c r="B7" s="54" t="s">
        <v>1900</v>
      </c>
      <c r="C7" s="289" t="s">
        <v>1901</v>
      </c>
      <c r="D7" s="200"/>
      <c r="E7" s="103"/>
      <c r="F7" s="319" t="s">
        <v>1902</v>
      </c>
      <c r="G7" s="260"/>
    </row>
    <row r="8" spans="1:7" s="35" customFormat="1" ht="243" customHeight="1">
      <c r="A8" s="318" t="s">
        <v>1890</v>
      </c>
      <c r="B8" s="54" t="s">
        <v>1903</v>
      </c>
      <c r="C8" s="290" t="s">
        <v>1904</v>
      </c>
      <c r="D8" s="200"/>
      <c r="E8" s="103"/>
      <c r="F8" s="319" t="s">
        <v>1905</v>
      </c>
      <c r="G8" s="260"/>
    </row>
    <row r="9" spans="1:7" s="35" customFormat="1" ht="45.95" customHeight="1">
      <c r="A9" s="318" t="s">
        <v>1890</v>
      </c>
      <c r="B9" s="54" t="s">
        <v>1906</v>
      </c>
      <c r="C9" s="289" t="s">
        <v>1907</v>
      </c>
      <c r="D9" s="200"/>
      <c r="E9" s="103"/>
      <c r="F9" s="319" t="s">
        <v>1908</v>
      </c>
      <c r="G9" s="260"/>
    </row>
    <row r="10" spans="1:7" s="35" customFormat="1" ht="76.5" customHeight="1">
      <c r="A10" s="318" t="s">
        <v>1890</v>
      </c>
      <c r="B10" s="54" t="s">
        <v>1909</v>
      </c>
      <c r="C10" s="289" t="s">
        <v>1910</v>
      </c>
      <c r="D10" s="200"/>
      <c r="E10" s="103"/>
      <c r="F10" s="319" t="s">
        <v>1911</v>
      </c>
      <c r="G10" s="260"/>
    </row>
    <row r="11" spans="1:7" s="35" customFormat="1" ht="97.5" customHeight="1">
      <c r="A11" s="320"/>
      <c r="B11" s="47" t="s">
        <v>1912</v>
      </c>
      <c r="C11" s="169" t="s">
        <v>1913</v>
      </c>
      <c r="D11" s="66" t="str">
        <f>IF(COUNTIF(D12:D12,"NO CUMPLE")&gt;0,"NO CUMPLE CONDICIÓN",IF(COUNTIF(D12:D12,"CUMPLE")=0,"NO APLICA","CUMPLE"))</f>
        <v>NO APLICA</v>
      </c>
      <c r="E11" s="60" t="str">
        <f>CONCATENATE(IF(D12="NO CUMPLE",CONCATENATE(E12," / "),""))</f>
        <v/>
      </c>
      <c r="F11" s="317" t="s">
        <v>1914</v>
      </c>
      <c r="G11" s="14">
        <f>IF(D11="CUMPLE",1,IF(D11="NO CUMPLE CONDICIÓN",2,3))</f>
        <v>3</v>
      </c>
    </row>
    <row r="12" spans="1:7" s="35" customFormat="1" ht="394.5" customHeight="1">
      <c r="A12" s="318" t="s">
        <v>1890</v>
      </c>
      <c r="B12" s="54" t="s">
        <v>1915</v>
      </c>
      <c r="C12" s="289" t="s">
        <v>1916</v>
      </c>
      <c r="D12" s="200"/>
      <c r="E12" s="103"/>
      <c r="F12" s="319" t="s">
        <v>1914</v>
      </c>
      <c r="G12" s="260"/>
    </row>
    <row r="13" spans="1:7" s="35" customFormat="1" ht="69" customHeight="1">
      <c r="A13" s="320"/>
      <c r="B13" s="47" t="s">
        <v>1917</v>
      </c>
      <c r="C13" s="169" t="s">
        <v>1918</v>
      </c>
      <c r="D13" s="66" t="str">
        <f>IF(COUNTIF(D15:D21,"NO CUMPLE")&gt;0,"NO CUMPLE CONDICIÓN",IF(COUNTIF(D15:D21,"CUMPLE")=0,"NO APLICA","CUMPLE"))</f>
        <v>NO APLICA</v>
      </c>
      <c r="E13" s="60" t="str">
        <f>CONCATENATE(IF(D15="NO CUMPLE",CONCATENATE(E15," / "),""),IF(D16="NO CUMPLE",CONCATENATE(E16," / "),""),IF(D17="NO CUMPLE",CONCATENATE(E17," / "),""),IF(D18="NO CUMPLE",CONCATENATE(E18," / "),""),IF(D19="NO CUMPLE",CONCATENATE(E19," / "),""),IF(D20="NO CUMPLE",CONCATENATE(E20," / "),""),IF(D21="NO CUMPLE",CONCATENATE(E21," / "),""))</f>
        <v/>
      </c>
      <c r="F13" s="317" t="s">
        <v>1919</v>
      </c>
      <c r="G13" s="14">
        <f>IF(D13="CUMPLE",1,IF(D13="NO CUMPLE CONDICIÓN",2,3))</f>
        <v>3</v>
      </c>
    </row>
    <row r="14" spans="1:7" s="35" customFormat="1" ht="82.5" customHeight="1">
      <c r="A14" s="320"/>
      <c r="B14" s="47" t="s">
        <v>1917</v>
      </c>
      <c r="C14" s="169" t="s">
        <v>1918</v>
      </c>
      <c r="D14" s="66" t="str">
        <f>IF(COUNTIF(D22:D27,"NO CUMPLE")&gt;0,"NO CUMPLE CONDICIÓN",IF(COUNTIF(D22:D27,"CUMPLE")=0,"NO APLICA","CUMPLE"))</f>
        <v>NO APLICA</v>
      </c>
      <c r="E14" s="60" t="str">
        <f>CONCATENATE(IF(D22="NO CUMPLE",CONCATENATE(E22," / "),""),IF(D23="NO CUMPLE",CONCATENATE(E23," / "),""),IF(D24="NO CUMPLE",CONCATENATE(E24," / "),""),IF(D25="NO CUMPLE",CONCATENATE(E25," / "),""),IF(D26="NO CUMPLE",CONCATENATE(E26," / "),""),IF(D27="NO CUMPLE",CONCATENATE(E27," / "),""))</f>
        <v/>
      </c>
      <c r="F14" s="317" t="s">
        <v>1919</v>
      </c>
      <c r="G14" s="14">
        <f>IF(D14="CUMPLE",1,IF(D14="NO CUMPLE CONDICIÓN",2,3))</f>
        <v>3</v>
      </c>
    </row>
    <row r="15" spans="1:7" s="35" customFormat="1" ht="105" customHeight="1">
      <c r="A15" s="318" t="s">
        <v>1890</v>
      </c>
      <c r="B15" s="54" t="s">
        <v>1920</v>
      </c>
      <c r="C15" s="289" t="s">
        <v>1921</v>
      </c>
      <c r="D15" s="200"/>
      <c r="E15" s="103"/>
      <c r="F15" s="319" t="s">
        <v>1922</v>
      </c>
      <c r="G15" s="260"/>
    </row>
    <row r="16" spans="1:7" s="35" customFormat="1" ht="162" customHeight="1">
      <c r="A16" s="318" t="s">
        <v>1890</v>
      </c>
      <c r="B16" s="54" t="s">
        <v>1923</v>
      </c>
      <c r="C16" s="289" t="s">
        <v>1924</v>
      </c>
      <c r="D16" s="200"/>
      <c r="E16" s="103"/>
      <c r="F16" s="319" t="s">
        <v>1925</v>
      </c>
      <c r="G16" s="260"/>
    </row>
    <row r="17" spans="1:7" s="35" customFormat="1" ht="365.25" customHeight="1">
      <c r="A17" s="318" t="s">
        <v>1890</v>
      </c>
      <c r="B17" s="54" t="s">
        <v>1926</v>
      </c>
      <c r="C17" s="57" t="s">
        <v>1927</v>
      </c>
      <c r="D17" s="200"/>
      <c r="E17" s="103"/>
      <c r="F17" s="319" t="s">
        <v>1928</v>
      </c>
      <c r="G17" s="260"/>
    </row>
    <row r="18" spans="1:7" s="35" customFormat="1" ht="138.75" customHeight="1">
      <c r="A18" s="318" t="s">
        <v>1890</v>
      </c>
      <c r="B18" s="54" t="s">
        <v>1929</v>
      </c>
      <c r="C18" s="57" t="s">
        <v>1930</v>
      </c>
      <c r="D18" s="200"/>
      <c r="E18" s="103"/>
      <c r="F18" s="319" t="s">
        <v>1931</v>
      </c>
      <c r="G18" s="260"/>
    </row>
    <row r="19" spans="1:7" s="35" customFormat="1" ht="68.25" customHeight="1">
      <c r="A19" s="318" t="s">
        <v>1890</v>
      </c>
      <c r="B19" s="54" t="s">
        <v>1932</v>
      </c>
      <c r="C19" s="289" t="s">
        <v>1933</v>
      </c>
      <c r="D19" s="200"/>
      <c r="E19" s="103"/>
      <c r="F19" s="319" t="s">
        <v>1934</v>
      </c>
      <c r="G19" s="260"/>
    </row>
    <row r="20" spans="1:7" s="35" customFormat="1" ht="93.75" customHeight="1">
      <c r="A20" s="318" t="s">
        <v>1890</v>
      </c>
      <c r="B20" s="54" t="s">
        <v>1935</v>
      </c>
      <c r="C20" s="290" t="s">
        <v>1936</v>
      </c>
      <c r="D20" s="200"/>
      <c r="E20" s="103"/>
      <c r="F20" s="319" t="s">
        <v>1937</v>
      </c>
      <c r="G20" s="260"/>
    </row>
    <row r="21" spans="1:7" s="35" customFormat="1" ht="66.75" customHeight="1">
      <c r="A21" s="318" t="s">
        <v>1890</v>
      </c>
      <c r="B21" s="54" t="s">
        <v>1938</v>
      </c>
      <c r="C21" s="289" t="s">
        <v>1939</v>
      </c>
      <c r="D21" s="200"/>
      <c r="E21" s="102"/>
      <c r="F21" s="319" t="s">
        <v>1940</v>
      </c>
      <c r="G21" s="260"/>
    </row>
    <row r="22" spans="1:7" ht="167.25" customHeight="1">
      <c r="A22" s="318" t="s">
        <v>1890</v>
      </c>
      <c r="B22" s="54" t="s">
        <v>1941</v>
      </c>
      <c r="C22" s="286" t="s">
        <v>1942</v>
      </c>
      <c r="D22" s="200"/>
      <c r="E22" s="102"/>
      <c r="F22" s="319" t="s">
        <v>1937</v>
      </c>
    </row>
    <row r="23" spans="1:7" ht="378.75" customHeight="1">
      <c r="A23" s="318" t="s">
        <v>1890</v>
      </c>
      <c r="B23" s="54" t="s">
        <v>1943</v>
      </c>
      <c r="C23" s="289" t="s">
        <v>1944</v>
      </c>
      <c r="D23" s="200"/>
      <c r="E23" s="102"/>
      <c r="F23" s="319" t="s">
        <v>1945</v>
      </c>
    </row>
    <row r="24" spans="1:7" ht="95.25" customHeight="1">
      <c r="A24" s="318" t="s">
        <v>1890</v>
      </c>
      <c r="B24" s="54" t="s">
        <v>1946</v>
      </c>
      <c r="C24" s="289" t="s">
        <v>1947</v>
      </c>
      <c r="D24" s="200"/>
      <c r="E24" s="102"/>
      <c r="F24" s="319" t="s">
        <v>1937</v>
      </c>
    </row>
    <row r="25" spans="1:7" ht="132" customHeight="1">
      <c r="A25" s="318" t="s">
        <v>1890</v>
      </c>
      <c r="B25" s="54" t="s">
        <v>1948</v>
      </c>
      <c r="C25" s="289" t="s">
        <v>1949</v>
      </c>
      <c r="D25" s="200"/>
      <c r="E25" s="102"/>
      <c r="F25" s="319" t="s">
        <v>1950</v>
      </c>
    </row>
    <row r="26" spans="1:7" ht="111" customHeight="1">
      <c r="A26" s="318" t="s">
        <v>1890</v>
      </c>
      <c r="B26" s="54" t="s">
        <v>1951</v>
      </c>
      <c r="C26" s="289" t="s">
        <v>1952</v>
      </c>
      <c r="D26" s="200"/>
      <c r="E26" s="102"/>
      <c r="F26" s="319" t="s">
        <v>1953</v>
      </c>
    </row>
    <row r="27" spans="1:7" ht="102" customHeight="1">
      <c r="A27" s="318" t="s">
        <v>1890</v>
      </c>
      <c r="B27" s="54" t="s">
        <v>1954</v>
      </c>
      <c r="C27" s="289" t="s">
        <v>1955</v>
      </c>
      <c r="D27" s="200"/>
      <c r="E27" s="102"/>
      <c r="F27" s="319" t="s">
        <v>1956</v>
      </c>
    </row>
    <row r="28" spans="1:7" ht="228" customHeight="1">
      <c r="A28" s="321"/>
      <c r="B28" s="322" t="s">
        <v>1957</v>
      </c>
      <c r="C28" s="169" t="s">
        <v>1958</v>
      </c>
      <c r="D28" s="66" t="str">
        <f>IF(COUNTIF(D29:D32,"NO CUMPLE")&gt;0,"NO CUMPLE CONDICIÓN",IF(COUNTIF(D29:D32,"CUMPLE")=0,"NO APLICA","CUMPLE"))</f>
        <v>NO APLICA</v>
      </c>
      <c r="E28" s="60" t="str">
        <f>CONCATENATE(IF(D29="NO CUMPLE",CONCATENATE(E29," / "),""),IF(D30="NO CUMPLE",CONCATENATE(E30," / "),""),IF(D31="NO CUMPLE",CONCATENATE(E31," / "),""),IF(D32="NO CUMPLE",CONCATENATE(E32," / "),""))</f>
        <v/>
      </c>
      <c r="F28" s="323" t="s">
        <v>1959</v>
      </c>
      <c r="G28" s="14">
        <f>IF(D28="CUMPLE",1,IF(D28="NO CUMPLE CONDICIÓN",2,3))</f>
        <v>3</v>
      </c>
    </row>
    <row r="29" spans="1:7" ht="176.25" customHeight="1">
      <c r="A29" s="318" t="s">
        <v>1890</v>
      </c>
      <c r="B29" s="45" t="s">
        <v>1960</v>
      </c>
      <c r="C29" s="286" t="s">
        <v>1961</v>
      </c>
      <c r="D29" s="200"/>
      <c r="E29" s="100"/>
      <c r="F29" s="324" t="s">
        <v>1962</v>
      </c>
    </row>
    <row r="30" spans="1:7" ht="183" customHeight="1">
      <c r="A30" s="318" t="s">
        <v>1890</v>
      </c>
      <c r="B30" s="45" t="s">
        <v>1963</v>
      </c>
      <c r="C30" s="46" t="s">
        <v>1964</v>
      </c>
      <c r="D30" s="200"/>
      <c r="E30" s="100"/>
      <c r="F30" s="324" t="s">
        <v>1962</v>
      </c>
    </row>
    <row r="31" spans="1:7" ht="183" customHeight="1">
      <c r="A31" s="318" t="s">
        <v>1890</v>
      </c>
      <c r="B31" s="45" t="s">
        <v>1965</v>
      </c>
      <c r="C31" s="46" t="s">
        <v>1966</v>
      </c>
      <c r="D31" s="200"/>
      <c r="E31" s="100"/>
      <c r="F31" s="324" t="s">
        <v>1967</v>
      </c>
    </row>
    <row r="32" spans="1:7" s="35" customFormat="1" ht="140.25" customHeight="1">
      <c r="A32" s="318" t="s">
        <v>1890</v>
      </c>
      <c r="B32" s="45" t="s">
        <v>1968</v>
      </c>
      <c r="C32" s="289" t="s">
        <v>1969</v>
      </c>
      <c r="D32" s="200"/>
      <c r="E32" s="101"/>
      <c r="F32" s="324" t="s">
        <v>1970</v>
      </c>
      <c r="G32" s="260"/>
    </row>
    <row r="33" spans="1:7" ht="39.6" customHeight="1">
      <c r="A33" s="320"/>
      <c r="B33" s="47" t="s">
        <v>1971</v>
      </c>
      <c r="C33" s="169" t="s">
        <v>1972</v>
      </c>
      <c r="D33" s="66" t="str">
        <f>IF(COUNTIF(D34:D36,"NO CUMPLE")&gt;0,"NO CUMPLE CONDICIÓN",IF(COUNTIF(D34:D36,"CUMPLE")=0,"NO APLICA","CUMPLE"))</f>
        <v>NO APLICA</v>
      </c>
      <c r="E33" s="60" t="str">
        <f>CONCATENATE(IF(D34="NO CUMPLE",CONCATENATE(E34," / "),""),IF(D35="NO CUMPLE",CONCATENATE(E35," / "),""),IF(D36="NO CUMPLE",CONCATENATE(E36," / "),""))</f>
        <v/>
      </c>
      <c r="F33" s="325" t="s">
        <v>1973</v>
      </c>
      <c r="G33" s="14">
        <f>IF(D33="CUMPLE",1,IF(D33="NO CUMPLE CONDICIÓN",2,3))</f>
        <v>3</v>
      </c>
    </row>
    <row r="34" spans="1:7" ht="156.75" customHeight="1">
      <c r="A34" s="318" t="s">
        <v>1890</v>
      </c>
      <c r="B34" s="54" t="s">
        <v>1974</v>
      </c>
      <c r="C34" s="46" t="s">
        <v>1975</v>
      </c>
      <c r="D34" s="200"/>
      <c r="E34" s="102"/>
      <c r="F34" s="326" t="s">
        <v>1973</v>
      </c>
    </row>
    <row r="35" spans="1:7" ht="106.5" customHeight="1">
      <c r="A35" s="318" t="s">
        <v>1890</v>
      </c>
      <c r="B35" s="54" t="s">
        <v>1976</v>
      </c>
      <c r="C35" s="289" t="s">
        <v>1977</v>
      </c>
      <c r="D35" s="200"/>
      <c r="E35" s="102"/>
      <c r="F35" s="326" t="s">
        <v>1973</v>
      </c>
    </row>
    <row r="36" spans="1:7" ht="108.75" customHeight="1">
      <c r="A36" s="318" t="s">
        <v>1890</v>
      </c>
      <c r="B36" s="54" t="s">
        <v>1978</v>
      </c>
      <c r="C36" s="46" t="s">
        <v>1979</v>
      </c>
      <c r="D36" s="200"/>
      <c r="E36" s="102"/>
      <c r="F36" s="326" t="s">
        <v>1973</v>
      </c>
    </row>
    <row r="37" spans="1:7" ht="66" customHeight="1">
      <c r="A37" s="321"/>
      <c r="B37" s="47" t="s">
        <v>1980</v>
      </c>
      <c r="C37" s="169" t="s">
        <v>1981</v>
      </c>
      <c r="D37" s="66" t="str">
        <f>IF(COUNTIF(D39:D45,"NO CUMPLE")&gt;0,"NO CUMPLE CONDICIÓN",IF(COUNTIF(D39:D45,"CUMPLE")=0,"NO APLICA","CUMPLE"))</f>
        <v>NO APLICA</v>
      </c>
      <c r="E37" s="60" t="str">
        <f>CONCATENATE(IF(D39="NO CUMPLE",CONCATENATE(E39," / "),""),IF(D40="NO CUMPLE",CONCATENATE(E40," / "),""),IF(D41="NO CUMPLE",CONCATENATE(E41," / "),""),IF(D42="NO CUMPLE",CONCATENATE(E42," / "),""),IF(D43="NO CUMPLE",CONCATENATE(E43," / "),""),IF(D44="NO CUMPLE",CONCATENATE(E44," / "),""),IF(D45="NO CUMPLE",CONCATENATE(E45," / "),""))</f>
        <v/>
      </c>
      <c r="F37" s="317" t="s">
        <v>1982</v>
      </c>
      <c r="G37" s="14">
        <f>IF(D37="CUMPLE",1,IF(D37="NO CUMPLE CONDICIÓN",2,3))</f>
        <v>3</v>
      </c>
    </row>
    <row r="38" spans="1:7" ht="21.95" customHeight="1">
      <c r="A38" s="321"/>
      <c r="B38" s="327"/>
      <c r="C38" s="328" t="s">
        <v>1983</v>
      </c>
      <c r="D38" s="329"/>
      <c r="E38" s="330"/>
      <c r="F38" s="331"/>
    </row>
    <row r="39" spans="1:7" ht="96.6" customHeight="1">
      <c r="A39" s="318" t="s">
        <v>1890</v>
      </c>
      <c r="B39" s="54" t="s">
        <v>1984</v>
      </c>
      <c r="C39" s="289" t="s">
        <v>1985</v>
      </c>
      <c r="D39" s="200"/>
      <c r="E39" s="102"/>
      <c r="F39" s="332" t="s">
        <v>1986</v>
      </c>
    </row>
    <row r="40" spans="1:7" ht="99" customHeight="1">
      <c r="A40" s="318" t="s">
        <v>1890</v>
      </c>
      <c r="B40" s="54" t="s">
        <v>1987</v>
      </c>
      <c r="C40" s="48" t="s">
        <v>1988</v>
      </c>
      <c r="D40" s="200"/>
      <c r="E40" s="102"/>
      <c r="F40" s="332" t="s">
        <v>1986</v>
      </c>
    </row>
    <row r="41" spans="1:7" ht="95.45" customHeight="1">
      <c r="A41" s="318" t="s">
        <v>1890</v>
      </c>
      <c r="B41" s="54" t="s">
        <v>1989</v>
      </c>
      <c r="C41" s="286" t="s">
        <v>1990</v>
      </c>
      <c r="D41" s="200"/>
      <c r="E41" s="102"/>
      <c r="F41" s="332" t="s">
        <v>1986</v>
      </c>
    </row>
    <row r="42" spans="1:7" ht="95.45" customHeight="1">
      <c r="A42" s="318" t="s">
        <v>1890</v>
      </c>
      <c r="B42" s="54" t="s">
        <v>1991</v>
      </c>
      <c r="C42" s="48" t="s">
        <v>1992</v>
      </c>
      <c r="D42" s="200"/>
      <c r="E42" s="102"/>
      <c r="F42" s="332" t="s">
        <v>1986</v>
      </c>
    </row>
    <row r="43" spans="1:7" ht="95.45" customHeight="1">
      <c r="A43" s="318" t="s">
        <v>1890</v>
      </c>
      <c r="B43" s="54" t="s">
        <v>1993</v>
      </c>
      <c r="C43" s="48" t="s">
        <v>1994</v>
      </c>
      <c r="D43" s="200"/>
      <c r="E43" s="102"/>
      <c r="F43" s="332" t="s">
        <v>1986</v>
      </c>
    </row>
    <row r="44" spans="1:7" ht="84.95" customHeight="1">
      <c r="A44" s="318" t="s">
        <v>1890</v>
      </c>
      <c r="B44" s="54" t="s">
        <v>1995</v>
      </c>
      <c r="C44" s="289" t="s">
        <v>1996</v>
      </c>
      <c r="D44" s="200"/>
      <c r="E44" s="102"/>
      <c r="F44" s="332" t="s">
        <v>1997</v>
      </c>
    </row>
    <row r="45" spans="1:7" ht="102.75" customHeight="1">
      <c r="A45" s="318" t="s">
        <v>1890</v>
      </c>
      <c r="B45" s="54" t="s">
        <v>1998</v>
      </c>
      <c r="C45" s="289" t="s">
        <v>1999</v>
      </c>
      <c r="D45" s="200"/>
      <c r="E45" s="102"/>
      <c r="F45" s="332" t="s">
        <v>1997</v>
      </c>
    </row>
    <row r="46" spans="1:7" ht="188.25" customHeight="1">
      <c r="A46" s="333"/>
      <c r="B46" s="47" t="s">
        <v>2000</v>
      </c>
      <c r="C46" s="169" t="s">
        <v>2001</v>
      </c>
      <c r="D46" s="66" t="str">
        <f>IF(COUNTIF(D47:D57,"NO CUMPLE")&gt;0,"NO CUMPLE CONDICIÓN",IF(COUNTIF(D47:D57,"CUMPLE")=0,"NO APLICA","CUMPLE"))</f>
        <v>NO APLICA</v>
      </c>
      <c r="E46" s="60" t="str">
        <f>CONCATENATE(IF(D47="NO CUMPLE",CONCATENATE(E47," / "),""),IF(D48="NO CUMPLE",CONCATENATE(E48," / "),""),IF(D49="NO CUMPLE",CONCATENATE(E49," / "),""),IF(D51="NO CUMPLE",CONCATENATE(E51," / "),""),IF(D52="NO CUMPLE",CONCATENATE(E52," / "),""),IF(D53="NO CUMPLE",CONCATENATE(E53," / "),""),IF(D54="NO CUMPLE",CONCATENATE(E54," / "),""),IF(D55="NO CUMPLE",CONCATENATE(E55," / "),""),IF(D56="NO CUMPLE",CONCATENATE(E56," / "),""),IF(D57="NO CUMPLE",CONCATENATE(E57," / "),""))</f>
        <v/>
      </c>
      <c r="F46" s="317" t="s">
        <v>2002</v>
      </c>
      <c r="G46" s="14">
        <f>IF(D46="CUMPLE",1,IF(D46="NO CUMPLE CONDICIÓN",2,3))</f>
        <v>3</v>
      </c>
    </row>
    <row r="47" spans="1:7" ht="216">
      <c r="A47" s="318" t="s">
        <v>1890</v>
      </c>
      <c r="B47" s="45" t="s">
        <v>2003</v>
      </c>
      <c r="C47" s="289" t="s">
        <v>2004</v>
      </c>
      <c r="D47" s="200"/>
      <c r="E47" s="103"/>
      <c r="F47" s="319" t="s">
        <v>2005</v>
      </c>
    </row>
    <row r="48" spans="1:7" ht="138" customHeight="1">
      <c r="A48" s="318" t="s">
        <v>1890</v>
      </c>
      <c r="B48" s="45" t="s">
        <v>2006</v>
      </c>
      <c r="C48" s="46" t="s">
        <v>2007</v>
      </c>
      <c r="D48" s="200"/>
      <c r="E48" s="102"/>
      <c r="F48" s="319" t="s">
        <v>2008</v>
      </c>
    </row>
    <row r="49" spans="1:7" ht="116.45" customHeight="1">
      <c r="A49" s="318" t="s">
        <v>1890</v>
      </c>
      <c r="B49" s="45" t="s">
        <v>2009</v>
      </c>
      <c r="C49" s="289" t="s">
        <v>2010</v>
      </c>
      <c r="D49" s="200"/>
      <c r="E49" s="102"/>
      <c r="F49" s="319" t="s">
        <v>2011</v>
      </c>
    </row>
    <row r="50" spans="1:7" ht="52.5" customHeight="1">
      <c r="A50" s="321"/>
      <c r="B50" s="327"/>
      <c r="C50" s="334" t="s">
        <v>2012</v>
      </c>
      <c r="D50" s="288"/>
      <c r="E50" s="409"/>
      <c r="F50" s="331"/>
    </row>
    <row r="51" spans="1:7" ht="174" customHeight="1">
      <c r="A51" s="318" t="s">
        <v>1890</v>
      </c>
      <c r="B51" s="54" t="s">
        <v>2013</v>
      </c>
      <c r="C51" s="289" t="s">
        <v>2014</v>
      </c>
      <c r="D51" s="200"/>
      <c r="E51" s="102"/>
      <c r="F51" s="319" t="s">
        <v>2015</v>
      </c>
    </row>
    <row r="52" spans="1:7" ht="126.95" customHeight="1">
      <c r="A52" s="318" t="s">
        <v>1890</v>
      </c>
      <c r="B52" s="54" t="s">
        <v>2016</v>
      </c>
      <c r="C52" s="289" t="s">
        <v>2017</v>
      </c>
      <c r="D52" s="200"/>
      <c r="E52" s="102"/>
      <c r="F52" s="319" t="s">
        <v>2018</v>
      </c>
    </row>
    <row r="53" spans="1:7" ht="55.5" customHeight="1">
      <c r="A53" s="318"/>
      <c r="B53" s="54" t="s">
        <v>2019</v>
      </c>
      <c r="C53" s="289" t="s">
        <v>2020</v>
      </c>
      <c r="D53" s="200"/>
      <c r="E53" s="102"/>
      <c r="F53" s="319" t="s">
        <v>2008</v>
      </c>
    </row>
    <row r="54" spans="1:7" ht="165.95" customHeight="1">
      <c r="A54" s="318" t="s">
        <v>1890</v>
      </c>
      <c r="B54" s="54" t="s">
        <v>2021</v>
      </c>
      <c r="C54" s="289" t="s">
        <v>2022</v>
      </c>
      <c r="D54" s="105"/>
      <c r="E54" s="103"/>
      <c r="F54" s="319" t="s">
        <v>2018</v>
      </c>
    </row>
    <row r="55" spans="1:7" ht="105" customHeight="1">
      <c r="A55" s="318" t="s">
        <v>1890</v>
      </c>
      <c r="B55" s="45" t="s">
        <v>2023</v>
      </c>
      <c r="C55" s="290" t="s">
        <v>2024</v>
      </c>
      <c r="D55" s="200"/>
      <c r="E55" s="103"/>
      <c r="F55" s="319" t="s">
        <v>2025</v>
      </c>
    </row>
    <row r="56" spans="1:7" ht="116.25" customHeight="1">
      <c r="A56" s="318" t="s">
        <v>1890</v>
      </c>
      <c r="B56" s="45" t="s">
        <v>2026</v>
      </c>
      <c r="C56" s="289" t="s">
        <v>2027</v>
      </c>
      <c r="D56" s="200"/>
      <c r="E56" s="103"/>
      <c r="F56" s="319" t="s">
        <v>2028</v>
      </c>
    </row>
    <row r="57" spans="1:7" ht="195" customHeight="1">
      <c r="A57" s="318" t="s">
        <v>1890</v>
      </c>
      <c r="B57" s="45" t="s">
        <v>2029</v>
      </c>
      <c r="C57" s="289" t="s">
        <v>2030</v>
      </c>
      <c r="D57" s="200"/>
      <c r="E57" s="103"/>
      <c r="F57" s="319" t="s">
        <v>2031</v>
      </c>
    </row>
    <row r="58" spans="1:7" s="35" customFormat="1" ht="90.95" customHeight="1">
      <c r="A58" s="320"/>
      <c r="B58" s="47" t="s">
        <v>2032</v>
      </c>
      <c r="C58" s="169" t="s">
        <v>2033</v>
      </c>
      <c r="D58" s="66" t="str">
        <f>IF(COUNTIF(D59:D63,"NO CUMPLE")&gt;0,"NO CUMPLE CONDICIÓN",IF(COUNTIF(D59:D63,"CUMPLE")=0,"NO APLICA","CUMPLE"))</f>
        <v>NO APLICA</v>
      </c>
      <c r="E58" s="60" t="str">
        <f>CONCATENATE(IF(D59="NO CUMPLE",CONCATENATE(E59," / "),""),IF(D60="NO CUMPLE",CONCATENATE(E60," / "),""),IF(D62="NO CUMPLE",CONCATENATE(E62," / "),""),IF(D63="NO CUMPLE",CONCATENATE(E63," / "),""))</f>
        <v/>
      </c>
      <c r="F58" s="317" t="s">
        <v>2034</v>
      </c>
      <c r="G58" s="14">
        <f>IF(D58="CUMPLE",1,IF(D58="NO CUMPLE CONDICIÓN",2,3))</f>
        <v>3</v>
      </c>
    </row>
    <row r="59" spans="1:7" s="35" customFormat="1" ht="160.5" customHeight="1">
      <c r="A59" s="318" t="s">
        <v>1890</v>
      </c>
      <c r="B59" s="54" t="s">
        <v>2035</v>
      </c>
      <c r="C59" s="289" t="s">
        <v>2036</v>
      </c>
      <c r="D59" s="200"/>
      <c r="E59" s="103"/>
      <c r="F59" s="319" t="s">
        <v>2037</v>
      </c>
      <c r="G59" s="14"/>
    </row>
    <row r="60" spans="1:7" s="35" customFormat="1" ht="72.95" customHeight="1">
      <c r="A60" s="318" t="s">
        <v>1890</v>
      </c>
      <c r="B60" s="54" t="s">
        <v>2038</v>
      </c>
      <c r="C60" s="289" t="s">
        <v>2039</v>
      </c>
      <c r="D60" s="200"/>
      <c r="E60" s="103"/>
      <c r="F60" s="319" t="s">
        <v>2037</v>
      </c>
      <c r="G60" s="14"/>
    </row>
    <row r="61" spans="1:7" s="35" customFormat="1" ht="56.25" customHeight="1">
      <c r="A61" s="321"/>
      <c r="B61" s="327"/>
      <c r="C61" s="334" t="s">
        <v>2040</v>
      </c>
      <c r="D61" s="288"/>
      <c r="E61" s="409"/>
      <c r="F61" s="331"/>
      <c r="G61" s="14"/>
    </row>
    <row r="62" spans="1:7" s="35" customFormat="1" ht="108.75" customHeight="1">
      <c r="A62" s="318" t="s">
        <v>1890</v>
      </c>
      <c r="B62" s="54" t="s">
        <v>2041</v>
      </c>
      <c r="C62" s="289" t="s">
        <v>2042</v>
      </c>
      <c r="D62" s="200"/>
      <c r="E62" s="103"/>
      <c r="F62" s="319" t="s">
        <v>2037</v>
      </c>
      <c r="G62" s="14"/>
    </row>
    <row r="63" spans="1:7" s="35" customFormat="1" ht="68.25" customHeight="1">
      <c r="A63" s="318" t="s">
        <v>1890</v>
      </c>
      <c r="B63" s="54" t="s">
        <v>2043</v>
      </c>
      <c r="C63" s="289" t="s">
        <v>2044</v>
      </c>
      <c r="D63" s="200"/>
      <c r="E63" s="349"/>
      <c r="F63" s="319" t="s">
        <v>2037</v>
      </c>
      <c r="G63" s="14"/>
    </row>
    <row r="64" spans="1:7" ht="134.44999999999999" customHeight="1">
      <c r="A64" s="333"/>
      <c r="B64" s="47" t="s">
        <v>2045</v>
      </c>
      <c r="C64" s="169" t="s">
        <v>2046</v>
      </c>
      <c r="D64" s="66" t="str">
        <f>IF(COUNTIF(D65:D65,"NO CUMPLE")&gt;0,"NO CUMPLE CONDICIÓN",IF(COUNTIF(D65:D65,"CUMPLE")=0,"NO APLICA","CUMPLE"))</f>
        <v>NO APLICA</v>
      </c>
      <c r="E64" s="60" t="str">
        <f>CONCATENATE(IF(D65="NO CUMPLE",CONCATENATE(E65," / "),""))</f>
        <v/>
      </c>
      <c r="F64" s="317" t="s">
        <v>2047</v>
      </c>
      <c r="G64" s="14">
        <f>IF(D64="CUMPLE",1,IF(D64="NO CUMPLE CONDICIÓN",2,3))</f>
        <v>3</v>
      </c>
    </row>
    <row r="65" spans="1:7" ht="144.75" customHeight="1">
      <c r="A65" s="318" t="s">
        <v>1890</v>
      </c>
      <c r="B65" s="45" t="s">
        <v>2048</v>
      </c>
      <c r="C65" s="290" t="s">
        <v>2049</v>
      </c>
      <c r="D65" s="200"/>
      <c r="E65" s="102"/>
      <c r="F65" s="319" t="s">
        <v>2047</v>
      </c>
    </row>
    <row r="66" spans="1:7" ht="86.25" customHeight="1">
      <c r="A66" s="333"/>
      <c r="B66" s="47" t="s">
        <v>2050</v>
      </c>
      <c r="C66" s="169" t="s">
        <v>2051</v>
      </c>
      <c r="D66" s="66" t="str">
        <f>IF(COUNTIF(D67:D72,"NO CUMPLE")&gt;0,"NO CUMPLE CONDICIÓN",IF(COUNTIF(D67:D72,"CUMPLE")=0,"NO APLICA","CUMPLE"))</f>
        <v>NO APLICA</v>
      </c>
      <c r="E66" s="60" t="str">
        <f>CONCATENATE(IF(D67="NO CUMPLE",CONCATENATE(E67," / "),""),IF(D68="NO CUMPLE",CONCATENATE(E68," / "),""),IF(D70="NO CUMPLE",CONCATENATE(E70," / "),""),IF(D71="NO CUMPLE",CONCATENATE(E71," / "),""),IF(D72="NO CUMPLE",CONCATENATE(E72," / "),""))</f>
        <v/>
      </c>
      <c r="F66" s="317" t="s">
        <v>2052</v>
      </c>
      <c r="G66" s="14">
        <f>IF(D66="CUMPLE",1,IF(D66="NO CUMPLE CONDICIÓN",2,3))</f>
        <v>3</v>
      </c>
    </row>
    <row r="67" spans="1:7" ht="110.45" customHeight="1">
      <c r="A67" s="318" t="s">
        <v>1890</v>
      </c>
      <c r="B67" s="45" t="s">
        <v>2053</v>
      </c>
      <c r="C67" s="289" t="s">
        <v>2054</v>
      </c>
      <c r="D67" s="105"/>
      <c r="E67" s="102"/>
      <c r="F67" s="332" t="s">
        <v>2055</v>
      </c>
    </row>
    <row r="68" spans="1:7" ht="114.6" customHeight="1">
      <c r="A68" s="318" t="s">
        <v>1890</v>
      </c>
      <c r="B68" s="45" t="s">
        <v>2056</v>
      </c>
      <c r="C68" s="289" t="s">
        <v>2057</v>
      </c>
      <c r="D68" s="105"/>
      <c r="E68" s="102"/>
      <c r="F68" s="332" t="s">
        <v>2058</v>
      </c>
    </row>
    <row r="69" spans="1:7" ht="27.75" customHeight="1">
      <c r="A69" s="321"/>
      <c r="B69" s="327"/>
      <c r="C69" s="334" t="s">
        <v>2059</v>
      </c>
      <c r="D69" s="431"/>
      <c r="E69" s="409"/>
      <c r="F69" s="331"/>
    </row>
    <row r="70" spans="1:7" ht="119.25" customHeight="1">
      <c r="A70" s="318" t="s">
        <v>1890</v>
      </c>
      <c r="B70" s="54" t="s">
        <v>2060</v>
      </c>
      <c r="C70" s="289" t="s">
        <v>2061</v>
      </c>
      <c r="D70" s="105"/>
      <c r="E70" s="102"/>
      <c r="F70" s="332" t="s">
        <v>2055</v>
      </c>
    </row>
    <row r="71" spans="1:7" ht="83.25" customHeight="1">
      <c r="A71" s="318" t="s">
        <v>1890</v>
      </c>
      <c r="B71" s="54" t="s">
        <v>2062</v>
      </c>
      <c r="C71" s="289" t="s">
        <v>2063</v>
      </c>
      <c r="D71" s="105"/>
      <c r="E71" s="102"/>
      <c r="F71" s="332" t="s">
        <v>2064</v>
      </c>
    </row>
    <row r="72" spans="1:7" s="35" customFormat="1" ht="116.25" customHeight="1">
      <c r="A72" s="318" t="s">
        <v>1890</v>
      </c>
      <c r="B72" s="54" t="s">
        <v>2065</v>
      </c>
      <c r="C72" s="289" t="s">
        <v>2066</v>
      </c>
      <c r="D72" s="105"/>
      <c r="E72" s="102"/>
      <c r="F72" s="332" t="s">
        <v>2067</v>
      </c>
      <c r="G72" s="14"/>
    </row>
    <row r="73" spans="1:7" ht="60" customHeight="1">
      <c r="A73" s="320"/>
      <c r="B73" s="47" t="s">
        <v>2068</v>
      </c>
      <c r="C73" s="169" t="s">
        <v>2069</v>
      </c>
      <c r="D73" s="66" t="str">
        <f>IF(COUNTIF(D74:D74,"NO CUMPLE")&gt;0,"NO CUMPLE CONDICIÓN",IF(COUNTIF(D74:D74,"CUMPLE")=0,"NO APLICA","CUMPLE"))</f>
        <v>NO APLICA</v>
      </c>
      <c r="E73" s="60" t="str">
        <f>CONCATENATE(IF(D74="NO CUMPLE",CONCATENATE(E74," / "),""))</f>
        <v/>
      </c>
      <c r="F73" s="317" t="s">
        <v>2070</v>
      </c>
      <c r="G73" s="14">
        <f>IF(D73="CUMPLE",1,IF(D73="NO CUMPLE CONDICIÓN",2,3))</f>
        <v>3</v>
      </c>
    </row>
    <row r="74" spans="1:7" ht="94.5" customHeight="1">
      <c r="A74" s="318" t="s">
        <v>1890</v>
      </c>
      <c r="B74" s="54" t="s">
        <v>2071</v>
      </c>
      <c r="C74" s="289" t="s">
        <v>2072</v>
      </c>
      <c r="D74" s="105"/>
      <c r="E74" s="103"/>
      <c r="F74" s="319" t="s">
        <v>2070</v>
      </c>
    </row>
    <row r="75" spans="1:7" ht="142.5" customHeight="1">
      <c r="A75" s="321"/>
      <c r="B75" s="47" t="s">
        <v>2073</v>
      </c>
      <c r="C75" s="169" t="s">
        <v>2074</v>
      </c>
      <c r="D75" s="66" t="str">
        <f>IF(COUNTIF(D77:D83,"NO CUMPLE")&gt;0,"NO CUMPLE CONDICIÓN",IF(COUNTIF(D77:D83,"CUMPLE")=0,"NO APLICA","CUMPLE"))</f>
        <v>NO APLICA</v>
      </c>
      <c r="E75" s="60" t="str">
        <f>CONCATENATE(IF(D77="NO CUMPLE",CONCATENATE(E77," / "),""),IF(D78="NO CUMPLE",CONCATENATE(E78," / "),""),IF(D79="NO CUMPLE",CONCATENATE(E79," / "),""),IF(D80="NO CUMPLE",CONCATENATE(E80," / "),""),IF(D81="NO CUMPLE",CONCATENATE(E81," / "),""),IF(D82="NO CUMPLE",CONCATENATE(E82," / "),""),IF(D83="NO CUMPLE",CONCATENATE(E83," / "),""))</f>
        <v/>
      </c>
      <c r="F75" s="317" t="s">
        <v>2075</v>
      </c>
      <c r="G75" s="14">
        <f>IF(D75="CUMPLE",1,IF(D75="NO CUMPLE CONDICIÓN",2,3))</f>
        <v>3</v>
      </c>
    </row>
    <row r="76" spans="1:7" ht="36" customHeight="1">
      <c r="A76" s="320"/>
      <c r="B76" s="327"/>
      <c r="C76" s="328" t="s">
        <v>2059</v>
      </c>
      <c r="D76" s="329"/>
      <c r="E76" s="330"/>
      <c r="F76" s="331"/>
    </row>
    <row r="77" spans="1:7" ht="156.75">
      <c r="A77" s="318" t="s">
        <v>1890</v>
      </c>
      <c r="B77" s="45" t="s">
        <v>2076</v>
      </c>
      <c r="C77" s="46" t="s">
        <v>2077</v>
      </c>
      <c r="D77" s="105"/>
      <c r="E77" s="102"/>
      <c r="F77" s="332" t="s">
        <v>2078</v>
      </c>
    </row>
    <row r="78" spans="1:7" ht="222" customHeight="1">
      <c r="A78" s="318" t="s">
        <v>1890</v>
      </c>
      <c r="B78" s="45" t="s">
        <v>2079</v>
      </c>
      <c r="C78" s="289" t="s">
        <v>2080</v>
      </c>
      <c r="D78" s="105"/>
      <c r="E78" s="102"/>
      <c r="F78" s="332" t="s">
        <v>2081</v>
      </c>
    </row>
    <row r="79" spans="1:7" s="35" customFormat="1" ht="256.5">
      <c r="A79" s="318" t="s">
        <v>1890</v>
      </c>
      <c r="B79" s="45" t="s">
        <v>2082</v>
      </c>
      <c r="C79" s="289" t="s">
        <v>2083</v>
      </c>
      <c r="D79" s="105"/>
      <c r="E79" s="102"/>
      <c r="F79" s="332" t="s">
        <v>2084</v>
      </c>
      <c r="G79" s="14"/>
    </row>
    <row r="80" spans="1:7" ht="156.75" customHeight="1">
      <c r="A80" s="318" t="s">
        <v>1890</v>
      </c>
      <c r="B80" s="45" t="s">
        <v>2085</v>
      </c>
      <c r="C80" s="335" t="s">
        <v>2086</v>
      </c>
      <c r="D80" s="105"/>
      <c r="E80" s="102"/>
      <c r="F80" s="332" t="s">
        <v>2087</v>
      </c>
    </row>
    <row r="81" spans="1:7" ht="79.5" customHeight="1">
      <c r="A81" s="318" t="s">
        <v>1890</v>
      </c>
      <c r="B81" s="45" t="s">
        <v>2088</v>
      </c>
      <c r="C81" s="289" t="s">
        <v>2089</v>
      </c>
      <c r="D81" s="105"/>
      <c r="E81" s="102"/>
      <c r="F81" s="332" t="s">
        <v>2090</v>
      </c>
    </row>
    <row r="82" spans="1:7" ht="124.5" customHeight="1">
      <c r="A82" s="318" t="s">
        <v>1890</v>
      </c>
      <c r="B82" s="45" t="s">
        <v>2091</v>
      </c>
      <c r="C82" s="289" t="s">
        <v>2092</v>
      </c>
      <c r="D82" s="105"/>
      <c r="E82" s="102"/>
      <c r="F82" s="332" t="s">
        <v>2093</v>
      </c>
    </row>
    <row r="83" spans="1:7" ht="114" customHeight="1">
      <c r="A83" s="318" t="s">
        <v>1890</v>
      </c>
      <c r="B83" s="45" t="s">
        <v>2094</v>
      </c>
      <c r="C83" s="289" t="s">
        <v>2095</v>
      </c>
      <c r="D83" s="105"/>
      <c r="E83" s="103"/>
      <c r="F83" s="319" t="s">
        <v>2096</v>
      </c>
    </row>
    <row r="84" spans="1:7" ht="137.25" customHeight="1">
      <c r="A84" s="333"/>
      <c r="B84" s="47" t="s">
        <v>2097</v>
      </c>
      <c r="C84" s="169" t="s">
        <v>2098</v>
      </c>
      <c r="D84" s="66" t="str">
        <f>IF(COUNTIF(D85:D96,"NO CUMPLE")&gt;0,"NO CUMPLE CONDICIÓN",IF(COUNTIF(D85:D96,"CUMPLE")=0,"NO APLICA","CUMPLE"))</f>
        <v>NO APLICA</v>
      </c>
      <c r="E84" s="60" t="str">
        <f>CONCATENATE(IF(D85="NO CUMPLE",CONCATENATE(E85," / "),""),IF(D86="NO CUMPLE",CONCATENATE(E86," / "),""),IF(D87="NO CUMPLE",CONCATENATE(E87," / "),""),IF(D88="NO CUMPLE",CONCATENATE(E88," / "),""),IF(D89="NO CUMPLE",CONCATENATE(E89," / "),""),IF(D90="NO CUMPLE",CONCATENATE(E90," / "),""),IF(D91="NO CUMPLE",CONCATENATE(E91," / "),""),IF(D92="NO CUMPLE",CONCATENATE(E92," / "),""),IF(D94="NO CUMPLE",CONCATENATE(E94," / "),""),IF(D95="NO CUMPLE",CONCATENATE(E95," / "),""),IF(D96="NO CUMPLE",CONCATENATE(E96," / "),""))</f>
        <v/>
      </c>
      <c r="F84" s="317" t="s">
        <v>2099</v>
      </c>
      <c r="G84" s="14">
        <f>IF(D84="CUMPLE",1,IF(D84="NO CUMPLE CONDICIÓN",2,3))</f>
        <v>3</v>
      </c>
    </row>
    <row r="85" spans="1:7" ht="155.44999999999999" customHeight="1">
      <c r="A85" s="318" t="s">
        <v>1890</v>
      </c>
      <c r="B85" s="45" t="s">
        <v>2100</v>
      </c>
      <c r="C85" s="289" t="s">
        <v>2101</v>
      </c>
      <c r="D85" s="105"/>
      <c r="E85" s="102"/>
      <c r="F85" s="332" t="s">
        <v>2102</v>
      </c>
    </row>
    <row r="86" spans="1:7" ht="137.1" customHeight="1">
      <c r="A86" s="318" t="s">
        <v>1890</v>
      </c>
      <c r="B86" s="45" t="s">
        <v>2103</v>
      </c>
      <c r="C86" s="289" t="s">
        <v>2104</v>
      </c>
      <c r="D86" s="105"/>
      <c r="E86" s="102"/>
      <c r="F86" s="332" t="s">
        <v>2105</v>
      </c>
    </row>
    <row r="87" spans="1:7" ht="118.5" customHeight="1">
      <c r="A87" s="318" t="s">
        <v>1890</v>
      </c>
      <c r="B87" s="45" t="s">
        <v>2106</v>
      </c>
      <c r="C87" s="289" t="s">
        <v>2107</v>
      </c>
      <c r="D87" s="105"/>
      <c r="E87" s="102"/>
      <c r="F87" s="332" t="s">
        <v>2108</v>
      </c>
    </row>
    <row r="88" spans="1:7" ht="141.6" customHeight="1">
      <c r="A88" s="318" t="s">
        <v>1890</v>
      </c>
      <c r="B88" s="45" t="s">
        <v>2109</v>
      </c>
      <c r="C88" s="289" t="s">
        <v>2110</v>
      </c>
      <c r="D88" s="105"/>
      <c r="E88" s="102"/>
      <c r="F88" s="332" t="s">
        <v>2111</v>
      </c>
    </row>
    <row r="89" spans="1:7" ht="135">
      <c r="A89" s="318" t="s">
        <v>1890</v>
      </c>
      <c r="B89" s="45" t="s">
        <v>2112</v>
      </c>
      <c r="C89" s="289" t="s">
        <v>2113</v>
      </c>
      <c r="D89" s="105"/>
      <c r="E89" s="100"/>
      <c r="F89" s="336" t="s">
        <v>2114</v>
      </c>
    </row>
    <row r="90" spans="1:7" ht="121.5">
      <c r="A90" s="318" t="s">
        <v>1890</v>
      </c>
      <c r="B90" s="45" t="s">
        <v>2115</v>
      </c>
      <c r="C90" s="289" t="s">
        <v>2116</v>
      </c>
      <c r="D90" s="105"/>
      <c r="E90" s="102"/>
      <c r="F90" s="332" t="s">
        <v>2117</v>
      </c>
    </row>
    <row r="91" spans="1:7" ht="121.5">
      <c r="A91" s="318" t="s">
        <v>1890</v>
      </c>
      <c r="B91" s="45" t="s">
        <v>2118</v>
      </c>
      <c r="C91" s="289" t="s">
        <v>2119</v>
      </c>
      <c r="D91" s="105"/>
      <c r="E91" s="100"/>
      <c r="F91" s="336" t="s">
        <v>2120</v>
      </c>
    </row>
    <row r="92" spans="1:7" ht="121.5">
      <c r="A92" s="318" t="s">
        <v>1890</v>
      </c>
      <c r="B92" s="45" t="s">
        <v>2121</v>
      </c>
      <c r="C92" s="289" t="s">
        <v>2122</v>
      </c>
      <c r="D92" s="337"/>
      <c r="E92" s="100"/>
      <c r="F92" s="332" t="s">
        <v>2123</v>
      </c>
    </row>
    <row r="93" spans="1:7" ht="48" customHeight="1">
      <c r="A93" s="318"/>
      <c r="B93" s="327"/>
      <c r="C93" s="334" t="s">
        <v>2059</v>
      </c>
      <c r="D93" s="338"/>
      <c r="E93" s="410"/>
      <c r="F93" s="331"/>
    </row>
    <row r="94" spans="1:7" ht="118.5" customHeight="1">
      <c r="A94" s="318" t="s">
        <v>1890</v>
      </c>
      <c r="B94" s="54" t="s">
        <v>2124</v>
      </c>
      <c r="C94" s="289" t="s">
        <v>2125</v>
      </c>
      <c r="D94" s="105"/>
      <c r="E94" s="102"/>
      <c r="F94" s="332" t="s">
        <v>2126</v>
      </c>
    </row>
    <row r="95" spans="1:7" ht="78" customHeight="1">
      <c r="A95" s="318" t="s">
        <v>1890</v>
      </c>
      <c r="B95" s="54" t="s">
        <v>2127</v>
      </c>
      <c r="C95" s="289" t="s">
        <v>2128</v>
      </c>
      <c r="D95" s="105"/>
      <c r="E95" s="102"/>
      <c r="F95" s="332" t="s">
        <v>2126</v>
      </c>
    </row>
    <row r="96" spans="1:7" ht="63.75" customHeight="1">
      <c r="A96" s="318" t="s">
        <v>1890</v>
      </c>
      <c r="B96" s="54" t="s">
        <v>2129</v>
      </c>
      <c r="C96" s="289" t="s">
        <v>2130</v>
      </c>
      <c r="D96" s="200"/>
      <c r="E96" s="339"/>
      <c r="F96" s="332" t="s">
        <v>2131</v>
      </c>
    </row>
    <row r="97" spans="1:7" ht="63.95" customHeight="1">
      <c r="A97" s="333"/>
      <c r="B97" s="47" t="s">
        <v>2132</v>
      </c>
      <c r="C97" s="169" t="s">
        <v>2133</v>
      </c>
      <c r="D97" s="66" t="str">
        <f>IF(COUNTIF(D98:D99,"NO CUMPLE")&gt;0,"NO CUMPLE CONDICIÓN",IF(COUNTIF(D98:D99,"CUMPLE")=0,"NO APLICA","CUMPLE"))</f>
        <v>NO APLICA</v>
      </c>
      <c r="E97" s="60" t="str">
        <f>CONCATENATE(IF(D98="NO CUMPLE",CONCATENATE(E98," / "),""),(IF(D99="NO CUMPLE",CONCATENATE(E99," / "),"")))</f>
        <v/>
      </c>
      <c r="F97" s="317" t="s">
        <v>2134</v>
      </c>
      <c r="G97" s="14">
        <f>IF(D97="CUMPLE",1,IF(D97="NO CUMPLE CONDICIÓN",2,3))</f>
        <v>3</v>
      </c>
    </row>
    <row r="98" spans="1:7" ht="154.5" customHeight="1">
      <c r="A98" s="318" t="s">
        <v>1890</v>
      </c>
      <c r="B98" s="45" t="s">
        <v>2135</v>
      </c>
      <c r="C98" s="289" t="s">
        <v>2136</v>
      </c>
      <c r="D98" s="105"/>
      <c r="E98" s="102"/>
      <c r="F98" s="332" t="s">
        <v>2137</v>
      </c>
    </row>
    <row r="99" spans="1:7" ht="92.25" customHeight="1">
      <c r="A99" s="318" t="s">
        <v>1890</v>
      </c>
      <c r="B99" s="45" t="s">
        <v>2138</v>
      </c>
      <c r="C99" s="46" t="s">
        <v>2139</v>
      </c>
      <c r="D99" s="105"/>
      <c r="E99" s="102"/>
      <c r="F99" s="332" t="s">
        <v>2140</v>
      </c>
    </row>
    <row r="100" spans="1:7" ht="94.5" customHeight="1">
      <c r="A100" s="333"/>
      <c r="B100" s="47" t="s">
        <v>2141</v>
      </c>
      <c r="C100" s="169" t="s">
        <v>2142</v>
      </c>
      <c r="D100" s="66" t="str">
        <f>IF(COUNTIF(D101:D102,"NO CUMPLE")&gt;0,"NO CUMPLE CONDICIÓN",IF(COUNTIF(D101:D102,"CUMPLE")=0,"NO APLICA","CUMPLE"))</f>
        <v>NO APLICA</v>
      </c>
      <c r="E100" s="60" t="str">
        <f>CONCATENATE(IF(D101="NO CUMPLE",CONCATENATE(E101," / "),""),(IF(D102="NO CUMPLE",CONCATENATE(E102," / "),"")))</f>
        <v/>
      </c>
      <c r="F100" s="317" t="s">
        <v>2143</v>
      </c>
      <c r="G100" s="14">
        <f>IF(D100="CUMPLE",1,IF(D100="NO CUMPLE CONDICIÓN",2,3))</f>
        <v>3</v>
      </c>
    </row>
    <row r="101" spans="1:7" ht="81.75" customHeight="1">
      <c r="A101" s="318" t="s">
        <v>1890</v>
      </c>
      <c r="B101" s="45" t="s">
        <v>2144</v>
      </c>
      <c r="C101" s="289" t="s">
        <v>2145</v>
      </c>
      <c r="D101" s="105"/>
      <c r="E101" s="102"/>
      <c r="F101" s="332" t="s">
        <v>2146</v>
      </c>
    </row>
    <row r="102" spans="1:7" ht="99" customHeight="1">
      <c r="A102" s="318"/>
      <c r="B102" s="45" t="s">
        <v>2147</v>
      </c>
      <c r="C102" s="289" t="s">
        <v>2148</v>
      </c>
      <c r="D102" s="105"/>
      <c r="E102" s="102"/>
      <c r="F102" s="332" t="s">
        <v>2143</v>
      </c>
    </row>
    <row r="103" spans="1:7" ht="79.5" customHeight="1">
      <c r="A103" s="333"/>
      <c r="B103" s="47" t="s">
        <v>2149</v>
      </c>
      <c r="C103" s="169" t="s">
        <v>2150</v>
      </c>
      <c r="D103" s="66" t="str">
        <f>IF(COUNTIF(D104:D109,"NO CUMPLE")&gt;0,"NO CUMPLE CONDICIÓN",IF(COUNTIF(D104:D109,"CUMPLE")=0,"NO APLICA","CUMPLE"))</f>
        <v>NO APLICA</v>
      </c>
      <c r="E103" s="60" t="str">
        <f>CONCATENATE(IF(D104="NO CUMPLE",CONCATENATE(E104," / "),""),IF(D105="NO CUMPLE",CONCATENATE(E105," / "),""),IF(D106="NO CUMPLE",CONCATENATE(E106," / "),""),IF(D107="NO CUMPLE",CONCATENATE(E107," / "),""),IF(D108="NO CUMPLE",CONCATENATE(E108," / "),""),IF(D109="NO CUMPLE",CONCATENATE(E109," / "),""))</f>
        <v/>
      </c>
      <c r="F103" s="317" t="s">
        <v>2151</v>
      </c>
      <c r="G103" s="14">
        <f>IF(D103="CUMPLE",1,IF(D103="NO CUMPLE CONDICIÓN",2,3))</f>
        <v>3</v>
      </c>
    </row>
    <row r="104" spans="1:7" ht="74.25" customHeight="1">
      <c r="A104" s="318" t="s">
        <v>1890</v>
      </c>
      <c r="B104" s="45" t="s">
        <v>2152</v>
      </c>
      <c r="C104" s="289" t="s">
        <v>2153</v>
      </c>
      <c r="D104" s="105"/>
      <c r="E104" s="102"/>
      <c r="F104" s="332" t="s">
        <v>2154</v>
      </c>
    </row>
    <row r="105" spans="1:7" ht="97.5" customHeight="1">
      <c r="A105" s="318" t="s">
        <v>1890</v>
      </c>
      <c r="B105" s="45" t="s">
        <v>2155</v>
      </c>
      <c r="C105" s="289" t="s">
        <v>2156</v>
      </c>
      <c r="D105" s="105"/>
      <c r="E105" s="102"/>
      <c r="F105" s="332" t="s">
        <v>2154</v>
      </c>
    </row>
    <row r="106" spans="1:7" ht="53.25" customHeight="1">
      <c r="A106" s="318" t="s">
        <v>1890</v>
      </c>
      <c r="B106" s="45" t="s">
        <v>2157</v>
      </c>
      <c r="C106" s="289" t="s">
        <v>2158</v>
      </c>
      <c r="D106" s="105"/>
      <c r="E106" s="102"/>
      <c r="F106" s="332" t="s">
        <v>2154</v>
      </c>
    </row>
    <row r="107" spans="1:7" ht="47.25" customHeight="1">
      <c r="A107" s="318" t="s">
        <v>1890</v>
      </c>
      <c r="B107" s="45" t="s">
        <v>2159</v>
      </c>
      <c r="C107" s="289" t="s">
        <v>2160</v>
      </c>
      <c r="D107" s="105"/>
      <c r="E107" s="102"/>
      <c r="F107" s="332" t="s">
        <v>2154</v>
      </c>
    </row>
    <row r="108" spans="1:7" ht="108">
      <c r="A108" s="318" t="s">
        <v>1890</v>
      </c>
      <c r="B108" s="54" t="s">
        <v>2161</v>
      </c>
      <c r="C108" s="289" t="s">
        <v>2162</v>
      </c>
      <c r="D108" s="105"/>
      <c r="E108" s="102"/>
      <c r="F108" s="332" t="s">
        <v>2154</v>
      </c>
    </row>
    <row r="109" spans="1:7" ht="178.5" customHeight="1" thickBot="1">
      <c r="A109" s="340" t="s">
        <v>1890</v>
      </c>
      <c r="B109" s="228" t="s">
        <v>2163</v>
      </c>
      <c r="C109" s="341" t="s">
        <v>2164</v>
      </c>
      <c r="D109" s="106"/>
      <c r="E109" s="104"/>
      <c r="F109" s="332" t="s">
        <v>2154</v>
      </c>
    </row>
    <row r="112" spans="1:7" hidden="1">
      <c r="C112" s="81" t="s">
        <v>1882</v>
      </c>
      <c r="D112" s="14">
        <f>COUNTIF(G3:G109,1)</f>
        <v>0</v>
      </c>
    </row>
    <row r="113" spans="3:4" hidden="1">
      <c r="C113" s="81" t="s">
        <v>1883</v>
      </c>
      <c r="D113" s="14">
        <f>COUNTIF(G3:G109,2)</f>
        <v>0</v>
      </c>
    </row>
    <row r="114" spans="3:4" hidden="1">
      <c r="C114" s="81" t="s">
        <v>1884</v>
      </c>
      <c r="D114" s="14">
        <f>COUNTIF(G3:G109,3)</f>
        <v>18</v>
      </c>
    </row>
  </sheetData>
  <sheetProtection algorithmName="SHA-512" hashValue="JBY49akDMxL2VfMkVXXtK7pWAQkF1lpeOG8r6bkSK/khqhB1XurjoeQyQ+91K4P67Z9vdlIdpcWBj7MxrrGSag==" saltValue="8K+sUMMEs87mYn3LkMh93Q==" spinCount="100000" sheet="1" formatRows="0" autoFilter="0"/>
  <mergeCells count="1">
    <mergeCell ref="B1:E1"/>
  </mergeCells>
  <phoneticPr fontId="30" type="noConversion"/>
  <conditionalFormatting sqref="D3">
    <cfRule type="cellIs" dxfId="102" priority="34" operator="equal">
      <formula>"No Cumple"</formula>
    </cfRule>
    <cfRule type="cellIs" dxfId="101" priority="33" operator="equal">
      <formula>"NO CUMPLE CONDICIÓN"</formula>
    </cfRule>
  </conditionalFormatting>
  <conditionalFormatting sqref="D6">
    <cfRule type="cellIs" dxfId="100" priority="32" operator="equal">
      <formula>"No Cumple"</formula>
    </cfRule>
    <cfRule type="cellIs" dxfId="99" priority="31" operator="equal">
      <formula>"NO CUMPLE CONDICIÓN"</formula>
    </cfRule>
  </conditionalFormatting>
  <conditionalFormatting sqref="D11">
    <cfRule type="cellIs" dxfId="98" priority="30" operator="equal">
      <formula>"No Cumple"</formula>
    </cfRule>
    <cfRule type="cellIs" dxfId="97" priority="29" operator="equal">
      <formula>"NO CUMPLE CONDICIÓN"</formula>
    </cfRule>
  </conditionalFormatting>
  <conditionalFormatting sqref="D13:D14">
    <cfRule type="cellIs" dxfId="96" priority="28" operator="equal">
      <formula>"No Cumple"</formula>
    </cfRule>
    <cfRule type="cellIs" dxfId="95" priority="27" operator="equal">
      <formula>"NO CUMPLE CONDICIÓN"</formula>
    </cfRule>
  </conditionalFormatting>
  <conditionalFormatting sqref="D28">
    <cfRule type="cellIs" dxfId="94" priority="26" operator="equal">
      <formula>"No Cumple"</formula>
    </cfRule>
    <cfRule type="cellIs" dxfId="93" priority="25" operator="equal">
      <formula>"NO CUMPLE CONDICIÓN"</formula>
    </cfRule>
  </conditionalFormatting>
  <conditionalFormatting sqref="D33">
    <cfRule type="cellIs" dxfId="92" priority="24" operator="equal">
      <formula>"No Cumple"</formula>
    </cfRule>
    <cfRule type="cellIs" dxfId="91" priority="23" operator="equal">
      <formula>"NO CUMPLE CONDICIÓN"</formula>
    </cfRule>
  </conditionalFormatting>
  <conditionalFormatting sqref="D37">
    <cfRule type="cellIs" dxfId="90" priority="22" operator="equal">
      <formula>"No Cumple"</formula>
    </cfRule>
    <cfRule type="cellIs" dxfId="89" priority="21" operator="equal">
      <formula>"NO CUMPLE CONDICIÓN"</formula>
    </cfRule>
  </conditionalFormatting>
  <conditionalFormatting sqref="D46">
    <cfRule type="cellIs" dxfId="88" priority="20" operator="equal">
      <formula>"No Cumple"</formula>
    </cfRule>
    <cfRule type="cellIs" dxfId="87" priority="19" operator="equal">
      <formula>"NO CUMPLE CONDICIÓN"</formula>
    </cfRule>
  </conditionalFormatting>
  <conditionalFormatting sqref="D58">
    <cfRule type="cellIs" dxfId="86" priority="17" operator="equal">
      <formula>"NO CUMPLE CONDICIÓN"</formula>
    </cfRule>
    <cfRule type="cellIs" dxfId="85" priority="18" operator="equal">
      <formula>"No Cumple"</formula>
    </cfRule>
  </conditionalFormatting>
  <conditionalFormatting sqref="D64">
    <cfRule type="cellIs" dxfId="84" priority="16" operator="equal">
      <formula>"No Cumple"</formula>
    </cfRule>
    <cfRule type="cellIs" dxfId="83" priority="15" operator="equal">
      <formula>"NO CUMPLE CONDICIÓN"</formula>
    </cfRule>
  </conditionalFormatting>
  <conditionalFormatting sqref="D66">
    <cfRule type="cellIs" dxfId="82" priority="14" operator="equal">
      <formula>"No Cumple"</formula>
    </cfRule>
    <cfRule type="cellIs" dxfId="81" priority="13" operator="equal">
      <formula>"NO CUMPLE CONDICIÓN"</formula>
    </cfRule>
  </conditionalFormatting>
  <conditionalFormatting sqref="D73">
    <cfRule type="cellIs" dxfId="80" priority="12" operator="equal">
      <formula>"No Cumple"</formula>
    </cfRule>
    <cfRule type="cellIs" dxfId="79" priority="11" operator="equal">
      <formula>"NO CUMPLE CONDICIÓN"</formula>
    </cfRule>
  </conditionalFormatting>
  <conditionalFormatting sqref="D75">
    <cfRule type="cellIs" dxfId="78" priority="10" operator="equal">
      <formula>"No Cumple"</formula>
    </cfRule>
    <cfRule type="cellIs" dxfId="77" priority="9" operator="equal">
      <formula>"NO CUMPLE CONDICIÓN"</formula>
    </cfRule>
  </conditionalFormatting>
  <conditionalFormatting sqref="D84">
    <cfRule type="cellIs" dxfId="76" priority="8" operator="equal">
      <formula>"No Cumple"</formula>
    </cfRule>
    <cfRule type="cellIs" dxfId="75" priority="7" operator="equal">
      <formula>"NO CUMPLE CONDICIÓN"</formula>
    </cfRule>
  </conditionalFormatting>
  <conditionalFormatting sqref="D97">
    <cfRule type="cellIs" dxfId="74" priority="6" operator="equal">
      <formula>"No Cumple"</formula>
    </cfRule>
    <cfRule type="cellIs" dxfId="73" priority="5" operator="equal">
      <formula>"NO CUMPLE CONDICIÓN"</formula>
    </cfRule>
  </conditionalFormatting>
  <conditionalFormatting sqref="D100">
    <cfRule type="cellIs" dxfId="72" priority="4" operator="equal">
      <formula>"No Cumple"</formula>
    </cfRule>
    <cfRule type="cellIs" dxfId="71" priority="3" operator="equal">
      <formula>"NO CUMPLE CONDICIÓN"</formula>
    </cfRule>
  </conditionalFormatting>
  <conditionalFormatting sqref="D103">
    <cfRule type="cellIs" dxfId="70" priority="2" operator="equal">
      <formula>"No Cumple"</formula>
    </cfRule>
    <cfRule type="cellIs" dxfId="69" priority="1" operator="equal">
      <formula>"NO CUMPLE CONDICIÓN"</formula>
    </cfRule>
  </conditionalFormatting>
  <dataValidations count="2">
    <dataValidation type="list" allowBlank="1" showInputMessage="1" showErrorMessage="1" sqref="D55:D57 D59:D63 D74 D98:D99 D101:D102 D94:D96 D29:D32 D39:D45 D77:D83 D90 D12 D65 D4:D5 D7:D10 D15:D27 D34:D36 D47:D53 D67:D68 D70:D72 D85:D88" xr:uid="{E5E5BA5E-B6FC-4D5E-A6C3-A1E49283BB04}">
      <formula1>"CUMPLE,NO CUMPLE"</formula1>
    </dataValidation>
    <dataValidation type="list" allowBlank="1" showInputMessage="1" showErrorMessage="1" sqref="D54 D89 D91:D93 D104:D109" xr:uid="{A7D635B5-ED44-4BD7-B6BD-0CD66BB4D890}">
      <formula1>"CUMPLE,NO CUMPLE,NO APLICA"</formula1>
    </dataValidation>
  </dataValidations>
  <hyperlinks>
    <hyperlink ref="A1" location="PORTADA!A1" display="PORTADA" xr:uid="{97A2462C-B61F-4109-9A42-31CA5A0BC526}"/>
  </hyperlinks>
  <printOptions horizontalCentered="1"/>
  <pageMargins left="0.31496062992125984" right="0.31496062992125984" top="1.1417322834645669" bottom="0.74803149606299213" header="0.31496062992125984" footer="0.31496062992125984"/>
  <pageSetup scale="61"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3F40A-9170-486D-BCCB-D8B722E49D36}">
  <sheetPr>
    <tabColor rgb="FFFFCCCC"/>
    <pageSetUpPr fitToPage="1"/>
  </sheetPr>
  <dimension ref="A1:H42"/>
  <sheetViews>
    <sheetView zoomScale="85" zoomScaleNormal="85" workbookViewId="0">
      <selection activeCell="C1" sqref="C1"/>
    </sheetView>
  </sheetViews>
  <sheetFormatPr baseColWidth="10" defaultColWidth="11.42578125" defaultRowHeight="15"/>
  <cols>
    <col min="1" max="1" width="11.42578125" style="207" customWidth="1"/>
    <col min="2" max="2" width="9.85546875" style="37" customWidth="1"/>
    <col min="3" max="3" width="92.42578125" style="32" customWidth="1"/>
    <col min="4" max="4" width="19.85546875" style="34" customWidth="1"/>
    <col min="5" max="5" width="79" style="34" customWidth="1"/>
    <col min="6" max="6" width="45" style="92" customWidth="1"/>
    <col min="7" max="7" width="16.140625" style="30" hidden="1" customWidth="1"/>
    <col min="8" max="16384" width="11.42578125" style="34"/>
  </cols>
  <sheetData>
    <row r="1" spans="1:8" ht="21" customHeight="1" thickBot="1">
      <c r="A1" s="311" t="s">
        <v>1885</v>
      </c>
      <c r="B1" s="566" t="s">
        <v>2165</v>
      </c>
      <c r="C1" s="567"/>
      <c r="D1" s="567"/>
      <c r="E1" s="568"/>
      <c r="F1" s="91"/>
    </row>
    <row r="2" spans="1:8" ht="74.25" customHeight="1" thickBot="1">
      <c r="A2" s="90" t="s">
        <v>1666</v>
      </c>
      <c r="B2" s="50" t="s">
        <v>1667</v>
      </c>
      <c r="C2" s="53" t="s">
        <v>1668</v>
      </c>
      <c r="D2" s="51" t="s">
        <v>1669</v>
      </c>
      <c r="E2" s="52" t="s">
        <v>1670</v>
      </c>
      <c r="F2" s="36" t="s">
        <v>1671</v>
      </c>
    </row>
    <row r="3" spans="1:8" ht="40.5" customHeight="1">
      <c r="A3" s="208"/>
      <c r="B3" s="44" t="s">
        <v>2166</v>
      </c>
      <c r="C3" s="217" t="s">
        <v>2167</v>
      </c>
      <c r="D3" s="65" t="str">
        <f>IF(COUNTIF(D4:D4,"NO CUMPLE")&gt;0,"NO CUMPLE CONDICIÓN",IF(COUNTIF(D4:D4,"CUMPLE")=0,"NO APLICA","CUMPLE"))</f>
        <v>NO APLICA</v>
      </c>
      <c r="E3" s="212" t="str">
        <f>CONCATENATE(IF(D4="NO CUMPLE",CONCATENATE(E4," / "),""))</f>
        <v/>
      </c>
      <c r="F3" s="343" t="s">
        <v>2168</v>
      </c>
      <c r="G3" s="61">
        <f>IF(D3="CUMPLE",1,IF(D3="NO CUMPLE CONDICIÓN",2,3))</f>
        <v>3</v>
      </c>
    </row>
    <row r="4" spans="1:8" ht="278.25" customHeight="1">
      <c r="A4" s="206" t="s">
        <v>2169</v>
      </c>
      <c r="B4" s="45" t="s">
        <v>2170</v>
      </c>
      <c r="C4" s="289" t="s">
        <v>2171</v>
      </c>
      <c r="D4" s="105"/>
      <c r="E4" s="214"/>
      <c r="F4" s="343" t="s">
        <v>2168</v>
      </c>
      <c r="G4" s="61"/>
    </row>
    <row r="5" spans="1:8" ht="57" customHeight="1">
      <c r="A5" s="208"/>
      <c r="B5" s="47" t="s">
        <v>2172</v>
      </c>
      <c r="C5" s="169" t="s">
        <v>2173</v>
      </c>
      <c r="D5" s="66" t="str">
        <f>IF(COUNTIF(D6:D11,"NO CUMPLE")&gt;0,"NO CUMPLE CONDICIÓN",IF(COUNTIF(D6:D11,"CUMPLE")=0,"NO APLICA","CUMPLE"))</f>
        <v>NO APLICA</v>
      </c>
      <c r="E5" s="60" t="str">
        <f>CONCATENATE(IF(D6="NO CUMPLE",CONCATENATE(E6," / "),""),IF(D7="NO CUMPLE",CONCATENATE(E7," / "),""),IF(D8="NO CUMPLE",CONCATENATE(E8," / "),""),IF(D10="NO CUMPLE",CONCATENATE(E10," / "),""),IF(D11="NO CUMPLE",CONCATENATE(E11," / "),""))</f>
        <v/>
      </c>
      <c r="F5" s="343" t="s">
        <v>2174</v>
      </c>
      <c r="G5" s="61">
        <f>IF(D5="CUMPLE",1,IF(D5="NO CUMPLE CONDICIÓN",2,3))</f>
        <v>3</v>
      </c>
    </row>
    <row r="6" spans="1:8" ht="100.5">
      <c r="A6" s="206" t="s">
        <v>2169</v>
      </c>
      <c r="B6" s="45" t="s">
        <v>2175</v>
      </c>
      <c r="C6" s="46" t="s">
        <v>2176</v>
      </c>
      <c r="D6" s="105"/>
      <c r="E6" s="222"/>
      <c r="F6" s="343" t="s">
        <v>2174</v>
      </c>
      <c r="G6" s="61"/>
    </row>
    <row r="7" spans="1:8" ht="71.25">
      <c r="A7" s="206" t="s">
        <v>2169</v>
      </c>
      <c r="B7" s="45" t="s">
        <v>2177</v>
      </c>
      <c r="C7" s="46" t="s">
        <v>2178</v>
      </c>
      <c r="D7" s="105"/>
      <c r="E7" s="214"/>
      <c r="F7" s="343" t="s">
        <v>2174</v>
      </c>
      <c r="G7" s="61"/>
    </row>
    <row r="8" spans="1:8" ht="78.75" customHeight="1">
      <c r="A8" s="206" t="s">
        <v>2169</v>
      </c>
      <c r="B8" s="45" t="s">
        <v>2179</v>
      </c>
      <c r="C8" s="289" t="s">
        <v>2180</v>
      </c>
      <c r="D8" s="105"/>
      <c r="E8" s="214"/>
      <c r="F8" s="343" t="s">
        <v>2174</v>
      </c>
      <c r="G8" s="61"/>
    </row>
    <row r="9" spans="1:8" ht="37.5" customHeight="1">
      <c r="A9" s="344"/>
      <c r="B9" s="345"/>
      <c r="C9" s="334" t="s">
        <v>2181</v>
      </c>
      <c r="D9" s="287"/>
      <c r="E9" s="346"/>
      <c r="F9" s="347"/>
      <c r="G9" s="61"/>
    </row>
    <row r="10" spans="1:8" ht="57.75" customHeight="1">
      <c r="A10" s="206" t="s">
        <v>2169</v>
      </c>
      <c r="B10" s="45" t="s">
        <v>2182</v>
      </c>
      <c r="C10" s="46" t="s">
        <v>2183</v>
      </c>
      <c r="D10" s="105"/>
      <c r="E10" s="214"/>
      <c r="F10" s="343" t="s">
        <v>2174</v>
      </c>
      <c r="G10" s="61"/>
    </row>
    <row r="11" spans="1:8" ht="51.75" customHeight="1">
      <c r="A11" s="206" t="s">
        <v>2169</v>
      </c>
      <c r="B11" s="45" t="s">
        <v>2184</v>
      </c>
      <c r="C11" s="46" t="s">
        <v>2185</v>
      </c>
      <c r="D11" s="105"/>
      <c r="E11" s="214"/>
      <c r="F11" s="343" t="s">
        <v>2174</v>
      </c>
      <c r="G11" s="61"/>
    </row>
    <row r="12" spans="1:8" ht="87">
      <c r="A12" s="208"/>
      <c r="B12" s="47" t="s">
        <v>2186</v>
      </c>
      <c r="C12" s="169" t="s">
        <v>2187</v>
      </c>
      <c r="D12" s="66" t="str">
        <f>IF(COUNTIF(D13:D17,"NO CUMPLE")&gt;0,"NO CUMPLE CONDICIÓN",IF(COUNTIF(D13:D17,"CUMPLE")=0,"NO APLICA","CUMPLE"))</f>
        <v>NO APLICA</v>
      </c>
      <c r="E12" s="60" t="str">
        <f>CONCATENATE(IF(D13="NO CUMPLE",CONCATENATE(E13," / "),""),IF(D14="NO CUMPLE",CONCATENATE(E14," / "),""),IF(D15="NO CUMPLE",CONCATENATE(E15," / "),""),IF(D16="NO CUMPLE",CONCATENATE(E16," / "),""),IF(D17="NO CUMPLE",CONCATENATE(E17," / "),""))</f>
        <v/>
      </c>
      <c r="F12" s="343" t="s">
        <v>2188</v>
      </c>
      <c r="G12" s="61">
        <f>IF(D12="CUMPLE",1,IF(D12="NO CUMPLE CONDICIÓN",2,3))</f>
        <v>3</v>
      </c>
    </row>
    <row r="13" spans="1:8" ht="89.25" customHeight="1">
      <c r="A13" s="206" t="s">
        <v>2169</v>
      </c>
      <c r="B13" s="45" t="s">
        <v>2189</v>
      </c>
      <c r="C13" s="289" t="s">
        <v>2190</v>
      </c>
      <c r="D13" s="105"/>
      <c r="E13" s="222"/>
      <c r="F13" s="343" t="s">
        <v>2188</v>
      </c>
      <c r="G13" s="61"/>
    </row>
    <row r="14" spans="1:8" ht="205.5" customHeight="1">
      <c r="A14" s="206" t="s">
        <v>2169</v>
      </c>
      <c r="B14" s="45" t="s">
        <v>2191</v>
      </c>
      <c r="C14" s="57" t="s">
        <v>2192</v>
      </c>
      <c r="D14" s="105"/>
      <c r="E14" s="214"/>
      <c r="F14" s="343" t="s">
        <v>2188</v>
      </c>
      <c r="G14" s="61"/>
      <c r="H14" s="93"/>
    </row>
    <row r="15" spans="1:8" ht="42.75">
      <c r="A15" s="206" t="s">
        <v>2169</v>
      </c>
      <c r="B15" s="45" t="s">
        <v>2193</v>
      </c>
      <c r="C15" s="289" t="s">
        <v>2194</v>
      </c>
      <c r="D15" s="105"/>
      <c r="E15" s="214"/>
      <c r="F15" s="343" t="s">
        <v>2188</v>
      </c>
      <c r="G15" s="61"/>
    </row>
    <row r="16" spans="1:8" ht="72">
      <c r="A16" s="206" t="s">
        <v>2169</v>
      </c>
      <c r="B16" s="45" t="s">
        <v>2195</v>
      </c>
      <c r="C16" s="289" t="s">
        <v>2196</v>
      </c>
      <c r="D16" s="105"/>
      <c r="E16" s="214"/>
      <c r="F16" s="343" t="s">
        <v>2188</v>
      </c>
      <c r="G16" s="61"/>
    </row>
    <row r="17" spans="1:8" ht="69.75" customHeight="1">
      <c r="A17" s="206" t="s">
        <v>2169</v>
      </c>
      <c r="B17" s="45" t="s">
        <v>2197</v>
      </c>
      <c r="C17" s="289" t="s">
        <v>2198</v>
      </c>
      <c r="D17" s="105"/>
      <c r="E17" s="222"/>
      <c r="F17" s="343" t="s">
        <v>2188</v>
      </c>
      <c r="G17" s="61"/>
    </row>
    <row r="18" spans="1:8" ht="52.5" customHeight="1">
      <c r="A18" s="208"/>
      <c r="B18" s="47" t="s">
        <v>2199</v>
      </c>
      <c r="C18" s="169" t="s">
        <v>2200</v>
      </c>
      <c r="D18" s="66" t="str">
        <f>IF(COUNTIF(D19:D21,"NO CUMPLE")&gt;0,"NO CUMPLE CONDICIÓN",IF(COUNTIF(D19:D21,"CUMPLE")=0,"NO APLICA","CUMPLE"))</f>
        <v>NO APLICA</v>
      </c>
      <c r="E18" s="60" t="str">
        <f>CONCATENATE(IF(D19="NO CUMPLE",CONCATENATE(E19," / "),""),IF(D20="NO CUMPLE",CONCATENATE(E20," / "),""),IF(D21="NO CUMPLE",CONCATENATE(E21," / "),""))</f>
        <v/>
      </c>
      <c r="F18" s="343" t="s">
        <v>2201</v>
      </c>
      <c r="G18" s="61">
        <f>IF(D18="CUMPLE",1,IF(D18="NO CUMPLE CONDICIÓN",2,3))</f>
        <v>3</v>
      </c>
      <c r="H18" s="93"/>
    </row>
    <row r="19" spans="1:8" ht="280.5" customHeight="1">
      <c r="A19" s="206" t="s">
        <v>2169</v>
      </c>
      <c r="B19" s="45" t="s">
        <v>2202</v>
      </c>
      <c r="C19" s="289" t="s">
        <v>2203</v>
      </c>
      <c r="D19" s="105"/>
      <c r="E19" s="222"/>
      <c r="F19" s="343" t="s">
        <v>2201</v>
      </c>
      <c r="G19" s="61"/>
    </row>
    <row r="20" spans="1:8" ht="75" customHeight="1">
      <c r="A20" s="206" t="s">
        <v>2169</v>
      </c>
      <c r="B20" s="45" t="s">
        <v>2204</v>
      </c>
      <c r="C20" s="289" t="s">
        <v>2205</v>
      </c>
      <c r="D20" s="105"/>
      <c r="E20" s="214"/>
      <c r="F20" s="343" t="s">
        <v>2201</v>
      </c>
      <c r="G20" s="61"/>
    </row>
    <row r="21" spans="1:8" s="198" customFormat="1" ht="42.75">
      <c r="A21" s="206" t="s">
        <v>2169</v>
      </c>
      <c r="B21" s="45" t="s">
        <v>2206</v>
      </c>
      <c r="C21" s="289" t="s">
        <v>2207</v>
      </c>
      <c r="D21" s="348"/>
      <c r="E21" s="349"/>
      <c r="F21" s="343" t="s">
        <v>2201</v>
      </c>
      <c r="G21" s="350"/>
      <c r="H21" s="351"/>
    </row>
    <row r="22" spans="1:8" ht="42.75">
      <c r="A22" s="208"/>
      <c r="B22" s="47" t="s">
        <v>2208</v>
      </c>
      <c r="C22" s="169" t="s">
        <v>2209</v>
      </c>
      <c r="D22" s="66" t="str">
        <f>IF(COUNTIF(D23:D25,"NO CUMPLE")&gt;0,"NO CUMPLE CONDICIÓN",IF(COUNTIF(D23:D25,"CUMPLE")=0,"NO APLICA","CUMPLE"))</f>
        <v>NO APLICA</v>
      </c>
      <c r="E22" s="60" t="str">
        <f>CONCATENATE(IF(D23="NO CUMPLE",CONCATENATE(E23," / "),""),IF(D24="NO CUMPLE",CONCATENATE(E24," / "),""),IF(D25="NO CUMPLE",CONCATENATE(E25," / "),""))</f>
        <v/>
      </c>
      <c r="F22" s="343" t="s">
        <v>2210</v>
      </c>
      <c r="G22" s="61">
        <f>IF(D22="CUMPLE",1,IF(D22="NO CUMPLE CONDICIÓN",2,3))</f>
        <v>3</v>
      </c>
    </row>
    <row r="23" spans="1:8" ht="341.25" customHeight="1">
      <c r="A23" s="206" t="s">
        <v>2169</v>
      </c>
      <c r="B23" s="54" t="s">
        <v>2211</v>
      </c>
      <c r="C23" s="289" t="s">
        <v>2212</v>
      </c>
      <c r="D23" s="202"/>
      <c r="E23" s="222"/>
      <c r="F23" s="343" t="s">
        <v>2210</v>
      </c>
      <c r="G23" s="61"/>
    </row>
    <row r="24" spans="1:8" ht="69" customHeight="1">
      <c r="A24" s="206" t="s">
        <v>2169</v>
      </c>
      <c r="B24" s="54" t="s">
        <v>2213</v>
      </c>
      <c r="C24" s="352" t="s">
        <v>2214</v>
      </c>
      <c r="D24" s="105"/>
      <c r="E24" s="214"/>
      <c r="F24" s="343" t="s">
        <v>2210</v>
      </c>
      <c r="G24" s="61"/>
    </row>
    <row r="25" spans="1:8" ht="57" customHeight="1">
      <c r="A25" s="206" t="s">
        <v>2169</v>
      </c>
      <c r="B25" s="54" t="s">
        <v>2215</v>
      </c>
      <c r="C25" s="289" t="s">
        <v>2216</v>
      </c>
      <c r="D25" s="105"/>
      <c r="E25" s="214"/>
      <c r="F25" s="343" t="s">
        <v>2210</v>
      </c>
      <c r="G25" s="61"/>
    </row>
    <row r="26" spans="1:8" ht="69.75" customHeight="1">
      <c r="B26" s="47" t="s">
        <v>2217</v>
      </c>
      <c r="C26" s="169" t="s">
        <v>2218</v>
      </c>
      <c r="D26" s="66" t="str">
        <f>IF(COUNTIF(D27:D33,"NO CUMPLE")&gt;0,"NO CUMPLE CONDICIÓN",IF(COUNTIF(D27:D33,"CUMPLE")=0,"NO APLICA","CUMPLE"))</f>
        <v>NO APLICA</v>
      </c>
      <c r="E26" s="60" t="str">
        <f>CONCATENATE(IF(D27="NO CUMPLE",CONCATENATE(E27," / "),""),IF(D28="NO CUMPLE",CONCATENATE(E28," / "),""),IF(D29="NO CUMPLE",CONCATENATE(E29," / "),""),IF(D30="NO CUMPLE",CONCATENATE(E30," / "),""),IF(D31="NO CUMPLE",CONCATENATE(E31," / "),""),IF(D32="NO CUMPLE",CONCATENATE(E32," / "),""),IF(D33="NO CUMPLE",CONCATENATE(E33," / "),""))</f>
        <v/>
      </c>
      <c r="F26" s="343" t="s">
        <v>2219</v>
      </c>
      <c r="G26" s="61">
        <f>IF(D26="CUMPLE",1,IF(D26="NO CUMPLE CONDICIÓN",2,3))</f>
        <v>3</v>
      </c>
    </row>
    <row r="27" spans="1:8" ht="222" customHeight="1">
      <c r="A27" s="206" t="s">
        <v>2169</v>
      </c>
      <c r="B27" s="45" t="s">
        <v>2220</v>
      </c>
      <c r="C27" s="46" t="s">
        <v>2221</v>
      </c>
      <c r="D27" s="105"/>
      <c r="E27" s="214"/>
      <c r="F27" s="343" t="s">
        <v>2219</v>
      </c>
    </row>
    <row r="28" spans="1:8" ht="176.25" customHeight="1">
      <c r="A28" s="206" t="s">
        <v>2169</v>
      </c>
      <c r="B28" s="45" t="s">
        <v>2222</v>
      </c>
      <c r="C28" s="46" t="s">
        <v>2223</v>
      </c>
      <c r="D28" s="105"/>
      <c r="E28" s="214"/>
      <c r="F28" s="343" t="s">
        <v>2219</v>
      </c>
    </row>
    <row r="29" spans="1:8" ht="72">
      <c r="A29" s="206" t="s">
        <v>2169</v>
      </c>
      <c r="B29" s="45" t="s">
        <v>2224</v>
      </c>
      <c r="C29" s="46" t="s">
        <v>2225</v>
      </c>
      <c r="D29" s="105"/>
      <c r="E29" s="214"/>
      <c r="F29" s="343" t="s">
        <v>2219</v>
      </c>
    </row>
    <row r="30" spans="1:8" s="30" customFormat="1" ht="72.75" customHeight="1">
      <c r="A30" s="206" t="s">
        <v>2169</v>
      </c>
      <c r="B30" s="45" t="s">
        <v>2226</v>
      </c>
      <c r="C30" s="46" t="s">
        <v>2227</v>
      </c>
      <c r="D30" s="105"/>
      <c r="E30" s="214"/>
      <c r="F30" s="343" t="s">
        <v>2219</v>
      </c>
      <c r="H30" s="34"/>
    </row>
    <row r="31" spans="1:8" s="30" customFormat="1" ht="131.25" customHeight="1">
      <c r="A31" s="206" t="s">
        <v>2169</v>
      </c>
      <c r="B31" s="45" t="s">
        <v>2228</v>
      </c>
      <c r="C31" s="46" t="s">
        <v>2229</v>
      </c>
      <c r="D31" s="105"/>
      <c r="E31" s="214"/>
      <c r="F31" s="343" t="s">
        <v>2219</v>
      </c>
      <c r="H31" s="34"/>
    </row>
    <row r="32" spans="1:8" s="30" customFormat="1" ht="140.25" customHeight="1">
      <c r="A32" s="206" t="s">
        <v>2169</v>
      </c>
      <c r="B32" s="45" t="s">
        <v>2230</v>
      </c>
      <c r="C32" s="46" t="s">
        <v>2231</v>
      </c>
      <c r="D32" s="105"/>
      <c r="E32" s="214"/>
      <c r="F32" s="343" t="s">
        <v>2219</v>
      </c>
      <c r="H32" s="34"/>
    </row>
    <row r="33" spans="1:8" s="197" customFormat="1" ht="187.5" customHeight="1">
      <c r="A33" s="206" t="s">
        <v>2169</v>
      </c>
      <c r="B33" s="45" t="s">
        <v>2232</v>
      </c>
      <c r="C33" s="289" t="s">
        <v>2233</v>
      </c>
      <c r="D33" s="348"/>
      <c r="E33" s="349"/>
      <c r="F33" s="343" t="s">
        <v>2219</v>
      </c>
      <c r="H33" s="198"/>
    </row>
    <row r="34" spans="1:8" s="30" customFormat="1" ht="34.5" customHeight="1">
      <c r="A34" s="208"/>
      <c r="B34" s="47" t="s">
        <v>2234</v>
      </c>
      <c r="C34" s="169" t="s">
        <v>2235</v>
      </c>
      <c r="D34" s="66" t="str">
        <f>IF(COUNTIF(D35:D37,"NO CUMPLE")&gt;0,"NO CUMPLE CONDICIÓN",IF(COUNTIF(D35:D37,"CUMPLE")=0,"NO APLICA","CUMPLE"))</f>
        <v>NO APLICA</v>
      </c>
      <c r="E34" s="60" t="str">
        <f>CONCATENATE(IF(D35="NO CUMPLE",CONCATENATE(E35," / "),""),IF(D36="NO CUMPLE",CONCATENATE(E36," / "),""),IF(D37="NO CUMPLE",CONCATENATE(E37," / "),""))</f>
        <v/>
      </c>
      <c r="F34" s="343" t="s">
        <v>2236</v>
      </c>
      <c r="G34" s="61">
        <f>IF(D34="CUMPLE",1,IF(D34="NO CUMPLE CONDICIÓN",2,3))</f>
        <v>3</v>
      </c>
      <c r="H34" s="34"/>
    </row>
    <row r="35" spans="1:8" s="30" customFormat="1" ht="78.75" customHeight="1">
      <c r="A35" s="206" t="s">
        <v>2169</v>
      </c>
      <c r="B35" s="45" t="s">
        <v>2237</v>
      </c>
      <c r="C35" s="46" t="s">
        <v>2238</v>
      </c>
      <c r="D35" s="105"/>
      <c r="E35" s="214"/>
      <c r="F35" s="343" t="s">
        <v>2236</v>
      </c>
      <c r="H35" s="34"/>
    </row>
    <row r="36" spans="1:8" s="30" customFormat="1" ht="138.75" customHeight="1">
      <c r="A36" s="206" t="s">
        <v>2169</v>
      </c>
      <c r="B36" s="45" t="s">
        <v>2239</v>
      </c>
      <c r="C36" s="46" t="s">
        <v>2240</v>
      </c>
      <c r="D36" s="105"/>
      <c r="E36" s="214"/>
      <c r="F36" s="343" t="s">
        <v>2236</v>
      </c>
      <c r="H36" s="34"/>
    </row>
    <row r="37" spans="1:8" s="30" customFormat="1" ht="111.75" customHeight="1" thickBot="1">
      <c r="A37" s="206" t="s">
        <v>2169</v>
      </c>
      <c r="B37" s="49" t="s">
        <v>2241</v>
      </c>
      <c r="C37" s="195" t="s">
        <v>2242</v>
      </c>
      <c r="D37" s="106"/>
      <c r="E37" s="215"/>
      <c r="F37" s="343" t="s">
        <v>2236</v>
      </c>
      <c r="H37" s="34"/>
    </row>
    <row r="40" spans="1:8" hidden="1">
      <c r="C40" s="81" t="s">
        <v>1882</v>
      </c>
      <c r="D40" s="14">
        <f>COUNTIF(G3:G37,1)</f>
        <v>0</v>
      </c>
    </row>
    <row r="41" spans="1:8" hidden="1">
      <c r="C41" s="81" t="s">
        <v>1883</v>
      </c>
      <c r="D41" s="14">
        <f>COUNTIF(G3:G37,2)</f>
        <v>0</v>
      </c>
    </row>
    <row r="42" spans="1:8" hidden="1">
      <c r="C42" s="81" t="s">
        <v>1884</v>
      </c>
      <c r="D42" s="14">
        <f>COUNTIF(G3:G37,3)</f>
        <v>7</v>
      </c>
    </row>
  </sheetData>
  <sheetProtection algorithmName="SHA-512" hashValue="x4ry863dwxwnfiu40dzbuJ11o0z8bM7WMHHTKbepjlpYLhRPXFk/2z0yjGRZRGeg/wbZnYuR0fcVS4AWMAYvNg==" saltValue="fyvwG4ZBSTf6pcDlgzx/qg==" spinCount="100000" sheet="1" formatRows="0" autoFilter="0"/>
  <mergeCells count="1">
    <mergeCell ref="B1:E1"/>
  </mergeCells>
  <conditionalFormatting sqref="D3">
    <cfRule type="cellIs" dxfId="68" priority="13" operator="equal">
      <formula>"NO CUMPLE CONDICIÓN"</formula>
    </cfRule>
    <cfRule type="cellIs" dxfId="67" priority="14" operator="equal">
      <formula>"No Cumple"</formula>
    </cfRule>
  </conditionalFormatting>
  <conditionalFormatting sqref="D5">
    <cfRule type="cellIs" dxfId="66" priority="11" operator="equal">
      <formula>"NO CUMPLE CONDICIÓN"</formula>
    </cfRule>
    <cfRule type="cellIs" dxfId="65" priority="12" operator="equal">
      <formula>"No Cumple"</formula>
    </cfRule>
  </conditionalFormatting>
  <conditionalFormatting sqref="D12">
    <cfRule type="cellIs" dxfId="64" priority="9" operator="equal">
      <formula>"NO CUMPLE CONDICIÓN"</formula>
    </cfRule>
    <cfRule type="cellIs" dxfId="63" priority="10" operator="equal">
      <formula>"No Cumple"</formula>
    </cfRule>
  </conditionalFormatting>
  <conditionalFormatting sqref="D18">
    <cfRule type="cellIs" dxfId="62" priority="7" operator="equal">
      <formula>"NO CUMPLE CONDICIÓN"</formula>
    </cfRule>
    <cfRule type="cellIs" dxfId="61" priority="8" operator="equal">
      <formula>"No Cumple"</formula>
    </cfRule>
  </conditionalFormatting>
  <conditionalFormatting sqref="D22">
    <cfRule type="cellIs" dxfId="60" priority="5" operator="equal">
      <formula>"NO CUMPLE CONDICIÓN"</formula>
    </cfRule>
    <cfRule type="cellIs" dxfId="59" priority="6" operator="equal">
      <formula>"No Cumple"</formula>
    </cfRule>
  </conditionalFormatting>
  <conditionalFormatting sqref="D26">
    <cfRule type="cellIs" dxfId="58" priority="3" operator="equal">
      <formula>"NO CUMPLE CONDICIÓN"</formula>
    </cfRule>
    <cfRule type="cellIs" dxfId="57" priority="4" operator="equal">
      <formula>"No Cumple"</formula>
    </cfRule>
  </conditionalFormatting>
  <conditionalFormatting sqref="D34">
    <cfRule type="cellIs" dxfId="56" priority="1" operator="equal">
      <formula>"NO CUMPLE CONDICIÓN"</formula>
    </cfRule>
    <cfRule type="cellIs" dxfId="55" priority="2" operator="equal">
      <formula>"No Cumple"</formula>
    </cfRule>
  </conditionalFormatting>
  <dataValidations count="2">
    <dataValidation type="list" allowBlank="1" showInputMessage="1" showErrorMessage="1" sqref="D21 D4 D13 D17 D6 D9 D19 D23:D25 D33" xr:uid="{774EE303-34A9-464E-8D64-68769952BA9E}">
      <formula1>"CUMPLE,NO CUMPLE"</formula1>
    </dataValidation>
    <dataValidation type="list" allowBlank="1" showInputMessage="1" showErrorMessage="1" sqref="D7:D8 D10:D11 D14:D16 D20 D27:D32 D35:D37" xr:uid="{C4C43887-9A6C-41CA-AF25-12F4F455DD76}">
      <formula1>"CUMPLE, NO CUMPLE,NO APLICA"</formula1>
    </dataValidation>
  </dataValidations>
  <hyperlinks>
    <hyperlink ref="A1" location="PORTADA!A1" display="PORTADA" xr:uid="{A56F07D2-28C1-4801-A976-BD105E68B297}"/>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5B76-FF22-4EE0-848A-54185EF04932}">
  <sheetPr>
    <tabColor rgb="FFFFCCCC"/>
    <pageSetUpPr fitToPage="1"/>
  </sheetPr>
  <dimension ref="A1:H34"/>
  <sheetViews>
    <sheetView zoomScale="90" zoomScaleNormal="90" workbookViewId="0">
      <selection activeCell="C1" sqref="C1"/>
    </sheetView>
  </sheetViews>
  <sheetFormatPr baseColWidth="10" defaultColWidth="11.42578125" defaultRowHeight="15"/>
  <cols>
    <col min="1" max="1" width="9.42578125" style="31" customWidth="1"/>
    <col min="2" max="2" width="8.28515625" style="37" customWidth="1"/>
    <col min="3" max="3" width="75.140625" style="32" customWidth="1"/>
    <col min="4" max="4" width="19.85546875" style="34" customWidth="1"/>
    <col min="5" max="5" width="75" style="34" customWidth="1"/>
    <col min="6" max="6" width="45" style="92" customWidth="1"/>
    <col min="7" max="7" width="16.140625" style="30" hidden="1" customWidth="1"/>
    <col min="8" max="16384" width="11.42578125" style="34"/>
  </cols>
  <sheetData>
    <row r="1" spans="1:8" ht="21" customHeight="1" thickBot="1">
      <c r="A1" s="209" t="s">
        <v>1471</v>
      </c>
      <c r="B1" s="566" t="s">
        <v>2243</v>
      </c>
      <c r="C1" s="567"/>
      <c r="D1" s="567"/>
      <c r="E1" s="568"/>
      <c r="F1" s="91"/>
    </row>
    <row r="2" spans="1:8" ht="74.25" customHeight="1" thickBot="1">
      <c r="A2" s="90" t="s">
        <v>1666</v>
      </c>
      <c r="B2" s="50" t="s">
        <v>1667</v>
      </c>
      <c r="C2" s="53" t="s">
        <v>1668</v>
      </c>
      <c r="D2" s="51" t="s">
        <v>1669</v>
      </c>
      <c r="E2" s="52" t="s">
        <v>1670</v>
      </c>
      <c r="F2" s="167" t="s">
        <v>1671</v>
      </c>
    </row>
    <row r="3" spans="1:8" ht="77.25" customHeight="1">
      <c r="A3" s="201"/>
      <c r="B3" s="44" t="s">
        <v>2244</v>
      </c>
      <c r="C3" s="353" t="s">
        <v>2245</v>
      </c>
      <c r="D3" s="65" t="str">
        <f>IF(COUNTIF(D4:D4,"NO CUMPLE")&gt;0,"NO CUMPLE CONDICIÓN",IF(COUNTIF(D4:D4,"CUMPLE")=0,"NO APLICA","CUMPLE"))</f>
        <v>NO APLICA</v>
      </c>
      <c r="E3" s="212" t="str">
        <f>CONCATENATE(IF(D4="NO CUMPLE",CONCATENATE(E4," / "),""))</f>
        <v/>
      </c>
      <c r="F3" s="354" t="s">
        <v>2246</v>
      </c>
      <c r="G3" s="61">
        <f>IF(D3="CUMPLE",1,IF(D3="NO CUMPLE CONDICIÓN",2,3))</f>
        <v>3</v>
      </c>
    </row>
    <row r="4" spans="1:8" ht="345.75" customHeight="1">
      <c r="A4" s="206" t="s">
        <v>2169</v>
      </c>
      <c r="B4" s="45" t="s">
        <v>2247</v>
      </c>
      <c r="C4" s="284" t="s">
        <v>2248</v>
      </c>
      <c r="D4" s="105"/>
      <c r="E4" s="100"/>
      <c r="F4" s="355" t="s">
        <v>2246</v>
      </c>
      <c r="G4" s="61"/>
    </row>
    <row r="5" spans="1:8" ht="95.25" customHeight="1">
      <c r="A5" s="208"/>
      <c r="B5" s="47" t="s">
        <v>2249</v>
      </c>
      <c r="C5" s="55" t="s">
        <v>2250</v>
      </c>
      <c r="D5" s="66" t="str">
        <f>IF(COUNTIF(D6:D8,"NO CUMPLE")&gt;0,"NO CUMPLE CONDICIÓN",IF(COUNTIF(D6:D8,"CUMPLE")=0,"NO APLICA","CUMPLE"))</f>
        <v>NO APLICA</v>
      </c>
      <c r="E5" s="60" t="str">
        <f>CONCATENATE(IF(D6="NO CUMPLE",CONCATENATE(E6," / "),""),IF(D8="NO CUMPLE",CONCATENATE(E8," / "),""))</f>
        <v/>
      </c>
      <c r="F5" s="354" t="s">
        <v>2251</v>
      </c>
      <c r="G5" s="61">
        <f>IF(D5="CUMPLE",1,IF(D5="NO CUMPLE CONDICIÓN",2,3))</f>
        <v>3</v>
      </c>
    </row>
    <row r="6" spans="1:8" ht="211.5" customHeight="1">
      <c r="A6" s="206" t="s">
        <v>2169</v>
      </c>
      <c r="B6" s="45" t="s">
        <v>2252</v>
      </c>
      <c r="C6" s="46" t="s">
        <v>2253</v>
      </c>
      <c r="D6" s="200"/>
      <c r="E6" s="100"/>
      <c r="F6" s="355" t="s">
        <v>2254</v>
      </c>
      <c r="G6" s="61"/>
    </row>
    <row r="7" spans="1:8" ht="54" customHeight="1">
      <c r="A7" s="208"/>
      <c r="B7" s="356"/>
      <c r="C7" s="334" t="s">
        <v>2255</v>
      </c>
      <c r="D7" s="288"/>
      <c r="E7" s="410"/>
      <c r="F7" s="357"/>
      <c r="G7" s="61"/>
    </row>
    <row r="8" spans="1:8" ht="212.25" customHeight="1">
      <c r="A8" s="206" t="s">
        <v>2169</v>
      </c>
      <c r="B8" s="45" t="s">
        <v>2256</v>
      </c>
      <c r="C8" s="289" t="s">
        <v>2257</v>
      </c>
      <c r="D8" s="200"/>
      <c r="E8" s="100"/>
      <c r="F8" s="355" t="s">
        <v>2254</v>
      </c>
      <c r="G8" s="61"/>
    </row>
    <row r="9" spans="1:8" ht="45" customHeight="1">
      <c r="A9" s="208"/>
      <c r="B9" s="47" t="s">
        <v>2258</v>
      </c>
      <c r="C9" s="55" t="s">
        <v>2259</v>
      </c>
      <c r="D9" s="66" t="str">
        <f>IF(COUNTIF(D11:D13,"NO CUMPLE")&gt;0,"NO CUMPLE CONDICIÓN",IF(COUNTIF(D11:D13,"CUMPLE")=0,"NO APLICA","CUMPLE"))</f>
        <v>NO APLICA</v>
      </c>
      <c r="E9" s="60" t="str">
        <f>CONCATENATE(IF(D11="NO CUMPLE",CONCATENATE(E11," / "),""),IF(D12="NO CUMPLE",CONCATENATE(E12," / "),""),IF(D13="NO CUMPLE",CONCATENATE(E13," / "),""))</f>
        <v/>
      </c>
      <c r="F9" s="354" t="s">
        <v>2260</v>
      </c>
      <c r="G9" s="61">
        <f>IF(D9="CUMPLE",1,IF(D9="NO CUMPLE CONDICIÓN",2,3))</f>
        <v>3</v>
      </c>
      <c r="H9" s="93"/>
    </row>
    <row r="10" spans="1:8" ht="26.25" customHeight="1">
      <c r="A10" s="208"/>
      <c r="B10" s="345"/>
      <c r="C10" s="334" t="s">
        <v>2261</v>
      </c>
      <c r="D10" s="358"/>
      <c r="E10" s="410"/>
      <c r="F10" s="357"/>
      <c r="G10" s="61"/>
    </row>
    <row r="11" spans="1:8" ht="309.75" customHeight="1">
      <c r="A11" s="206" t="s">
        <v>2169</v>
      </c>
      <c r="B11" s="45" t="s">
        <v>2262</v>
      </c>
      <c r="C11" s="289" t="s">
        <v>2263</v>
      </c>
      <c r="D11" s="200"/>
      <c r="E11" s="100"/>
      <c r="F11" s="355" t="s">
        <v>2260</v>
      </c>
      <c r="G11" s="61"/>
    </row>
    <row r="12" spans="1:8" ht="51.75" customHeight="1">
      <c r="A12" s="206" t="s">
        <v>2169</v>
      </c>
      <c r="B12" s="45" t="s">
        <v>2264</v>
      </c>
      <c r="C12" s="289" t="s">
        <v>2265</v>
      </c>
      <c r="D12" s="105"/>
      <c r="E12" s="100"/>
      <c r="F12" s="355" t="s">
        <v>2260</v>
      </c>
      <c r="G12" s="61"/>
    </row>
    <row r="13" spans="1:8" ht="93.75" customHeight="1">
      <c r="A13" s="150" t="s">
        <v>2266</v>
      </c>
      <c r="B13" s="45" t="s">
        <v>2267</v>
      </c>
      <c r="C13" s="289" t="s">
        <v>2268</v>
      </c>
      <c r="D13" s="200"/>
      <c r="E13" s="100"/>
      <c r="F13" s="355" t="s">
        <v>2260</v>
      </c>
      <c r="G13" s="61"/>
    </row>
    <row r="14" spans="1:8" ht="40.5" customHeight="1">
      <c r="A14" s="208"/>
      <c r="B14" s="47" t="s">
        <v>2269</v>
      </c>
      <c r="C14" s="80" t="s">
        <v>2270</v>
      </c>
      <c r="D14" s="66" t="str">
        <f>IF(COUNTIF(D16:D20,"NO CUMPLE")&gt;0,"NO CUMPLE CONDICIÓN",IF(COUNTIF(D16:D20,"CUMPLE")=0,"NO APLICA","CUMPLE"))</f>
        <v>NO APLICA</v>
      </c>
      <c r="E14" s="60" t="str">
        <f>CONCATENATE(IF(D16="NO CUMPLE",CONCATENATE(E16," / "),""),IF(D17="NO CUMPLE",CONCATENATE(E17," / "),""),IF(D18="NO CUMPLE",CONCATENATE(E18," / "),""),IF(D19="NO CUMPLE",CONCATENATE(E19," / "),""),IF(D20="NO CUMPLE",CONCATENATE(E20," / "),""))</f>
        <v/>
      </c>
      <c r="F14" s="354" t="s">
        <v>2271</v>
      </c>
      <c r="G14" s="61">
        <f>IF(D14="CUMPLE",1,IF(D14="NO CUMPLE CONDICIÓN",2,3))</f>
        <v>3</v>
      </c>
    </row>
    <row r="15" spans="1:8" ht="36.75" customHeight="1">
      <c r="A15" s="208"/>
      <c r="B15" s="345"/>
      <c r="C15" s="334" t="s">
        <v>2272</v>
      </c>
      <c r="D15" s="288"/>
      <c r="E15" s="410"/>
      <c r="F15" s="357"/>
      <c r="G15" s="61"/>
    </row>
    <row r="16" spans="1:8" ht="46.5" customHeight="1">
      <c r="A16" s="206" t="s">
        <v>2169</v>
      </c>
      <c r="B16" s="45" t="s">
        <v>2273</v>
      </c>
      <c r="C16" s="48" t="s">
        <v>2274</v>
      </c>
      <c r="D16" s="200"/>
      <c r="E16" s="100"/>
      <c r="F16" s="355" t="s">
        <v>2271</v>
      </c>
      <c r="G16" s="61"/>
    </row>
    <row r="17" spans="1:7" ht="256.5">
      <c r="A17" s="206" t="s">
        <v>2169</v>
      </c>
      <c r="B17" s="45" t="s">
        <v>2275</v>
      </c>
      <c r="C17" s="289" t="s">
        <v>2276</v>
      </c>
      <c r="D17" s="200"/>
      <c r="E17" s="100"/>
      <c r="F17" s="355" t="s">
        <v>2271</v>
      </c>
      <c r="G17" s="61"/>
    </row>
    <row r="18" spans="1:7" ht="53.25" customHeight="1">
      <c r="A18" s="206" t="s">
        <v>2169</v>
      </c>
      <c r="B18" s="45" t="s">
        <v>2277</v>
      </c>
      <c r="C18" s="46" t="s">
        <v>2278</v>
      </c>
      <c r="D18" s="105"/>
      <c r="E18" s="100"/>
      <c r="F18" s="355" t="s">
        <v>2271</v>
      </c>
      <c r="G18" s="61"/>
    </row>
    <row r="19" spans="1:7" ht="357">
      <c r="A19" s="206"/>
      <c r="B19" s="45" t="s">
        <v>2279</v>
      </c>
      <c r="C19" s="46" t="s">
        <v>2280</v>
      </c>
      <c r="D19" s="200"/>
      <c r="E19" s="100"/>
      <c r="F19" s="355" t="s">
        <v>2271</v>
      </c>
      <c r="G19" s="61"/>
    </row>
    <row r="20" spans="1:7" ht="51.75" customHeight="1">
      <c r="A20" s="206"/>
      <c r="B20" s="45" t="s">
        <v>2281</v>
      </c>
      <c r="C20" s="46" t="s">
        <v>2282</v>
      </c>
      <c r="D20" s="105"/>
      <c r="E20" s="100"/>
      <c r="F20" s="355" t="s">
        <v>2271</v>
      </c>
      <c r="G20" s="61"/>
    </row>
    <row r="21" spans="1:7" ht="36" customHeight="1">
      <c r="A21" s="208"/>
      <c r="B21" s="47" t="s">
        <v>2283</v>
      </c>
      <c r="C21" s="80" t="s">
        <v>2284</v>
      </c>
      <c r="D21" s="66" t="str">
        <f>IF(COUNTIF(D22:D25,"NO CUMPLE")&gt;0,"NO CUMPLE CONDICIÓN",IF(COUNTIF(D22:D25,"CUMPLE")=0,"NO APLICA","CUMPLE"))</f>
        <v>NO APLICA</v>
      </c>
      <c r="E21" s="60" t="str">
        <f>CONCATENATE(IF(D22="NO CUMPLE",CONCATENATE(E22," / "),""),IF(D23="NO CUMPLE",CONCATENATE(E23," / "),""),IF(D24="NO CUMPLE",CONCATENATE(E24," / "),""),IF(D25="NO CUMPLE",CONCATENATE(E25," / "),""))</f>
        <v/>
      </c>
      <c r="F21" s="354" t="s">
        <v>2285</v>
      </c>
      <c r="G21" s="61">
        <f>IF(D21="CUMPLE",1,IF(D21="NO CUMPLE CONDICIÓN",2,3))</f>
        <v>3</v>
      </c>
    </row>
    <row r="22" spans="1:7" ht="324.75" customHeight="1">
      <c r="A22" s="206" t="s">
        <v>2169</v>
      </c>
      <c r="B22" s="45" t="s">
        <v>2286</v>
      </c>
      <c r="C22" s="46" t="s">
        <v>2287</v>
      </c>
      <c r="D22" s="200"/>
      <c r="E22" s="100"/>
      <c r="F22" s="355" t="s">
        <v>2285</v>
      </c>
      <c r="G22" s="61"/>
    </row>
    <row r="23" spans="1:7" ht="221.25" customHeight="1">
      <c r="A23" s="206"/>
      <c r="B23" s="45" t="s">
        <v>2288</v>
      </c>
      <c r="C23" s="289" t="s">
        <v>2289</v>
      </c>
      <c r="D23" s="200"/>
      <c r="E23" s="100"/>
      <c r="F23" s="355" t="s">
        <v>2285</v>
      </c>
    </row>
    <row r="24" spans="1:7" ht="252" customHeight="1">
      <c r="A24" s="206" t="s">
        <v>2169</v>
      </c>
      <c r="B24" s="45" t="s">
        <v>2290</v>
      </c>
      <c r="C24" s="46" t="s">
        <v>2291</v>
      </c>
      <c r="D24" s="200"/>
      <c r="E24" s="100"/>
      <c r="F24" s="355" t="s">
        <v>2285</v>
      </c>
    </row>
    <row r="25" spans="1:7" ht="201">
      <c r="A25" s="206" t="s">
        <v>2169</v>
      </c>
      <c r="B25" s="45" t="s">
        <v>2292</v>
      </c>
      <c r="C25" s="46" t="s">
        <v>2293</v>
      </c>
      <c r="D25" s="200"/>
      <c r="E25" s="100"/>
      <c r="F25" s="355" t="s">
        <v>2285</v>
      </c>
    </row>
    <row r="26" spans="1:7" ht="39" customHeight="1">
      <c r="A26" s="208"/>
      <c r="B26" s="47">
        <v>5.6</v>
      </c>
      <c r="C26" s="80" t="s">
        <v>2294</v>
      </c>
      <c r="D26" s="66" t="str">
        <f>IF(COUNTIF(D27:D29,"NO CUMPLE")&gt;0,"NO CUMPLE CONDICIÓN",IF(COUNTIF(D27:D29,"CUMPLE")=0,"NO APLICA","CUMPLE"))</f>
        <v>NO APLICA</v>
      </c>
      <c r="E26" s="60" t="str">
        <f>CONCATENATE(IF(D27="NO CUMPLE",CONCATENATE(E27," / "),""),IF(D28="NO CUMPLE",CONCATENATE(E28," / "),""),IF(D29="NO CUMPLE",CONCATENATE(E29," / "),""))</f>
        <v/>
      </c>
      <c r="F26" s="359" t="s">
        <v>2295</v>
      </c>
      <c r="G26" s="61">
        <f>IF(D26="CUMPLE",1,IF(D26="NO CUMPLE CONDICIÓN",2,3))</f>
        <v>3</v>
      </c>
    </row>
    <row r="27" spans="1:7" ht="185.25" customHeight="1">
      <c r="A27" s="206" t="s">
        <v>2169</v>
      </c>
      <c r="B27" s="45" t="s">
        <v>2296</v>
      </c>
      <c r="C27" s="57" t="s">
        <v>2297</v>
      </c>
      <c r="D27" s="200"/>
      <c r="E27" s="100"/>
      <c r="F27" s="360" t="s">
        <v>2295</v>
      </c>
    </row>
    <row r="28" spans="1:7" ht="125.25" customHeight="1">
      <c r="A28" s="206" t="s">
        <v>2169</v>
      </c>
      <c r="B28" s="45" t="s">
        <v>2298</v>
      </c>
      <c r="C28" s="46" t="s">
        <v>2299</v>
      </c>
      <c r="D28" s="105"/>
      <c r="E28" s="100"/>
      <c r="F28" s="355" t="s">
        <v>2295</v>
      </c>
    </row>
    <row r="29" spans="1:7" ht="184.5" customHeight="1" thickBot="1">
      <c r="A29" s="206" t="s">
        <v>2169</v>
      </c>
      <c r="B29" s="49" t="s">
        <v>2300</v>
      </c>
      <c r="C29" s="195" t="s">
        <v>2301</v>
      </c>
      <c r="D29" s="106"/>
      <c r="E29" s="432"/>
      <c r="F29" s="355" t="s">
        <v>2295</v>
      </c>
    </row>
    <row r="32" spans="1:7" hidden="1">
      <c r="C32" s="81" t="s">
        <v>1882</v>
      </c>
      <c r="D32" s="14">
        <f>COUNTIF(G3:G29,1)</f>
        <v>0</v>
      </c>
    </row>
    <row r="33" spans="3:4" hidden="1">
      <c r="C33" s="81" t="s">
        <v>1883</v>
      </c>
      <c r="D33" s="14">
        <f>COUNTIF(G3:G29,2)</f>
        <v>0</v>
      </c>
    </row>
    <row r="34" spans="3:4" hidden="1">
      <c r="C34" s="81" t="s">
        <v>1884</v>
      </c>
      <c r="D34" s="14">
        <f>COUNTIF(G3:G29,3)</f>
        <v>6</v>
      </c>
    </row>
  </sheetData>
  <sheetProtection algorithmName="SHA-512" hashValue="ZL0okBiqe7LHiI7v0/Y4n575WooFItt4vOMfB9AJqStPkXbv0RqE4Dwba85peRyEzA+U+W2DXtGoASkQeDOXiw==" saltValue="D0c4WI5cTxAt/tgyDS88VQ==" spinCount="100000" sheet="1" formatRows="0" autoFilter="0"/>
  <mergeCells count="1">
    <mergeCell ref="B1:E1"/>
  </mergeCells>
  <conditionalFormatting sqref="D3">
    <cfRule type="cellIs" dxfId="54" priority="11" operator="equal">
      <formula>"NO CUMPLE CONDICIÓN"</formula>
    </cfRule>
    <cfRule type="cellIs" dxfId="53" priority="12" operator="equal">
      <formula>"No Cumple"</formula>
    </cfRule>
  </conditionalFormatting>
  <conditionalFormatting sqref="D5">
    <cfRule type="cellIs" dxfId="52" priority="9" operator="equal">
      <formula>"NO CUMPLE CONDICIÓN"</formula>
    </cfRule>
    <cfRule type="cellIs" dxfId="51" priority="10" operator="equal">
      <formula>"No Cumple"</formula>
    </cfRule>
  </conditionalFormatting>
  <conditionalFormatting sqref="D9">
    <cfRule type="cellIs" dxfId="50" priority="7" operator="equal">
      <formula>"NO CUMPLE CONDICIÓN"</formula>
    </cfRule>
    <cfRule type="cellIs" dxfId="49" priority="8" operator="equal">
      <formula>"No Cumple"</formula>
    </cfRule>
  </conditionalFormatting>
  <conditionalFormatting sqref="D14">
    <cfRule type="cellIs" dxfId="48" priority="5" operator="equal">
      <formula>"NO CUMPLE CONDICIÓN"</formula>
    </cfRule>
    <cfRule type="cellIs" dxfId="47" priority="6" operator="equal">
      <formula>"No Cumple"</formula>
    </cfRule>
  </conditionalFormatting>
  <conditionalFormatting sqref="D21">
    <cfRule type="cellIs" dxfId="46" priority="3" operator="equal">
      <formula>"NO CUMPLE CONDICIÓN"</formula>
    </cfRule>
    <cfRule type="cellIs" dxfId="45" priority="4" operator="equal">
      <formula>"No Cumple"</formula>
    </cfRule>
  </conditionalFormatting>
  <conditionalFormatting sqref="D26">
    <cfRule type="cellIs" dxfId="44" priority="1" operator="equal">
      <formula>"NO CUMPLE CONDICIÓN"</formula>
    </cfRule>
    <cfRule type="cellIs" dxfId="43" priority="2" operator="equal">
      <formula>"No Cumple"</formula>
    </cfRule>
  </conditionalFormatting>
  <dataValidations count="2">
    <dataValidation type="list" allowBlank="1" showInputMessage="1" showErrorMessage="1" sqref="D28:D29 D4 D18 D20 D10 D12" xr:uid="{CB69E0E1-A4E6-49E4-A84D-B55AD10AA019}">
      <formula1>"CUMPLE, NO CUMPLE,NO APLICA"</formula1>
    </dataValidation>
    <dataValidation type="list" allowBlank="1" showInputMessage="1" showErrorMessage="1" sqref="D15:D17 D19 D11 D13 D6:D8 D22:D25 D27" xr:uid="{397105F4-C20E-4058-9B16-18E1B0A36E4A}">
      <formula1>"CUMPLE,NO CUMPLE"</formula1>
    </dataValidation>
  </dataValidations>
  <hyperlinks>
    <hyperlink ref="A1" location="PORTADA!A1" display="Portada" xr:uid="{43CCCC9F-F100-4D15-A032-EE02F045F802}"/>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0C258-66BD-428E-9594-57B82DC7F3D5}">
  <sheetPr>
    <tabColor rgb="FFFFCCCC"/>
    <pageSetUpPr fitToPage="1"/>
  </sheetPr>
  <dimension ref="A1:H24"/>
  <sheetViews>
    <sheetView zoomScaleNormal="100" workbookViewId="0">
      <selection activeCell="C1" sqref="C1"/>
    </sheetView>
  </sheetViews>
  <sheetFormatPr baseColWidth="10" defaultColWidth="11.42578125" defaultRowHeight="15"/>
  <cols>
    <col min="1" max="1" width="9.28515625" style="31" customWidth="1"/>
    <col min="2" max="2" width="9.85546875" style="37" customWidth="1"/>
    <col min="3" max="3" width="97.7109375" style="32" customWidth="1"/>
    <col min="4" max="4" width="19.28515625" style="34" customWidth="1"/>
    <col min="5" max="5" width="75.140625" style="34" customWidth="1"/>
    <col min="6" max="6" width="49.42578125" style="92" customWidth="1"/>
    <col min="7" max="7" width="16.140625" style="30" hidden="1" customWidth="1"/>
    <col min="8" max="16384" width="11.42578125" style="34"/>
  </cols>
  <sheetData>
    <row r="1" spans="1:8" ht="21" customHeight="1" thickBot="1">
      <c r="A1" s="361" t="s">
        <v>1885</v>
      </c>
      <c r="B1" s="566" t="s">
        <v>2302</v>
      </c>
      <c r="C1" s="567"/>
      <c r="D1" s="567"/>
      <c r="E1" s="568"/>
      <c r="F1" s="91"/>
    </row>
    <row r="2" spans="1:8" ht="74.25" customHeight="1" thickBot="1">
      <c r="A2" s="362" t="s">
        <v>1666</v>
      </c>
      <c r="B2" s="50" t="s">
        <v>1667</v>
      </c>
      <c r="C2" s="53" t="s">
        <v>1668</v>
      </c>
      <c r="D2" s="68" t="s">
        <v>1669</v>
      </c>
      <c r="E2" s="52" t="s">
        <v>1670</v>
      </c>
      <c r="F2" s="167" t="s">
        <v>1671</v>
      </c>
    </row>
    <row r="3" spans="1:8" customFormat="1" ht="36.75" customHeight="1">
      <c r="A3" s="199"/>
      <c r="B3" s="44" t="s">
        <v>2303</v>
      </c>
      <c r="C3" s="217" t="s">
        <v>2304</v>
      </c>
      <c r="D3" s="65" t="str">
        <f>IF(COUNTIF(D4:D5,"NO CUMPLE")&gt;0,"NO CUMPLE CONDICIÓN",IF(COUNTIF(D4:D5,"CUMPLE")=0,"NO APLICA","CUMPLE"))</f>
        <v>NO APLICA</v>
      </c>
      <c r="E3" s="212" t="str">
        <f>CONCATENATE(IF(D4="NO CUMPLE",CONCATENATE(E4," / "),""),IF(D5="NO CUMPLE",CONCATENATE(E5," / "),""))</f>
        <v/>
      </c>
      <c r="F3" s="363" t="s">
        <v>2305</v>
      </c>
      <c r="G3" s="14">
        <f>IF(D3="CUMPLE",1,IF(D3="NO CUMPLE CONDICIÓN",2,3))</f>
        <v>3</v>
      </c>
    </row>
    <row r="4" spans="1:8" customFormat="1" ht="50.1" customHeight="1">
      <c r="A4" s="204" t="s">
        <v>2306</v>
      </c>
      <c r="B4" s="54" t="s">
        <v>2307</v>
      </c>
      <c r="C4" s="284" t="s">
        <v>2308</v>
      </c>
      <c r="D4" s="200"/>
      <c r="E4" s="166"/>
      <c r="F4" s="364" t="s">
        <v>2305</v>
      </c>
    </row>
    <row r="5" spans="1:8" customFormat="1" ht="43.5" customHeight="1">
      <c r="A5" s="204" t="s">
        <v>2306</v>
      </c>
      <c r="B5" s="54" t="s">
        <v>2309</v>
      </c>
      <c r="C5" s="284" t="s">
        <v>2310</v>
      </c>
      <c r="D5" s="200"/>
      <c r="E5" s="166"/>
      <c r="F5" s="364" t="s">
        <v>2311</v>
      </c>
    </row>
    <row r="6" spans="1:8" customFormat="1" ht="54.75" customHeight="1">
      <c r="A6" s="199"/>
      <c r="B6" s="47" t="s">
        <v>2312</v>
      </c>
      <c r="C6" s="169" t="s">
        <v>2313</v>
      </c>
      <c r="D6" s="66" t="str">
        <f>IF(COUNTIF(D7:D11,"NO CUMPLE")&gt;0,"NO CUMPLE CONDICIÓN",IF(COUNTIF(D7:D11,"CUMPLE")=0,"NO APLICA","CUMPLE"))</f>
        <v>NO APLICA</v>
      </c>
      <c r="E6" s="60" t="str">
        <f>CONCATENATE(IF(D7="NO CUMPLE",CONCATENATE(E7," / "),""),IF(D8="NO CUMPLE",CONCATENATE(E8," / "),""),IF(D9="NO CUMPLE",CONCATENATE(E9," / "),""),IF(D10="NO CUMPLE",CONCATENATE(E10," / "),""),IF(D11="NO CUMPLE",CONCATENATE(E11," / "),""))</f>
        <v/>
      </c>
      <c r="F6" s="363" t="s">
        <v>2314</v>
      </c>
      <c r="G6" s="14">
        <f>IF(D6="CUMPLE",1,IF(D6="NO CUMPLE CONDICIÓN",2,3))</f>
        <v>3</v>
      </c>
    </row>
    <row r="7" spans="1:8" s="35" customFormat="1" ht="112.5" customHeight="1">
      <c r="A7" s="365" t="s">
        <v>2315</v>
      </c>
      <c r="B7" s="54" t="s">
        <v>2316</v>
      </c>
      <c r="C7" s="290" t="s">
        <v>2317</v>
      </c>
      <c r="D7" s="200"/>
      <c r="E7" s="222"/>
      <c r="F7" s="366" t="s">
        <v>2318</v>
      </c>
    </row>
    <row r="8" spans="1:8" ht="31.5" customHeight="1">
      <c r="A8" s="365" t="s">
        <v>2315</v>
      </c>
      <c r="B8" s="54" t="s">
        <v>2319</v>
      </c>
      <c r="C8" s="177" t="s">
        <v>2320</v>
      </c>
      <c r="D8" s="105"/>
      <c r="E8" s="214"/>
      <c r="F8" s="366" t="s">
        <v>2321</v>
      </c>
      <c r="G8" s="61"/>
    </row>
    <row r="9" spans="1:8" ht="61.5" customHeight="1">
      <c r="A9" s="365" t="s">
        <v>2315</v>
      </c>
      <c r="B9" s="54" t="s">
        <v>2322</v>
      </c>
      <c r="C9" s="56" t="s">
        <v>2323</v>
      </c>
      <c r="D9" s="105"/>
      <c r="E9" s="214"/>
      <c r="F9" s="366" t="s">
        <v>2321</v>
      </c>
      <c r="G9" s="61"/>
      <c r="H9" s="93"/>
    </row>
    <row r="10" spans="1:8" ht="63.75" customHeight="1">
      <c r="A10" s="365" t="s">
        <v>2315</v>
      </c>
      <c r="B10" s="54" t="s">
        <v>2324</v>
      </c>
      <c r="C10" s="56" t="s">
        <v>2325</v>
      </c>
      <c r="D10" s="200"/>
      <c r="E10" s="214"/>
      <c r="F10" s="366" t="s">
        <v>2321</v>
      </c>
      <c r="G10" s="61"/>
    </row>
    <row r="11" spans="1:8" customFormat="1" ht="42.75">
      <c r="A11" s="204" t="s">
        <v>2306</v>
      </c>
      <c r="B11" s="54" t="s">
        <v>2326</v>
      </c>
      <c r="C11" s="56" t="s">
        <v>2327</v>
      </c>
      <c r="D11" s="200"/>
      <c r="E11" s="214"/>
      <c r="F11" s="366" t="s">
        <v>2321</v>
      </c>
    </row>
    <row r="12" spans="1:8" ht="36" customHeight="1">
      <c r="A12" s="199"/>
      <c r="B12" s="47" t="s">
        <v>2328</v>
      </c>
      <c r="C12" s="55" t="s">
        <v>2329</v>
      </c>
      <c r="D12" s="66" t="str">
        <f>IF(COUNTIF(D13:D14,"NO CUMPLE")&gt;0,"NO CUMPLE CONDICIÓN",IF(COUNTIF(D13:D14,"CUMPLE")=0,"NO APLICA","CUMPLE"))</f>
        <v>NO APLICA</v>
      </c>
      <c r="E12" s="60" t="str">
        <f>CONCATENATE(IF(D13="NO CUMPLE",CONCATENATE(E13," / "),""),IF(D14="NO CUMPLE",CONCATENATE(E14," / "),""))</f>
        <v/>
      </c>
      <c r="F12" s="404" t="s">
        <v>2330</v>
      </c>
      <c r="G12" s="14">
        <f>IF(D12="CUMPLE",1,IF(D12="NO CUMPLE CONDICIÓN",2,3))</f>
        <v>3</v>
      </c>
    </row>
    <row r="13" spans="1:8" ht="127.5" customHeight="1">
      <c r="A13" s="365" t="s">
        <v>2315</v>
      </c>
      <c r="B13" s="45" t="s">
        <v>2331</v>
      </c>
      <c r="C13" s="48" t="s">
        <v>2332</v>
      </c>
      <c r="D13" s="200"/>
      <c r="E13" s="214"/>
      <c r="F13" s="367" t="s">
        <v>2330</v>
      </c>
      <c r="G13" s="61"/>
    </row>
    <row r="14" spans="1:8" ht="146.1" customHeight="1">
      <c r="A14" s="365" t="s">
        <v>2315</v>
      </c>
      <c r="B14" s="45" t="s">
        <v>2333</v>
      </c>
      <c r="C14" s="368" t="s">
        <v>2334</v>
      </c>
      <c r="D14" s="200"/>
      <c r="E14" s="307"/>
      <c r="F14" s="367" t="s">
        <v>2330</v>
      </c>
      <c r="G14" s="61"/>
    </row>
    <row r="15" spans="1:8" ht="42" customHeight="1">
      <c r="A15" s="203"/>
      <c r="B15" s="47" t="s">
        <v>2335</v>
      </c>
      <c r="C15" s="369" t="s">
        <v>2336</v>
      </c>
      <c r="D15" s="66" t="str">
        <f>IF(COUNTIF(D16:D16,"NO CUMPLE")&gt;0,"NO CUMPLE CONDICIÓN",IF(COUNTIF(D16:D16,"CUMPLE")=0,"NO APLICA","CUMPLE"))</f>
        <v>NO APLICA</v>
      </c>
      <c r="E15" s="60" t="str">
        <f>CONCATENATE(IF(D16="NO CUMPLE",CONCATENATE(E16," / "),""))</f>
        <v/>
      </c>
      <c r="F15" s="404" t="s">
        <v>2337</v>
      </c>
      <c r="G15" s="14">
        <f>IF(D15="CUMPLE",1,IF(D15="NO CUMPLE CONDICIÓN",2,3))</f>
        <v>3</v>
      </c>
      <c r="H15" s="93"/>
    </row>
    <row r="16" spans="1:8" ht="270" customHeight="1">
      <c r="A16" s="204" t="s">
        <v>2306</v>
      </c>
      <c r="B16" s="45" t="s">
        <v>2338</v>
      </c>
      <c r="C16" s="371" t="s">
        <v>2339</v>
      </c>
      <c r="D16" s="200"/>
      <c r="E16" s="214"/>
      <c r="F16" s="370" t="s">
        <v>2337</v>
      </c>
      <c r="G16" s="61"/>
      <c r="H16" s="93"/>
    </row>
    <row r="17" spans="1:7" ht="30" customHeight="1">
      <c r="A17" s="203"/>
      <c r="B17" s="47" t="s">
        <v>2340</v>
      </c>
      <c r="C17" s="55" t="s">
        <v>2341</v>
      </c>
      <c r="D17" s="66" t="str">
        <f>IF(COUNTIF(D18:D20,"NO CUMPLE")&gt;0,"NO CUMPLE CONDICIÓN",IF(COUNTIF(D18:D20,"CUMPLE")=0,"NO APLICA","CUMPLE"))</f>
        <v>NO APLICA</v>
      </c>
      <c r="E17" s="60" t="str">
        <f>CONCATENATE(IF(D18="NO CUMPLE",CONCATENATE(E18," / "),""),IF(D19="NO CUMPLE",CONCATENATE(E19," / "),""),IF(D20="NO CUMPLE",CONCATENATE(E20," / "),""))</f>
        <v/>
      </c>
      <c r="F17" s="404" t="s">
        <v>2342</v>
      </c>
      <c r="G17" s="14">
        <f>IF(D17="CUMPLE",1,IF(D17="NO CUMPLE CONDICIÓN",2,3))</f>
        <v>3</v>
      </c>
    </row>
    <row r="18" spans="1:7" ht="106.5" customHeight="1">
      <c r="A18" s="204" t="s">
        <v>2306</v>
      </c>
      <c r="B18" s="45" t="s">
        <v>2343</v>
      </c>
      <c r="C18" s="48" t="s">
        <v>2344</v>
      </c>
      <c r="D18" s="200"/>
      <c r="E18" s="214"/>
      <c r="F18" s="370" t="s">
        <v>2342</v>
      </c>
      <c r="G18" s="61"/>
    </row>
    <row r="19" spans="1:7" s="198" customFormat="1" ht="69.75" customHeight="1">
      <c r="A19" s="205" t="s">
        <v>2306</v>
      </c>
      <c r="B19" s="168" t="s">
        <v>2345</v>
      </c>
      <c r="C19" s="372" t="s">
        <v>2346</v>
      </c>
      <c r="D19" s="105"/>
      <c r="E19" s="373"/>
      <c r="F19" s="370" t="s">
        <v>2342</v>
      </c>
      <c r="G19" s="350"/>
    </row>
    <row r="20" spans="1:7" ht="28.5">
      <c r="A20" s="205" t="s">
        <v>2306</v>
      </c>
      <c r="B20" s="168" t="s">
        <v>2347</v>
      </c>
      <c r="C20" s="176" t="s">
        <v>2348</v>
      </c>
      <c r="D20" s="105"/>
      <c r="E20" s="433"/>
      <c r="F20" s="370" t="s">
        <v>2342</v>
      </c>
    </row>
    <row r="22" spans="1:7" hidden="1">
      <c r="C22" s="81" t="s">
        <v>1882</v>
      </c>
      <c r="D22" s="14">
        <f>COUNTIF(G3:G19,1)</f>
        <v>0</v>
      </c>
    </row>
    <row r="23" spans="1:7" hidden="1">
      <c r="C23" s="81" t="s">
        <v>1883</v>
      </c>
      <c r="D23" s="14">
        <f>COUNTIF(G3:G19,2)</f>
        <v>0</v>
      </c>
    </row>
    <row r="24" spans="1:7" hidden="1">
      <c r="C24" s="81" t="s">
        <v>1884</v>
      </c>
      <c r="D24" s="14">
        <f>COUNTIF(G3:G19,3)</f>
        <v>5</v>
      </c>
    </row>
  </sheetData>
  <sheetProtection algorithmName="SHA-512" hashValue="HS6bcccUym3oz5aQxs6AxJKzxMSie4POmNWGhlfLEjyjB40TcmiJrSKAGogsF3QzEan0vIXf19YBK6lx1Vo4Vg==" saltValue="qplGOJ9hYXGPRwEVe1UnEw==" spinCount="100000" sheet="1" formatRows="0" autoFilter="0"/>
  <mergeCells count="1">
    <mergeCell ref="B1:E1"/>
  </mergeCells>
  <conditionalFormatting sqref="D3">
    <cfRule type="cellIs" dxfId="42" priority="9" operator="equal">
      <formula>"NO CUMPLE CONDICIÓN"</formula>
    </cfRule>
    <cfRule type="cellIs" dxfId="41" priority="10" operator="equal">
      <formula>"No Cumple"</formula>
    </cfRule>
  </conditionalFormatting>
  <conditionalFormatting sqref="D6">
    <cfRule type="cellIs" dxfId="40" priority="7" operator="equal">
      <formula>"NO CUMPLE CONDICIÓN"</formula>
    </cfRule>
    <cfRule type="cellIs" dxfId="39" priority="8" operator="equal">
      <formula>"No Cumple"</formula>
    </cfRule>
  </conditionalFormatting>
  <conditionalFormatting sqref="D12">
    <cfRule type="cellIs" dxfId="38" priority="5" operator="equal">
      <formula>"NO CUMPLE CONDICIÓN"</formula>
    </cfRule>
    <cfRule type="cellIs" dxfId="37" priority="6" operator="equal">
      <formula>"No Cumple"</formula>
    </cfRule>
  </conditionalFormatting>
  <conditionalFormatting sqref="D15">
    <cfRule type="cellIs" dxfId="36" priority="3" operator="equal">
      <formula>"NO CUMPLE CONDICIÓN"</formula>
    </cfRule>
    <cfRule type="cellIs" dxfId="35" priority="4" operator="equal">
      <formula>"No Cumple"</formula>
    </cfRule>
  </conditionalFormatting>
  <conditionalFormatting sqref="D17">
    <cfRule type="cellIs" dxfId="34" priority="1" operator="equal">
      <formula>"NO CUMPLE CONDICIÓN"</formula>
    </cfRule>
    <cfRule type="cellIs" dxfId="33" priority="2" operator="equal">
      <formula>"No Cumple"</formula>
    </cfRule>
  </conditionalFormatting>
  <dataValidations count="2">
    <dataValidation type="list" allowBlank="1" showInputMessage="1" showErrorMessage="1" sqref="D8:D9 D14" xr:uid="{795B210B-872D-4209-843B-5FE223C48673}">
      <formula1>"CUMPLE,NO CUMPLE,NO APLICA"</formula1>
    </dataValidation>
    <dataValidation type="list" allowBlank="1" showInputMessage="1" showErrorMessage="1" sqref="D13 D7 D4:D5 D10:D11 D16 D18:D20" xr:uid="{39887C1E-041B-4028-8DBB-0992B5C0C6C8}">
      <formula1>"CUMPLE,NO CUMPLE"</formula1>
    </dataValidation>
  </dataValidations>
  <hyperlinks>
    <hyperlink ref="A1" location="PORTADA!A1" display="PORTADA" xr:uid="{54BA8C1E-2037-461C-8F6E-E21A0825A1CD}"/>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&amp;L&amp;G&amp;CPROCESO DE INSPECCIÓN, VIGILANCIA Y CONTROL
INSTRUMENTO DE VERIFICACIÓN  DE LAS CONDICIONES  DE PRESTACIÓN DEL SERVICIO
CENTRO DE DESARROLLO INFANTIL - CDI&amp;RIV71.IVC
Versión 5
27/07/2026
Clasificación de la Información
CLASIFICADA</oddHeader>
    <oddFooter>&amp;C&amp;G</oddFoot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4790fd9227c25354e176862d47b38145">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0fdbb511a6af1c1016be2a4972d17885"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6C6F4-071D-4AE6-84D4-CEF5997BC3BE}">
  <ds:schemaRefs>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openxmlformats.org/package/2006/metadata/core-properties"/>
    <ds:schemaRef ds:uri="76ddc973-6f3e-458c-98dc-616d12e59db2"/>
    <ds:schemaRef ds:uri="http://schemas.microsoft.com/office/infopath/2007/PartnerControls"/>
    <ds:schemaRef ds:uri="07df56aa-f336-4b80-aa61-75267864e9e7"/>
    <ds:schemaRef ds:uri="http://www.w3.org/XML/1998/namespace"/>
  </ds:schemaRefs>
</ds:datastoreItem>
</file>

<file path=customXml/itemProps2.xml><?xml version="1.0" encoding="utf-8"?>
<ds:datastoreItem xmlns:ds="http://schemas.openxmlformats.org/officeDocument/2006/customXml" ds:itemID="{28748358-4F63-4D9E-8992-0836DEAD2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29F242-E5B9-4DBB-A19D-7258E25379C6}">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19</vt:i4>
      </vt:variant>
    </vt:vector>
  </HeadingPairs>
  <TitlesOfParts>
    <vt:vector size="40" baseType="lpstr">
      <vt:lpstr>LISTAS</vt:lpstr>
      <vt:lpstr>PORTADA</vt:lpstr>
      <vt:lpstr>INSTRUCTIVO</vt:lpstr>
      <vt:lpstr>1. Información General</vt:lpstr>
      <vt:lpstr>2.Ambientes Edu. y Protecto</vt:lpstr>
      <vt:lpstr>3. Salud y Nutrición </vt:lpstr>
      <vt:lpstr>4. Familia, Comunidades y Redes</vt:lpstr>
      <vt:lpstr>5. Proceso Pedagógico</vt:lpstr>
      <vt:lpstr>6. Administrativo y Gestión</vt:lpstr>
      <vt:lpstr>7. Financiero</vt:lpstr>
      <vt:lpstr>8. Talento Humano</vt:lpstr>
      <vt:lpstr>Tabla 1. Áreas y Baños</vt:lpstr>
      <vt:lpstr>Tabla 2 Evid. no cumpl P.I.</vt:lpstr>
      <vt:lpstr>Tabla 3. Talento Humano </vt:lpstr>
      <vt:lpstr>Tabla 4 Registro Muestra TH</vt:lpstr>
      <vt:lpstr>Tabla 5 Perfiles TH</vt:lpstr>
      <vt:lpstr>Anexo 1. Doc. Inscripcion</vt:lpstr>
      <vt:lpstr>TEMP</vt:lpstr>
      <vt:lpstr>Condiciones NO cumplimiento </vt:lpstr>
      <vt:lpstr>Acta_Cierre </vt:lpstr>
      <vt:lpstr>Oculto</vt:lpstr>
      <vt:lpstr>'1. Información General'!Área_de_impresión</vt:lpstr>
      <vt:lpstr>'2.Ambientes Edu. y Protecto'!Área_de_impresión</vt:lpstr>
      <vt:lpstr>'3. Salud y Nutrición '!Área_de_impresión</vt:lpstr>
      <vt:lpstr>'4. Familia, Comunidades y Redes'!Área_de_impresión</vt:lpstr>
      <vt:lpstr>'5. Proceso Pedagógico'!Área_de_impresión</vt:lpstr>
      <vt:lpstr>'6. Administrativo y Gestión'!Área_de_impresión</vt:lpstr>
      <vt:lpstr>'7. Financiero'!Área_de_impresión</vt:lpstr>
      <vt:lpstr>'8. Talento Humano'!Área_de_impresión</vt:lpstr>
      <vt:lpstr>'Acta_Cierre '!Área_de_impresión</vt:lpstr>
      <vt:lpstr>'Anexo 1. Doc. Inscripcion'!Área_de_impresión</vt:lpstr>
      <vt:lpstr>'Condiciones NO cumplimiento '!Área_de_impresión</vt:lpstr>
      <vt:lpstr>INSTRUCTIVO!Área_de_impresión</vt:lpstr>
      <vt:lpstr>PORTADA!Área_de_impresión</vt:lpstr>
      <vt:lpstr>'Tabla 1. Áreas y Baños'!Área_de_impresión</vt:lpstr>
      <vt:lpstr>'Tabla 2 Evid. no cumpl P.I.'!Área_de_impresión</vt:lpstr>
      <vt:lpstr>'Tabla 3. Talento Humano '!Área_de_impresión</vt:lpstr>
      <vt:lpstr>'Tabla 4 Registro Muestra TH'!Área_de_impresión</vt:lpstr>
      <vt:lpstr>'Tabla 5 Perfiles TH'!Área_de_impresión</vt:lpstr>
      <vt:lpstr>'Condiciones NO cumplimiento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2026-07-27T19:31:39Z</cp:lastPrinted>
  <dcterms:created xsi:type="dcterms:W3CDTF">2025-06-13T16:00:54Z</dcterms:created>
  <dcterms:modified xsi:type="dcterms:W3CDTF">2026-07-27T19:32:13Z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